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0.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2.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4.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6.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7.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8.xml" ContentType="application/vnd.openxmlformats-officedocument.drawingml.chartshape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9.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0.xml" ContentType="application/vnd.openxmlformats-officedocument.drawingml.chartshapes+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1.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22.xml" ContentType="application/vnd.openxmlformats-officedocument.drawingml.chartshapes+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23.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8.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29.xml" ContentType="application/vnd.openxmlformats-officedocument.drawing+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tud365-my.sharepoint.com/personal/fmylonopoulos_tudelft_nl/Documents/Desktop/THESIS/4TU_REPOSITORY/Chapter 3/"/>
    </mc:Choice>
  </mc:AlternateContent>
  <xr:revisionPtr revIDLastSave="226" documentId="13_ncr:1_{B6464847-C4C1-4174-BFB7-4168A83A3379}" xr6:coauthVersionLast="47" xr6:coauthVersionMax="47" xr10:uidLastSave="{4EF5820D-436A-473B-91BA-C5200282C2C2}"/>
  <bookViews>
    <workbookView xWindow="-120" yWindow="-120" windowWidth="29040" windowHeight="15720" xr2:uid="{21213C0E-A6FF-4BF7-8D45-92AB854355E2}"/>
  </bookViews>
  <sheets>
    <sheet name="Dordrecth_Finland_600LPF_125Ah" sheetId="11" r:id="rId1"/>
    <sheet name="Finland_ports_600LPF_125Ah" sheetId="5" r:id="rId2"/>
    <sheet name="Finland_SSweden_600LPF_125Ah" sheetId="6" r:id="rId3"/>
    <sheet name="sSweden_Nether_600LPF_125Ah" sheetId="8" r:id="rId4"/>
    <sheet name="Maneuv_Amsterdam_600LPF_125AH" sheetId="7" r:id="rId5"/>
    <sheet name="Amsterd_Lithuania_600LPF_125Ah" sheetId="9" r:id="rId6"/>
    <sheet name="Lithuanian_ports_600LPF_125Ah" sheetId="10" r:id="rId7"/>
    <sheet name="Lithua_Sweden_600LPF_125Ah" sheetId="4" r:id="rId8"/>
    <sheet name="Sweden_ports_600LPF_125Ah" sheetId="12" r:id="rId9"/>
    <sheet name="Sweden_Belgium_600LPF_125Ah" sheetId="13" r:id="rId10"/>
    <sheet name="Belgium_Dordrecht_600LPF_125Ah" sheetId="14" r:id="rId11"/>
    <sheet name="FC_Degrad_replacement" sheetId="20" r:id="rId12"/>
    <sheet name="Hydrogen COnsumption " sheetId="21" r:id="rId13"/>
    <sheet name="SYSTEM_DESIGN" sheetId="22" r:id="rId14"/>
    <sheet name="Diesel consumption" sheetId="23" r:id="rId15"/>
    <sheet name="Battery_Degradation" sheetId="24" r:id="rId16"/>
    <sheet name="Lifecycle_costs" sheetId="25" r:id="rId17"/>
    <sheet name="NPV" sheetId="29" r:id="rId18"/>
  </sheets>
  <externalReferences>
    <externalReference r:id="rId1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88" i="11" l="1"/>
  <c r="AZ96" i="29"/>
  <c r="AG39" i="29"/>
  <c r="AC59" i="29" s="1"/>
  <c r="AD142" i="29"/>
  <c r="AD143" i="29"/>
  <c r="AD144" i="29"/>
  <c r="AD145" i="29"/>
  <c r="AD146" i="29"/>
  <c r="AD141" i="29"/>
  <c r="AF141" i="29" s="1"/>
  <c r="AD174" i="29"/>
  <c r="AD175" i="29" s="1"/>
  <c r="AE170" i="29"/>
  <c r="AE171" i="29"/>
  <c r="AE172" i="29"/>
  <c r="AE173" i="29"/>
  <c r="AE169" i="29"/>
  <c r="T74" i="29"/>
  <c r="T73" i="29"/>
  <c r="AD114" i="29"/>
  <c r="AG114" i="29" s="1"/>
  <c r="AF113" i="29"/>
  <c r="AE113" i="29"/>
  <c r="C49" i="29"/>
  <c r="C50" i="29"/>
  <c r="C51" i="29"/>
  <c r="C52" i="29"/>
  <c r="C53" i="29"/>
  <c r="C54" i="29"/>
  <c r="C55" i="29"/>
  <c r="C56" i="29"/>
  <c r="C57" i="29"/>
  <c r="C58" i="29"/>
  <c r="C59" i="29"/>
  <c r="C60" i="29"/>
  <c r="C61" i="29"/>
  <c r="C62" i="29"/>
  <c r="C63" i="29"/>
  <c r="BR86" i="29"/>
  <c r="AD88" i="29"/>
  <c r="AD89" i="29" s="1"/>
  <c r="AD90" i="29" s="1"/>
  <c r="AD91" i="29" s="1"/>
  <c r="AD92" i="29" s="1"/>
  <c r="AD93" i="29" s="1"/>
  <c r="AD94" i="29" s="1"/>
  <c r="AD95" i="29" s="1"/>
  <c r="AD96" i="29" s="1"/>
  <c r="AD97" i="29" s="1"/>
  <c r="AD98" i="29" s="1"/>
  <c r="AD99" i="29" s="1"/>
  <c r="AD100" i="29" s="1"/>
  <c r="AD101" i="29" s="1"/>
  <c r="AD102" i="29" s="1"/>
  <c r="AD103" i="29" s="1"/>
  <c r="AD104" i="29" s="1"/>
  <c r="AD105" i="29" s="1"/>
  <c r="AD106" i="29" s="1"/>
  <c r="AD107" i="29" s="1"/>
  <c r="AA94" i="29"/>
  <c r="AF87" i="29"/>
  <c r="AE87" i="29"/>
  <c r="AC58" i="29"/>
  <c r="AA86" i="29"/>
  <c r="X101" i="29"/>
  <c r="Y101" i="29" s="1"/>
  <c r="X90" i="29"/>
  <c r="Y90" i="29" s="1"/>
  <c r="X95" i="29"/>
  <c r="Y95" i="29" s="1"/>
  <c r="X86" i="29"/>
  <c r="Y86" i="29" s="1"/>
  <c r="AB71" i="22"/>
  <c r="AA71" i="22"/>
  <c r="E299" i="22"/>
  <c r="E296" i="22"/>
  <c r="E295" i="22"/>
  <c r="E297" i="22" s="1"/>
  <c r="E294" i="22"/>
  <c r="E293" i="22"/>
  <c r="D293" i="22"/>
  <c r="D294" i="22"/>
  <c r="D296" i="22"/>
  <c r="D295" i="22"/>
  <c r="D297" i="22" s="1"/>
  <c r="G15" i="23"/>
  <c r="H15" i="23"/>
  <c r="I15" i="23"/>
  <c r="J15" i="23"/>
  <c r="K15" i="23"/>
  <c r="L15" i="23"/>
  <c r="M15" i="23"/>
  <c r="N15" i="23"/>
  <c r="O15" i="23"/>
  <c r="P15" i="23"/>
  <c r="Q15" i="23"/>
  <c r="R15" i="23"/>
  <c r="S15" i="23"/>
  <c r="T15" i="23"/>
  <c r="U15" i="23"/>
  <c r="V15" i="23"/>
  <c r="W15" i="23"/>
  <c r="X15" i="23"/>
  <c r="Y15" i="23"/>
  <c r="F15" i="23"/>
  <c r="AC44" i="29" l="1"/>
  <c r="AC53" i="29"/>
  <c r="AC45" i="29"/>
  <c r="AC60" i="29"/>
  <c r="AC57" i="29"/>
  <c r="AC49" i="29"/>
  <c r="AC48" i="29"/>
  <c r="AC42" i="29"/>
  <c r="AC47" i="29"/>
  <c r="AC61" i="29"/>
  <c r="AC46" i="29"/>
  <c r="AC52" i="29"/>
  <c r="AC51" i="29"/>
  <c r="AC56" i="29"/>
  <c r="AC50" i="29"/>
  <c r="AD176" i="29"/>
  <c r="AD148" i="29"/>
  <c r="AD115" i="29"/>
  <c r="AD116" i="29" s="1"/>
  <c r="AD117" i="29" s="1"/>
  <c r="AD118" i="29" s="1"/>
  <c r="AD119" i="29" s="1"/>
  <c r="AD120" i="29" s="1"/>
  <c r="AD121" i="29" s="1"/>
  <c r="AD122" i="29" s="1"/>
  <c r="AD123" i="29" s="1"/>
  <c r="AD124" i="29" s="1"/>
  <c r="AD125" i="29" s="1"/>
  <c r="AD126" i="29" s="1"/>
  <c r="AD127" i="29" s="1"/>
  <c r="AD128" i="29" s="1"/>
  <c r="AD129" i="29" s="1"/>
  <c r="AD130" i="29" s="1"/>
  <c r="AD131" i="29" s="1"/>
  <c r="AD132" i="29" s="1"/>
  <c r="AD133" i="29" s="1"/>
  <c r="AD147" i="29"/>
  <c r="AF114" i="29"/>
  <c r="AG142" i="29"/>
  <c r="AE141" i="29"/>
  <c r="AE42" i="29" s="1"/>
  <c r="AF142" i="29"/>
  <c r="AC43" i="29"/>
  <c r="AC54" i="29"/>
  <c r="AC55" i="29"/>
  <c r="AE114" i="29"/>
  <c r="AE89" i="29"/>
  <c r="AF89" i="29"/>
  <c r="AG89" i="29"/>
  <c r="AF88" i="29"/>
  <c r="AE88" i="29"/>
  <c r="AG88" i="29"/>
  <c r="AM14" i="29"/>
  <c r="AM17" i="29" s="1"/>
  <c r="AX13" i="29" s="1"/>
  <c r="P12" i="29"/>
  <c r="P8" i="29" s="1"/>
  <c r="R22" i="24"/>
  <c r="V11" i="21"/>
  <c r="V12" i="21"/>
  <c r="V13" i="21"/>
  <c r="V14" i="21"/>
  <c r="V15" i="21"/>
  <c r="V16" i="21"/>
  <c r="V10" i="21"/>
  <c r="R25" i="21"/>
  <c r="AF115" i="29" l="1"/>
  <c r="AF116" i="29"/>
  <c r="AG116" i="29"/>
  <c r="AE115" i="29"/>
  <c r="AG115" i="29"/>
  <c r="AE116" i="29"/>
  <c r="AD177" i="29"/>
  <c r="AD149" i="29"/>
  <c r="AE142" i="29"/>
  <c r="AE43" i="29" s="1"/>
  <c r="AG143" i="29"/>
  <c r="AF143" i="29"/>
  <c r="AE143" i="29"/>
  <c r="AE44" i="29" s="1"/>
  <c r="AF117" i="29"/>
  <c r="AE117" i="29"/>
  <c r="AG117" i="29"/>
  <c r="AE90" i="29"/>
  <c r="AG90" i="29"/>
  <c r="AF90" i="29"/>
  <c r="H46" i="23"/>
  <c r="I46" i="23"/>
  <c r="J46" i="23"/>
  <c r="K46" i="23"/>
  <c r="L46" i="23"/>
  <c r="M46" i="23"/>
  <c r="N46" i="23"/>
  <c r="O46" i="23"/>
  <c r="P46" i="23"/>
  <c r="Q46" i="23"/>
  <c r="R46" i="23"/>
  <c r="S46" i="23"/>
  <c r="T46" i="23"/>
  <c r="U46" i="23"/>
  <c r="V46" i="23"/>
  <c r="W46" i="23"/>
  <c r="X46" i="23"/>
  <c r="Y46" i="23"/>
  <c r="G46" i="23"/>
  <c r="E32" i="23"/>
  <c r="F46" i="23"/>
  <c r="D49" i="29"/>
  <c r="E49" i="29"/>
  <c r="F49" i="29"/>
  <c r="G49" i="29"/>
  <c r="D50" i="29"/>
  <c r="E50" i="29"/>
  <c r="F50" i="29"/>
  <c r="G50" i="29"/>
  <c r="D51" i="29"/>
  <c r="E51" i="29"/>
  <c r="F51" i="29"/>
  <c r="G51" i="29"/>
  <c r="D52" i="29"/>
  <c r="E52" i="29"/>
  <c r="F52" i="29"/>
  <c r="G52" i="29"/>
  <c r="D53" i="29"/>
  <c r="E53" i="29"/>
  <c r="F53" i="29"/>
  <c r="G53" i="29"/>
  <c r="D54" i="29"/>
  <c r="E54" i="29"/>
  <c r="F54" i="29"/>
  <c r="G54" i="29"/>
  <c r="D55" i="29"/>
  <c r="E55" i="29"/>
  <c r="F55" i="29"/>
  <c r="G55" i="29"/>
  <c r="D56" i="29"/>
  <c r="E56" i="29"/>
  <c r="F56" i="29"/>
  <c r="G56" i="29"/>
  <c r="D57" i="29"/>
  <c r="E57" i="29"/>
  <c r="F57" i="29"/>
  <c r="G57" i="29"/>
  <c r="D58" i="29"/>
  <c r="E58" i="29"/>
  <c r="F58" i="29"/>
  <c r="G58" i="29"/>
  <c r="D59" i="29"/>
  <c r="E59" i="29"/>
  <c r="F59" i="29"/>
  <c r="G59" i="29"/>
  <c r="D60" i="29"/>
  <c r="E60" i="29"/>
  <c r="F60" i="29"/>
  <c r="G60" i="29"/>
  <c r="D61" i="29"/>
  <c r="E61" i="29"/>
  <c r="F61" i="29"/>
  <c r="G61" i="29"/>
  <c r="D62" i="29"/>
  <c r="E62" i="29"/>
  <c r="F62" i="29"/>
  <c r="G62" i="29"/>
  <c r="D63" i="29"/>
  <c r="E63" i="29"/>
  <c r="F63" i="29"/>
  <c r="G63" i="29"/>
  <c r="W10" i="21"/>
  <c r="C76" i="22"/>
  <c r="I54" i="25"/>
  <c r="I27" i="29"/>
  <c r="AF5" i="29"/>
  <c r="AF8" i="29" s="1"/>
  <c r="AD178" i="29" l="1"/>
  <c r="AD150" i="29"/>
  <c r="BK37" i="29"/>
  <c r="BK69" i="29" s="1"/>
  <c r="AX37" i="29"/>
  <c r="AG144" i="29"/>
  <c r="AF144" i="29"/>
  <c r="AE144" i="29"/>
  <c r="AE45" i="29" s="1"/>
  <c r="AE118" i="29"/>
  <c r="AG118" i="29"/>
  <c r="AF118" i="29"/>
  <c r="BK66" i="29"/>
  <c r="BK71" i="29"/>
  <c r="AG91" i="29"/>
  <c r="AF91" i="29"/>
  <c r="AE91" i="29"/>
  <c r="BJ37" i="29"/>
  <c r="BK67" i="29"/>
  <c r="AY37" i="29"/>
  <c r="BG37" i="29"/>
  <c r="BH37" i="29"/>
  <c r="BF37" i="29"/>
  <c r="BQ37" i="29"/>
  <c r="BE37" i="29"/>
  <c r="BP37" i="29"/>
  <c r="BD37" i="29"/>
  <c r="BO37" i="29"/>
  <c r="BC37" i="29"/>
  <c r="BN37" i="29"/>
  <c r="BB37" i="29"/>
  <c r="BM37" i="29"/>
  <c r="BA37" i="29"/>
  <c r="BI37" i="29"/>
  <c r="BL37" i="29"/>
  <c r="AZ37" i="29"/>
  <c r="E37" i="23"/>
  <c r="E42" i="23" s="1"/>
  <c r="H29" i="23"/>
  <c r="I29" i="23"/>
  <c r="J29" i="23"/>
  <c r="K29" i="23"/>
  <c r="L29" i="23"/>
  <c r="M29" i="23"/>
  <c r="N29" i="23"/>
  <c r="O29" i="23"/>
  <c r="P29" i="23"/>
  <c r="Q29" i="23"/>
  <c r="R29" i="23"/>
  <c r="S29" i="23"/>
  <c r="T29" i="23"/>
  <c r="U29" i="23"/>
  <c r="V29" i="23"/>
  <c r="W29" i="23"/>
  <c r="X29" i="23"/>
  <c r="Y29" i="23"/>
  <c r="G29" i="23"/>
  <c r="F29" i="23"/>
  <c r="B15" i="23"/>
  <c r="J26" i="23"/>
  <c r="K26" i="23"/>
  <c r="L26" i="23"/>
  <c r="M26" i="23"/>
  <c r="N26" i="23" s="1"/>
  <c r="O26" i="23" s="1"/>
  <c r="P26" i="23" s="1"/>
  <c r="Q26" i="23" s="1"/>
  <c r="R26" i="23" s="1"/>
  <c r="S26" i="23" s="1"/>
  <c r="T26" i="23" s="1"/>
  <c r="U26" i="23" s="1"/>
  <c r="V26" i="23" s="1"/>
  <c r="W26" i="23" s="1"/>
  <c r="X26" i="23" s="1"/>
  <c r="Y26" i="23" s="1"/>
  <c r="I26" i="23"/>
  <c r="H26" i="23"/>
  <c r="G26" i="23"/>
  <c r="P38" i="25"/>
  <c r="B6" i="21"/>
  <c r="C6" i="21" s="1"/>
  <c r="AS5" i="14"/>
  <c r="AS5" i="13"/>
  <c r="AS5" i="12"/>
  <c r="AS5" i="4"/>
  <c r="AS5" i="10"/>
  <c r="AS5" i="9"/>
  <c r="AS5" i="7"/>
  <c r="AS5" i="8"/>
  <c r="AS5" i="6"/>
  <c r="AS5" i="5"/>
  <c r="AR5" i="11"/>
  <c r="Y43" i="29"/>
  <c r="AA43" i="29" s="1"/>
  <c r="Y44" i="29"/>
  <c r="AA44" i="29" s="1"/>
  <c r="Y45" i="29"/>
  <c r="AA45" i="29" s="1"/>
  <c r="Y46" i="29"/>
  <c r="AA46" i="29" s="1"/>
  <c r="Y47" i="29"/>
  <c r="AA47" i="29" s="1"/>
  <c r="Y48" i="29"/>
  <c r="AA48" i="29" s="1"/>
  <c r="Y49" i="29"/>
  <c r="AA49" i="29" s="1"/>
  <c r="Y50" i="29"/>
  <c r="AA50" i="29" s="1"/>
  <c r="Y51" i="29"/>
  <c r="AA51" i="29" s="1"/>
  <c r="Y52" i="29"/>
  <c r="AA52" i="29" s="1"/>
  <c r="Y53" i="29"/>
  <c r="AA53" i="29" s="1"/>
  <c r="Y54" i="29"/>
  <c r="AA54" i="29" s="1"/>
  <c r="Y55" i="29"/>
  <c r="AA55" i="29" s="1"/>
  <c r="Y56" i="29"/>
  <c r="AA56" i="29" s="1"/>
  <c r="Y57" i="29"/>
  <c r="AA57" i="29" s="1"/>
  <c r="Y58" i="29"/>
  <c r="AA58" i="29" s="1"/>
  <c r="Y59" i="29"/>
  <c r="AA59" i="29" s="1"/>
  <c r="Y60" i="29"/>
  <c r="AA60" i="29" s="1"/>
  <c r="Y61" i="29"/>
  <c r="AA61" i="29" s="1"/>
  <c r="Y42" i="29"/>
  <c r="AA42" i="29" s="1"/>
  <c r="I10" i="29"/>
  <c r="I12" i="29" s="1"/>
  <c r="AX36" i="29" s="1"/>
  <c r="L6" i="29"/>
  <c r="P5" i="29"/>
  <c r="P43" i="29"/>
  <c r="P44" i="29"/>
  <c r="P45" i="29"/>
  <c r="P46" i="29"/>
  <c r="P47" i="29"/>
  <c r="Q47" i="29" s="1"/>
  <c r="P48" i="29"/>
  <c r="Q48" i="29" s="1"/>
  <c r="P49" i="29"/>
  <c r="Q49" i="29" s="1"/>
  <c r="P50" i="29"/>
  <c r="Q50" i="29" s="1"/>
  <c r="P51" i="29"/>
  <c r="Q51" i="29" s="1"/>
  <c r="P52" i="29"/>
  <c r="Q52" i="29" s="1"/>
  <c r="P53" i="29"/>
  <c r="Q53" i="29" s="1"/>
  <c r="P54" i="29"/>
  <c r="Q54" i="29" s="1"/>
  <c r="P55" i="29"/>
  <c r="Q55" i="29" s="1"/>
  <c r="P56" i="29"/>
  <c r="Q56" i="29" s="1"/>
  <c r="P57" i="29"/>
  <c r="Q57" i="29" s="1"/>
  <c r="P58" i="29"/>
  <c r="Q58" i="29" s="1"/>
  <c r="P59" i="29"/>
  <c r="Q59" i="29" s="1"/>
  <c r="P60" i="29"/>
  <c r="Q60" i="29" s="1"/>
  <c r="P61" i="29"/>
  <c r="Q61" i="29" s="1"/>
  <c r="P42" i="29"/>
  <c r="U45" i="29"/>
  <c r="P6" i="29"/>
  <c r="L10" i="29"/>
  <c r="L9" i="29"/>
  <c r="L8" i="29"/>
  <c r="D8" i="29"/>
  <c r="F10" i="29"/>
  <c r="F36" i="29" s="1"/>
  <c r="V5" i="29"/>
  <c r="S6" i="29"/>
  <c r="F9" i="29"/>
  <c r="D6" i="29"/>
  <c r="U17" i="21"/>
  <c r="M65" i="20"/>
  <c r="M66" i="20"/>
  <c r="M67" i="20"/>
  <c r="M68" i="20"/>
  <c r="M69" i="20" s="1"/>
  <c r="M64" i="20"/>
  <c r="M63" i="20"/>
  <c r="M58" i="20"/>
  <c r="O58" i="20" s="1"/>
  <c r="M59" i="20"/>
  <c r="O59" i="20" s="1"/>
  <c r="M60" i="20"/>
  <c r="M61" i="20"/>
  <c r="O61" i="20" s="1"/>
  <c r="M62" i="20"/>
  <c r="N62" i="20" s="1"/>
  <c r="M57" i="20"/>
  <c r="O57" i="20" s="1"/>
  <c r="M56" i="20"/>
  <c r="O56" i="20" s="1"/>
  <c r="M51" i="20"/>
  <c r="M52" i="20"/>
  <c r="M53" i="20"/>
  <c r="O53" i="20" s="1"/>
  <c r="M54" i="20"/>
  <c r="M55" i="20"/>
  <c r="M50" i="20"/>
  <c r="N50" i="20" s="1"/>
  <c r="N51" i="20"/>
  <c r="N52" i="20"/>
  <c r="N53" i="20"/>
  <c r="N54" i="20"/>
  <c r="O55" i="20"/>
  <c r="M49" i="20"/>
  <c r="N49" i="20" s="1"/>
  <c r="F49" i="20"/>
  <c r="I50" i="20"/>
  <c r="I48" i="20"/>
  <c r="M44" i="20"/>
  <c r="M45" i="20"/>
  <c r="M46" i="20"/>
  <c r="M47" i="20" s="1"/>
  <c r="M48" i="20" s="1"/>
  <c r="M43" i="20"/>
  <c r="M42" i="20"/>
  <c r="W11" i="21"/>
  <c r="W12" i="21"/>
  <c r="W13" i="21"/>
  <c r="W14" i="21"/>
  <c r="W15" i="21"/>
  <c r="W16" i="21"/>
  <c r="W9" i="21"/>
  <c r="O34" i="20" s="1"/>
  <c r="N35" i="20"/>
  <c r="N36" i="20"/>
  <c r="N37" i="20"/>
  <c r="N38" i="20"/>
  <c r="N39" i="20"/>
  <c r="N40" i="20"/>
  <c r="N41" i="20"/>
  <c r="N42" i="20"/>
  <c r="N43" i="20"/>
  <c r="N44" i="20"/>
  <c r="N56" i="20"/>
  <c r="N57" i="20"/>
  <c r="N58" i="20"/>
  <c r="N59" i="20"/>
  <c r="N60" i="20"/>
  <c r="N61" i="20"/>
  <c r="N63" i="20"/>
  <c r="N64" i="20"/>
  <c r="N65" i="20"/>
  <c r="N66" i="20"/>
  <c r="N67" i="20"/>
  <c r="N34" i="20"/>
  <c r="O35" i="20"/>
  <c r="O36" i="20"/>
  <c r="O37" i="20"/>
  <c r="O38" i="20"/>
  <c r="O39" i="20"/>
  <c r="O40" i="20"/>
  <c r="O41" i="20"/>
  <c r="O42" i="20"/>
  <c r="O43" i="20"/>
  <c r="O44" i="20"/>
  <c r="O49" i="20"/>
  <c r="O50" i="20"/>
  <c r="O51" i="20"/>
  <c r="O52" i="20"/>
  <c r="O54" i="20"/>
  <c r="O60" i="20"/>
  <c r="O63" i="20"/>
  <c r="O64" i="20"/>
  <c r="O65" i="20"/>
  <c r="O66" i="20"/>
  <c r="O67" i="20"/>
  <c r="U18" i="21" l="1"/>
  <c r="V18" i="21" s="1"/>
  <c r="V17" i="21"/>
  <c r="BK68" i="29"/>
  <c r="BK70" i="29"/>
  <c r="AD179" i="29"/>
  <c r="AD151" i="29"/>
  <c r="AG145" i="29"/>
  <c r="AF145" i="29"/>
  <c r="AE145" i="29"/>
  <c r="AE46" i="29" s="1"/>
  <c r="AG119" i="29"/>
  <c r="AF119" i="29"/>
  <c r="AE119" i="29"/>
  <c r="BN71" i="29"/>
  <c r="BN69" i="29"/>
  <c r="BN68" i="29"/>
  <c r="BN70" i="29"/>
  <c r="BJ66" i="29"/>
  <c r="BJ71" i="29"/>
  <c r="BJ69" i="29"/>
  <c r="BJ70" i="29"/>
  <c r="BJ68" i="29"/>
  <c r="BC70" i="29"/>
  <c r="BC68" i="29"/>
  <c r="BC69" i="29"/>
  <c r="BC71" i="29"/>
  <c r="BO70" i="29"/>
  <c r="BO68" i="29"/>
  <c r="BO69" i="29"/>
  <c r="BO71" i="29"/>
  <c r="AY71" i="29"/>
  <c r="AY70" i="29"/>
  <c r="AY69" i="29"/>
  <c r="AY68" i="29"/>
  <c r="BD71" i="29"/>
  <c r="BD69" i="29"/>
  <c r="BD70" i="29"/>
  <c r="BD68" i="29"/>
  <c r="BP71" i="29"/>
  <c r="BP69" i="29"/>
  <c r="BP68" i="29"/>
  <c r="BP70" i="29"/>
  <c r="BM68" i="29"/>
  <c r="BM69" i="29"/>
  <c r="BM70" i="29"/>
  <c r="BM71" i="29"/>
  <c r="BB69" i="29"/>
  <c r="BB71" i="29"/>
  <c r="BB68" i="29"/>
  <c r="BB70" i="29"/>
  <c r="BE70" i="29"/>
  <c r="BE71" i="29"/>
  <c r="BE68" i="29"/>
  <c r="BE69" i="29"/>
  <c r="AZ71" i="29"/>
  <c r="AZ69" i="29"/>
  <c r="AZ70" i="29"/>
  <c r="AZ68" i="29"/>
  <c r="BQ70" i="29"/>
  <c r="BQ71" i="29"/>
  <c r="BQ68" i="29"/>
  <c r="BQ69" i="29"/>
  <c r="BI70" i="29"/>
  <c r="BI69" i="29"/>
  <c r="BI68" i="29"/>
  <c r="BI71" i="29"/>
  <c r="BH69" i="29"/>
  <c r="BH68" i="29"/>
  <c r="BH70" i="29"/>
  <c r="BH71" i="29"/>
  <c r="BL71" i="29"/>
  <c r="BL70" i="29"/>
  <c r="BL69" i="29"/>
  <c r="BL68" i="29"/>
  <c r="BF71" i="29"/>
  <c r="BF70" i="29"/>
  <c r="BF68" i="29"/>
  <c r="BF69" i="29"/>
  <c r="BA68" i="29"/>
  <c r="BA71" i="29"/>
  <c r="BA69" i="29"/>
  <c r="BA70" i="29"/>
  <c r="BG68" i="29"/>
  <c r="BG70" i="29"/>
  <c r="BG71" i="29"/>
  <c r="BG69" i="29"/>
  <c r="BJ67" i="29"/>
  <c r="AG92" i="29"/>
  <c r="AE92" i="29"/>
  <c r="AF92" i="29"/>
  <c r="P7" i="29"/>
  <c r="BE67" i="29"/>
  <c r="BE66" i="29"/>
  <c r="BN67" i="29"/>
  <c r="BN66" i="29"/>
  <c r="BC66" i="29"/>
  <c r="BC67" i="29"/>
  <c r="BO67" i="29"/>
  <c r="BO66" i="29"/>
  <c r="P27" i="29"/>
  <c r="AX19" i="29" s="1"/>
  <c r="S27" i="29"/>
  <c r="BD67" i="29"/>
  <c r="BD66" i="29"/>
  <c r="AZ67" i="29"/>
  <c r="AZ66" i="29"/>
  <c r="BQ67" i="29"/>
  <c r="BQ66" i="29"/>
  <c r="BL67" i="29"/>
  <c r="BL66" i="29"/>
  <c r="BF67" i="29"/>
  <c r="BF66" i="29"/>
  <c r="BI66" i="29"/>
  <c r="BI67" i="29"/>
  <c r="BH66" i="29"/>
  <c r="BH67" i="29"/>
  <c r="AB48" i="29"/>
  <c r="AB60" i="29"/>
  <c r="AB49" i="29"/>
  <c r="AB47" i="29"/>
  <c r="AB61" i="29"/>
  <c r="AB53" i="29"/>
  <c r="AB54" i="29"/>
  <c r="AB46" i="29"/>
  <c r="AB50" i="29"/>
  <c r="AB42" i="29"/>
  <c r="AB55" i="29"/>
  <c r="AB51" i="29"/>
  <c r="AB58" i="29"/>
  <c r="AB59" i="29"/>
  <c r="AB52" i="29"/>
  <c r="AB43" i="29"/>
  <c r="AB44" i="29"/>
  <c r="AB56" i="29"/>
  <c r="AB45" i="29"/>
  <c r="AB57" i="29"/>
  <c r="BA67" i="29"/>
  <c r="BA66" i="29"/>
  <c r="BG67" i="29"/>
  <c r="BG66" i="29"/>
  <c r="AY67" i="29"/>
  <c r="AY66" i="29"/>
  <c r="BP67" i="29"/>
  <c r="BP66" i="29"/>
  <c r="BM67" i="29"/>
  <c r="BM66" i="29"/>
  <c r="BB67" i="29"/>
  <c r="BB66" i="29"/>
  <c r="V6" i="29"/>
  <c r="V8" i="29" s="1"/>
  <c r="W17" i="21"/>
  <c r="BM7" i="29"/>
  <c r="BH7" i="29"/>
  <c r="BC7" i="29"/>
  <c r="D27" i="29"/>
  <c r="D36" i="29"/>
  <c r="L27" i="29"/>
  <c r="AX15" i="29" s="1"/>
  <c r="AX18" i="29"/>
  <c r="L11" i="29"/>
  <c r="AX14" i="29" s="1"/>
  <c r="D9" i="29"/>
  <c r="AX9" i="29" s="1"/>
  <c r="F11" i="29"/>
  <c r="AX4" i="29" s="1"/>
  <c r="U19" i="21"/>
  <c r="V19" i="21" s="1"/>
  <c r="N69" i="20"/>
  <c r="O69" i="20"/>
  <c r="O68" i="20"/>
  <c r="N68" i="20"/>
  <c r="O62" i="20"/>
  <c r="N55" i="20"/>
  <c r="N45" i="20"/>
  <c r="O45" i="20"/>
  <c r="N46" i="20"/>
  <c r="W18" i="21" l="1"/>
  <c r="AX40" i="29"/>
  <c r="AD180" i="29"/>
  <c r="AD152" i="29"/>
  <c r="AG146" i="29"/>
  <c r="AF146" i="29"/>
  <c r="AE146" i="29"/>
  <c r="AE47" i="29" s="1"/>
  <c r="AF120" i="29"/>
  <c r="AE120" i="29"/>
  <c r="AG120" i="29"/>
  <c r="AX68" i="29"/>
  <c r="BR68" i="29" s="1"/>
  <c r="AX92" i="29" s="1"/>
  <c r="AY19" i="29"/>
  <c r="BP19" i="29"/>
  <c r="BD19" i="29"/>
  <c r="BO19" i="29"/>
  <c r="BC19" i="29"/>
  <c r="AG93" i="29"/>
  <c r="AF93" i="29"/>
  <c r="AE93" i="29"/>
  <c r="AZ19" i="29"/>
  <c r="BK19" i="29"/>
  <c r="BI19" i="29"/>
  <c r="BE19" i="29"/>
  <c r="BL19" i="29"/>
  <c r="BH19" i="29"/>
  <c r="AX67" i="29"/>
  <c r="BR67" i="29" s="1"/>
  <c r="AX91" i="29" s="1"/>
  <c r="BN19" i="29"/>
  <c r="BJ19" i="29"/>
  <c r="BB19" i="29"/>
  <c r="BG19" i="29"/>
  <c r="BF19" i="29"/>
  <c r="BM19" i="29"/>
  <c r="BQ19" i="29"/>
  <c r="BA19" i="29"/>
  <c r="AY10" i="29"/>
  <c r="AX10" i="29"/>
  <c r="BE15" i="29"/>
  <c r="BQ15" i="29"/>
  <c r="BC15" i="29"/>
  <c r="BD15" i="29"/>
  <c r="BF15" i="29"/>
  <c r="BG15" i="29"/>
  <c r="AY15" i="29"/>
  <c r="BN15" i="29"/>
  <c r="BH15" i="29"/>
  <c r="BI15" i="29"/>
  <c r="BJ15" i="29"/>
  <c r="BO15" i="29"/>
  <c r="BK15" i="29"/>
  <c r="AZ15" i="29"/>
  <c r="BL15" i="29"/>
  <c r="BP15" i="29"/>
  <c r="BA15" i="29"/>
  <c r="BM15" i="29"/>
  <c r="BB15" i="29"/>
  <c r="BL12" i="29"/>
  <c r="BE12" i="29"/>
  <c r="BP10" i="29"/>
  <c r="AZ10" i="29"/>
  <c r="BO10" i="29"/>
  <c r="BA10" i="29"/>
  <c r="BN10" i="29"/>
  <c r="BB10" i="29"/>
  <c r="BM10" i="29"/>
  <c r="BD10" i="29"/>
  <c r="BH10" i="29"/>
  <c r="BC10" i="29"/>
  <c r="BC60" i="29" s="1"/>
  <c r="BG10" i="29"/>
  <c r="BF10" i="29"/>
  <c r="BJ10" i="29"/>
  <c r="BK10" i="29"/>
  <c r="BQ10" i="29"/>
  <c r="BI10" i="29"/>
  <c r="BE11" i="29"/>
  <c r="BL11" i="29"/>
  <c r="F27" i="29"/>
  <c r="F29" i="29" s="1"/>
  <c r="BM6" i="29"/>
  <c r="BH6" i="29"/>
  <c r="BC6" i="29"/>
  <c r="U20" i="21"/>
  <c r="V20" i="21" s="1"/>
  <c r="W19" i="21"/>
  <c r="O46" i="20"/>
  <c r="V5" i="25"/>
  <c r="V6" i="25"/>
  <c r="V4" i="25"/>
  <c r="V3" i="25"/>
  <c r="BH5" i="14"/>
  <c r="BH2" i="14"/>
  <c r="BF279" i="14"/>
  <c r="BF2" i="14"/>
  <c r="BF278" i="14"/>
  <c r="BF277" i="14"/>
  <c r="BF276" i="14"/>
  <c r="BF275" i="14"/>
  <c r="BF274" i="14"/>
  <c r="BF273" i="14"/>
  <c r="BF272" i="14"/>
  <c r="BF271" i="14"/>
  <c r="BF270" i="14"/>
  <c r="BF269" i="14"/>
  <c r="BF268" i="14"/>
  <c r="BF267" i="14"/>
  <c r="BF266" i="14"/>
  <c r="BF265" i="14"/>
  <c r="BF264" i="14"/>
  <c r="BF263" i="14"/>
  <c r="BF262" i="14"/>
  <c r="BF261" i="14"/>
  <c r="BF260" i="14"/>
  <c r="BF259" i="14"/>
  <c r="BF258" i="14"/>
  <c r="BF257" i="14"/>
  <c r="BF256" i="14"/>
  <c r="BF255" i="14"/>
  <c r="BF254" i="14"/>
  <c r="BF253" i="14"/>
  <c r="BF252" i="14"/>
  <c r="BF251" i="14"/>
  <c r="BF250" i="14"/>
  <c r="BF249" i="14"/>
  <c r="BF248" i="14"/>
  <c r="BF247" i="14"/>
  <c r="BF246" i="14"/>
  <c r="BF245" i="14"/>
  <c r="BF244" i="14"/>
  <c r="BF243" i="14"/>
  <c r="BF242" i="14"/>
  <c r="BF241" i="14"/>
  <c r="BF240" i="14"/>
  <c r="BF239" i="14"/>
  <c r="BF238" i="14"/>
  <c r="BF237" i="14"/>
  <c r="BF236" i="14"/>
  <c r="BF235" i="14"/>
  <c r="BF234" i="14"/>
  <c r="BF233" i="14"/>
  <c r="BF232" i="14"/>
  <c r="BF231" i="14"/>
  <c r="BF230" i="14"/>
  <c r="BF229" i="14"/>
  <c r="BF228" i="14"/>
  <c r="BF227" i="14"/>
  <c r="BF226" i="14"/>
  <c r="BF225" i="14"/>
  <c r="BF224" i="14"/>
  <c r="BF223" i="14"/>
  <c r="BF222" i="14"/>
  <c r="BF221" i="14"/>
  <c r="BF220" i="14"/>
  <c r="BF219" i="14"/>
  <c r="BF218" i="14"/>
  <c r="BF217" i="14"/>
  <c r="BF216" i="14"/>
  <c r="BF215" i="14"/>
  <c r="BF214" i="14"/>
  <c r="BF213" i="14"/>
  <c r="BF212" i="14"/>
  <c r="BF211" i="14"/>
  <c r="BF210" i="14"/>
  <c r="BF209" i="14"/>
  <c r="BF208" i="14"/>
  <c r="BF207" i="14"/>
  <c r="BF206" i="14"/>
  <c r="BF205" i="14"/>
  <c r="BF204" i="14"/>
  <c r="BF203" i="14"/>
  <c r="BF202" i="14"/>
  <c r="BF201" i="14"/>
  <c r="BF200" i="14"/>
  <c r="BF199" i="14"/>
  <c r="BF198" i="14"/>
  <c r="BF197" i="14"/>
  <c r="BF196" i="14"/>
  <c r="BF195" i="14"/>
  <c r="BF194" i="14"/>
  <c r="BF193" i="14"/>
  <c r="BF192" i="14"/>
  <c r="BF191" i="14"/>
  <c r="BF190" i="14"/>
  <c r="BF189" i="14"/>
  <c r="BF188" i="14"/>
  <c r="BF187" i="14"/>
  <c r="BF186" i="14"/>
  <c r="BF185" i="14"/>
  <c r="BF184" i="14"/>
  <c r="BF183" i="14"/>
  <c r="BF182" i="14"/>
  <c r="BF181" i="14"/>
  <c r="BF180" i="14"/>
  <c r="BF179" i="14"/>
  <c r="BF178" i="14"/>
  <c r="BF177" i="14"/>
  <c r="BF176" i="14"/>
  <c r="BF175" i="14"/>
  <c r="BF174" i="14"/>
  <c r="BF173" i="14"/>
  <c r="BF172" i="14"/>
  <c r="BF171" i="14"/>
  <c r="BF170" i="14"/>
  <c r="BF169" i="14"/>
  <c r="BF168" i="14"/>
  <c r="BF167" i="14"/>
  <c r="BF166" i="14"/>
  <c r="BF165" i="14"/>
  <c r="BF164" i="14"/>
  <c r="BF163" i="14"/>
  <c r="BF162" i="14"/>
  <c r="BF161" i="14"/>
  <c r="BF160" i="14"/>
  <c r="BF159" i="14"/>
  <c r="BF158" i="14"/>
  <c r="BF157" i="14"/>
  <c r="BF156" i="14"/>
  <c r="BF155" i="14"/>
  <c r="BF154" i="14"/>
  <c r="BF153" i="14"/>
  <c r="BF152" i="14"/>
  <c r="BF151" i="14"/>
  <c r="BF150" i="14"/>
  <c r="BF149" i="14"/>
  <c r="BF148" i="14"/>
  <c r="BF147" i="14"/>
  <c r="BF146" i="14"/>
  <c r="BF145" i="14"/>
  <c r="BF144" i="14"/>
  <c r="BF143" i="14"/>
  <c r="BF142" i="14"/>
  <c r="BF141" i="14"/>
  <c r="BF140" i="14"/>
  <c r="BF139" i="14"/>
  <c r="BF138" i="14"/>
  <c r="BF137" i="14"/>
  <c r="BF136" i="14"/>
  <c r="BF135" i="14"/>
  <c r="BF134" i="14"/>
  <c r="BF133" i="14"/>
  <c r="BF132" i="14"/>
  <c r="BF131" i="14"/>
  <c r="BF130" i="14"/>
  <c r="BF129" i="14"/>
  <c r="BF128" i="14"/>
  <c r="BF127" i="14"/>
  <c r="BF126" i="14"/>
  <c r="BF125" i="14"/>
  <c r="BF124" i="14"/>
  <c r="BF123" i="14"/>
  <c r="BF122" i="14"/>
  <c r="BF121" i="14"/>
  <c r="BF120" i="14"/>
  <c r="BF119" i="14"/>
  <c r="BF118" i="14"/>
  <c r="BF117" i="14"/>
  <c r="BF116" i="14"/>
  <c r="BF115" i="14"/>
  <c r="BF114" i="14"/>
  <c r="BF113" i="14"/>
  <c r="BF112" i="14"/>
  <c r="BF111" i="14"/>
  <c r="BF110" i="14"/>
  <c r="BF109" i="14"/>
  <c r="BF108" i="14"/>
  <c r="BF107" i="14"/>
  <c r="BF106" i="14"/>
  <c r="BF105" i="14"/>
  <c r="BF104" i="14"/>
  <c r="BF103" i="14"/>
  <c r="BF102" i="14"/>
  <c r="BF101" i="14"/>
  <c r="BF100" i="14"/>
  <c r="BF99" i="14"/>
  <c r="BF98" i="14"/>
  <c r="BF97" i="14"/>
  <c r="BF96" i="14"/>
  <c r="BF95" i="14"/>
  <c r="BF94" i="14"/>
  <c r="BF93" i="14"/>
  <c r="BF92" i="14"/>
  <c r="BF91" i="14"/>
  <c r="BF90" i="14"/>
  <c r="BF89" i="14"/>
  <c r="BF88" i="14"/>
  <c r="BF87" i="14"/>
  <c r="BF86" i="14"/>
  <c r="BF85" i="14"/>
  <c r="BF84" i="14"/>
  <c r="BF83" i="14"/>
  <c r="BF82" i="14"/>
  <c r="BF81" i="14"/>
  <c r="BF80" i="14"/>
  <c r="BF79" i="14"/>
  <c r="BF78" i="14"/>
  <c r="BF77" i="14"/>
  <c r="BF76" i="14"/>
  <c r="BF75" i="14"/>
  <c r="BF74" i="14"/>
  <c r="BF73" i="14"/>
  <c r="BF72" i="14"/>
  <c r="BF71" i="14"/>
  <c r="BF70" i="14"/>
  <c r="BF69" i="14"/>
  <c r="BF68" i="14"/>
  <c r="BF67" i="14"/>
  <c r="BF66" i="14"/>
  <c r="BF65" i="14"/>
  <c r="BF64" i="14"/>
  <c r="BF63" i="14"/>
  <c r="BF62" i="14"/>
  <c r="BF61" i="14"/>
  <c r="BF60" i="14"/>
  <c r="BF59" i="14"/>
  <c r="BF58" i="14"/>
  <c r="BF57" i="14"/>
  <c r="BF56" i="14"/>
  <c r="BF55" i="14"/>
  <c r="BF54" i="14"/>
  <c r="BF53" i="14"/>
  <c r="BF52" i="14"/>
  <c r="BF51" i="14"/>
  <c r="BF50" i="14"/>
  <c r="BF49" i="14"/>
  <c r="BF48" i="14"/>
  <c r="BF47" i="14"/>
  <c r="BF46" i="14"/>
  <c r="BF45" i="14"/>
  <c r="BF44" i="14"/>
  <c r="BF43" i="14"/>
  <c r="BF42" i="14"/>
  <c r="BF41" i="14"/>
  <c r="BF40" i="14"/>
  <c r="BF39" i="14"/>
  <c r="BF38" i="14"/>
  <c r="BF37" i="14"/>
  <c r="BF36" i="14"/>
  <c r="BF35" i="14"/>
  <c r="BF34" i="14"/>
  <c r="BF33" i="14"/>
  <c r="BF32" i="14"/>
  <c r="BF31" i="14"/>
  <c r="BF30" i="14"/>
  <c r="BF29" i="14"/>
  <c r="BF28" i="14"/>
  <c r="BF27" i="14"/>
  <c r="BF26" i="14"/>
  <c r="BF25" i="14"/>
  <c r="BF24" i="14"/>
  <c r="BF23" i="14"/>
  <c r="BF22" i="14"/>
  <c r="BF21" i="14"/>
  <c r="BF20" i="14"/>
  <c r="BF19" i="14"/>
  <c r="BF18" i="14"/>
  <c r="BF17" i="14"/>
  <c r="BF16" i="14"/>
  <c r="BF15" i="14"/>
  <c r="BF14" i="14"/>
  <c r="BF13" i="14"/>
  <c r="BF12" i="14"/>
  <c r="BF11" i="14"/>
  <c r="BF10" i="14"/>
  <c r="BF9" i="14"/>
  <c r="BF8" i="14"/>
  <c r="BF7" i="14"/>
  <c r="BF6" i="14"/>
  <c r="BF5" i="14"/>
  <c r="BF4" i="14"/>
  <c r="BF3" i="14"/>
  <c r="BH2" i="4"/>
  <c r="BF365" i="4"/>
  <c r="BF2" i="4"/>
  <c r="BF3" i="4"/>
  <c r="BF4" i="4"/>
  <c r="BF5" i="4"/>
  <c r="BF6" i="4"/>
  <c r="BF7" i="4"/>
  <c r="BF8" i="4"/>
  <c r="BF9" i="4"/>
  <c r="BF10" i="4"/>
  <c r="BF1586" i="4" s="1"/>
  <c r="BF11" i="4"/>
  <c r="BF12" i="4"/>
  <c r="BF13" i="4"/>
  <c r="BF14" i="4"/>
  <c r="BF15" i="4"/>
  <c r="BF16" i="4"/>
  <c r="BF17" i="4"/>
  <c r="BF18" i="4"/>
  <c r="BF19" i="4"/>
  <c r="BF20" i="4"/>
  <c r="BF21" i="4"/>
  <c r="BF22" i="4"/>
  <c r="BF23" i="4"/>
  <c r="BF24" i="4"/>
  <c r="BF25" i="4"/>
  <c r="BF26" i="4"/>
  <c r="BF27" i="4"/>
  <c r="BF28" i="4"/>
  <c r="BF29" i="4"/>
  <c r="BF30" i="4"/>
  <c r="BF31" i="4"/>
  <c r="BF32" i="4"/>
  <c r="BF33" i="4"/>
  <c r="BF34" i="4"/>
  <c r="BF35" i="4"/>
  <c r="BF36" i="4"/>
  <c r="BF37" i="4"/>
  <c r="BF38" i="4"/>
  <c r="BF39" i="4"/>
  <c r="BF40" i="4"/>
  <c r="BF41" i="4"/>
  <c r="BF42" i="4"/>
  <c r="BF43" i="4"/>
  <c r="BF44" i="4"/>
  <c r="BF45" i="4"/>
  <c r="BF46" i="4"/>
  <c r="BF47" i="4"/>
  <c r="BF48" i="4"/>
  <c r="BF49" i="4"/>
  <c r="BF50" i="4"/>
  <c r="BF51" i="4"/>
  <c r="BF52" i="4"/>
  <c r="BF53" i="4"/>
  <c r="BF54" i="4"/>
  <c r="BF55" i="4"/>
  <c r="BF56" i="4"/>
  <c r="BF57" i="4"/>
  <c r="BF58" i="4"/>
  <c r="BF59" i="4"/>
  <c r="BF60" i="4"/>
  <c r="BF61" i="4"/>
  <c r="BF62" i="4"/>
  <c r="BF63" i="4"/>
  <c r="BF64" i="4"/>
  <c r="BF65" i="4"/>
  <c r="BF66" i="4"/>
  <c r="BF67" i="4"/>
  <c r="BF68" i="4"/>
  <c r="BF69" i="4"/>
  <c r="BF70" i="4"/>
  <c r="BF71" i="4"/>
  <c r="BF72" i="4"/>
  <c r="BF73" i="4"/>
  <c r="BF74" i="4"/>
  <c r="BF75" i="4"/>
  <c r="BF76" i="4"/>
  <c r="BF77" i="4"/>
  <c r="BF78" i="4"/>
  <c r="BF79" i="4"/>
  <c r="BF80" i="4"/>
  <c r="BF81" i="4"/>
  <c r="BF82" i="4"/>
  <c r="BF83" i="4"/>
  <c r="BF84" i="4"/>
  <c r="BF85" i="4"/>
  <c r="BF86" i="4"/>
  <c r="BF87" i="4"/>
  <c r="BF88" i="4"/>
  <c r="BF89" i="4"/>
  <c r="BF90" i="4"/>
  <c r="BF91" i="4"/>
  <c r="BF92" i="4"/>
  <c r="BF93" i="4"/>
  <c r="BF94" i="4"/>
  <c r="BF95" i="4"/>
  <c r="BF96" i="4"/>
  <c r="BF97" i="4"/>
  <c r="BF98" i="4"/>
  <c r="BF99" i="4"/>
  <c r="BF100" i="4"/>
  <c r="BF101" i="4"/>
  <c r="BF102" i="4"/>
  <c r="BF103" i="4"/>
  <c r="BF104" i="4"/>
  <c r="BF105" i="4"/>
  <c r="BF106" i="4"/>
  <c r="BF107" i="4"/>
  <c r="BF108" i="4"/>
  <c r="BF109" i="4"/>
  <c r="BF110" i="4"/>
  <c r="BF111" i="4"/>
  <c r="BF112" i="4"/>
  <c r="BF113" i="4"/>
  <c r="BF114" i="4"/>
  <c r="BF115" i="4"/>
  <c r="BF116" i="4"/>
  <c r="BF117" i="4"/>
  <c r="BF118" i="4"/>
  <c r="BF119" i="4"/>
  <c r="BF120" i="4"/>
  <c r="BF121" i="4"/>
  <c r="BF122" i="4"/>
  <c r="BF123" i="4"/>
  <c r="BF124" i="4"/>
  <c r="BF125" i="4"/>
  <c r="BF126" i="4"/>
  <c r="BF127" i="4"/>
  <c r="BF128" i="4"/>
  <c r="BF129" i="4"/>
  <c r="BF130" i="4"/>
  <c r="BF131" i="4"/>
  <c r="BF132" i="4"/>
  <c r="BF133" i="4"/>
  <c r="BF134" i="4"/>
  <c r="BF135" i="4"/>
  <c r="BF136" i="4"/>
  <c r="BF137" i="4"/>
  <c r="BF138" i="4"/>
  <c r="BF139" i="4"/>
  <c r="BF140" i="4"/>
  <c r="BF141" i="4"/>
  <c r="BF142" i="4"/>
  <c r="BF143" i="4"/>
  <c r="BF144" i="4"/>
  <c r="BF145" i="4"/>
  <c r="BF146" i="4"/>
  <c r="BF147" i="4"/>
  <c r="BF148" i="4"/>
  <c r="BF149" i="4"/>
  <c r="BF150" i="4"/>
  <c r="BF151" i="4"/>
  <c r="BF152" i="4"/>
  <c r="BF153" i="4"/>
  <c r="BF154" i="4"/>
  <c r="BF155" i="4"/>
  <c r="BF156" i="4"/>
  <c r="BF157" i="4"/>
  <c r="BF158" i="4"/>
  <c r="BF159" i="4"/>
  <c r="BF160" i="4"/>
  <c r="BF161" i="4"/>
  <c r="BF162" i="4"/>
  <c r="BF163" i="4"/>
  <c r="BF164" i="4"/>
  <c r="BF165" i="4"/>
  <c r="BF166" i="4"/>
  <c r="BF167" i="4"/>
  <c r="BF168" i="4"/>
  <c r="BF169" i="4"/>
  <c r="BF170" i="4"/>
  <c r="BF171" i="4"/>
  <c r="BF172" i="4"/>
  <c r="BF173" i="4"/>
  <c r="BF174" i="4"/>
  <c r="BF175" i="4"/>
  <c r="BF176" i="4"/>
  <c r="BF177" i="4"/>
  <c r="BF178" i="4"/>
  <c r="BF179" i="4"/>
  <c r="BF180" i="4"/>
  <c r="BF181" i="4"/>
  <c r="BF182" i="4"/>
  <c r="BF183" i="4"/>
  <c r="BF184" i="4"/>
  <c r="BF185" i="4"/>
  <c r="BF186" i="4"/>
  <c r="BF187" i="4"/>
  <c r="BF188" i="4"/>
  <c r="BF189" i="4"/>
  <c r="BF190" i="4"/>
  <c r="BF191" i="4"/>
  <c r="BF192" i="4"/>
  <c r="BF193" i="4"/>
  <c r="BF194" i="4"/>
  <c r="BF195" i="4"/>
  <c r="BF196" i="4"/>
  <c r="BF197" i="4"/>
  <c r="BF198" i="4"/>
  <c r="BF199" i="4"/>
  <c r="BF200" i="4"/>
  <c r="BF201" i="4"/>
  <c r="BF202" i="4"/>
  <c r="BF203" i="4"/>
  <c r="BF204" i="4"/>
  <c r="BF205" i="4"/>
  <c r="BF206" i="4"/>
  <c r="BF207" i="4"/>
  <c r="BF208" i="4"/>
  <c r="BF209" i="4"/>
  <c r="BF210" i="4"/>
  <c r="BF211" i="4"/>
  <c r="BF212" i="4"/>
  <c r="BF213" i="4"/>
  <c r="BF214" i="4"/>
  <c r="BF215" i="4"/>
  <c r="BF216" i="4"/>
  <c r="BF217" i="4"/>
  <c r="BF218" i="4"/>
  <c r="BF219" i="4"/>
  <c r="BF220" i="4"/>
  <c r="BF221" i="4"/>
  <c r="BF222" i="4"/>
  <c r="BF223" i="4"/>
  <c r="BF224" i="4"/>
  <c r="BF225" i="4"/>
  <c r="BF226" i="4"/>
  <c r="BF227" i="4"/>
  <c r="BF228" i="4"/>
  <c r="BF229" i="4"/>
  <c r="BF230" i="4"/>
  <c r="BF231" i="4"/>
  <c r="BF232" i="4"/>
  <c r="BF233" i="4"/>
  <c r="BF234" i="4"/>
  <c r="BF235" i="4"/>
  <c r="BF236" i="4"/>
  <c r="BF237" i="4"/>
  <c r="BF238" i="4"/>
  <c r="BF239" i="4"/>
  <c r="BF240" i="4"/>
  <c r="BF241" i="4"/>
  <c r="BF242" i="4"/>
  <c r="BF243" i="4"/>
  <c r="BF244" i="4"/>
  <c r="BF245" i="4"/>
  <c r="BF246" i="4"/>
  <c r="BF247" i="4"/>
  <c r="BF248" i="4"/>
  <c r="BF249" i="4"/>
  <c r="BF250" i="4"/>
  <c r="BF251" i="4"/>
  <c r="BF252" i="4"/>
  <c r="BF253" i="4"/>
  <c r="BF254" i="4"/>
  <c r="BF255" i="4"/>
  <c r="BF256" i="4"/>
  <c r="BF257" i="4"/>
  <c r="BF258" i="4"/>
  <c r="BF259" i="4"/>
  <c r="BF260" i="4"/>
  <c r="BF261" i="4"/>
  <c r="BF262" i="4"/>
  <c r="BF263" i="4"/>
  <c r="BF264" i="4"/>
  <c r="BF265" i="4"/>
  <c r="BF266" i="4"/>
  <c r="BF267" i="4"/>
  <c r="BF268" i="4"/>
  <c r="BF269" i="4"/>
  <c r="BF270" i="4"/>
  <c r="BF271" i="4"/>
  <c r="BF272" i="4"/>
  <c r="BF273" i="4"/>
  <c r="BF274" i="4"/>
  <c r="BF275" i="4"/>
  <c r="BF276" i="4"/>
  <c r="BF277" i="4"/>
  <c r="BF278" i="4"/>
  <c r="BF279" i="4"/>
  <c r="BF280" i="4"/>
  <c r="BF281" i="4"/>
  <c r="BF282" i="4"/>
  <c r="BF283" i="4"/>
  <c r="BF284" i="4"/>
  <c r="BF285" i="4"/>
  <c r="BF286" i="4"/>
  <c r="BF287" i="4"/>
  <c r="BF288" i="4"/>
  <c r="BF289" i="4"/>
  <c r="BF290" i="4"/>
  <c r="BF291" i="4"/>
  <c r="BF292" i="4"/>
  <c r="BF293" i="4"/>
  <c r="BF294" i="4"/>
  <c r="BF295" i="4"/>
  <c r="BF296" i="4"/>
  <c r="BF297" i="4"/>
  <c r="BF298" i="4"/>
  <c r="BF299" i="4"/>
  <c r="BF300" i="4"/>
  <c r="BF301" i="4"/>
  <c r="BF302" i="4"/>
  <c r="BF303" i="4"/>
  <c r="BF304" i="4"/>
  <c r="BF305" i="4"/>
  <c r="BF306" i="4"/>
  <c r="BF307" i="4"/>
  <c r="BF308" i="4"/>
  <c r="BF309" i="4"/>
  <c r="BF310" i="4"/>
  <c r="BF311" i="4"/>
  <c r="BF312" i="4"/>
  <c r="BF313" i="4"/>
  <c r="BF314" i="4"/>
  <c r="BF315" i="4"/>
  <c r="BF316" i="4"/>
  <c r="BF317" i="4"/>
  <c r="BF318" i="4"/>
  <c r="BF319" i="4"/>
  <c r="BF320" i="4"/>
  <c r="BF321" i="4"/>
  <c r="BF322" i="4"/>
  <c r="BF323" i="4"/>
  <c r="BF324" i="4"/>
  <c r="BF325" i="4"/>
  <c r="BF326" i="4"/>
  <c r="BF327" i="4"/>
  <c r="BF328" i="4"/>
  <c r="BF329" i="4"/>
  <c r="BF330" i="4"/>
  <c r="BF331" i="4"/>
  <c r="BF332" i="4"/>
  <c r="BF333" i="4"/>
  <c r="BF334" i="4"/>
  <c r="BF335" i="4"/>
  <c r="BF336" i="4"/>
  <c r="BF337" i="4"/>
  <c r="BF338" i="4"/>
  <c r="BF339" i="4"/>
  <c r="BF340" i="4"/>
  <c r="BF341" i="4"/>
  <c r="BF342" i="4"/>
  <c r="BF343" i="4"/>
  <c r="BF344" i="4"/>
  <c r="BF345" i="4"/>
  <c r="BF346" i="4"/>
  <c r="BF347" i="4"/>
  <c r="BF348" i="4"/>
  <c r="BF349" i="4"/>
  <c r="BF350" i="4"/>
  <c r="BF351" i="4"/>
  <c r="BF352" i="4"/>
  <c r="BF353" i="4"/>
  <c r="BF354" i="4"/>
  <c r="BF355" i="4"/>
  <c r="BF356" i="4"/>
  <c r="BF357" i="4"/>
  <c r="BF358" i="4"/>
  <c r="BF359" i="4"/>
  <c r="BF360" i="4"/>
  <c r="BF361" i="4"/>
  <c r="BF362" i="4"/>
  <c r="BF363" i="4"/>
  <c r="BF364" i="4"/>
  <c r="BI2" i="9"/>
  <c r="BG3" i="9"/>
  <c r="BG4" i="9"/>
  <c r="BG5" i="9"/>
  <c r="BG6" i="9"/>
  <c r="BG7" i="9"/>
  <c r="BG8" i="9"/>
  <c r="BG9" i="9"/>
  <c r="BG10" i="9"/>
  <c r="BG11" i="9"/>
  <c r="BG12" i="9"/>
  <c r="BG13" i="9"/>
  <c r="BG14" i="9"/>
  <c r="BG15" i="9"/>
  <c r="BG16" i="9"/>
  <c r="BG17" i="9"/>
  <c r="BG18" i="9"/>
  <c r="BG19" i="9"/>
  <c r="BG20" i="9"/>
  <c r="BG21" i="9"/>
  <c r="BG22" i="9"/>
  <c r="BG23" i="9"/>
  <c r="BG24" i="9"/>
  <c r="BG25" i="9"/>
  <c r="BG26" i="9"/>
  <c r="BG27" i="9"/>
  <c r="BG28" i="9"/>
  <c r="BG29" i="9"/>
  <c r="BG30" i="9"/>
  <c r="BG31" i="9"/>
  <c r="BG32" i="9"/>
  <c r="BG33" i="9"/>
  <c r="BG34" i="9"/>
  <c r="BG35" i="9"/>
  <c r="BG36" i="9"/>
  <c r="BG37" i="9"/>
  <c r="BG38" i="9"/>
  <c r="BG39" i="9"/>
  <c r="BG40" i="9"/>
  <c r="BG41" i="9"/>
  <c r="BG42" i="9"/>
  <c r="BG43" i="9"/>
  <c r="BG44" i="9"/>
  <c r="BG45" i="9"/>
  <c r="BG46" i="9"/>
  <c r="BG47" i="9"/>
  <c r="BG48" i="9"/>
  <c r="BG49" i="9"/>
  <c r="BG50" i="9"/>
  <c r="BG51" i="9"/>
  <c r="BG52" i="9"/>
  <c r="BG53" i="9"/>
  <c r="BG54" i="9"/>
  <c r="BG55" i="9"/>
  <c r="BG56" i="9"/>
  <c r="BG57" i="9"/>
  <c r="BG58" i="9"/>
  <c r="BG59" i="9"/>
  <c r="BG60" i="9"/>
  <c r="BG61" i="9"/>
  <c r="BG62" i="9"/>
  <c r="BG63" i="9"/>
  <c r="BG64" i="9"/>
  <c r="BG65" i="9"/>
  <c r="BG66" i="9"/>
  <c r="BG67" i="9"/>
  <c r="BG68" i="9"/>
  <c r="BG69" i="9"/>
  <c r="BG70" i="9"/>
  <c r="BG71" i="9"/>
  <c r="BG72" i="9"/>
  <c r="BG73" i="9"/>
  <c r="BG74" i="9"/>
  <c r="BG75" i="9"/>
  <c r="BG76" i="9"/>
  <c r="BG77" i="9"/>
  <c r="BG78" i="9"/>
  <c r="BG79" i="9"/>
  <c r="BG80" i="9"/>
  <c r="BG81" i="9"/>
  <c r="BG82" i="9"/>
  <c r="BG83" i="9"/>
  <c r="BG84" i="9"/>
  <c r="BG85" i="9"/>
  <c r="BG86" i="9"/>
  <c r="BG87" i="9"/>
  <c r="BG88" i="9"/>
  <c r="BG89" i="9"/>
  <c r="BG90" i="9"/>
  <c r="BG91" i="9"/>
  <c r="BG92" i="9"/>
  <c r="BG93" i="9"/>
  <c r="BG94" i="9"/>
  <c r="BG95" i="9"/>
  <c r="BG96" i="9"/>
  <c r="BG97" i="9"/>
  <c r="BG98" i="9"/>
  <c r="BG99" i="9"/>
  <c r="BG100" i="9"/>
  <c r="BG101" i="9"/>
  <c r="BG102" i="9"/>
  <c r="BG103" i="9"/>
  <c r="BG104" i="9"/>
  <c r="BG105" i="9"/>
  <c r="BG106" i="9"/>
  <c r="BG107" i="9"/>
  <c r="BG108" i="9"/>
  <c r="BG109" i="9"/>
  <c r="BG110" i="9"/>
  <c r="BG111" i="9"/>
  <c r="BG112" i="9"/>
  <c r="BG113" i="9"/>
  <c r="BG114" i="9"/>
  <c r="BG115" i="9"/>
  <c r="BG116" i="9"/>
  <c r="BG117" i="9"/>
  <c r="BG118" i="9"/>
  <c r="BG119" i="9"/>
  <c r="BG120" i="9"/>
  <c r="BG121" i="9"/>
  <c r="BG122" i="9"/>
  <c r="BG123" i="9"/>
  <c r="BG124" i="9"/>
  <c r="BG125" i="9"/>
  <c r="BG126" i="9"/>
  <c r="BG127" i="9"/>
  <c r="BG128" i="9"/>
  <c r="BG129" i="9"/>
  <c r="BG130" i="9"/>
  <c r="BG131" i="9"/>
  <c r="BG132" i="9"/>
  <c r="BG133" i="9"/>
  <c r="BG134" i="9"/>
  <c r="BG135" i="9"/>
  <c r="BG136" i="9"/>
  <c r="BG137" i="9"/>
  <c r="BG138" i="9"/>
  <c r="BG139" i="9"/>
  <c r="BG140" i="9"/>
  <c r="BG141" i="9"/>
  <c r="BG142" i="9"/>
  <c r="BG143" i="9"/>
  <c r="BG144" i="9"/>
  <c r="BG145" i="9"/>
  <c r="BG146" i="9"/>
  <c r="BG147" i="9"/>
  <c r="BG148" i="9"/>
  <c r="BG149" i="9"/>
  <c r="BG150" i="9"/>
  <c r="BG151" i="9"/>
  <c r="BG152" i="9"/>
  <c r="BG153" i="9"/>
  <c r="BG154" i="9"/>
  <c r="BG155" i="9"/>
  <c r="BG156" i="9"/>
  <c r="BG157" i="9"/>
  <c r="BG158" i="9"/>
  <c r="BG159" i="9"/>
  <c r="BG160" i="9"/>
  <c r="BG161" i="9"/>
  <c r="BG162" i="9"/>
  <c r="BG163" i="9"/>
  <c r="BG164" i="9"/>
  <c r="BG165" i="9"/>
  <c r="BG166" i="9"/>
  <c r="BG167" i="9"/>
  <c r="BG168" i="9"/>
  <c r="BG169" i="9"/>
  <c r="BG170" i="9"/>
  <c r="BG171" i="9"/>
  <c r="BG172" i="9"/>
  <c r="BG173" i="9"/>
  <c r="BG174" i="9"/>
  <c r="BG175" i="9"/>
  <c r="BG176" i="9"/>
  <c r="BG177" i="9"/>
  <c r="BG178" i="9"/>
  <c r="BG179" i="9"/>
  <c r="BG180" i="9"/>
  <c r="BG181" i="9"/>
  <c r="BG182" i="9"/>
  <c r="BG183" i="9"/>
  <c r="BG184" i="9"/>
  <c r="BG185" i="9"/>
  <c r="BG186" i="9"/>
  <c r="BG187" i="9"/>
  <c r="BG188" i="9"/>
  <c r="BG189" i="9"/>
  <c r="BG190" i="9"/>
  <c r="BG191" i="9"/>
  <c r="BG192" i="9"/>
  <c r="BG193" i="9"/>
  <c r="BG194" i="9"/>
  <c r="BG195" i="9"/>
  <c r="BG196" i="9"/>
  <c r="BG197" i="9"/>
  <c r="BG198" i="9"/>
  <c r="BG199" i="9"/>
  <c r="BG200" i="9"/>
  <c r="BG201" i="9"/>
  <c r="BG202" i="9"/>
  <c r="BG203" i="9"/>
  <c r="BG204" i="9"/>
  <c r="BG205" i="9"/>
  <c r="BG206" i="9"/>
  <c r="BG207" i="9"/>
  <c r="BG208" i="9"/>
  <c r="BG209" i="9"/>
  <c r="BG210" i="9"/>
  <c r="BG211" i="9"/>
  <c r="BG212" i="9"/>
  <c r="BG213" i="9"/>
  <c r="BG214" i="9"/>
  <c r="BG215" i="9"/>
  <c r="BG216" i="9"/>
  <c r="BG217" i="9"/>
  <c r="BG218" i="9"/>
  <c r="BG219" i="9"/>
  <c r="BG220" i="9"/>
  <c r="BG221" i="9"/>
  <c r="BG222" i="9"/>
  <c r="BG223" i="9"/>
  <c r="BG224" i="9"/>
  <c r="BG225" i="9"/>
  <c r="BG226" i="9"/>
  <c r="BG227" i="9"/>
  <c r="BG228" i="9"/>
  <c r="BG229" i="9"/>
  <c r="BG230" i="9"/>
  <c r="BG231" i="9"/>
  <c r="BG232" i="9"/>
  <c r="BG233" i="9"/>
  <c r="BG234" i="9"/>
  <c r="BG235" i="9"/>
  <c r="BG236" i="9"/>
  <c r="BG237" i="9"/>
  <c r="BG238" i="9"/>
  <c r="BG239" i="9"/>
  <c r="BG240" i="9"/>
  <c r="BG241" i="9"/>
  <c r="BG242" i="9"/>
  <c r="BG243" i="9"/>
  <c r="BG244" i="9"/>
  <c r="BG245" i="9"/>
  <c r="BG246" i="9"/>
  <c r="BG247" i="9"/>
  <c r="BG248" i="9"/>
  <c r="BG249" i="9"/>
  <c r="BG250" i="9"/>
  <c r="BG251" i="9"/>
  <c r="BG252" i="9"/>
  <c r="BG253" i="9"/>
  <c r="BG254" i="9"/>
  <c r="BG255" i="9"/>
  <c r="BG256" i="9"/>
  <c r="BG257" i="9"/>
  <c r="BG258" i="9"/>
  <c r="BG259" i="9"/>
  <c r="BG260" i="9"/>
  <c r="BG261" i="9"/>
  <c r="BG262" i="9"/>
  <c r="BG263" i="9"/>
  <c r="BG264" i="9"/>
  <c r="BG265" i="9"/>
  <c r="BG266" i="9"/>
  <c r="BG267" i="9"/>
  <c r="BG268" i="9"/>
  <c r="BG269" i="9"/>
  <c r="BG270" i="9"/>
  <c r="BG271" i="9"/>
  <c r="BG272" i="9"/>
  <c r="BG273" i="9"/>
  <c r="BG274" i="9"/>
  <c r="BG275" i="9"/>
  <c r="BG276" i="9"/>
  <c r="BG277" i="9"/>
  <c r="BG278" i="9"/>
  <c r="BG279" i="9"/>
  <c r="BG280" i="9"/>
  <c r="BG281" i="9"/>
  <c r="BG282" i="9"/>
  <c r="BG283" i="9"/>
  <c r="BG284" i="9"/>
  <c r="BG285" i="9"/>
  <c r="BG286" i="9"/>
  <c r="BG287" i="9"/>
  <c r="BG288" i="9"/>
  <c r="BG289" i="9"/>
  <c r="BG290" i="9"/>
  <c r="BG291" i="9"/>
  <c r="BG292" i="9"/>
  <c r="BG293" i="9"/>
  <c r="BG294" i="9"/>
  <c r="BG295" i="9"/>
  <c r="BG296" i="9"/>
  <c r="BG297" i="9"/>
  <c r="BG298" i="9"/>
  <c r="BG299" i="9"/>
  <c r="BG300" i="9"/>
  <c r="BG301" i="9"/>
  <c r="BG302" i="9"/>
  <c r="BG303" i="9"/>
  <c r="BG304" i="9"/>
  <c r="BG305" i="9"/>
  <c r="BG306" i="9"/>
  <c r="BG307" i="9"/>
  <c r="BG308" i="9"/>
  <c r="BG309" i="9"/>
  <c r="BG310" i="9"/>
  <c r="BG311" i="9"/>
  <c r="BG312" i="9"/>
  <c r="BG313" i="9"/>
  <c r="BG314" i="9"/>
  <c r="BG315" i="9"/>
  <c r="BG316" i="9"/>
  <c r="BG317" i="9"/>
  <c r="BG318" i="9"/>
  <c r="BG319" i="9"/>
  <c r="BG320" i="9"/>
  <c r="BG321" i="9"/>
  <c r="BG322" i="9"/>
  <c r="BG323" i="9"/>
  <c r="BG324" i="9"/>
  <c r="BG325" i="9"/>
  <c r="BG326" i="9"/>
  <c r="BG327" i="9"/>
  <c r="BG328" i="9"/>
  <c r="BG329" i="9"/>
  <c r="BG330" i="9"/>
  <c r="BG331" i="9"/>
  <c r="BG332" i="9"/>
  <c r="BG333" i="9"/>
  <c r="BG334" i="9"/>
  <c r="BG335" i="9"/>
  <c r="BG336" i="9"/>
  <c r="BG337" i="9"/>
  <c r="BG338" i="9"/>
  <c r="BG339" i="9"/>
  <c r="BG340" i="9"/>
  <c r="BG341" i="9"/>
  <c r="BG342" i="9"/>
  <c r="BG343" i="9"/>
  <c r="BG344" i="9"/>
  <c r="BG345" i="9"/>
  <c r="BG346" i="9"/>
  <c r="BG347" i="9"/>
  <c r="BG348" i="9"/>
  <c r="BG349" i="9"/>
  <c r="BG350" i="9"/>
  <c r="BG351" i="9"/>
  <c r="BG352" i="9"/>
  <c r="BG353" i="9"/>
  <c r="BG354" i="9"/>
  <c r="BG355" i="9"/>
  <c r="BG356" i="9"/>
  <c r="BG357" i="9"/>
  <c r="BG358" i="9"/>
  <c r="BG359" i="9"/>
  <c r="BG360" i="9"/>
  <c r="BG361" i="9"/>
  <c r="BG362" i="9"/>
  <c r="BG363" i="9"/>
  <c r="BG364" i="9"/>
  <c r="BG365" i="9"/>
  <c r="BG366" i="9"/>
  <c r="BG367" i="9"/>
  <c r="BG368" i="9"/>
  <c r="BG369" i="9"/>
  <c r="BG370" i="9"/>
  <c r="BG371" i="9"/>
  <c r="BG372" i="9"/>
  <c r="BG373" i="9"/>
  <c r="BG374" i="9"/>
  <c r="BG375" i="9"/>
  <c r="BG376" i="9"/>
  <c r="BG377" i="9"/>
  <c r="BG378" i="9"/>
  <c r="BG379" i="9"/>
  <c r="BG380" i="9"/>
  <c r="BG381" i="9"/>
  <c r="BG382" i="9"/>
  <c r="BG383" i="9"/>
  <c r="BG384" i="9"/>
  <c r="BG385" i="9"/>
  <c r="BG386" i="9"/>
  <c r="BG387" i="9"/>
  <c r="BG388" i="9"/>
  <c r="BG389" i="9"/>
  <c r="BG390" i="9"/>
  <c r="BG391" i="9"/>
  <c r="BG392" i="9"/>
  <c r="BG393" i="9"/>
  <c r="BG394" i="9"/>
  <c r="BG395" i="9"/>
  <c r="BG396" i="9"/>
  <c r="BG397" i="9"/>
  <c r="BG398" i="9"/>
  <c r="BG399" i="9"/>
  <c r="BG400" i="9"/>
  <c r="BG401" i="9"/>
  <c r="BG402" i="9"/>
  <c r="BG403" i="9"/>
  <c r="BG404" i="9"/>
  <c r="BG405" i="9"/>
  <c r="BG406" i="9"/>
  <c r="BG407" i="9"/>
  <c r="BG408" i="9"/>
  <c r="BG409" i="9"/>
  <c r="BG410" i="9"/>
  <c r="BG411" i="9"/>
  <c r="BG412" i="9"/>
  <c r="BG413" i="9"/>
  <c r="BG414" i="9"/>
  <c r="BG415" i="9"/>
  <c r="BG416" i="9"/>
  <c r="BG417" i="9"/>
  <c r="BG418" i="9"/>
  <c r="BG419" i="9"/>
  <c r="BG420" i="9"/>
  <c r="BG421" i="9"/>
  <c r="BG422" i="9"/>
  <c r="BG423" i="9"/>
  <c r="BG424" i="9"/>
  <c r="BG425" i="9"/>
  <c r="BG426" i="9"/>
  <c r="BG427" i="9"/>
  <c r="BG428" i="9"/>
  <c r="BG429" i="9"/>
  <c r="BG430" i="9"/>
  <c r="BG431" i="9"/>
  <c r="BG432" i="9"/>
  <c r="BG433" i="9"/>
  <c r="BG434" i="9"/>
  <c r="BG435" i="9"/>
  <c r="BG436" i="9"/>
  <c r="BG437" i="9"/>
  <c r="BG438" i="9"/>
  <c r="BG439" i="9"/>
  <c r="BG440" i="9"/>
  <c r="BG441" i="9"/>
  <c r="BG442" i="9"/>
  <c r="BG443" i="9"/>
  <c r="BG444" i="9"/>
  <c r="BG445" i="9"/>
  <c r="BG446" i="9"/>
  <c r="BG447" i="9"/>
  <c r="BG448" i="9"/>
  <c r="BG449" i="9"/>
  <c r="BG450" i="9"/>
  <c r="BG451" i="9"/>
  <c r="BG452" i="9"/>
  <c r="BG453" i="9"/>
  <c r="BG454" i="9"/>
  <c r="BG455" i="9"/>
  <c r="BG456" i="9"/>
  <c r="BG457" i="9"/>
  <c r="BG458" i="9"/>
  <c r="BG459" i="9"/>
  <c r="BG460" i="9"/>
  <c r="BG461" i="9"/>
  <c r="BG462" i="9"/>
  <c r="BG463" i="9"/>
  <c r="BG464" i="9"/>
  <c r="BG465" i="9"/>
  <c r="BG466" i="9"/>
  <c r="BG467" i="9"/>
  <c r="BG468" i="9"/>
  <c r="BG469" i="9"/>
  <c r="BG470" i="9"/>
  <c r="BG471" i="9"/>
  <c r="BG472" i="9"/>
  <c r="BG473" i="9"/>
  <c r="BG474" i="9"/>
  <c r="BG475" i="9"/>
  <c r="BG476" i="9"/>
  <c r="BG477" i="9"/>
  <c r="BG478" i="9"/>
  <c r="BG479" i="9"/>
  <c r="BG480" i="9"/>
  <c r="BG481" i="9"/>
  <c r="BG482" i="9"/>
  <c r="BG483" i="9"/>
  <c r="BG484" i="9"/>
  <c r="BG485" i="9"/>
  <c r="BG486" i="9"/>
  <c r="BG487" i="9"/>
  <c r="BG488" i="9"/>
  <c r="BG489" i="9"/>
  <c r="BG490" i="9"/>
  <c r="BG491" i="9"/>
  <c r="BG492" i="9"/>
  <c r="BG493" i="9"/>
  <c r="BG494" i="9"/>
  <c r="BG495" i="9"/>
  <c r="BG496" i="9"/>
  <c r="BG497" i="9"/>
  <c r="BG498" i="9"/>
  <c r="BG499" i="9"/>
  <c r="BG500" i="9"/>
  <c r="BG501" i="9"/>
  <c r="BG502" i="9"/>
  <c r="BG503" i="9"/>
  <c r="BG504" i="9"/>
  <c r="BG505" i="9"/>
  <c r="BG506" i="9"/>
  <c r="BG507" i="9"/>
  <c r="BG508" i="9"/>
  <c r="BG509" i="9"/>
  <c r="BG510" i="9"/>
  <c r="BG511" i="9"/>
  <c r="BG512" i="9"/>
  <c r="BG513" i="9"/>
  <c r="BG514" i="9"/>
  <c r="BG515" i="9"/>
  <c r="BG516" i="9"/>
  <c r="BG517" i="9"/>
  <c r="BG518" i="9"/>
  <c r="BG519" i="9"/>
  <c r="BG520" i="9"/>
  <c r="BG521" i="9"/>
  <c r="BG522" i="9"/>
  <c r="BG523" i="9"/>
  <c r="BG524" i="9"/>
  <c r="BG525" i="9"/>
  <c r="BG526" i="9"/>
  <c r="BG527" i="9"/>
  <c r="BG528" i="9"/>
  <c r="BG529" i="9"/>
  <c r="BG530" i="9"/>
  <c r="BG531" i="9"/>
  <c r="BG532" i="9"/>
  <c r="BG533" i="9"/>
  <c r="BG534" i="9"/>
  <c r="BG535" i="9"/>
  <c r="BG536" i="9"/>
  <c r="BG537" i="9"/>
  <c r="BG538" i="9"/>
  <c r="BG539" i="9"/>
  <c r="BG540" i="9"/>
  <c r="BG541" i="9"/>
  <c r="BG542" i="9"/>
  <c r="BG543" i="9"/>
  <c r="BG544" i="9"/>
  <c r="BG545" i="9"/>
  <c r="BG546" i="9"/>
  <c r="BG547" i="9"/>
  <c r="BG548" i="9"/>
  <c r="BG549" i="9"/>
  <c r="BG550" i="9"/>
  <c r="BG551" i="9"/>
  <c r="BG552" i="9"/>
  <c r="BG553" i="9"/>
  <c r="BG554" i="9"/>
  <c r="BG555" i="9"/>
  <c r="BG556" i="9"/>
  <c r="BG557" i="9"/>
  <c r="BG558" i="9"/>
  <c r="BG559" i="9"/>
  <c r="BG560" i="9"/>
  <c r="BG561" i="9"/>
  <c r="BG562" i="9"/>
  <c r="BG563" i="9"/>
  <c r="BG564" i="9"/>
  <c r="BG565" i="9"/>
  <c r="BG566" i="9"/>
  <c r="BG567" i="9"/>
  <c r="BG568" i="9"/>
  <c r="BG569" i="9"/>
  <c r="BG570" i="9"/>
  <c r="BG571" i="9"/>
  <c r="BG572" i="9"/>
  <c r="BG573" i="9"/>
  <c r="BG574" i="9"/>
  <c r="BG575" i="9"/>
  <c r="BG576" i="9"/>
  <c r="BG577" i="9"/>
  <c r="BG578" i="9"/>
  <c r="BG579" i="9"/>
  <c r="BG580" i="9"/>
  <c r="BG581" i="9"/>
  <c r="BG582" i="9"/>
  <c r="BG583" i="9"/>
  <c r="BG584" i="9"/>
  <c r="BG585" i="9"/>
  <c r="BG586" i="9"/>
  <c r="BG587" i="9"/>
  <c r="BG588" i="9"/>
  <c r="BG589" i="9"/>
  <c r="BG590" i="9"/>
  <c r="BG591" i="9"/>
  <c r="BG592" i="9"/>
  <c r="BG593" i="9"/>
  <c r="BG594" i="9"/>
  <c r="BG595" i="9"/>
  <c r="BG596" i="9"/>
  <c r="BG597" i="9"/>
  <c r="BG598" i="9"/>
  <c r="BG599" i="9"/>
  <c r="BG600" i="9"/>
  <c r="BG601" i="9"/>
  <c r="BG602" i="9"/>
  <c r="BG603" i="9"/>
  <c r="BG604" i="9"/>
  <c r="BG605" i="9"/>
  <c r="BG606" i="9"/>
  <c r="BG607" i="9"/>
  <c r="BG608" i="9"/>
  <c r="BG609" i="9"/>
  <c r="BG610" i="9"/>
  <c r="BG611" i="9"/>
  <c r="BG612" i="9"/>
  <c r="BG613" i="9"/>
  <c r="BG614" i="9"/>
  <c r="BG615" i="9"/>
  <c r="BG616" i="9"/>
  <c r="BG617" i="9"/>
  <c r="BG618" i="9"/>
  <c r="BG619" i="9"/>
  <c r="BG620" i="9"/>
  <c r="BG621" i="9"/>
  <c r="BG622" i="9"/>
  <c r="BG623" i="9"/>
  <c r="BG624" i="9"/>
  <c r="BG625" i="9"/>
  <c r="BG626" i="9"/>
  <c r="BG627" i="9"/>
  <c r="BG628" i="9"/>
  <c r="BG629" i="9"/>
  <c r="BG630" i="9"/>
  <c r="BG631" i="9"/>
  <c r="BG632" i="9"/>
  <c r="BG633" i="9"/>
  <c r="BG634" i="9"/>
  <c r="BG635" i="9"/>
  <c r="BG636" i="9"/>
  <c r="BG637" i="9"/>
  <c r="BG638" i="9"/>
  <c r="BG639" i="9"/>
  <c r="BG640" i="9"/>
  <c r="BG641" i="9"/>
  <c r="BG642" i="9"/>
  <c r="BG643" i="9"/>
  <c r="BG644" i="9"/>
  <c r="BG645" i="9"/>
  <c r="BG646" i="9"/>
  <c r="BG647" i="9"/>
  <c r="BG648" i="9"/>
  <c r="BG649" i="9"/>
  <c r="BG650" i="9"/>
  <c r="BG651" i="9"/>
  <c r="BG652" i="9"/>
  <c r="BG653" i="9"/>
  <c r="BG654" i="9"/>
  <c r="BG655" i="9"/>
  <c r="BG656" i="9"/>
  <c r="BG657" i="9"/>
  <c r="BG658" i="9"/>
  <c r="BG659" i="9"/>
  <c r="BG660" i="9"/>
  <c r="BG661" i="9"/>
  <c r="BG662" i="9"/>
  <c r="BG663" i="9"/>
  <c r="BG664" i="9"/>
  <c r="BG665" i="9"/>
  <c r="BG666" i="9"/>
  <c r="BG667" i="9"/>
  <c r="BG668" i="9"/>
  <c r="BG669" i="9"/>
  <c r="BG670" i="9"/>
  <c r="BG671" i="9"/>
  <c r="BG672" i="9"/>
  <c r="BG673" i="9"/>
  <c r="BG674" i="9"/>
  <c r="BG675" i="9"/>
  <c r="BG676" i="9"/>
  <c r="BG677" i="9"/>
  <c r="BG678" i="9"/>
  <c r="BG679" i="9"/>
  <c r="BG680" i="9"/>
  <c r="BG681" i="9"/>
  <c r="BG682" i="9"/>
  <c r="BG683" i="9"/>
  <c r="BG684" i="9"/>
  <c r="BG685" i="9"/>
  <c r="BG686" i="9"/>
  <c r="BG687" i="9"/>
  <c r="BG688" i="9"/>
  <c r="BG689" i="9"/>
  <c r="BG690" i="9"/>
  <c r="BG691" i="9"/>
  <c r="BG692" i="9"/>
  <c r="BG693" i="9"/>
  <c r="BG694" i="9"/>
  <c r="BG695" i="9"/>
  <c r="BG696" i="9"/>
  <c r="BG697" i="9"/>
  <c r="BG698" i="9"/>
  <c r="BG699" i="9"/>
  <c r="BG700" i="9"/>
  <c r="BG701" i="9"/>
  <c r="BG702" i="9"/>
  <c r="BG703" i="9"/>
  <c r="BG704" i="9"/>
  <c r="BG705" i="9"/>
  <c r="BG706" i="9"/>
  <c r="BG707" i="9"/>
  <c r="BG708" i="9"/>
  <c r="BG709" i="9"/>
  <c r="BG710" i="9"/>
  <c r="BG711" i="9"/>
  <c r="BG712" i="9"/>
  <c r="BG713" i="9"/>
  <c r="BG714" i="9"/>
  <c r="BG715" i="9"/>
  <c r="BG716" i="9"/>
  <c r="BG717" i="9"/>
  <c r="BG718" i="9"/>
  <c r="BG719" i="9"/>
  <c r="BG720" i="9"/>
  <c r="BG721" i="9"/>
  <c r="BG722" i="9"/>
  <c r="BG723" i="9"/>
  <c r="BG724" i="9"/>
  <c r="BG725" i="9"/>
  <c r="BG726" i="9"/>
  <c r="BG727" i="9"/>
  <c r="BG728" i="9"/>
  <c r="BG729" i="9"/>
  <c r="BG730" i="9"/>
  <c r="BG731" i="9"/>
  <c r="BG732" i="9"/>
  <c r="BG733" i="9"/>
  <c r="BG734" i="9"/>
  <c r="BG735" i="9"/>
  <c r="BG736" i="9"/>
  <c r="BG737" i="9"/>
  <c r="BG738" i="9"/>
  <c r="BG739" i="9"/>
  <c r="BG740" i="9"/>
  <c r="BG741" i="9"/>
  <c r="BG742" i="9"/>
  <c r="BG743" i="9"/>
  <c r="BG744" i="9"/>
  <c r="BG745" i="9"/>
  <c r="BG746" i="9"/>
  <c r="BG747" i="9"/>
  <c r="BG748" i="9"/>
  <c r="BG749" i="9"/>
  <c r="BG750" i="9"/>
  <c r="BG751" i="9"/>
  <c r="BG752" i="9"/>
  <c r="BG753" i="9"/>
  <c r="BG754" i="9"/>
  <c r="BG755" i="9"/>
  <c r="BG756" i="9"/>
  <c r="BG757" i="9"/>
  <c r="BG758" i="9"/>
  <c r="BG759" i="9"/>
  <c r="BG760" i="9"/>
  <c r="BG761" i="9"/>
  <c r="BG762" i="9"/>
  <c r="BG763" i="9"/>
  <c r="BG764" i="9"/>
  <c r="BG765" i="9"/>
  <c r="BG766" i="9"/>
  <c r="BG767" i="9"/>
  <c r="BG768" i="9"/>
  <c r="BG769" i="9"/>
  <c r="BG770" i="9"/>
  <c r="BG771" i="9"/>
  <c r="BG772" i="9"/>
  <c r="BG773" i="9"/>
  <c r="BG774" i="9"/>
  <c r="BG775" i="9"/>
  <c r="BG776" i="9"/>
  <c r="BG777" i="9"/>
  <c r="BG778" i="9"/>
  <c r="BG779" i="9"/>
  <c r="BG780" i="9"/>
  <c r="BG781" i="9"/>
  <c r="BG782" i="9"/>
  <c r="BG783" i="9"/>
  <c r="BG784" i="9"/>
  <c r="BG785" i="9"/>
  <c r="BG786" i="9"/>
  <c r="BG787" i="9"/>
  <c r="BG788" i="9"/>
  <c r="BG789" i="9"/>
  <c r="BG790" i="9"/>
  <c r="BG791" i="9"/>
  <c r="BG792" i="9"/>
  <c r="BG793" i="9"/>
  <c r="BG794" i="9"/>
  <c r="BG795" i="9"/>
  <c r="BG796" i="9"/>
  <c r="BG797" i="9"/>
  <c r="BG798" i="9"/>
  <c r="BG799" i="9"/>
  <c r="BG800" i="9"/>
  <c r="BG801" i="9"/>
  <c r="BG802" i="9"/>
  <c r="BG803" i="9"/>
  <c r="BG804" i="9"/>
  <c r="BG805" i="9"/>
  <c r="BG806" i="9"/>
  <c r="BG807" i="9"/>
  <c r="BG808" i="9"/>
  <c r="BG809" i="9"/>
  <c r="BG810" i="9"/>
  <c r="BG811" i="9"/>
  <c r="BG812" i="9"/>
  <c r="BG813" i="9"/>
  <c r="BG814" i="9"/>
  <c r="BG815" i="9"/>
  <c r="BG816" i="9"/>
  <c r="BG817" i="9"/>
  <c r="BG818" i="9"/>
  <c r="BG819" i="9"/>
  <c r="BG820" i="9"/>
  <c r="BG821" i="9"/>
  <c r="BG822" i="9"/>
  <c r="BG823" i="9"/>
  <c r="BG824" i="9"/>
  <c r="BG825" i="9"/>
  <c r="BG826" i="9"/>
  <c r="BG827" i="9"/>
  <c r="BG828" i="9"/>
  <c r="BG829" i="9"/>
  <c r="BG830" i="9"/>
  <c r="BG831" i="9"/>
  <c r="BG832" i="9"/>
  <c r="BG833" i="9"/>
  <c r="BG834" i="9"/>
  <c r="BG835" i="9"/>
  <c r="BG836" i="9"/>
  <c r="BG837" i="9"/>
  <c r="BG838" i="9"/>
  <c r="BG839" i="9"/>
  <c r="BG840" i="9"/>
  <c r="BG841" i="9"/>
  <c r="BG842" i="9"/>
  <c r="BG843" i="9"/>
  <c r="BG844" i="9"/>
  <c r="BG845" i="9"/>
  <c r="BG846" i="9"/>
  <c r="BG847" i="9"/>
  <c r="BG848" i="9"/>
  <c r="BG849" i="9"/>
  <c r="BG850" i="9"/>
  <c r="BG851" i="9"/>
  <c r="BG852" i="9"/>
  <c r="BG853" i="9"/>
  <c r="BG854" i="9"/>
  <c r="BG855" i="9"/>
  <c r="BG856" i="9"/>
  <c r="BG857" i="9"/>
  <c r="BG858" i="9"/>
  <c r="BG859" i="9"/>
  <c r="BG860" i="9"/>
  <c r="BG861" i="9"/>
  <c r="BG862" i="9"/>
  <c r="BG863" i="9"/>
  <c r="BG864" i="9"/>
  <c r="BG865" i="9"/>
  <c r="BG866" i="9"/>
  <c r="BG867" i="9"/>
  <c r="BG868" i="9"/>
  <c r="BG869" i="9"/>
  <c r="BG870" i="9"/>
  <c r="BG871" i="9"/>
  <c r="BG872" i="9"/>
  <c r="BG873" i="9"/>
  <c r="BG874" i="9"/>
  <c r="BG875" i="9"/>
  <c r="BG876" i="9"/>
  <c r="BG877" i="9"/>
  <c r="BG878" i="9"/>
  <c r="BG879" i="9"/>
  <c r="BG880" i="9"/>
  <c r="BG881" i="9"/>
  <c r="BG882" i="9"/>
  <c r="BG883" i="9"/>
  <c r="BG884" i="9"/>
  <c r="BG885" i="9"/>
  <c r="BG886" i="9"/>
  <c r="BG887" i="9"/>
  <c r="BG888" i="9"/>
  <c r="BG889" i="9"/>
  <c r="BG890" i="9"/>
  <c r="BG891" i="9"/>
  <c r="BG892" i="9"/>
  <c r="BG893" i="9"/>
  <c r="BG894" i="9"/>
  <c r="BG895" i="9"/>
  <c r="BG896" i="9"/>
  <c r="BG897" i="9"/>
  <c r="BG898" i="9"/>
  <c r="BG899" i="9"/>
  <c r="BG900" i="9"/>
  <c r="BG901" i="9"/>
  <c r="BG902" i="9"/>
  <c r="BG903" i="9"/>
  <c r="BG904" i="9"/>
  <c r="BG905" i="9"/>
  <c r="BG906" i="9"/>
  <c r="BG907" i="9"/>
  <c r="BG908" i="9"/>
  <c r="BG909" i="9"/>
  <c r="BG910" i="9"/>
  <c r="BG911" i="9"/>
  <c r="BG912" i="9"/>
  <c r="BG913" i="9"/>
  <c r="BG914" i="9"/>
  <c r="BG915" i="9"/>
  <c r="BG916" i="9"/>
  <c r="BG917" i="9"/>
  <c r="BG918" i="9"/>
  <c r="BG919" i="9"/>
  <c r="BG920" i="9"/>
  <c r="BG921" i="9"/>
  <c r="BG922" i="9"/>
  <c r="BG923" i="9"/>
  <c r="BG924" i="9"/>
  <c r="BG925" i="9"/>
  <c r="BG926" i="9"/>
  <c r="BG927" i="9"/>
  <c r="BG928" i="9"/>
  <c r="BG929" i="9"/>
  <c r="BG930" i="9"/>
  <c r="BG931" i="9"/>
  <c r="BG932" i="9"/>
  <c r="BG933" i="9"/>
  <c r="BG934" i="9"/>
  <c r="BG935" i="9"/>
  <c r="BG936" i="9"/>
  <c r="BG937" i="9"/>
  <c r="BG938" i="9"/>
  <c r="BG939" i="9"/>
  <c r="BG940" i="9"/>
  <c r="BG941" i="9"/>
  <c r="BG942" i="9"/>
  <c r="BG943" i="9"/>
  <c r="BG944" i="9"/>
  <c r="BG945" i="9"/>
  <c r="BG946" i="9"/>
  <c r="BG947" i="9"/>
  <c r="BG948" i="9"/>
  <c r="BG949" i="9"/>
  <c r="BG950" i="9"/>
  <c r="BG951" i="9"/>
  <c r="BG952" i="9"/>
  <c r="BG953" i="9"/>
  <c r="BG954" i="9"/>
  <c r="BG955" i="9"/>
  <c r="BG956" i="9"/>
  <c r="BG957" i="9"/>
  <c r="BG958" i="9"/>
  <c r="BG959" i="9"/>
  <c r="BG960" i="9"/>
  <c r="BG961" i="9"/>
  <c r="BG962" i="9"/>
  <c r="BG963" i="9"/>
  <c r="BG964" i="9"/>
  <c r="BG965" i="9"/>
  <c r="BG966" i="9"/>
  <c r="BG967" i="9"/>
  <c r="BG968" i="9"/>
  <c r="BG969" i="9"/>
  <c r="BG970" i="9"/>
  <c r="BG971" i="9"/>
  <c r="BG972" i="9"/>
  <c r="BG973" i="9"/>
  <c r="BG974" i="9"/>
  <c r="BG975" i="9"/>
  <c r="BG976" i="9"/>
  <c r="BG977" i="9"/>
  <c r="BG978" i="9"/>
  <c r="BG979" i="9"/>
  <c r="BG980" i="9"/>
  <c r="BG981" i="9"/>
  <c r="BG982" i="9"/>
  <c r="BG983" i="9"/>
  <c r="BG984" i="9"/>
  <c r="BG985" i="9"/>
  <c r="BG986" i="9"/>
  <c r="BG987" i="9"/>
  <c r="BG988" i="9"/>
  <c r="BG989" i="9"/>
  <c r="BG990" i="9"/>
  <c r="BG991" i="9"/>
  <c r="BG992" i="9"/>
  <c r="BG993" i="9"/>
  <c r="BG994" i="9"/>
  <c r="BG995" i="9"/>
  <c r="BG996" i="9"/>
  <c r="BG997" i="9"/>
  <c r="BG998" i="9"/>
  <c r="BG999" i="9"/>
  <c r="BG1000" i="9"/>
  <c r="BG1001" i="9"/>
  <c r="BG1002" i="9"/>
  <c r="BG1003" i="9"/>
  <c r="BG1004" i="9"/>
  <c r="BG1005" i="9"/>
  <c r="BG1006" i="9"/>
  <c r="BG1007" i="9"/>
  <c r="BG1008" i="9"/>
  <c r="BG1009" i="9"/>
  <c r="BG1010" i="9"/>
  <c r="BG1011" i="9"/>
  <c r="BG1012" i="9"/>
  <c r="BG1013" i="9"/>
  <c r="BG1014" i="9"/>
  <c r="BG1015" i="9"/>
  <c r="BG1016" i="9"/>
  <c r="BG1017" i="9"/>
  <c r="BG1018" i="9"/>
  <c r="BG1019" i="9"/>
  <c r="BG1020" i="9"/>
  <c r="BG1021" i="9"/>
  <c r="BG1022" i="9"/>
  <c r="BG1023" i="9"/>
  <c r="BG1024" i="9"/>
  <c r="BG1025" i="9"/>
  <c r="BG1026" i="9"/>
  <c r="BG1027" i="9"/>
  <c r="BG1028" i="9"/>
  <c r="BG1029" i="9"/>
  <c r="BG1030" i="9"/>
  <c r="BG1031" i="9"/>
  <c r="BG1032" i="9"/>
  <c r="BG1033" i="9"/>
  <c r="BG1034" i="9"/>
  <c r="BG1035" i="9"/>
  <c r="BG1036" i="9"/>
  <c r="BG1037" i="9"/>
  <c r="BG1038" i="9"/>
  <c r="BG1039" i="9"/>
  <c r="BG1040" i="9"/>
  <c r="BG1041" i="9"/>
  <c r="BG1042" i="9"/>
  <c r="BG1043" i="9"/>
  <c r="BG1044" i="9"/>
  <c r="BG1045" i="9"/>
  <c r="BG1046" i="9"/>
  <c r="BG1047" i="9"/>
  <c r="BG1048" i="9"/>
  <c r="BG1049" i="9"/>
  <c r="BG1050" i="9"/>
  <c r="BG1051" i="9"/>
  <c r="BG1052" i="9"/>
  <c r="BG1053" i="9"/>
  <c r="BG1054" i="9"/>
  <c r="BG1055" i="9"/>
  <c r="BG1056" i="9"/>
  <c r="BG1057" i="9"/>
  <c r="BG1058" i="9"/>
  <c r="BG1059" i="9"/>
  <c r="BG1060" i="9"/>
  <c r="BG1061" i="9"/>
  <c r="BG1062" i="9"/>
  <c r="BG1063" i="9"/>
  <c r="BG1064" i="9"/>
  <c r="BG1065" i="9"/>
  <c r="BG1066" i="9"/>
  <c r="BG1067" i="9"/>
  <c r="BG1068" i="9"/>
  <c r="BG1069" i="9"/>
  <c r="BG1070" i="9"/>
  <c r="BG1071" i="9"/>
  <c r="BG1072" i="9"/>
  <c r="BG1073" i="9"/>
  <c r="BG1074" i="9"/>
  <c r="BG1075" i="9"/>
  <c r="BG1076" i="9"/>
  <c r="BG1077" i="9"/>
  <c r="BG1078" i="9"/>
  <c r="BG1079" i="9"/>
  <c r="BG1080" i="9"/>
  <c r="BG1081" i="9"/>
  <c r="BG1082" i="9"/>
  <c r="BG1083" i="9"/>
  <c r="BG1084" i="9"/>
  <c r="BG1085" i="9"/>
  <c r="BG1086" i="9"/>
  <c r="BG1087" i="9"/>
  <c r="BG1088" i="9"/>
  <c r="BG1089" i="9"/>
  <c r="BG1090" i="9"/>
  <c r="BG1091" i="9"/>
  <c r="BG1092" i="9"/>
  <c r="BG1093" i="9"/>
  <c r="BG1094" i="9"/>
  <c r="BG1095" i="9"/>
  <c r="BG1096" i="9"/>
  <c r="BG1097" i="9"/>
  <c r="BG1098" i="9"/>
  <c r="BG1099" i="9"/>
  <c r="BG1100" i="9"/>
  <c r="BG1101" i="9"/>
  <c r="BG1102" i="9"/>
  <c r="BG1103" i="9"/>
  <c r="BG1104" i="9"/>
  <c r="BG1105" i="9"/>
  <c r="BG1106" i="9"/>
  <c r="BG1107" i="9"/>
  <c r="BG1108" i="9"/>
  <c r="BG1109" i="9"/>
  <c r="BG1110" i="9"/>
  <c r="BG1111" i="9"/>
  <c r="BG1112" i="9"/>
  <c r="BG1113" i="9"/>
  <c r="BG1114" i="9"/>
  <c r="BG1115" i="9"/>
  <c r="BG1116" i="9"/>
  <c r="BG1117" i="9"/>
  <c r="BG1118" i="9"/>
  <c r="BG1119" i="9"/>
  <c r="BG1120" i="9"/>
  <c r="BG1121" i="9"/>
  <c r="BG1122" i="9"/>
  <c r="BG1123" i="9"/>
  <c r="BG1124" i="9"/>
  <c r="BG1125" i="9"/>
  <c r="BG1126" i="9"/>
  <c r="BG1127" i="9"/>
  <c r="BG1128" i="9"/>
  <c r="BG1129" i="9"/>
  <c r="BG1130" i="9"/>
  <c r="BG1131" i="9"/>
  <c r="BG1132" i="9"/>
  <c r="BG1133" i="9"/>
  <c r="BG1134" i="9"/>
  <c r="BG1135" i="9"/>
  <c r="BG1136" i="9"/>
  <c r="BG1137" i="9"/>
  <c r="BG1138" i="9"/>
  <c r="BG1139" i="9"/>
  <c r="BG1140" i="9"/>
  <c r="BG1141" i="9"/>
  <c r="BG1142" i="9"/>
  <c r="BG1143" i="9"/>
  <c r="BG1144" i="9"/>
  <c r="BG1145" i="9"/>
  <c r="BG1146" i="9"/>
  <c r="BG1147" i="9"/>
  <c r="BG1148" i="9"/>
  <c r="BG1149" i="9"/>
  <c r="BG1150" i="9"/>
  <c r="BG1151" i="9"/>
  <c r="BG1152" i="9"/>
  <c r="BG1153" i="9"/>
  <c r="BG1154" i="9"/>
  <c r="BG1155" i="9"/>
  <c r="BG1156" i="9"/>
  <c r="BG1157" i="9"/>
  <c r="BG1158" i="9"/>
  <c r="BG1159" i="9"/>
  <c r="BG1160" i="9"/>
  <c r="BG1161" i="9"/>
  <c r="BG1162" i="9"/>
  <c r="BG1163" i="9"/>
  <c r="BG1164" i="9"/>
  <c r="BG1165" i="9"/>
  <c r="BG1166" i="9"/>
  <c r="BG1167" i="9"/>
  <c r="BG1168" i="9"/>
  <c r="BG1169" i="9"/>
  <c r="BG1170" i="9"/>
  <c r="BG1171" i="9"/>
  <c r="BG1172" i="9"/>
  <c r="BG1173" i="9"/>
  <c r="BG1174" i="9"/>
  <c r="BG1175" i="9"/>
  <c r="BG1176" i="9"/>
  <c r="BG1177" i="9"/>
  <c r="BG1178" i="9"/>
  <c r="BG1179" i="9"/>
  <c r="BG1180" i="9"/>
  <c r="BG1181" i="9"/>
  <c r="BG1182" i="9"/>
  <c r="BG1183" i="9"/>
  <c r="BG1184" i="9"/>
  <c r="BG1185" i="9"/>
  <c r="BG1186" i="9"/>
  <c r="BG1187" i="9"/>
  <c r="BG1188" i="9"/>
  <c r="BG1189" i="9"/>
  <c r="BG1190" i="9"/>
  <c r="BG1191" i="9"/>
  <c r="BG1192" i="9"/>
  <c r="BG1193" i="9"/>
  <c r="BG1194" i="9"/>
  <c r="BG1195" i="9"/>
  <c r="BG1196" i="9"/>
  <c r="BG1197" i="9"/>
  <c r="BG1198" i="9"/>
  <c r="BG1199" i="9"/>
  <c r="BG1200" i="9"/>
  <c r="BG1201" i="9"/>
  <c r="BG1202" i="9"/>
  <c r="BG1203" i="9"/>
  <c r="BG1204" i="9"/>
  <c r="BG1205" i="9"/>
  <c r="BG1206" i="9"/>
  <c r="BG1207" i="9"/>
  <c r="BG1208" i="9"/>
  <c r="BG1209" i="9"/>
  <c r="BG1210" i="9"/>
  <c r="BG1211" i="9"/>
  <c r="BG1212" i="9"/>
  <c r="BG1213" i="9"/>
  <c r="BG1214" i="9"/>
  <c r="BG1215" i="9"/>
  <c r="BG1216" i="9"/>
  <c r="BG1217" i="9"/>
  <c r="BG1218" i="9"/>
  <c r="BG1219" i="9"/>
  <c r="BG1220" i="9"/>
  <c r="BG1221" i="9"/>
  <c r="BG1222" i="9"/>
  <c r="BG1223" i="9"/>
  <c r="BG1224" i="9"/>
  <c r="BG1225" i="9"/>
  <c r="BG1226" i="9"/>
  <c r="BG1227" i="9"/>
  <c r="BG1228" i="9"/>
  <c r="BG1229" i="9"/>
  <c r="BG1230" i="9"/>
  <c r="BG1231" i="9"/>
  <c r="BG1232" i="9"/>
  <c r="BG1233" i="9"/>
  <c r="BG1234" i="9"/>
  <c r="BG1235" i="9"/>
  <c r="BG1236" i="9"/>
  <c r="BG1237" i="9"/>
  <c r="BG1238" i="9"/>
  <c r="BG1239" i="9"/>
  <c r="BG1240" i="9"/>
  <c r="BG1241" i="9"/>
  <c r="BG1242" i="9"/>
  <c r="BG1243" i="9"/>
  <c r="BG1244" i="9"/>
  <c r="BG1245" i="9"/>
  <c r="BG1246" i="9"/>
  <c r="BG1247" i="9"/>
  <c r="BG1248" i="9"/>
  <c r="BG1249" i="9"/>
  <c r="BG1250" i="9"/>
  <c r="BG1251" i="9"/>
  <c r="BG1252" i="9"/>
  <c r="BG1253" i="9"/>
  <c r="BG1254" i="9"/>
  <c r="BG1255" i="9"/>
  <c r="BG1256" i="9"/>
  <c r="BG1257" i="9"/>
  <c r="BG1258" i="9"/>
  <c r="BG1259" i="9"/>
  <c r="BG1260" i="9"/>
  <c r="BG1261" i="9"/>
  <c r="BG1262" i="9"/>
  <c r="BG1263" i="9"/>
  <c r="BG1264" i="9"/>
  <c r="BG1265" i="9"/>
  <c r="BG1266" i="9"/>
  <c r="BG1267" i="9"/>
  <c r="BG1268" i="9"/>
  <c r="BG1269" i="9"/>
  <c r="BG1270" i="9"/>
  <c r="BG1271" i="9"/>
  <c r="BG1272" i="9"/>
  <c r="BG1273" i="9"/>
  <c r="BG1274" i="9"/>
  <c r="BG1275" i="9"/>
  <c r="BG1276" i="9"/>
  <c r="BG1277" i="9"/>
  <c r="BG1278" i="9"/>
  <c r="BG1279" i="9"/>
  <c r="BG1280" i="9"/>
  <c r="BG1281" i="9"/>
  <c r="BG1282" i="9"/>
  <c r="BG1283" i="9"/>
  <c r="BG1284" i="9"/>
  <c r="BG1285" i="9"/>
  <c r="BG1286" i="9"/>
  <c r="BG1287" i="9"/>
  <c r="BG1288" i="9"/>
  <c r="BG1289" i="9"/>
  <c r="BG1290" i="9"/>
  <c r="BG1291" i="9"/>
  <c r="BG1292" i="9"/>
  <c r="BG1293" i="9"/>
  <c r="BG1294" i="9"/>
  <c r="BG1295" i="9"/>
  <c r="BG1296" i="9"/>
  <c r="BG1297" i="9"/>
  <c r="BG1298" i="9"/>
  <c r="BG1299" i="9"/>
  <c r="BG1300" i="9"/>
  <c r="BG1301" i="9"/>
  <c r="BG1302" i="9"/>
  <c r="BG1303" i="9"/>
  <c r="BG1304" i="9"/>
  <c r="BG1305" i="9"/>
  <c r="BG1306" i="9"/>
  <c r="BG1307" i="9"/>
  <c r="BG1308" i="9"/>
  <c r="BG1309" i="9"/>
  <c r="BG1310" i="9"/>
  <c r="BG1311" i="9"/>
  <c r="BG1312" i="9"/>
  <c r="BG1313" i="9"/>
  <c r="BG1314" i="9"/>
  <c r="BG1315" i="9"/>
  <c r="BG1316" i="9"/>
  <c r="BG1317" i="9"/>
  <c r="BG1318" i="9"/>
  <c r="BG1319" i="9"/>
  <c r="BG1320" i="9"/>
  <c r="BG1321" i="9"/>
  <c r="BG1322" i="9"/>
  <c r="BG1323" i="9"/>
  <c r="BG1324" i="9"/>
  <c r="BG1325" i="9"/>
  <c r="BG1326" i="9"/>
  <c r="BG1327" i="9"/>
  <c r="BG1328" i="9"/>
  <c r="BG1329" i="9"/>
  <c r="BG1330" i="9"/>
  <c r="BG1331" i="9"/>
  <c r="BG1332" i="9"/>
  <c r="BG1333" i="9"/>
  <c r="BG1334" i="9"/>
  <c r="BG1335" i="9"/>
  <c r="BG1336" i="9"/>
  <c r="BG1337" i="9"/>
  <c r="BG1338" i="9"/>
  <c r="BG1339" i="9"/>
  <c r="BG1340" i="9"/>
  <c r="BG1341" i="9"/>
  <c r="BG1342" i="9"/>
  <c r="BG1343" i="9"/>
  <c r="BG1344" i="9"/>
  <c r="BG1345" i="9"/>
  <c r="BG1346" i="9"/>
  <c r="BG1347" i="9"/>
  <c r="BG1348" i="9"/>
  <c r="BG1349" i="9"/>
  <c r="BG1350" i="9"/>
  <c r="BG1351" i="9"/>
  <c r="BG1352" i="9"/>
  <c r="BG1353" i="9"/>
  <c r="BG1354" i="9"/>
  <c r="BG1355" i="9"/>
  <c r="BG1356" i="9"/>
  <c r="BG1357" i="9"/>
  <c r="BG1358" i="9"/>
  <c r="BG1359" i="9"/>
  <c r="BG1360" i="9"/>
  <c r="BG1361" i="9"/>
  <c r="BG1362" i="9"/>
  <c r="BG1363" i="9"/>
  <c r="BG1364" i="9"/>
  <c r="BG1365" i="9"/>
  <c r="BG1366" i="9"/>
  <c r="BG1367" i="9"/>
  <c r="BG1368" i="9"/>
  <c r="BG1369" i="9"/>
  <c r="BG1370" i="9"/>
  <c r="BG1371" i="9"/>
  <c r="BG1372" i="9"/>
  <c r="BG1373" i="9"/>
  <c r="BG1374" i="9"/>
  <c r="BG1375" i="9"/>
  <c r="BG1376" i="9"/>
  <c r="BG1377" i="9"/>
  <c r="BG1378" i="9"/>
  <c r="BG1379" i="9"/>
  <c r="BG1380" i="9"/>
  <c r="BG1381" i="9"/>
  <c r="BG1382" i="9"/>
  <c r="BG1383" i="9"/>
  <c r="BG1384" i="9"/>
  <c r="BG1385" i="9"/>
  <c r="BG1386" i="9"/>
  <c r="BG1387" i="9"/>
  <c r="BG1388" i="9"/>
  <c r="BG1389" i="9"/>
  <c r="BG1390" i="9"/>
  <c r="BG1391" i="9"/>
  <c r="BG1392" i="9"/>
  <c r="BG1393" i="9"/>
  <c r="BG1394" i="9"/>
  <c r="BG1395" i="9"/>
  <c r="BG1396" i="9"/>
  <c r="BG1397" i="9"/>
  <c r="BG1398" i="9"/>
  <c r="BG1399" i="9"/>
  <c r="BG1400" i="9"/>
  <c r="BG1401" i="9"/>
  <c r="BG1402" i="9"/>
  <c r="BG1403" i="9"/>
  <c r="BG1404" i="9"/>
  <c r="BG1405" i="9"/>
  <c r="BG1406" i="9"/>
  <c r="BG1407" i="9"/>
  <c r="BG1408" i="9"/>
  <c r="BG1409" i="9"/>
  <c r="BG1410" i="9"/>
  <c r="BG1411" i="9"/>
  <c r="BG1412" i="9"/>
  <c r="BG1413" i="9"/>
  <c r="BG1414" i="9"/>
  <c r="BG1415" i="9"/>
  <c r="BG1416" i="9"/>
  <c r="BG1417" i="9"/>
  <c r="BG1418" i="9"/>
  <c r="BG1419" i="9"/>
  <c r="BG1420" i="9"/>
  <c r="BG1421" i="9"/>
  <c r="BG1422" i="9"/>
  <c r="BG1423" i="9"/>
  <c r="BG1424" i="9"/>
  <c r="BG1425" i="9"/>
  <c r="BG1426" i="9"/>
  <c r="BG1427" i="9"/>
  <c r="BG1428" i="9"/>
  <c r="BG1429" i="9"/>
  <c r="BG1430" i="9"/>
  <c r="BG1431" i="9"/>
  <c r="BG1432" i="9"/>
  <c r="BG1433" i="9"/>
  <c r="BG1434" i="9"/>
  <c r="BG1435" i="9"/>
  <c r="BG1436" i="9"/>
  <c r="BG1437" i="9"/>
  <c r="BG1438" i="9"/>
  <c r="BG1439" i="9"/>
  <c r="BG1440" i="9"/>
  <c r="BG1441" i="9"/>
  <c r="BG1442" i="9"/>
  <c r="BG1443" i="9"/>
  <c r="BG1444" i="9"/>
  <c r="BG1445" i="9"/>
  <c r="BG1446" i="9"/>
  <c r="BG1447" i="9"/>
  <c r="BG1448" i="9"/>
  <c r="BG1449" i="9"/>
  <c r="BG1450" i="9"/>
  <c r="BG1451" i="9"/>
  <c r="BG1452" i="9"/>
  <c r="BG1453" i="9"/>
  <c r="BG1454" i="9"/>
  <c r="BG1455" i="9"/>
  <c r="BG1456" i="9"/>
  <c r="BG1457" i="9"/>
  <c r="BG1458" i="9"/>
  <c r="BG1459" i="9"/>
  <c r="BG1460" i="9"/>
  <c r="BG1461" i="9"/>
  <c r="BG1462" i="9"/>
  <c r="BG1463" i="9"/>
  <c r="BG1464" i="9"/>
  <c r="BG1465" i="9"/>
  <c r="BG1466" i="9"/>
  <c r="BG1467" i="9"/>
  <c r="BG1468" i="9"/>
  <c r="BG1469" i="9"/>
  <c r="BG1470" i="9"/>
  <c r="BG1471" i="9"/>
  <c r="BG1472" i="9"/>
  <c r="BG1473" i="9"/>
  <c r="BG1474" i="9"/>
  <c r="BG1475" i="9"/>
  <c r="BG1476" i="9"/>
  <c r="BG1477" i="9"/>
  <c r="BG1478" i="9"/>
  <c r="BG1479" i="9"/>
  <c r="BG1480" i="9"/>
  <c r="BG1481" i="9"/>
  <c r="BG1482" i="9"/>
  <c r="BG1483" i="9"/>
  <c r="BG1484" i="9"/>
  <c r="BG1485" i="9"/>
  <c r="BG1486" i="9"/>
  <c r="BG1487" i="9"/>
  <c r="BG1488" i="9"/>
  <c r="BG1489" i="9"/>
  <c r="BG1490" i="9"/>
  <c r="BG1491" i="9"/>
  <c r="BG1492" i="9"/>
  <c r="BG1493" i="9"/>
  <c r="BG1494" i="9"/>
  <c r="BG1495" i="9"/>
  <c r="BG1496" i="9"/>
  <c r="BG1497" i="9"/>
  <c r="BG1498" i="9"/>
  <c r="BG1499" i="9"/>
  <c r="BG1500" i="9"/>
  <c r="BG1501" i="9"/>
  <c r="BG1502" i="9"/>
  <c r="BG1503" i="9"/>
  <c r="BG1504" i="9"/>
  <c r="BG1505" i="9"/>
  <c r="BG1506" i="9"/>
  <c r="BG1507" i="9"/>
  <c r="BG1508" i="9"/>
  <c r="BG1509" i="9"/>
  <c r="BG1510" i="9"/>
  <c r="BG1511" i="9"/>
  <c r="BG1512" i="9"/>
  <c r="BG1513" i="9"/>
  <c r="BG1514" i="9"/>
  <c r="BG1515" i="9"/>
  <c r="BG1516" i="9"/>
  <c r="BG1517" i="9"/>
  <c r="BG1518" i="9"/>
  <c r="BG1519" i="9"/>
  <c r="BG1520" i="9"/>
  <c r="BG1521" i="9"/>
  <c r="BG1522" i="9"/>
  <c r="BG1523" i="9"/>
  <c r="BG1524" i="9"/>
  <c r="BG1525" i="9"/>
  <c r="BG1526" i="9"/>
  <c r="BG1527" i="9"/>
  <c r="BG1528" i="9"/>
  <c r="BG1529" i="9"/>
  <c r="BG1530" i="9"/>
  <c r="BG1531" i="9"/>
  <c r="BG1532" i="9"/>
  <c r="BG1533" i="9"/>
  <c r="BG1534" i="9"/>
  <c r="BG1535" i="9"/>
  <c r="BG1536" i="9"/>
  <c r="BG1537" i="9"/>
  <c r="BG1538" i="9"/>
  <c r="BG1539" i="9"/>
  <c r="BG1540" i="9"/>
  <c r="BG1541" i="9"/>
  <c r="BG1542" i="9"/>
  <c r="BG1543" i="9"/>
  <c r="BG1544" i="9"/>
  <c r="BG1545" i="9"/>
  <c r="BG1546" i="9"/>
  <c r="BG1547" i="9"/>
  <c r="BG1548" i="9"/>
  <c r="BG1549" i="9"/>
  <c r="BG1550" i="9"/>
  <c r="BG1551" i="9"/>
  <c r="BG1552" i="9"/>
  <c r="BG1553" i="9"/>
  <c r="BG1554" i="9"/>
  <c r="BG1555" i="9"/>
  <c r="BG1556" i="9"/>
  <c r="BG1557" i="9"/>
  <c r="BG1558" i="9"/>
  <c r="BG1559" i="9"/>
  <c r="BG1560" i="9"/>
  <c r="BG1561" i="9"/>
  <c r="BG1562" i="9"/>
  <c r="BG1563" i="9"/>
  <c r="BG1564" i="9"/>
  <c r="BG1565" i="9"/>
  <c r="BG1566" i="9"/>
  <c r="BG1567" i="9"/>
  <c r="BG1568" i="9"/>
  <c r="BG1569" i="9"/>
  <c r="BG1570" i="9"/>
  <c r="BG1571" i="9"/>
  <c r="BG1572" i="9"/>
  <c r="BG1573" i="9"/>
  <c r="BG1574" i="9"/>
  <c r="BG1575" i="9"/>
  <c r="BG1576" i="9"/>
  <c r="BG1577" i="9"/>
  <c r="BG1578" i="9"/>
  <c r="BG1579" i="9"/>
  <c r="BG1580" i="9"/>
  <c r="BG1581" i="9"/>
  <c r="BG1582" i="9"/>
  <c r="BG1583" i="9"/>
  <c r="BG1584" i="9"/>
  <c r="BG1585" i="9"/>
  <c r="BG2" i="9"/>
  <c r="AS2" i="9"/>
  <c r="Q25" i="24"/>
  <c r="BH56" i="29" l="1"/>
  <c r="BM56" i="29"/>
  <c r="BH58" i="29"/>
  <c r="BM57" i="29"/>
  <c r="BH59" i="29"/>
  <c r="BM52" i="29"/>
  <c r="BM53" i="29"/>
  <c r="BM54" i="29"/>
  <c r="BM51" i="29"/>
  <c r="BM55" i="29"/>
  <c r="BM59" i="29"/>
  <c r="BH57" i="29"/>
  <c r="BH60" i="29"/>
  <c r="AD181" i="29"/>
  <c r="AD153" i="29"/>
  <c r="AX69" i="29"/>
  <c r="BR69" i="29" s="1"/>
  <c r="AX93" i="29" s="1"/>
  <c r="AX70" i="29"/>
  <c r="BR70" i="29" s="1"/>
  <c r="AX94" i="29" s="1"/>
  <c r="BC59" i="29"/>
  <c r="AX66" i="29"/>
  <c r="BR66" i="29" s="1"/>
  <c r="AX71" i="29"/>
  <c r="BR71" i="29" s="1"/>
  <c r="AX95" i="29" s="1"/>
  <c r="BC56" i="29"/>
  <c r="BM58" i="29"/>
  <c r="BC57" i="29"/>
  <c r="BC55" i="29"/>
  <c r="BC52" i="29"/>
  <c r="BC53" i="29"/>
  <c r="BC54" i="29"/>
  <c r="BC51" i="29"/>
  <c r="BM60" i="29"/>
  <c r="BC58" i="29"/>
  <c r="BH53" i="29"/>
  <c r="BH54" i="29"/>
  <c r="BH51" i="29"/>
  <c r="BH55" i="29"/>
  <c r="BH52" i="29"/>
  <c r="AF147" i="29"/>
  <c r="AG147" i="29"/>
  <c r="AE147" i="29"/>
  <c r="AE48" i="29" s="1"/>
  <c r="AE121" i="29"/>
  <c r="AG121" i="29"/>
  <c r="AF121" i="29"/>
  <c r="AX90" i="29"/>
  <c r="AZ80" i="29" s="1"/>
  <c r="AG94" i="29"/>
  <c r="AE94" i="29"/>
  <c r="AF94" i="29"/>
  <c r="AX5" i="29"/>
  <c r="BB5" i="29"/>
  <c r="BL5" i="29"/>
  <c r="BK5" i="29"/>
  <c r="BJ5" i="29"/>
  <c r="AY5" i="29"/>
  <c r="BI5" i="29"/>
  <c r="BG5" i="29"/>
  <c r="BF5" i="29"/>
  <c r="BP5" i="29"/>
  <c r="BE5" i="29"/>
  <c r="BA5" i="29"/>
  <c r="BN5" i="29"/>
  <c r="BD5" i="29"/>
  <c r="BO5" i="29"/>
  <c r="BQ5" i="29"/>
  <c r="AZ5" i="29"/>
  <c r="W20" i="21"/>
  <c r="U21" i="21"/>
  <c r="V21" i="21" s="1"/>
  <c r="N47" i="20"/>
  <c r="O47" i="20"/>
  <c r="BF1586" i="14"/>
  <c r="BG1586" i="9"/>
  <c r="E27" i="24"/>
  <c r="BI59" i="29" l="1"/>
  <c r="BI57" i="29"/>
  <c r="BI60" i="29"/>
  <c r="BI56" i="29"/>
  <c r="BI54" i="29"/>
  <c r="BI51" i="29"/>
  <c r="BI55" i="29"/>
  <c r="BI58" i="29"/>
  <c r="BI52" i="29"/>
  <c r="BI53" i="29"/>
  <c r="BQ56" i="29"/>
  <c r="BQ58" i="29"/>
  <c r="BQ53" i="29"/>
  <c r="BQ60" i="29"/>
  <c r="BQ55" i="29"/>
  <c r="BQ52" i="29"/>
  <c r="BQ59" i="29"/>
  <c r="BQ54" i="29"/>
  <c r="BQ57" i="29"/>
  <c r="BQ51" i="29"/>
  <c r="BK57" i="29"/>
  <c r="BK53" i="29"/>
  <c r="BK59" i="29"/>
  <c r="BK55" i="29"/>
  <c r="BK56" i="29"/>
  <c r="BK54" i="29"/>
  <c r="BK51" i="29"/>
  <c r="BK52" i="29"/>
  <c r="BK58" i="29"/>
  <c r="BK60" i="29"/>
  <c r="AD182" i="29"/>
  <c r="AD154" i="29"/>
  <c r="BJ53" i="29"/>
  <c r="BJ55" i="29"/>
  <c r="BJ52" i="29"/>
  <c r="BJ59" i="29"/>
  <c r="BJ54" i="29"/>
  <c r="BJ51" i="29"/>
  <c r="BJ56" i="29"/>
  <c r="BJ60" i="29"/>
  <c r="BJ57" i="29"/>
  <c r="BJ58" i="29"/>
  <c r="AY57" i="29"/>
  <c r="AY53" i="29"/>
  <c r="AY59" i="29"/>
  <c r="AY60" i="29"/>
  <c r="AY52" i="29"/>
  <c r="AY58" i="29"/>
  <c r="AY56" i="29"/>
  <c r="AY54" i="29"/>
  <c r="AY51" i="29"/>
  <c r="AY55" i="29"/>
  <c r="AZ58" i="29"/>
  <c r="AZ57" i="29"/>
  <c r="AZ53" i="29"/>
  <c r="AZ60" i="29"/>
  <c r="AZ59" i="29"/>
  <c r="AZ55" i="29"/>
  <c r="AZ52" i="29"/>
  <c r="AZ56" i="29"/>
  <c r="AZ54" i="29"/>
  <c r="AZ51" i="29"/>
  <c r="BO60" i="29"/>
  <c r="BO55" i="29"/>
  <c r="BO52" i="29"/>
  <c r="BO57" i="29"/>
  <c r="BO54" i="29"/>
  <c r="BO56" i="29"/>
  <c r="BO51" i="29"/>
  <c r="BO53" i="29"/>
  <c r="BO59" i="29"/>
  <c r="BO58" i="29"/>
  <c r="BL57" i="29"/>
  <c r="BL58" i="29"/>
  <c r="BL53" i="29"/>
  <c r="BL59" i="29"/>
  <c r="BL60" i="29"/>
  <c r="BL55" i="29"/>
  <c r="BL52" i="29"/>
  <c r="BL56" i="29"/>
  <c r="BL54" i="29"/>
  <c r="BL51" i="29"/>
  <c r="BD58" i="29"/>
  <c r="BD59" i="29"/>
  <c r="BD60" i="29"/>
  <c r="BD55" i="29"/>
  <c r="BD52" i="29"/>
  <c r="BD57" i="29"/>
  <c r="BD56" i="29"/>
  <c r="BD53" i="29"/>
  <c r="BD54" i="29"/>
  <c r="BD51" i="29"/>
  <c r="BA58" i="29"/>
  <c r="BA60" i="29"/>
  <c r="BA59" i="29"/>
  <c r="BA54" i="29"/>
  <c r="BA57" i="29"/>
  <c r="BA56" i="29"/>
  <c r="BA55" i="29"/>
  <c r="BA52" i="29"/>
  <c r="BA53" i="29"/>
  <c r="BA51" i="29"/>
  <c r="BB60" i="29"/>
  <c r="BB55" i="29"/>
  <c r="BB52" i="29"/>
  <c r="BB56" i="29"/>
  <c r="BB58" i="29"/>
  <c r="BB57" i="29"/>
  <c r="BB54" i="29"/>
  <c r="BB53" i="29"/>
  <c r="BB59" i="29"/>
  <c r="BB51" i="29"/>
  <c r="BN60" i="29"/>
  <c r="BN55" i="29"/>
  <c r="BN52" i="29"/>
  <c r="BN53" i="29"/>
  <c r="BN57" i="29"/>
  <c r="BN56" i="29"/>
  <c r="BN51" i="29"/>
  <c r="BN59" i="29"/>
  <c r="BN54" i="29"/>
  <c r="BN58" i="29"/>
  <c r="BR73" i="29"/>
  <c r="BE58" i="29"/>
  <c r="BE60" i="29"/>
  <c r="BE55" i="29"/>
  <c r="BE52" i="29"/>
  <c r="BE53" i="29"/>
  <c r="BE54" i="29"/>
  <c r="BE51" i="29"/>
  <c r="BE59" i="29"/>
  <c r="BE56" i="29"/>
  <c r="BE57" i="29"/>
  <c r="BP58" i="29"/>
  <c r="BP60" i="29"/>
  <c r="BP55" i="29"/>
  <c r="BP52" i="29"/>
  <c r="BP54" i="29"/>
  <c r="BP59" i="29"/>
  <c r="BP56" i="29"/>
  <c r="BP51" i="29"/>
  <c r="BP57" i="29"/>
  <c r="BP53" i="29"/>
  <c r="BF56" i="29"/>
  <c r="BF54" i="29"/>
  <c r="BF51" i="29"/>
  <c r="BF52" i="29"/>
  <c r="BF57" i="29"/>
  <c r="BF53" i="29"/>
  <c r="BF58" i="29"/>
  <c r="BF55" i="29"/>
  <c r="BF59" i="29"/>
  <c r="BF60" i="29"/>
  <c r="BG56" i="29"/>
  <c r="BG54" i="29"/>
  <c r="BG51" i="29"/>
  <c r="BG58" i="29"/>
  <c r="BG60" i="29"/>
  <c r="BG55" i="29"/>
  <c r="BG52" i="29"/>
  <c r="BG57" i="29"/>
  <c r="BG53" i="29"/>
  <c r="BG59" i="29"/>
  <c r="AG148" i="29"/>
  <c r="AF148" i="29"/>
  <c r="AE148" i="29"/>
  <c r="AE49" i="29" s="1"/>
  <c r="AG122" i="29"/>
  <c r="AF122" i="29"/>
  <c r="AE122" i="29"/>
  <c r="AG95" i="29"/>
  <c r="AE95" i="29"/>
  <c r="AF95" i="29"/>
  <c r="W21" i="21"/>
  <c r="U22" i="21"/>
  <c r="V22" i="21" s="1"/>
  <c r="N48" i="20"/>
  <c r="O48" i="20"/>
  <c r="G12" i="24"/>
  <c r="B16" i="24"/>
  <c r="D16" i="24" s="1"/>
  <c r="B15" i="24"/>
  <c r="D15" i="24" s="1"/>
  <c r="B14" i="24"/>
  <c r="B13" i="24"/>
  <c r="D13" i="24" s="1"/>
  <c r="F13" i="24" s="1"/>
  <c r="B12" i="24"/>
  <c r="D12" i="24" s="1"/>
  <c r="F12" i="24" s="1"/>
  <c r="B11" i="24"/>
  <c r="D11" i="24" s="1"/>
  <c r="F11" i="24" s="1"/>
  <c r="C17" i="24"/>
  <c r="B10" i="24"/>
  <c r="D10" i="24" s="1"/>
  <c r="F10" i="24" s="1"/>
  <c r="B9" i="24"/>
  <c r="D8" i="24"/>
  <c r="F8" i="24" s="1"/>
  <c r="D9" i="24"/>
  <c r="F9" i="24" s="1"/>
  <c r="D14" i="24"/>
  <c r="F14" i="24" s="1"/>
  <c r="B8" i="24"/>
  <c r="E15" i="24"/>
  <c r="E14" i="24"/>
  <c r="E13" i="24"/>
  <c r="E12" i="24"/>
  <c r="E11" i="24"/>
  <c r="E10" i="24"/>
  <c r="G10" i="24" s="1"/>
  <c r="E9" i="24"/>
  <c r="E8" i="24"/>
  <c r="E7" i="24"/>
  <c r="G7" i="24" s="1"/>
  <c r="D7" i="24"/>
  <c r="F7" i="24" s="1"/>
  <c r="B6" i="24"/>
  <c r="D6" i="24" s="1"/>
  <c r="AD183" i="29" l="1"/>
  <c r="AD155" i="29"/>
  <c r="AG149" i="29"/>
  <c r="AF149" i="29"/>
  <c r="AE149" i="29"/>
  <c r="AE50" i="29" s="1"/>
  <c r="AF123" i="29"/>
  <c r="AE123" i="29"/>
  <c r="AG123" i="29"/>
  <c r="AG96" i="29"/>
  <c r="AF96" i="29"/>
  <c r="AE96" i="29"/>
  <c r="G14" i="24"/>
  <c r="G9" i="24"/>
  <c r="G15" i="24"/>
  <c r="F15" i="24"/>
  <c r="G8" i="24"/>
  <c r="U23" i="21"/>
  <c r="V23" i="21" s="1"/>
  <c r="W22" i="21"/>
  <c r="G13" i="24"/>
  <c r="G11" i="24"/>
  <c r="Z116" i="14"/>
  <c r="AG110" i="14" s="1"/>
  <c r="E16" i="24" s="1"/>
  <c r="G16" i="24" s="1"/>
  <c r="X128" i="13"/>
  <c r="AE122" i="13" s="1"/>
  <c r="AA116" i="12"/>
  <c r="AH110" i="12" s="1"/>
  <c r="W117" i="4"/>
  <c r="AD111" i="4" s="1"/>
  <c r="AA118" i="10"/>
  <c r="AH112" i="10" s="1"/>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A124" i="9"/>
  <c r="Z115" i="7"/>
  <c r="AG109" i="7" s="1"/>
  <c r="W121" i="8"/>
  <c r="AD115" i="8" s="1"/>
  <c r="AM95" i="8"/>
  <c r="AM96" i="8"/>
  <c r="AM97" i="8"/>
  <c r="AM98" i="8"/>
  <c r="AM99" i="8"/>
  <c r="AM100" i="8"/>
  <c r="AM101" i="8"/>
  <c r="AM102" i="8"/>
  <c r="AM103" i="8"/>
  <c r="AM104" i="8"/>
  <c r="AM105" i="8"/>
  <c r="AM106" i="8"/>
  <c r="AM107" i="8"/>
  <c r="AM108" i="8"/>
  <c r="AM109" i="8"/>
  <c r="AM110" i="8"/>
  <c r="AM111" i="8"/>
  <c r="AM112" i="8"/>
  <c r="AM113" i="8"/>
  <c r="AM114" i="8"/>
  <c r="AM115" i="8"/>
  <c r="AM116" i="8"/>
  <c r="AM117" i="8"/>
  <c r="AM118" i="8"/>
  <c r="AM119" i="8"/>
  <c r="AM120" i="8"/>
  <c r="AM121" i="8"/>
  <c r="AE127" i="11"/>
  <c r="E6" i="24" s="1"/>
  <c r="G6" i="24" s="1"/>
  <c r="X132" i="11"/>
  <c r="AL127" i="5"/>
  <c r="AE134" i="5"/>
  <c r="AG111" i="6"/>
  <c r="Z117" i="6"/>
  <c r="AM90" i="6"/>
  <c r="AM91" i="6"/>
  <c r="AM92" i="6"/>
  <c r="AM93" i="6"/>
  <c r="AM94" i="6"/>
  <c r="AM95" i="6"/>
  <c r="AM96" i="6"/>
  <c r="AM97" i="6"/>
  <c r="AM98" i="6"/>
  <c r="AM99" i="6"/>
  <c r="AM100" i="6"/>
  <c r="AM101" i="6"/>
  <c r="AM102" i="6"/>
  <c r="AM103" i="6"/>
  <c r="AM104" i="6"/>
  <c r="AM105" i="6"/>
  <c r="AM106" i="6"/>
  <c r="AM107" i="6"/>
  <c r="AM108" i="6"/>
  <c r="AM109" i="6"/>
  <c r="AM110" i="6"/>
  <c r="AM111" i="6"/>
  <c r="AM52" i="5"/>
  <c r="AM53" i="5"/>
  <c r="AM54" i="5"/>
  <c r="AM55" i="5"/>
  <c r="AM56" i="5"/>
  <c r="AM57" i="5"/>
  <c r="AM58" i="5"/>
  <c r="AM59" i="5"/>
  <c r="AM60" i="5"/>
  <c r="AM61" i="5"/>
  <c r="AM62" i="5"/>
  <c r="AM63" i="5"/>
  <c r="AM64" i="5"/>
  <c r="AM65" i="5"/>
  <c r="AM66" i="5"/>
  <c r="AM67" i="5"/>
  <c r="AM68" i="5"/>
  <c r="AM69" i="5"/>
  <c r="AM70" i="5"/>
  <c r="AM71" i="5"/>
  <c r="AM72" i="5"/>
  <c r="AM73" i="5"/>
  <c r="AM74" i="5"/>
  <c r="AM75" i="5"/>
  <c r="AM76" i="5"/>
  <c r="AM77" i="5"/>
  <c r="AM78" i="5"/>
  <c r="AD106" i="11"/>
  <c r="AE100" i="11"/>
  <c r="AD103" i="11" s="1"/>
  <c r="AE96" i="11"/>
  <c r="H2053" i="11"/>
  <c r="H2052" i="11"/>
  <c r="L74" i="22"/>
  <c r="A63" i="22"/>
  <c r="B14" i="23"/>
  <c r="Q34" i="20"/>
  <c r="AD184" i="29" l="1"/>
  <c r="AD156" i="29"/>
  <c r="AG150" i="29"/>
  <c r="AF150" i="29"/>
  <c r="AE150" i="29"/>
  <c r="AE51" i="29" s="1"/>
  <c r="AE124" i="29"/>
  <c r="AG124" i="29"/>
  <c r="AF124" i="29"/>
  <c r="AG97" i="29"/>
  <c r="AE97" i="29"/>
  <c r="AF97" i="29"/>
  <c r="U24" i="21"/>
  <c r="V24" i="21" s="1"/>
  <c r="W23" i="21"/>
  <c r="F16" i="24"/>
  <c r="F6" i="24"/>
  <c r="F17" i="24" s="1"/>
  <c r="E24" i="24" s="1"/>
  <c r="D30" i="24" s="1"/>
  <c r="H2054" i="11"/>
  <c r="A24" i="20"/>
  <c r="A14" i="20"/>
  <c r="A12" i="20"/>
  <c r="A9" i="20"/>
  <c r="AD185" i="29" l="1"/>
  <c r="AD157" i="29"/>
  <c r="AG151" i="29"/>
  <c r="AF151" i="29"/>
  <c r="AE151" i="29"/>
  <c r="AE52" i="29" s="1"/>
  <c r="AG125" i="29"/>
  <c r="AF125" i="29"/>
  <c r="AE125" i="29"/>
  <c r="AG98" i="29"/>
  <c r="AE98" i="29"/>
  <c r="AF98" i="29"/>
  <c r="R26" i="21"/>
  <c r="W24" i="21"/>
  <c r="U25" i="21"/>
  <c r="V25" i="21" s="1"/>
  <c r="D33" i="24"/>
  <c r="F50" i="24"/>
  <c r="F51" i="24" s="1"/>
  <c r="F52" i="24" s="1"/>
  <c r="F53" i="24" s="1"/>
  <c r="F54" i="24" s="1"/>
  <c r="F55" i="24" s="1"/>
  <c r="F56" i="24" s="1"/>
  <c r="A15" i="20"/>
  <c r="M30" i="20"/>
  <c r="A13" i="20"/>
  <c r="A25" i="20"/>
  <c r="AD186" i="29" l="1"/>
  <c r="AD158" i="29"/>
  <c r="AG152" i="29"/>
  <c r="AF152" i="29"/>
  <c r="AE152" i="29"/>
  <c r="AE53" i="29" s="1"/>
  <c r="AF126" i="29"/>
  <c r="AG126" i="29"/>
  <c r="AE126" i="29"/>
  <c r="AG99" i="29"/>
  <c r="AF99" i="29"/>
  <c r="AE99" i="29"/>
  <c r="U26" i="21"/>
  <c r="V26" i="21" s="1"/>
  <c r="W25" i="21"/>
  <c r="G9" i="20"/>
  <c r="G12" i="20" s="1"/>
  <c r="AD187" i="29" l="1"/>
  <c r="AD159" i="29"/>
  <c r="AF153" i="29"/>
  <c r="AG153" i="29"/>
  <c r="AE153" i="29"/>
  <c r="AE54" i="29" s="1"/>
  <c r="AE127" i="29"/>
  <c r="AG127" i="29"/>
  <c r="AF127" i="29"/>
  <c r="AG100" i="29"/>
  <c r="AF100" i="29"/>
  <c r="AE100" i="29"/>
  <c r="U27" i="21"/>
  <c r="V27" i="21" s="1"/>
  <c r="W26" i="21"/>
  <c r="B2067"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3" i="11"/>
  <c r="B2073" i="11"/>
  <c r="B2068" i="11"/>
  <c r="B2063" i="11"/>
  <c r="B118" i="5"/>
  <c r="B119" i="5" s="1"/>
  <c r="F103" i="5"/>
  <c r="F4" i="5"/>
  <c r="F5" i="5"/>
  <c r="F6" i="5"/>
  <c r="F7" i="5"/>
  <c r="F8" i="5"/>
  <c r="F9" i="5"/>
  <c r="F10" i="5"/>
  <c r="F11" i="5"/>
  <c r="F12" i="5"/>
  <c r="B108" i="5" s="1"/>
  <c r="B109" i="5" s="1"/>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3" i="5"/>
  <c r="B124" i="5"/>
  <c r="B114" i="5"/>
  <c r="B879"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3" i="6"/>
  <c r="B885" i="6"/>
  <c r="B880" i="6"/>
  <c r="B875" i="6"/>
  <c r="B1210"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3" i="8"/>
  <c r="B1216" i="8"/>
  <c r="B1211" i="8"/>
  <c r="B1206" i="8"/>
  <c r="B85" i="7"/>
  <c r="B1601" i="9"/>
  <c r="B1607" i="9"/>
  <c r="B1602" i="9"/>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3" i="7"/>
  <c r="B91" i="7"/>
  <c r="B86" i="7"/>
  <c r="B81" i="7"/>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3" i="9"/>
  <c r="B1597" i="9"/>
  <c r="B160"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3" i="10"/>
  <c r="B166" i="10"/>
  <c r="B161" i="10"/>
  <c r="B156" i="10"/>
  <c r="B385" i="4"/>
  <c r="K322" i="4"/>
  <c r="B380" i="4"/>
  <c r="F365"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 i="4"/>
  <c r="B386" i="4"/>
  <c r="B381" i="4"/>
  <c r="B376" i="4"/>
  <c r="B281" i="12"/>
  <c r="B282" i="12" s="1"/>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3" i="12"/>
  <c r="B287" i="12"/>
  <c r="B277" i="12"/>
  <c r="B1237" i="13"/>
  <c r="B294" i="14"/>
  <c r="B295" i="14" s="1"/>
  <c r="B1227" i="13"/>
  <c r="F1222"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F725" i="13"/>
  <c r="F726" i="13"/>
  <c r="F727" i="13"/>
  <c r="F728" i="13"/>
  <c r="F729" i="13"/>
  <c r="F730" i="13"/>
  <c r="F731" i="13"/>
  <c r="F732" i="13"/>
  <c r="F733" i="13"/>
  <c r="F734" i="13"/>
  <c r="F735" i="13"/>
  <c r="F736" i="13"/>
  <c r="F737" i="13"/>
  <c r="F738" i="13"/>
  <c r="F739" i="13"/>
  <c r="F740" i="13"/>
  <c r="F741" i="13"/>
  <c r="F742" i="13"/>
  <c r="F743" i="13"/>
  <c r="F744" i="13"/>
  <c r="F745" i="13"/>
  <c r="F746" i="13"/>
  <c r="F747" i="13"/>
  <c r="F748" i="13"/>
  <c r="F749" i="13"/>
  <c r="F750" i="13"/>
  <c r="F751" i="13"/>
  <c r="F752" i="13"/>
  <c r="F753" i="13"/>
  <c r="F754" i="13"/>
  <c r="F755" i="13"/>
  <c r="F756" i="13"/>
  <c r="F757" i="13"/>
  <c r="F758" i="13"/>
  <c r="F759" i="13"/>
  <c r="F760" i="13"/>
  <c r="F761" i="13"/>
  <c r="F762" i="13"/>
  <c r="F763" i="13"/>
  <c r="F764" i="13"/>
  <c r="F765" i="13"/>
  <c r="F766" i="13"/>
  <c r="F767" i="13"/>
  <c r="F768" i="13"/>
  <c r="F769" i="13"/>
  <c r="F770" i="13"/>
  <c r="F771" i="13"/>
  <c r="F772" i="13"/>
  <c r="F773" i="13"/>
  <c r="F774" i="13"/>
  <c r="F775" i="13"/>
  <c r="F776" i="13"/>
  <c r="F777" i="13"/>
  <c r="F778" i="13"/>
  <c r="F779" i="13"/>
  <c r="F780" i="13"/>
  <c r="F781" i="13"/>
  <c r="F782" i="13"/>
  <c r="F783" i="13"/>
  <c r="F784" i="13"/>
  <c r="F785" i="13"/>
  <c r="F786" i="13"/>
  <c r="F787" i="13"/>
  <c r="F788" i="13"/>
  <c r="F789" i="13"/>
  <c r="F790" i="13"/>
  <c r="F791" i="13"/>
  <c r="F792" i="13"/>
  <c r="F793" i="13"/>
  <c r="F794" i="13"/>
  <c r="F795" i="13"/>
  <c r="F796" i="13"/>
  <c r="F797" i="13"/>
  <c r="F798" i="13"/>
  <c r="F799" i="13"/>
  <c r="F800" i="13"/>
  <c r="F801" i="13"/>
  <c r="F802" i="13"/>
  <c r="F803" i="13"/>
  <c r="F804" i="13"/>
  <c r="F805" i="13"/>
  <c r="F806" i="13"/>
  <c r="F807" i="13"/>
  <c r="F808" i="13"/>
  <c r="F809" i="13"/>
  <c r="F810" i="13"/>
  <c r="F811" i="13"/>
  <c r="F812" i="13"/>
  <c r="F813" i="13"/>
  <c r="F814" i="13"/>
  <c r="F815" i="13"/>
  <c r="F816" i="13"/>
  <c r="F817" i="13"/>
  <c r="F818" i="13"/>
  <c r="F819" i="13"/>
  <c r="F820" i="13"/>
  <c r="F821" i="13"/>
  <c r="F822" i="13"/>
  <c r="F823" i="13"/>
  <c r="F824" i="13"/>
  <c r="F825" i="13"/>
  <c r="F826" i="13"/>
  <c r="F827" i="13"/>
  <c r="F828" i="13"/>
  <c r="F829" i="13"/>
  <c r="F830" i="13"/>
  <c r="F831" i="13"/>
  <c r="F832" i="13"/>
  <c r="F833" i="13"/>
  <c r="F834" i="13"/>
  <c r="F835" i="13"/>
  <c r="F836" i="13"/>
  <c r="F837" i="13"/>
  <c r="F838" i="13"/>
  <c r="F839" i="13"/>
  <c r="F840" i="13"/>
  <c r="F841" i="13"/>
  <c r="F842" i="13"/>
  <c r="F843" i="13"/>
  <c r="F844" i="13"/>
  <c r="F845" i="13"/>
  <c r="F846" i="13"/>
  <c r="F847" i="13"/>
  <c r="F848" i="13"/>
  <c r="F849" i="13"/>
  <c r="F850" i="13"/>
  <c r="F851" i="13"/>
  <c r="F852" i="13"/>
  <c r="F853" i="13"/>
  <c r="F854" i="13"/>
  <c r="F855" i="13"/>
  <c r="F856" i="13"/>
  <c r="F857" i="13"/>
  <c r="F858" i="13"/>
  <c r="F859" i="13"/>
  <c r="F860" i="13"/>
  <c r="F861" i="13"/>
  <c r="F862" i="13"/>
  <c r="F863" i="13"/>
  <c r="F864" i="13"/>
  <c r="F865" i="13"/>
  <c r="F866" i="13"/>
  <c r="F867" i="13"/>
  <c r="F868" i="13"/>
  <c r="F869" i="13"/>
  <c r="F870" i="13"/>
  <c r="F871" i="13"/>
  <c r="F872" i="13"/>
  <c r="F873" i="13"/>
  <c r="F874" i="13"/>
  <c r="F875" i="13"/>
  <c r="F876" i="13"/>
  <c r="F877" i="13"/>
  <c r="F878" i="13"/>
  <c r="F879" i="13"/>
  <c r="F880" i="13"/>
  <c r="F881" i="13"/>
  <c r="F882" i="13"/>
  <c r="F883" i="13"/>
  <c r="F884" i="13"/>
  <c r="F885" i="13"/>
  <c r="F886" i="13"/>
  <c r="F887" i="13"/>
  <c r="F888" i="13"/>
  <c r="F889" i="13"/>
  <c r="F890" i="13"/>
  <c r="F891" i="13"/>
  <c r="F892" i="13"/>
  <c r="F893" i="13"/>
  <c r="F894" i="13"/>
  <c r="F895" i="13"/>
  <c r="F896" i="13"/>
  <c r="F897" i="13"/>
  <c r="F898" i="13"/>
  <c r="F899" i="13"/>
  <c r="F900" i="13"/>
  <c r="F901" i="13"/>
  <c r="F902" i="13"/>
  <c r="F903" i="13"/>
  <c r="F904" i="13"/>
  <c r="F905" i="13"/>
  <c r="F906" i="13"/>
  <c r="F907" i="13"/>
  <c r="F908" i="13"/>
  <c r="F909" i="13"/>
  <c r="F910" i="13"/>
  <c r="F911" i="13"/>
  <c r="F912" i="13"/>
  <c r="F913" i="13"/>
  <c r="F914" i="13"/>
  <c r="F915" i="13"/>
  <c r="F916" i="13"/>
  <c r="F917" i="13"/>
  <c r="F918" i="13"/>
  <c r="F919" i="13"/>
  <c r="F920" i="13"/>
  <c r="F921" i="13"/>
  <c r="F922" i="13"/>
  <c r="F923" i="13"/>
  <c r="F924" i="13"/>
  <c r="F925" i="13"/>
  <c r="F926" i="13"/>
  <c r="F927" i="13"/>
  <c r="F928" i="13"/>
  <c r="F929" i="13"/>
  <c r="F930" i="13"/>
  <c r="F931" i="13"/>
  <c r="F932" i="13"/>
  <c r="F933" i="13"/>
  <c r="F934" i="13"/>
  <c r="F935" i="13"/>
  <c r="F936" i="13"/>
  <c r="F937" i="13"/>
  <c r="F938" i="13"/>
  <c r="F939" i="13"/>
  <c r="F940" i="13"/>
  <c r="F941" i="13"/>
  <c r="F942" i="13"/>
  <c r="F943" i="13"/>
  <c r="F944" i="13"/>
  <c r="F945" i="13"/>
  <c r="F946" i="13"/>
  <c r="F947" i="13"/>
  <c r="F948" i="13"/>
  <c r="F949" i="13"/>
  <c r="F950" i="13"/>
  <c r="F951" i="13"/>
  <c r="F952" i="13"/>
  <c r="F953" i="13"/>
  <c r="F954" i="13"/>
  <c r="F955" i="13"/>
  <c r="F956" i="13"/>
  <c r="F957" i="13"/>
  <c r="F958" i="13"/>
  <c r="F959" i="13"/>
  <c r="F960" i="13"/>
  <c r="F961" i="13"/>
  <c r="F962" i="13"/>
  <c r="F963" i="13"/>
  <c r="F964" i="13"/>
  <c r="F965" i="13"/>
  <c r="F966" i="13"/>
  <c r="F967" i="13"/>
  <c r="F968" i="13"/>
  <c r="F969" i="13"/>
  <c r="F970" i="13"/>
  <c r="F971" i="13"/>
  <c r="F972" i="13"/>
  <c r="F973" i="13"/>
  <c r="F974" i="13"/>
  <c r="F975" i="13"/>
  <c r="F976" i="13"/>
  <c r="F977" i="13"/>
  <c r="F978" i="13"/>
  <c r="F979" i="13"/>
  <c r="F980" i="13"/>
  <c r="F981" i="13"/>
  <c r="F982" i="13"/>
  <c r="F983" i="13"/>
  <c r="F984" i="13"/>
  <c r="F985" i="13"/>
  <c r="F986" i="13"/>
  <c r="F987" i="13"/>
  <c r="F988" i="13"/>
  <c r="F989" i="13"/>
  <c r="F990" i="13"/>
  <c r="F991" i="13"/>
  <c r="F992" i="13"/>
  <c r="F993" i="13"/>
  <c r="F994" i="13"/>
  <c r="F995" i="13"/>
  <c r="F996" i="13"/>
  <c r="F997" i="13"/>
  <c r="F998" i="13"/>
  <c r="F999" i="13"/>
  <c r="F1000" i="13"/>
  <c r="F1001" i="13"/>
  <c r="F1002" i="13"/>
  <c r="F1003" i="13"/>
  <c r="F1004" i="13"/>
  <c r="F1005" i="13"/>
  <c r="F1006" i="13"/>
  <c r="F1007" i="13"/>
  <c r="F1008" i="13"/>
  <c r="F1009" i="13"/>
  <c r="F1010" i="13"/>
  <c r="F1011" i="13"/>
  <c r="F1012" i="13"/>
  <c r="F1013" i="13"/>
  <c r="F1014" i="13"/>
  <c r="F1015" i="13"/>
  <c r="F1016" i="13"/>
  <c r="F1017" i="13"/>
  <c r="F1018" i="13"/>
  <c r="F1019" i="13"/>
  <c r="F1020" i="13"/>
  <c r="F1021" i="13"/>
  <c r="F1022" i="13"/>
  <c r="F1023" i="13"/>
  <c r="F1024" i="13"/>
  <c r="F1025" i="13"/>
  <c r="F1026" i="13"/>
  <c r="F1027" i="13"/>
  <c r="F1028" i="13"/>
  <c r="F1029" i="13"/>
  <c r="F1030" i="13"/>
  <c r="F1031" i="13"/>
  <c r="F1032" i="13"/>
  <c r="F1033" i="13"/>
  <c r="F1034" i="13"/>
  <c r="F1035" i="13"/>
  <c r="F1036" i="13"/>
  <c r="F1037" i="13"/>
  <c r="F1038" i="13"/>
  <c r="F1039" i="13"/>
  <c r="F1040" i="13"/>
  <c r="F1041" i="13"/>
  <c r="F1042" i="13"/>
  <c r="F1043" i="13"/>
  <c r="F1044" i="13"/>
  <c r="F1045" i="13"/>
  <c r="F1046" i="13"/>
  <c r="F1047" i="13"/>
  <c r="F1048" i="13"/>
  <c r="F1049" i="13"/>
  <c r="F1050" i="13"/>
  <c r="F1051" i="13"/>
  <c r="F1052" i="13"/>
  <c r="F1053" i="13"/>
  <c r="F1054" i="13"/>
  <c r="F1055" i="13"/>
  <c r="F1056" i="13"/>
  <c r="F1057" i="13"/>
  <c r="F1058" i="13"/>
  <c r="F1059" i="13"/>
  <c r="F1060" i="13"/>
  <c r="F1061" i="13"/>
  <c r="F1062" i="13"/>
  <c r="F1063" i="13"/>
  <c r="F1064" i="13"/>
  <c r="F1065" i="13"/>
  <c r="F1066" i="13"/>
  <c r="F1067" i="13"/>
  <c r="F1068" i="13"/>
  <c r="F1069" i="13"/>
  <c r="F1070" i="13"/>
  <c r="F1071" i="13"/>
  <c r="F1072" i="13"/>
  <c r="F1073" i="13"/>
  <c r="F1074" i="13"/>
  <c r="F1075" i="13"/>
  <c r="F1076" i="13"/>
  <c r="F1077" i="13"/>
  <c r="F1078" i="13"/>
  <c r="F1079" i="13"/>
  <c r="F1080" i="13"/>
  <c r="F1081" i="13"/>
  <c r="F1082" i="13"/>
  <c r="F1083" i="13"/>
  <c r="F1084" i="13"/>
  <c r="F1085" i="13"/>
  <c r="F1086" i="13"/>
  <c r="F1087" i="13"/>
  <c r="F1088" i="13"/>
  <c r="F1089" i="13"/>
  <c r="F1090" i="13"/>
  <c r="F1091" i="13"/>
  <c r="F1092" i="13"/>
  <c r="F1093" i="13"/>
  <c r="F1094" i="13"/>
  <c r="F1095" i="13"/>
  <c r="F1096" i="13"/>
  <c r="F1097" i="13"/>
  <c r="F1098" i="13"/>
  <c r="F1099" i="13"/>
  <c r="F1100" i="13"/>
  <c r="F1101" i="13"/>
  <c r="F1102" i="13"/>
  <c r="F1103" i="13"/>
  <c r="F1104" i="13"/>
  <c r="F1105" i="13"/>
  <c r="F1106" i="13"/>
  <c r="F1107" i="13"/>
  <c r="F1108" i="13"/>
  <c r="F1109" i="13"/>
  <c r="F1110" i="13"/>
  <c r="F1111" i="13"/>
  <c r="F1112" i="13"/>
  <c r="F1113" i="13"/>
  <c r="F1114" i="13"/>
  <c r="F1115" i="13"/>
  <c r="F1116" i="13"/>
  <c r="F1117" i="13"/>
  <c r="F1118" i="13"/>
  <c r="F1119" i="13"/>
  <c r="F1120" i="13"/>
  <c r="F1121" i="13"/>
  <c r="F1122" i="13"/>
  <c r="F1123" i="13"/>
  <c r="F1124" i="13"/>
  <c r="F1125" i="13"/>
  <c r="F1126" i="13"/>
  <c r="F1127" i="13"/>
  <c r="F1128" i="13"/>
  <c r="F1129" i="13"/>
  <c r="F1130" i="13"/>
  <c r="F1131" i="13"/>
  <c r="F1132" i="13"/>
  <c r="F1133" i="13"/>
  <c r="F1134" i="13"/>
  <c r="F1135" i="13"/>
  <c r="F1136" i="13"/>
  <c r="F1137" i="13"/>
  <c r="F1138" i="13"/>
  <c r="F1139" i="13"/>
  <c r="F1140" i="13"/>
  <c r="F1141" i="13"/>
  <c r="F1142" i="13"/>
  <c r="F1143" i="13"/>
  <c r="F1144" i="13"/>
  <c r="F1145" i="13"/>
  <c r="F1146" i="13"/>
  <c r="F1147" i="13"/>
  <c r="F1148" i="13"/>
  <c r="F1149" i="13"/>
  <c r="F1150" i="13"/>
  <c r="F1151" i="13"/>
  <c r="F1152" i="13"/>
  <c r="F1153" i="13"/>
  <c r="F1154" i="13"/>
  <c r="F1155" i="13"/>
  <c r="F1156" i="13"/>
  <c r="F1157" i="13"/>
  <c r="F1158" i="13"/>
  <c r="F1159" i="13"/>
  <c r="F1160" i="13"/>
  <c r="F1161" i="13"/>
  <c r="F1162" i="13"/>
  <c r="F1163" i="13"/>
  <c r="F1164" i="13"/>
  <c r="F1165" i="13"/>
  <c r="F1166" i="13"/>
  <c r="F1167" i="13"/>
  <c r="F1168" i="13"/>
  <c r="F1169" i="13"/>
  <c r="F1170" i="13"/>
  <c r="F1171" i="13"/>
  <c r="F1172" i="13"/>
  <c r="F1173" i="13"/>
  <c r="F1174" i="13"/>
  <c r="F1175" i="13"/>
  <c r="F1176" i="13"/>
  <c r="F1177" i="13"/>
  <c r="F1178" i="13"/>
  <c r="F1179" i="13"/>
  <c r="F1180" i="13"/>
  <c r="F1181" i="13"/>
  <c r="F1182" i="13"/>
  <c r="F1183" i="13"/>
  <c r="F1184" i="13"/>
  <c r="F1185" i="13"/>
  <c r="F1186" i="13"/>
  <c r="F1187" i="13"/>
  <c r="F1188" i="13"/>
  <c r="F1189" i="13"/>
  <c r="F1190" i="13"/>
  <c r="F1191" i="13"/>
  <c r="F1192" i="13"/>
  <c r="F1193" i="13"/>
  <c r="F1194" i="13"/>
  <c r="F1195" i="13"/>
  <c r="F1196" i="13"/>
  <c r="F1197" i="13"/>
  <c r="F1198" i="13"/>
  <c r="F1199" i="13"/>
  <c r="F1200" i="13"/>
  <c r="F1201" i="13"/>
  <c r="F1202" i="13"/>
  <c r="F1203" i="13"/>
  <c r="F1204" i="13"/>
  <c r="F1205" i="13"/>
  <c r="F1206" i="13"/>
  <c r="F1207" i="13"/>
  <c r="F1208" i="13"/>
  <c r="F1209" i="13"/>
  <c r="F1210" i="13"/>
  <c r="F1211" i="13"/>
  <c r="F1212" i="13"/>
  <c r="F1213" i="13"/>
  <c r="F1214" i="13"/>
  <c r="F1215" i="13"/>
  <c r="F1216" i="13"/>
  <c r="F1217" i="13"/>
  <c r="F1218" i="13"/>
  <c r="F1219" i="13"/>
  <c r="F1220" i="13"/>
  <c r="F1221" i="13"/>
  <c r="F4" i="13"/>
  <c r="F5" i="13"/>
  <c r="F6" i="13"/>
  <c r="F7" i="13"/>
  <c r="F8" i="13"/>
  <c r="F9" i="13"/>
  <c r="F3" i="13"/>
  <c r="B1243" i="13"/>
  <c r="B1238" i="13"/>
  <c r="B1233" i="13"/>
  <c r="B1228" i="13"/>
  <c r="B300" i="14"/>
  <c r="B290"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4" i="14"/>
  <c r="F3" i="14"/>
  <c r="AU2" i="11"/>
  <c r="AM278" i="14"/>
  <c r="AM277" i="14"/>
  <c r="AM276" i="14"/>
  <c r="AM275" i="14"/>
  <c r="AM274" i="14"/>
  <c r="AM273" i="14"/>
  <c r="AM272" i="14"/>
  <c r="AM271" i="14"/>
  <c r="AM270" i="14"/>
  <c r="AM269" i="14"/>
  <c r="AM268" i="14"/>
  <c r="AM267" i="14"/>
  <c r="AM266" i="14"/>
  <c r="AM265" i="14"/>
  <c r="AM264" i="14"/>
  <c r="AM263" i="14"/>
  <c r="AM262" i="14"/>
  <c r="AM261" i="14"/>
  <c r="AM260" i="14"/>
  <c r="AM259" i="14"/>
  <c r="AM258" i="14"/>
  <c r="AM257" i="14"/>
  <c r="AM256" i="14"/>
  <c r="AM255" i="14"/>
  <c r="AM254" i="14"/>
  <c r="AM253" i="14"/>
  <c r="AM252" i="14"/>
  <c r="AM251" i="14"/>
  <c r="AM250" i="14"/>
  <c r="AM249" i="14"/>
  <c r="AM248" i="14"/>
  <c r="AM247" i="14"/>
  <c r="AM246" i="14"/>
  <c r="AM245" i="14"/>
  <c r="AM244" i="14"/>
  <c r="AM243" i="14"/>
  <c r="AM242" i="14"/>
  <c r="AM241" i="14"/>
  <c r="AM240" i="14"/>
  <c r="AM239" i="14"/>
  <c r="AM238" i="14"/>
  <c r="AM237" i="14"/>
  <c r="AM236" i="14"/>
  <c r="AM235" i="14"/>
  <c r="AM234" i="14"/>
  <c r="AM233" i="14"/>
  <c r="AM232" i="14"/>
  <c r="AM231" i="14"/>
  <c r="AM230" i="14"/>
  <c r="AM229" i="14"/>
  <c r="AM228" i="14"/>
  <c r="AM227" i="14"/>
  <c r="AM226" i="14"/>
  <c r="AM225" i="14"/>
  <c r="AM224" i="14"/>
  <c r="AM223" i="14"/>
  <c r="AM222" i="14"/>
  <c r="AM221" i="14"/>
  <c r="AM220" i="14"/>
  <c r="AM219" i="14"/>
  <c r="AM218" i="14"/>
  <c r="AM217" i="14"/>
  <c r="AM216" i="14"/>
  <c r="AM215" i="14"/>
  <c r="AM214" i="14"/>
  <c r="AM213" i="14"/>
  <c r="AM212" i="14"/>
  <c r="AM211" i="14"/>
  <c r="AM210" i="14"/>
  <c r="AM209" i="14"/>
  <c r="AM208" i="14"/>
  <c r="AM207" i="14"/>
  <c r="AM206" i="14"/>
  <c r="AM205" i="14"/>
  <c r="AM204" i="14"/>
  <c r="AM203" i="14"/>
  <c r="AM202" i="14"/>
  <c r="AM201" i="14"/>
  <c r="AM200" i="14"/>
  <c r="AM199" i="14"/>
  <c r="AM198" i="14"/>
  <c r="AM197" i="14"/>
  <c r="AM196" i="14"/>
  <c r="AM195" i="14"/>
  <c r="AM194" i="14"/>
  <c r="AM193" i="14"/>
  <c r="AM192" i="14"/>
  <c r="AM191" i="14"/>
  <c r="AM190" i="14"/>
  <c r="AM189" i="14"/>
  <c r="AM188" i="14"/>
  <c r="AM187" i="14"/>
  <c r="AM186" i="14"/>
  <c r="AM185" i="14"/>
  <c r="AM184" i="14"/>
  <c r="AM183" i="14"/>
  <c r="AM182" i="14"/>
  <c r="AM181" i="14"/>
  <c r="AM180" i="14"/>
  <c r="AM179" i="14"/>
  <c r="AM178" i="14"/>
  <c r="AM177" i="14"/>
  <c r="AM176" i="14"/>
  <c r="AM175" i="14"/>
  <c r="AM174" i="14"/>
  <c r="AM173" i="14"/>
  <c r="AM172" i="14"/>
  <c r="AM171" i="14"/>
  <c r="AM170" i="14"/>
  <c r="AM169" i="14"/>
  <c r="AM168" i="14"/>
  <c r="AM167" i="14"/>
  <c r="AM166" i="14"/>
  <c r="AM165" i="14"/>
  <c r="AM164" i="14"/>
  <c r="AM163" i="14"/>
  <c r="AM162" i="14"/>
  <c r="AM161" i="14"/>
  <c r="AM160" i="14"/>
  <c r="AM159" i="14"/>
  <c r="AM158" i="14"/>
  <c r="AM157" i="14"/>
  <c r="AM156" i="14"/>
  <c r="AM155" i="14"/>
  <c r="AM154" i="14"/>
  <c r="AM153" i="14"/>
  <c r="AM152" i="14"/>
  <c r="AM151" i="14"/>
  <c r="AM150" i="14"/>
  <c r="AM149" i="14"/>
  <c r="AM148" i="14"/>
  <c r="AM147" i="14"/>
  <c r="AM146" i="14"/>
  <c r="AM145" i="14"/>
  <c r="AM144" i="14"/>
  <c r="AM143" i="14"/>
  <c r="AM142" i="14"/>
  <c r="AM141" i="14"/>
  <c r="AM140" i="14"/>
  <c r="AM139" i="14"/>
  <c r="AM138" i="14"/>
  <c r="AM137" i="14"/>
  <c r="AM136" i="14"/>
  <c r="AM135" i="14"/>
  <c r="AM134" i="14"/>
  <c r="AM133" i="14"/>
  <c r="AM132" i="14"/>
  <c r="AM131" i="14"/>
  <c r="AM130" i="14"/>
  <c r="AM129" i="14"/>
  <c r="AM128" i="14"/>
  <c r="AM127" i="14"/>
  <c r="AM126" i="14"/>
  <c r="AM125" i="14"/>
  <c r="AM124" i="14"/>
  <c r="AM123" i="14"/>
  <c r="AM122" i="14"/>
  <c r="AM121" i="14"/>
  <c r="AM120" i="14"/>
  <c r="AM119" i="14"/>
  <c r="AM118" i="14"/>
  <c r="AM117" i="14"/>
  <c r="AM116" i="14"/>
  <c r="AM115" i="14"/>
  <c r="AM114" i="14"/>
  <c r="AM113" i="14"/>
  <c r="AM112" i="14"/>
  <c r="AM111" i="14"/>
  <c r="AM110" i="14"/>
  <c r="AM109" i="14"/>
  <c r="AM108" i="14"/>
  <c r="AM107" i="14"/>
  <c r="AM106" i="14"/>
  <c r="AM105" i="14"/>
  <c r="AM104" i="14"/>
  <c r="AM103" i="14"/>
  <c r="AM102" i="14"/>
  <c r="AM101" i="14"/>
  <c r="AM100" i="14"/>
  <c r="AM99" i="14"/>
  <c r="AM98" i="14"/>
  <c r="AM97" i="14"/>
  <c r="AM96" i="14"/>
  <c r="AM95" i="14"/>
  <c r="AM94" i="14"/>
  <c r="AM93" i="14"/>
  <c r="AM92" i="14"/>
  <c r="AM91" i="14"/>
  <c r="AM90" i="14"/>
  <c r="AM89" i="14"/>
  <c r="AM88" i="14"/>
  <c r="AM87" i="14"/>
  <c r="AM86" i="14"/>
  <c r="AM85" i="14"/>
  <c r="AM84" i="14"/>
  <c r="AM83" i="14"/>
  <c r="AM82" i="14"/>
  <c r="AM81" i="14"/>
  <c r="AM80" i="14"/>
  <c r="AM79" i="14"/>
  <c r="AM78" i="14"/>
  <c r="AM77" i="14"/>
  <c r="AM76" i="14"/>
  <c r="AM75" i="14"/>
  <c r="AM74" i="14"/>
  <c r="AM73" i="14"/>
  <c r="AM72" i="14"/>
  <c r="AM71" i="14"/>
  <c r="AM70" i="14"/>
  <c r="AM69" i="14"/>
  <c r="AM68" i="14"/>
  <c r="AM67" i="14"/>
  <c r="AM66" i="14"/>
  <c r="AM65" i="14"/>
  <c r="AM64" i="14"/>
  <c r="AM63" i="14"/>
  <c r="AM62" i="14"/>
  <c r="AM61" i="14"/>
  <c r="AM60" i="14"/>
  <c r="AM59" i="14"/>
  <c r="AM58" i="14"/>
  <c r="AM57" i="14"/>
  <c r="AM56" i="14"/>
  <c r="AM55" i="14"/>
  <c r="AM54" i="14"/>
  <c r="AM53" i="14"/>
  <c r="AM52" i="14"/>
  <c r="AM51" i="14"/>
  <c r="AM50" i="14"/>
  <c r="AM49" i="14"/>
  <c r="AM48" i="14"/>
  <c r="AM47" i="14"/>
  <c r="AM46" i="14"/>
  <c r="AM45" i="14"/>
  <c r="AM44" i="14"/>
  <c r="AM43" i="14"/>
  <c r="AM42" i="14"/>
  <c r="AM41" i="14"/>
  <c r="AM40" i="14"/>
  <c r="AM39" i="14"/>
  <c r="AM38" i="14"/>
  <c r="AM37" i="14"/>
  <c r="AM36" i="14"/>
  <c r="AM35" i="14"/>
  <c r="AM34" i="14"/>
  <c r="AM33" i="14"/>
  <c r="AM32" i="14"/>
  <c r="AM31" i="14"/>
  <c r="AM30" i="14"/>
  <c r="AM29" i="14"/>
  <c r="AM28" i="14"/>
  <c r="AM27" i="14"/>
  <c r="AM26" i="14"/>
  <c r="AM25" i="14"/>
  <c r="AM24" i="14"/>
  <c r="AM23" i="14"/>
  <c r="AM22" i="14"/>
  <c r="AM21" i="14"/>
  <c r="AM20" i="14"/>
  <c r="AM19" i="14"/>
  <c r="AM18" i="14"/>
  <c r="AM17" i="14"/>
  <c r="AM16" i="14"/>
  <c r="AM15" i="14"/>
  <c r="AM14" i="14"/>
  <c r="AM13" i="14"/>
  <c r="AM12" i="14"/>
  <c r="AM11" i="14"/>
  <c r="AM10" i="14"/>
  <c r="AM9" i="14"/>
  <c r="AM8" i="14"/>
  <c r="AM7" i="14"/>
  <c r="AM6" i="14"/>
  <c r="AM5" i="14"/>
  <c r="AM4" i="14"/>
  <c r="AM3" i="14"/>
  <c r="AW2" i="14"/>
  <c r="AM2" i="14"/>
  <c r="AL2" i="14"/>
  <c r="AM1221" i="13"/>
  <c r="AM1220" i="13"/>
  <c r="AM1219" i="13"/>
  <c r="AM1218" i="13"/>
  <c r="AM1217" i="13"/>
  <c r="AM1216" i="13"/>
  <c r="AM1215" i="13"/>
  <c r="AM1214" i="13"/>
  <c r="AM1213" i="13"/>
  <c r="AM1212" i="13"/>
  <c r="AM1211" i="13"/>
  <c r="AM1210" i="13"/>
  <c r="AM1209" i="13"/>
  <c r="AM1208" i="13"/>
  <c r="AM1207" i="13"/>
  <c r="AM1206" i="13"/>
  <c r="AM1205" i="13"/>
  <c r="AM1204" i="13"/>
  <c r="AM1203" i="13"/>
  <c r="AM1202" i="13"/>
  <c r="AM1201" i="13"/>
  <c r="AM1200" i="13"/>
  <c r="AM1199" i="13"/>
  <c r="AM1198" i="13"/>
  <c r="AM1197" i="13"/>
  <c r="AM1196" i="13"/>
  <c r="AM1195" i="13"/>
  <c r="AM1194" i="13"/>
  <c r="AM1193" i="13"/>
  <c r="AM1192" i="13"/>
  <c r="AM1191" i="13"/>
  <c r="AM1190" i="13"/>
  <c r="AM1189" i="13"/>
  <c r="AM1188" i="13"/>
  <c r="AM1187" i="13"/>
  <c r="AM1186" i="13"/>
  <c r="AM1185" i="13"/>
  <c r="AM1184" i="13"/>
  <c r="AM1183" i="13"/>
  <c r="AM1182" i="13"/>
  <c r="AM1181" i="13"/>
  <c r="AM1180" i="13"/>
  <c r="AM1179" i="13"/>
  <c r="AM1178" i="13"/>
  <c r="AM1177" i="13"/>
  <c r="AM1176" i="13"/>
  <c r="AM1175" i="13"/>
  <c r="AM1174" i="13"/>
  <c r="AM1173" i="13"/>
  <c r="AM1172" i="13"/>
  <c r="AM1171" i="13"/>
  <c r="AM1170" i="13"/>
  <c r="AM1169" i="13"/>
  <c r="AM1168" i="13"/>
  <c r="AM1167" i="13"/>
  <c r="AM1166" i="13"/>
  <c r="AM1165" i="13"/>
  <c r="AM1164" i="13"/>
  <c r="AM1163" i="13"/>
  <c r="AM1162" i="13"/>
  <c r="AM1161" i="13"/>
  <c r="AM1160" i="13"/>
  <c r="AM1159" i="13"/>
  <c r="AM1158" i="13"/>
  <c r="AM1157" i="13"/>
  <c r="AM1156" i="13"/>
  <c r="AM1155" i="13"/>
  <c r="AM1154" i="13"/>
  <c r="AM1153" i="13"/>
  <c r="AM1152" i="13"/>
  <c r="AM1151" i="13"/>
  <c r="AM1150" i="13"/>
  <c r="AM1149" i="13"/>
  <c r="AM1148" i="13"/>
  <c r="AM1147" i="13"/>
  <c r="AM1146" i="13"/>
  <c r="AM1145" i="13"/>
  <c r="AM1144" i="13"/>
  <c r="AM1143" i="13"/>
  <c r="AM1142" i="13"/>
  <c r="AM1141" i="13"/>
  <c r="AM1140" i="13"/>
  <c r="AM1139" i="13"/>
  <c r="AM1138" i="13"/>
  <c r="AM1137" i="13"/>
  <c r="AM1136" i="13"/>
  <c r="AM1135" i="13"/>
  <c r="AM1134" i="13"/>
  <c r="AM1133" i="13"/>
  <c r="AM1132" i="13"/>
  <c r="AM1131" i="13"/>
  <c r="AM1130" i="13"/>
  <c r="AM1129" i="13"/>
  <c r="AM1128" i="13"/>
  <c r="AM1127" i="13"/>
  <c r="AM1126" i="13"/>
  <c r="AM1125" i="13"/>
  <c r="AM1124" i="13"/>
  <c r="AM1123" i="13"/>
  <c r="AM1122" i="13"/>
  <c r="AM1121" i="13"/>
  <c r="AM1120" i="13"/>
  <c r="AM1119" i="13"/>
  <c r="AM1118" i="13"/>
  <c r="AM1117" i="13"/>
  <c r="AM1116" i="13"/>
  <c r="AM1115" i="13"/>
  <c r="AM1114" i="13"/>
  <c r="AM1113" i="13"/>
  <c r="AM1112" i="13"/>
  <c r="AM1111" i="13"/>
  <c r="AM1110" i="13"/>
  <c r="AM1109" i="13"/>
  <c r="AM1108" i="13"/>
  <c r="AM1107" i="13"/>
  <c r="AM1106" i="13"/>
  <c r="AM1105" i="13"/>
  <c r="AM1104" i="13"/>
  <c r="AM1103" i="13"/>
  <c r="AM1102" i="13"/>
  <c r="AM1101" i="13"/>
  <c r="AM1100" i="13"/>
  <c r="AM1099" i="13"/>
  <c r="AM1098" i="13"/>
  <c r="AM1097" i="13"/>
  <c r="AM1096" i="13"/>
  <c r="AM1095" i="13"/>
  <c r="AM1094" i="13"/>
  <c r="AM1093" i="13"/>
  <c r="AM1092" i="13"/>
  <c r="AM1091" i="13"/>
  <c r="AM1090" i="13"/>
  <c r="AM1089" i="13"/>
  <c r="AM1088" i="13"/>
  <c r="AM1087" i="13"/>
  <c r="AM1086" i="13"/>
  <c r="AM1085" i="13"/>
  <c r="AM1084" i="13"/>
  <c r="AM1083" i="13"/>
  <c r="AM1082" i="13"/>
  <c r="AM1081" i="13"/>
  <c r="AM1080" i="13"/>
  <c r="AM1079" i="13"/>
  <c r="AM1078" i="13"/>
  <c r="AM1077" i="13"/>
  <c r="AM1076" i="13"/>
  <c r="AM1075" i="13"/>
  <c r="AM1074" i="13"/>
  <c r="AM1073" i="13"/>
  <c r="AM1072" i="13"/>
  <c r="AM1071" i="13"/>
  <c r="AM1070" i="13"/>
  <c r="AM1069" i="13"/>
  <c r="AM1068" i="13"/>
  <c r="AM1067" i="13"/>
  <c r="AM1066" i="13"/>
  <c r="AM1065" i="13"/>
  <c r="AM1064" i="13"/>
  <c r="AM1063" i="13"/>
  <c r="AM1062" i="13"/>
  <c r="AM1061" i="13"/>
  <c r="AM1060" i="13"/>
  <c r="AM1059" i="13"/>
  <c r="AM1058" i="13"/>
  <c r="AM1057" i="13"/>
  <c r="AM1056" i="13"/>
  <c r="AM1055" i="13"/>
  <c r="AM1054" i="13"/>
  <c r="AM1053" i="13"/>
  <c r="AM1052" i="13"/>
  <c r="AM1051" i="13"/>
  <c r="AM1050" i="13"/>
  <c r="AM1049" i="13"/>
  <c r="AM1048" i="13"/>
  <c r="AM1047" i="13"/>
  <c r="AM1046" i="13"/>
  <c r="AM1045" i="13"/>
  <c r="AM1044" i="13"/>
  <c r="AM1043" i="13"/>
  <c r="AM1042" i="13"/>
  <c r="AM1041" i="13"/>
  <c r="AM1040" i="13"/>
  <c r="AM1039" i="13"/>
  <c r="AM1038" i="13"/>
  <c r="AM1037" i="13"/>
  <c r="AM1036" i="13"/>
  <c r="AM1035" i="13"/>
  <c r="AM1034" i="13"/>
  <c r="AM1033" i="13"/>
  <c r="AM1032" i="13"/>
  <c r="AM1031" i="13"/>
  <c r="AM1030" i="13"/>
  <c r="AM1029" i="13"/>
  <c r="AM1028" i="13"/>
  <c r="AM1027" i="13"/>
  <c r="AM1026" i="13"/>
  <c r="AM1025" i="13"/>
  <c r="AM1024" i="13"/>
  <c r="AM1023" i="13"/>
  <c r="AM1022" i="13"/>
  <c r="AM1021" i="13"/>
  <c r="AM1020" i="13"/>
  <c r="AM1019" i="13"/>
  <c r="AM1018" i="13"/>
  <c r="AM1017" i="13"/>
  <c r="AM1016" i="13"/>
  <c r="AM1015" i="13"/>
  <c r="AM1014" i="13"/>
  <c r="AM1013" i="13"/>
  <c r="AM1012" i="13"/>
  <c r="AM1011" i="13"/>
  <c r="AM1010" i="13"/>
  <c r="AM1009" i="13"/>
  <c r="AM1008" i="13"/>
  <c r="AM1007" i="13"/>
  <c r="AM1006" i="13"/>
  <c r="AM1005" i="13"/>
  <c r="AM1004" i="13"/>
  <c r="AM1003" i="13"/>
  <c r="AM1002" i="13"/>
  <c r="AM1001" i="13"/>
  <c r="AM1000" i="13"/>
  <c r="AM999" i="13"/>
  <c r="AM998" i="13"/>
  <c r="AM997" i="13"/>
  <c r="AM996" i="13"/>
  <c r="AM995" i="13"/>
  <c r="AM994" i="13"/>
  <c r="AM993" i="13"/>
  <c r="AM992" i="13"/>
  <c r="AM991" i="13"/>
  <c r="AM990" i="13"/>
  <c r="AM989" i="13"/>
  <c r="AM988" i="13"/>
  <c r="AM987" i="13"/>
  <c r="AM986" i="13"/>
  <c r="AM985" i="13"/>
  <c r="AM984" i="13"/>
  <c r="AM983" i="13"/>
  <c r="AM982" i="13"/>
  <c r="AM981" i="13"/>
  <c r="AM980" i="13"/>
  <c r="AM979" i="13"/>
  <c r="AM978" i="13"/>
  <c r="AM977" i="13"/>
  <c r="AM976" i="13"/>
  <c r="AM975" i="13"/>
  <c r="AM974" i="13"/>
  <c r="AM973" i="13"/>
  <c r="AM972" i="13"/>
  <c r="AM971" i="13"/>
  <c r="AM970" i="13"/>
  <c r="AM969" i="13"/>
  <c r="AM968" i="13"/>
  <c r="AM967" i="13"/>
  <c r="AM966" i="13"/>
  <c r="AM965" i="13"/>
  <c r="AM964" i="13"/>
  <c r="AM963" i="13"/>
  <c r="AM962" i="13"/>
  <c r="AM961" i="13"/>
  <c r="AM960" i="13"/>
  <c r="AM959" i="13"/>
  <c r="AM958" i="13"/>
  <c r="AM957" i="13"/>
  <c r="AM956" i="13"/>
  <c r="AM955" i="13"/>
  <c r="AM954" i="13"/>
  <c r="AM953" i="13"/>
  <c r="AM952" i="13"/>
  <c r="AM951" i="13"/>
  <c r="AM950" i="13"/>
  <c r="AM949" i="13"/>
  <c r="AM948" i="13"/>
  <c r="AM947" i="13"/>
  <c r="AM946" i="13"/>
  <c r="AM945" i="13"/>
  <c r="AM944" i="13"/>
  <c r="AM943" i="13"/>
  <c r="AM942" i="13"/>
  <c r="AM941" i="13"/>
  <c r="AM940" i="13"/>
  <c r="AM939" i="13"/>
  <c r="AM938" i="13"/>
  <c r="AM937" i="13"/>
  <c r="AM936" i="13"/>
  <c r="AM935" i="13"/>
  <c r="AM934" i="13"/>
  <c r="AM933" i="13"/>
  <c r="AM932" i="13"/>
  <c r="AM931" i="13"/>
  <c r="AM930" i="13"/>
  <c r="AM929" i="13"/>
  <c r="AM928" i="13"/>
  <c r="AM927" i="13"/>
  <c r="AM926" i="13"/>
  <c r="AM925" i="13"/>
  <c r="AM924" i="13"/>
  <c r="AM923" i="13"/>
  <c r="AM922" i="13"/>
  <c r="AM921" i="13"/>
  <c r="AM920" i="13"/>
  <c r="AM919" i="13"/>
  <c r="AM918" i="13"/>
  <c r="AM917" i="13"/>
  <c r="AM916" i="13"/>
  <c r="AM915" i="13"/>
  <c r="AM914" i="13"/>
  <c r="AM913" i="13"/>
  <c r="AM912" i="13"/>
  <c r="AM911" i="13"/>
  <c r="AM910" i="13"/>
  <c r="AM909" i="13"/>
  <c r="AM908" i="13"/>
  <c r="AM907" i="13"/>
  <c r="AM906" i="13"/>
  <c r="AM905" i="13"/>
  <c r="AM904" i="13"/>
  <c r="AM903" i="13"/>
  <c r="AM902" i="13"/>
  <c r="AM901" i="13"/>
  <c r="AM900" i="13"/>
  <c r="AM899" i="13"/>
  <c r="AM898" i="13"/>
  <c r="AM897" i="13"/>
  <c r="AM896" i="13"/>
  <c r="AM895" i="13"/>
  <c r="AM894" i="13"/>
  <c r="AM893" i="13"/>
  <c r="AM892" i="13"/>
  <c r="AM891" i="13"/>
  <c r="AM890" i="13"/>
  <c r="AM889" i="13"/>
  <c r="AM888" i="13"/>
  <c r="AM887" i="13"/>
  <c r="AM886" i="13"/>
  <c r="AM885" i="13"/>
  <c r="AM884" i="13"/>
  <c r="AM883" i="13"/>
  <c r="AM882" i="13"/>
  <c r="AM881" i="13"/>
  <c r="AM880" i="13"/>
  <c r="AM879" i="13"/>
  <c r="AM878" i="13"/>
  <c r="AM877" i="13"/>
  <c r="AM876" i="13"/>
  <c r="AM875" i="13"/>
  <c r="AM874" i="13"/>
  <c r="AM873" i="13"/>
  <c r="AM872" i="13"/>
  <c r="AM871" i="13"/>
  <c r="AM870" i="13"/>
  <c r="AM869" i="13"/>
  <c r="AM868" i="13"/>
  <c r="AM867" i="13"/>
  <c r="AM866" i="13"/>
  <c r="AM865" i="13"/>
  <c r="AM864" i="13"/>
  <c r="AM863" i="13"/>
  <c r="AM862" i="13"/>
  <c r="AM861" i="13"/>
  <c r="AM860" i="13"/>
  <c r="AM859" i="13"/>
  <c r="AM858" i="13"/>
  <c r="AM857" i="13"/>
  <c r="AM856" i="13"/>
  <c r="AM855" i="13"/>
  <c r="AM854" i="13"/>
  <c r="AM853" i="13"/>
  <c r="AM852" i="13"/>
  <c r="AM851" i="13"/>
  <c r="AM850" i="13"/>
  <c r="AM849" i="13"/>
  <c r="AM848" i="13"/>
  <c r="AM847" i="13"/>
  <c r="AM846" i="13"/>
  <c r="AM845" i="13"/>
  <c r="AM844" i="13"/>
  <c r="AM843" i="13"/>
  <c r="AM842" i="13"/>
  <c r="AM841" i="13"/>
  <c r="AM840" i="13"/>
  <c r="AM839" i="13"/>
  <c r="AM838" i="13"/>
  <c r="AM837" i="13"/>
  <c r="AM836" i="13"/>
  <c r="AM835" i="13"/>
  <c r="AM834" i="13"/>
  <c r="AM833" i="13"/>
  <c r="AM832" i="13"/>
  <c r="AM831" i="13"/>
  <c r="AM830" i="13"/>
  <c r="AM829" i="13"/>
  <c r="AM828" i="13"/>
  <c r="AM827" i="13"/>
  <c r="AM826" i="13"/>
  <c r="AM825" i="13"/>
  <c r="AM824" i="13"/>
  <c r="AM823" i="13"/>
  <c r="AM822" i="13"/>
  <c r="AM821" i="13"/>
  <c r="AM820" i="13"/>
  <c r="AM819" i="13"/>
  <c r="AM818" i="13"/>
  <c r="AM817" i="13"/>
  <c r="AM816" i="13"/>
  <c r="AM815" i="13"/>
  <c r="AM814" i="13"/>
  <c r="AM813" i="13"/>
  <c r="AM812" i="13"/>
  <c r="AM811" i="13"/>
  <c r="AM810" i="13"/>
  <c r="AM809" i="13"/>
  <c r="AM808" i="13"/>
  <c r="AM807" i="13"/>
  <c r="AM806" i="13"/>
  <c r="AM805" i="13"/>
  <c r="AM804" i="13"/>
  <c r="AM803" i="13"/>
  <c r="AM802" i="13"/>
  <c r="AM801" i="13"/>
  <c r="AM800" i="13"/>
  <c r="AM799" i="13"/>
  <c r="AM798" i="13"/>
  <c r="AM797" i="13"/>
  <c r="AM796" i="13"/>
  <c r="AM795" i="13"/>
  <c r="AM794" i="13"/>
  <c r="AM793" i="13"/>
  <c r="AM792" i="13"/>
  <c r="AM791" i="13"/>
  <c r="AM790" i="13"/>
  <c r="AM789" i="13"/>
  <c r="AM788" i="13"/>
  <c r="AM787" i="13"/>
  <c r="AM786" i="13"/>
  <c r="AM785" i="13"/>
  <c r="AM784" i="13"/>
  <c r="AM783" i="13"/>
  <c r="AM782" i="13"/>
  <c r="AM781" i="13"/>
  <c r="AM780" i="13"/>
  <c r="AM779" i="13"/>
  <c r="AM778" i="13"/>
  <c r="AM777" i="13"/>
  <c r="AM776" i="13"/>
  <c r="AM775" i="13"/>
  <c r="AM774" i="13"/>
  <c r="AM773" i="13"/>
  <c r="AM772" i="13"/>
  <c r="AM771" i="13"/>
  <c r="AM770" i="13"/>
  <c r="AM769" i="13"/>
  <c r="AM768" i="13"/>
  <c r="AM767" i="13"/>
  <c r="AM766" i="13"/>
  <c r="AM765" i="13"/>
  <c r="AM764" i="13"/>
  <c r="AM763" i="13"/>
  <c r="AM762" i="13"/>
  <c r="AM761" i="13"/>
  <c r="AM760" i="13"/>
  <c r="AM759" i="13"/>
  <c r="AM758" i="13"/>
  <c r="AM757" i="13"/>
  <c r="AM756" i="13"/>
  <c r="AM755" i="13"/>
  <c r="AM754" i="13"/>
  <c r="AM753" i="13"/>
  <c r="AM752" i="13"/>
  <c r="AM751" i="13"/>
  <c r="AM750" i="13"/>
  <c r="AM749" i="13"/>
  <c r="AM748" i="13"/>
  <c r="AM747" i="13"/>
  <c r="AM746" i="13"/>
  <c r="AM745" i="13"/>
  <c r="AM744" i="13"/>
  <c r="AM743" i="13"/>
  <c r="AM742" i="13"/>
  <c r="AM741" i="13"/>
  <c r="AM740" i="13"/>
  <c r="AM739" i="13"/>
  <c r="AM738" i="13"/>
  <c r="AM737" i="13"/>
  <c r="AM736" i="13"/>
  <c r="AM735" i="13"/>
  <c r="AM734" i="13"/>
  <c r="AM733" i="13"/>
  <c r="AM732" i="13"/>
  <c r="AM731" i="13"/>
  <c r="AM730" i="13"/>
  <c r="AM729" i="13"/>
  <c r="AM728" i="13"/>
  <c r="AM727" i="13"/>
  <c r="AM726" i="13"/>
  <c r="AM725" i="13"/>
  <c r="AM724" i="13"/>
  <c r="AM723" i="13"/>
  <c r="AM722" i="13"/>
  <c r="AM721" i="13"/>
  <c r="AM720" i="13"/>
  <c r="AM719" i="13"/>
  <c r="AM718" i="13"/>
  <c r="AM717" i="13"/>
  <c r="AM716" i="13"/>
  <c r="AM715" i="13"/>
  <c r="AM714" i="13"/>
  <c r="AM713" i="13"/>
  <c r="AM712" i="13"/>
  <c r="AM711" i="13"/>
  <c r="AM710" i="13"/>
  <c r="AM709" i="13"/>
  <c r="AM708" i="13"/>
  <c r="AM707" i="13"/>
  <c r="AM706" i="13"/>
  <c r="AM705" i="13"/>
  <c r="AM704" i="13"/>
  <c r="AM703" i="13"/>
  <c r="AM702" i="13"/>
  <c r="AM701" i="13"/>
  <c r="AM700" i="13"/>
  <c r="AM699" i="13"/>
  <c r="AM698" i="13"/>
  <c r="AM697" i="13"/>
  <c r="AM696" i="13"/>
  <c r="AM695" i="13"/>
  <c r="AM694" i="13"/>
  <c r="AM693" i="13"/>
  <c r="AM692" i="13"/>
  <c r="AM691" i="13"/>
  <c r="AM690" i="13"/>
  <c r="AM689" i="13"/>
  <c r="AM688" i="13"/>
  <c r="AM687" i="13"/>
  <c r="AM686" i="13"/>
  <c r="AM685" i="13"/>
  <c r="AM684" i="13"/>
  <c r="AM683" i="13"/>
  <c r="AM682" i="13"/>
  <c r="AM681" i="13"/>
  <c r="AM680" i="13"/>
  <c r="AM679" i="13"/>
  <c r="AM678" i="13"/>
  <c r="AM677" i="13"/>
  <c r="AM676" i="13"/>
  <c r="AM675" i="13"/>
  <c r="AM674" i="13"/>
  <c r="AM673" i="13"/>
  <c r="AM672" i="13"/>
  <c r="AM671" i="13"/>
  <c r="AM670" i="13"/>
  <c r="AM669" i="13"/>
  <c r="AM668" i="13"/>
  <c r="AM667" i="13"/>
  <c r="AM666" i="13"/>
  <c r="AM665" i="13"/>
  <c r="AM664" i="13"/>
  <c r="AM663" i="13"/>
  <c r="AM662" i="13"/>
  <c r="AM661" i="13"/>
  <c r="AM660" i="13"/>
  <c r="AM659" i="13"/>
  <c r="AM658" i="13"/>
  <c r="AM657" i="13"/>
  <c r="AM656" i="13"/>
  <c r="AM655" i="13"/>
  <c r="AM654" i="13"/>
  <c r="AM653" i="13"/>
  <c r="AM652" i="13"/>
  <c r="AM651" i="13"/>
  <c r="AM650" i="13"/>
  <c r="AM649" i="13"/>
  <c r="AM648" i="13"/>
  <c r="AM647" i="13"/>
  <c r="AM646" i="13"/>
  <c r="AM645" i="13"/>
  <c r="AM644" i="13"/>
  <c r="AM643" i="13"/>
  <c r="AM642" i="13"/>
  <c r="AM641" i="13"/>
  <c r="AM640" i="13"/>
  <c r="AM639" i="13"/>
  <c r="AM638" i="13"/>
  <c r="AM637" i="13"/>
  <c r="AM636" i="13"/>
  <c r="AM635" i="13"/>
  <c r="AM634" i="13"/>
  <c r="AM633" i="13"/>
  <c r="AM632" i="13"/>
  <c r="AM631" i="13"/>
  <c r="AM630" i="13"/>
  <c r="AM629" i="13"/>
  <c r="AM628" i="13"/>
  <c r="AM627" i="13"/>
  <c r="AM626" i="13"/>
  <c r="AM625" i="13"/>
  <c r="AM624" i="13"/>
  <c r="AM623" i="13"/>
  <c r="AM622" i="13"/>
  <c r="AM621" i="13"/>
  <c r="AM620" i="13"/>
  <c r="AM619" i="13"/>
  <c r="AM618" i="13"/>
  <c r="AM617" i="13"/>
  <c r="AM616" i="13"/>
  <c r="AM615" i="13"/>
  <c r="AM614" i="13"/>
  <c r="AM613" i="13"/>
  <c r="AM612" i="13"/>
  <c r="AM611" i="13"/>
  <c r="AM610" i="13"/>
  <c r="AM609" i="13"/>
  <c r="AM608" i="13"/>
  <c r="AM607" i="13"/>
  <c r="AM606" i="13"/>
  <c r="AM605" i="13"/>
  <c r="AM604" i="13"/>
  <c r="AM603" i="13"/>
  <c r="AM602" i="13"/>
  <c r="AM601" i="13"/>
  <c r="AM600" i="13"/>
  <c r="AM599" i="13"/>
  <c r="AM598" i="13"/>
  <c r="AM597" i="13"/>
  <c r="AM596" i="13"/>
  <c r="AM595" i="13"/>
  <c r="AM594" i="13"/>
  <c r="AM593" i="13"/>
  <c r="AM592" i="13"/>
  <c r="AM591" i="13"/>
  <c r="AM590" i="13"/>
  <c r="AM589" i="13"/>
  <c r="AM588" i="13"/>
  <c r="AM587" i="13"/>
  <c r="AM586" i="13"/>
  <c r="AM585" i="13"/>
  <c r="AM584" i="13"/>
  <c r="AM583" i="13"/>
  <c r="AM582" i="13"/>
  <c r="AM581" i="13"/>
  <c r="AM580" i="13"/>
  <c r="AM579" i="13"/>
  <c r="AM578" i="13"/>
  <c r="AM577" i="13"/>
  <c r="AM576" i="13"/>
  <c r="AM575" i="13"/>
  <c r="AM574" i="13"/>
  <c r="AM573" i="13"/>
  <c r="AM572" i="13"/>
  <c r="AM571" i="13"/>
  <c r="AM570" i="13"/>
  <c r="AM569" i="13"/>
  <c r="AM568" i="13"/>
  <c r="AM567" i="13"/>
  <c r="AM566" i="13"/>
  <c r="AM565" i="13"/>
  <c r="AM564" i="13"/>
  <c r="AM563" i="13"/>
  <c r="AM562" i="13"/>
  <c r="AM561" i="13"/>
  <c r="AM560" i="13"/>
  <c r="AM559" i="13"/>
  <c r="AM558" i="13"/>
  <c r="AM557" i="13"/>
  <c r="AM556" i="13"/>
  <c r="AM555" i="13"/>
  <c r="AM554" i="13"/>
  <c r="AM553" i="13"/>
  <c r="AM552" i="13"/>
  <c r="AM551" i="13"/>
  <c r="AM550" i="13"/>
  <c r="AM549" i="13"/>
  <c r="AM548" i="13"/>
  <c r="AM547" i="13"/>
  <c r="AM546" i="13"/>
  <c r="AM545" i="13"/>
  <c r="AM544" i="13"/>
  <c r="AM543" i="13"/>
  <c r="AM542" i="13"/>
  <c r="AM541" i="13"/>
  <c r="AM540" i="13"/>
  <c r="AM539" i="13"/>
  <c r="AM538" i="13"/>
  <c r="AM537" i="13"/>
  <c r="AM536" i="13"/>
  <c r="AM535" i="13"/>
  <c r="AM534" i="13"/>
  <c r="AM533" i="13"/>
  <c r="AM532" i="13"/>
  <c r="AM531" i="13"/>
  <c r="AM530" i="13"/>
  <c r="AM529" i="13"/>
  <c r="AM528" i="13"/>
  <c r="AM527" i="13"/>
  <c r="AM526" i="13"/>
  <c r="AM525" i="13"/>
  <c r="AM524" i="13"/>
  <c r="AM523" i="13"/>
  <c r="AM522" i="13"/>
  <c r="AM521" i="13"/>
  <c r="AM520" i="13"/>
  <c r="AM519" i="13"/>
  <c r="AM518" i="13"/>
  <c r="AM517" i="13"/>
  <c r="AM516" i="13"/>
  <c r="AM515" i="13"/>
  <c r="AM514" i="13"/>
  <c r="AM513" i="13"/>
  <c r="AM512" i="13"/>
  <c r="AM511" i="13"/>
  <c r="AM510" i="13"/>
  <c r="AM509" i="13"/>
  <c r="AM508" i="13"/>
  <c r="AM507" i="13"/>
  <c r="AM506" i="13"/>
  <c r="AM505" i="13"/>
  <c r="AM504" i="13"/>
  <c r="AM503" i="13"/>
  <c r="AM502" i="13"/>
  <c r="AM501" i="13"/>
  <c r="AM500" i="13"/>
  <c r="AM499" i="13"/>
  <c r="AM498" i="13"/>
  <c r="AM497" i="13"/>
  <c r="AM496" i="13"/>
  <c r="AM495" i="13"/>
  <c r="AM494" i="13"/>
  <c r="AM493" i="13"/>
  <c r="AM492" i="13"/>
  <c r="AM491" i="13"/>
  <c r="AM490" i="13"/>
  <c r="AM489" i="13"/>
  <c r="AM488" i="13"/>
  <c r="AM487" i="13"/>
  <c r="AM486" i="13"/>
  <c r="AM485" i="13"/>
  <c r="AM484" i="13"/>
  <c r="AM483" i="13"/>
  <c r="AM482" i="13"/>
  <c r="AM481" i="13"/>
  <c r="AM480" i="13"/>
  <c r="AM479" i="13"/>
  <c r="AM478" i="13"/>
  <c r="AM477" i="13"/>
  <c r="AM476" i="13"/>
  <c r="AM475" i="13"/>
  <c r="AM474" i="13"/>
  <c r="AM473" i="13"/>
  <c r="AM472" i="13"/>
  <c r="AM471" i="13"/>
  <c r="AM470" i="13"/>
  <c r="AM469" i="13"/>
  <c r="AM468" i="13"/>
  <c r="AM467" i="13"/>
  <c r="AM466" i="13"/>
  <c r="AM465" i="13"/>
  <c r="AM464" i="13"/>
  <c r="AM463" i="13"/>
  <c r="AM462" i="13"/>
  <c r="AM461" i="13"/>
  <c r="AM460" i="13"/>
  <c r="AM459" i="13"/>
  <c r="AM458" i="13"/>
  <c r="AM457" i="13"/>
  <c r="AM456" i="13"/>
  <c r="AM455" i="13"/>
  <c r="AM454" i="13"/>
  <c r="AM453" i="13"/>
  <c r="AM452" i="13"/>
  <c r="AM451" i="13"/>
  <c r="AM450" i="13"/>
  <c r="AM449" i="13"/>
  <c r="AM448" i="13"/>
  <c r="AM447" i="13"/>
  <c r="AM446" i="13"/>
  <c r="AM445" i="13"/>
  <c r="AM444" i="13"/>
  <c r="AM443" i="13"/>
  <c r="AM442" i="13"/>
  <c r="AM441" i="13"/>
  <c r="AM440" i="13"/>
  <c r="AM439" i="13"/>
  <c r="AM438" i="13"/>
  <c r="AM437" i="13"/>
  <c r="AM436" i="13"/>
  <c r="AM435" i="13"/>
  <c r="AM434" i="13"/>
  <c r="AM433" i="13"/>
  <c r="AM432" i="13"/>
  <c r="AM431" i="13"/>
  <c r="AM430" i="13"/>
  <c r="AM429" i="13"/>
  <c r="AM428" i="13"/>
  <c r="AM427" i="13"/>
  <c r="AM426" i="13"/>
  <c r="AM425" i="13"/>
  <c r="AM424" i="13"/>
  <c r="AM423" i="13"/>
  <c r="AM422" i="13"/>
  <c r="AM421" i="13"/>
  <c r="AM420" i="13"/>
  <c r="AM419" i="13"/>
  <c r="AM418" i="13"/>
  <c r="AM417" i="13"/>
  <c r="AM416" i="13"/>
  <c r="AM415" i="13"/>
  <c r="AM414" i="13"/>
  <c r="AM413" i="13"/>
  <c r="AM412" i="13"/>
  <c r="AM411" i="13"/>
  <c r="AM410" i="13"/>
  <c r="AM409" i="13"/>
  <c r="AM408" i="13"/>
  <c r="AM407" i="13"/>
  <c r="AM406" i="13"/>
  <c r="AM405" i="13"/>
  <c r="AM404" i="13"/>
  <c r="AM403" i="13"/>
  <c r="AM402" i="13"/>
  <c r="AM401" i="13"/>
  <c r="AM400" i="13"/>
  <c r="AM399" i="13"/>
  <c r="AM398" i="13"/>
  <c r="AM397" i="13"/>
  <c r="AM396" i="13"/>
  <c r="AM395" i="13"/>
  <c r="AM394" i="13"/>
  <c r="AM393" i="13"/>
  <c r="AM392" i="13"/>
  <c r="AM391" i="13"/>
  <c r="AM390" i="13"/>
  <c r="AM389" i="13"/>
  <c r="AM388" i="13"/>
  <c r="AM387" i="13"/>
  <c r="AM386" i="13"/>
  <c r="AM385" i="13"/>
  <c r="AM384" i="13"/>
  <c r="AM383" i="13"/>
  <c r="AM382" i="13"/>
  <c r="AM381" i="13"/>
  <c r="AM380" i="13"/>
  <c r="AM379" i="13"/>
  <c r="AM378" i="13"/>
  <c r="AM377" i="13"/>
  <c r="AM376" i="13"/>
  <c r="AM375" i="13"/>
  <c r="AM374" i="13"/>
  <c r="AM373" i="13"/>
  <c r="AM372" i="13"/>
  <c r="AM371" i="13"/>
  <c r="AM370" i="13"/>
  <c r="AM369" i="13"/>
  <c r="AM368" i="13"/>
  <c r="AM367" i="13"/>
  <c r="AM366" i="13"/>
  <c r="AM365" i="13"/>
  <c r="AM364" i="13"/>
  <c r="AM363" i="13"/>
  <c r="AM362" i="13"/>
  <c r="AM361" i="13"/>
  <c r="AM360" i="13"/>
  <c r="AM359" i="13"/>
  <c r="AM358" i="13"/>
  <c r="AM357" i="13"/>
  <c r="AM356" i="13"/>
  <c r="AM355" i="13"/>
  <c r="AM354" i="13"/>
  <c r="AM353" i="13"/>
  <c r="AM352" i="13"/>
  <c r="AM351" i="13"/>
  <c r="AM350" i="13"/>
  <c r="AM349" i="13"/>
  <c r="AM348" i="13"/>
  <c r="AM347" i="13"/>
  <c r="AM346" i="13"/>
  <c r="AM345" i="13"/>
  <c r="AM344" i="13"/>
  <c r="AM343" i="13"/>
  <c r="AM342" i="13"/>
  <c r="AM341" i="13"/>
  <c r="AM340" i="13"/>
  <c r="AM339" i="13"/>
  <c r="AM338" i="13"/>
  <c r="AM337" i="13"/>
  <c r="AM336" i="13"/>
  <c r="AM335" i="13"/>
  <c r="AM334" i="13"/>
  <c r="AM333" i="13"/>
  <c r="AM332" i="13"/>
  <c r="AM331" i="13"/>
  <c r="AM330" i="13"/>
  <c r="AM329" i="13"/>
  <c r="AM328" i="13"/>
  <c r="AM327" i="13"/>
  <c r="AM326" i="13"/>
  <c r="AM325" i="13"/>
  <c r="AM324" i="13"/>
  <c r="AM323" i="13"/>
  <c r="AM322" i="13"/>
  <c r="AM321" i="13"/>
  <c r="AM320" i="13"/>
  <c r="AM319" i="13"/>
  <c r="AM318" i="13"/>
  <c r="AM317" i="13"/>
  <c r="AM316" i="13"/>
  <c r="AM315" i="13"/>
  <c r="AM314" i="13"/>
  <c r="AM313" i="13"/>
  <c r="AM312" i="13"/>
  <c r="AM311" i="13"/>
  <c r="AM310" i="13"/>
  <c r="AM309" i="13"/>
  <c r="AM308" i="13"/>
  <c r="AM307" i="13"/>
  <c r="AM306" i="13"/>
  <c r="AM305" i="13"/>
  <c r="AM304" i="13"/>
  <c r="AM303" i="13"/>
  <c r="AM302" i="13"/>
  <c r="AM301" i="13"/>
  <c r="AM300" i="13"/>
  <c r="AM299" i="13"/>
  <c r="AM298" i="13"/>
  <c r="AM297" i="13"/>
  <c r="AM296" i="13"/>
  <c r="AM295" i="13"/>
  <c r="AM294" i="13"/>
  <c r="AM293" i="13"/>
  <c r="AM292" i="13"/>
  <c r="AM291" i="13"/>
  <c r="AM290" i="13"/>
  <c r="AM289" i="13"/>
  <c r="AM288" i="13"/>
  <c r="AM287" i="13"/>
  <c r="AM286" i="13"/>
  <c r="AM285" i="13"/>
  <c r="AM284" i="13"/>
  <c r="AM283" i="13"/>
  <c r="AM282" i="13"/>
  <c r="AM281" i="13"/>
  <c r="AM280" i="13"/>
  <c r="AM279" i="13"/>
  <c r="AM278" i="13"/>
  <c r="AM277" i="13"/>
  <c r="AM276" i="13"/>
  <c r="AM275" i="13"/>
  <c r="AM274" i="13"/>
  <c r="AM273" i="13"/>
  <c r="AM272" i="13"/>
  <c r="AM271" i="13"/>
  <c r="AM270" i="13"/>
  <c r="AM269" i="13"/>
  <c r="AM268" i="13"/>
  <c r="AM267" i="13"/>
  <c r="AM266" i="13"/>
  <c r="AM265" i="13"/>
  <c r="AM264" i="13"/>
  <c r="AM263" i="13"/>
  <c r="AM262" i="13"/>
  <c r="AM261" i="13"/>
  <c r="AM260" i="13"/>
  <c r="AM259" i="13"/>
  <c r="AM258" i="13"/>
  <c r="AM257" i="13"/>
  <c r="AM256" i="13"/>
  <c r="AM255" i="13"/>
  <c r="AM254" i="13"/>
  <c r="AM253" i="13"/>
  <c r="AM252" i="13"/>
  <c r="AM251" i="13"/>
  <c r="AM250" i="13"/>
  <c r="AM249" i="13"/>
  <c r="AM248" i="13"/>
  <c r="AM247" i="13"/>
  <c r="AM246" i="13"/>
  <c r="AM245" i="13"/>
  <c r="AM244" i="13"/>
  <c r="AM243" i="13"/>
  <c r="AM242" i="13"/>
  <c r="AM241" i="13"/>
  <c r="AM240" i="13"/>
  <c r="AM239" i="13"/>
  <c r="AM238" i="13"/>
  <c r="AM237" i="13"/>
  <c r="AM236" i="13"/>
  <c r="AM235" i="13"/>
  <c r="AM234" i="13"/>
  <c r="AM233" i="13"/>
  <c r="AM232" i="13"/>
  <c r="AM231" i="13"/>
  <c r="AM230" i="13"/>
  <c r="AM229" i="13"/>
  <c r="AM228" i="13"/>
  <c r="AM227" i="13"/>
  <c r="AM226" i="13"/>
  <c r="AM225" i="13"/>
  <c r="AM224" i="13"/>
  <c r="AM223" i="13"/>
  <c r="AM222" i="13"/>
  <c r="AM221" i="13"/>
  <c r="AM220" i="13"/>
  <c r="AM219" i="13"/>
  <c r="AM218" i="13"/>
  <c r="AM217" i="13"/>
  <c r="AM216" i="13"/>
  <c r="AM215" i="13"/>
  <c r="AM214" i="13"/>
  <c r="AM213" i="13"/>
  <c r="AM212" i="13"/>
  <c r="AM211" i="13"/>
  <c r="AM210" i="13"/>
  <c r="AM209" i="13"/>
  <c r="AM208" i="13"/>
  <c r="AM207" i="13"/>
  <c r="AM206" i="13"/>
  <c r="AM205" i="13"/>
  <c r="AM204" i="13"/>
  <c r="AM203" i="13"/>
  <c r="AM202" i="13"/>
  <c r="AM201" i="13"/>
  <c r="AM200" i="13"/>
  <c r="AM199" i="13"/>
  <c r="AM198" i="13"/>
  <c r="AM197" i="13"/>
  <c r="AM196" i="13"/>
  <c r="AM195" i="13"/>
  <c r="AM194" i="13"/>
  <c r="AM193" i="13"/>
  <c r="AM192" i="13"/>
  <c r="AM191" i="13"/>
  <c r="AM190" i="13"/>
  <c r="AM189" i="13"/>
  <c r="AM188" i="13"/>
  <c r="AM187" i="13"/>
  <c r="AM186" i="13"/>
  <c r="AM185" i="13"/>
  <c r="AM184" i="13"/>
  <c r="AM183" i="13"/>
  <c r="AM182" i="13"/>
  <c r="AM181" i="13"/>
  <c r="AM180" i="13"/>
  <c r="AM179" i="13"/>
  <c r="AM178" i="13"/>
  <c r="AM177" i="13"/>
  <c r="AM176" i="13"/>
  <c r="AM175" i="13"/>
  <c r="AM174" i="13"/>
  <c r="AM173" i="13"/>
  <c r="AM172" i="13"/>
  <c r="AM171" i="13"/>
  <c r="AM170" i="13"/>
  <c r="AM169" i="13"/>
  <c r="AM168" i="13"/>
  <c r="AM167" i="13"/>
  <c r="AM166" i="13"/>
  <c r="AM165" i="13"/>
  <c r="AM164" i="13"/>
  <c r="AM163" i="13"/>
  <c r="AM162" i="13"/>
  <c r="AM161" i="13"/>
  <c r="AM160" i="13"/>
  <c r="AM159" i="13"/>
  <c r="AM158" i="13"/>
  <c r="AM157" i="13"/>
  <c r="AM156" i="13"/>
  <c r="AM155" i="13"/>
  <c r="AM154" i="13"/>
  <c r="AM153" i="13"/>
  <c r="AM152" i="13"/>
  <c r="AM151" i="13"/>
  <c r="AM150" i="13"/>
  <c r="AM149" i="13"/>
  <c r="AM148" i="13"/>
  <c r="AM147" i="13"/>
  <c r="AM146" i="13"/>
  <c r="AM145" i="13"/>
  <c r="AM144" i="13"/>
  <c r="AM143" i="13"/>
  <c r="AM142" i="13"/>
  <c r="AM141" i="13"/>
  <c r="AM140" i="13"/>
  <c r="AM139" i="13"/>
  <c r="AM138" i="13"/>
  <c r="AM137" i="13"/>
  <c r="AM136" i="13"/>
  <c r="AM135" i="13"/>
  <c r="AM134" i="13"/>
  <c r="AM133" i="13"/>
  <c r="AM132" i="13"/>
  <c r="AM131" i="13"/>
  <c r="AM130" i="13"/>
  <c r="AM129" i="13"/>
  <c r="AM128" i="13"/>
  <c r="AM127" i="13"/>
  <c r="AM126" i="13"/>
  <c r="AM125" i="13"/>
  <c r="AM124" i="13"/>
  <c r="AM123" i="13"/>
  <c r="AM122" i="13"/>
  <c r="AM121" i="13"/>
  <c r="AM120" i="13"/>
  <c r="AM119" i="13"/>
  <c r="AM118" i="13"/>
  <c r="AM117" i="13"/>
  <c r="AM116" i="13"/>
  <c r="AM115" i="13"/>
  <c r="AM114" i="13"/>
  <c r="AM113" i="13"/>
  <c r="AM112" i="13"/>
  <c r="AM111" i="13"/>
  <c r="AM110" i="13"/>
  <c r="AM109" i="13"/>
  <c r="AM108" i="13"/>
  <c r="AM107" i="13"/>
  <c r="AM106" i="13"/>
  <c r="AM105" i="13"/>
  <c r="AM104" i="13"/>
  <c r="AM103" i="13"/>
  <c r="AM102" i="13"/>
  <c r="AM101" i="13"/>
  <c r="AM100" i="13"/>
  <c r="AM99" i="13"/>
  <c r="AM98" i="13"/>
  <c r="AM97" i="13"/>
  <c r="AM96" i="13"/>
  <c r="AM95" i="13"/>
  <c r="AM94" i="13"/>
  <c r="AM93" i="13"/>
  <c r="AM92" i="13"/>
  <c r="AM91" i="13"/>
  <c r="AM90" i="13"/>
  <c r="AM89" i="13"/>
  <c r="AM88" i="13"/>
  <c r="AM87" i="13"/>
  <c r="AM86" i="13"/>
  <c r="AM85" i="13"/>
  <c r="AM84" i="13"/>
  <c r="AM83" i="13"/>
  <c r="AM82" i="13"/>
  <c r="AM81" i="13"/>
  <c r="AM80" i="13"/>
  <c r="AM79" i="13"/>
  <c r="AM78" i="13"/>
  <c r="AM77" i="13"/>
  <c r="AM76" i="13"/>
  <c r="AM75" i="13"/>
  <c r="AM74" i="13"/>
  <c r="AM73" i="13"/>
  <c r="AM72" i="13"/>
  <c r="AM71" i="13"/>
  <c r="AM70" i="13"/>
  <c r="AM69" i="13"/>
  <c r="AM68" i="13"/>
  <c r="AM67" i="13"/>
  <c r="AM66" i="13"/>
  <c r="AM65" i="13"/>
  <c r="AM64" i="13"/>
  <c r="AM63" i="13"/>
  <c r="AM62" i="13"/>
  <c r="AM61" i="13"/>
  <c r="AM60" i="13"/>
  <c r="AM59" i="13"/>
  <c r="AM58" i="13"/>
  <c r="AM57" i="13"/>
  <c r="AM56" i="13"/>
  <c r="AM55" i="13"/>
  <c r="AM54" i="13"/>
  <c r="AM53" i="13"/>
  <c r="AM52" i="13"/>
  <c r="AM51" i="13"/>
  <c r="AM50" i="13"/>
  <c r="AM49" i="13"/>
  <c r="AM48" i="13"/>
  <c r="AM47" i="13"/>
  <c r="AM46" i="13"/>
  <c r="AM45" i="13"/>
  <c r="AM44" i="13"/>
  <c r="AM43" i="13"/>
  <c r="AM42" i="13"/>
  <c r="AM41" i="13"/>
  <c r="AM40" i="13"/>
  <c r="AM39" i="13"/>
  <c r="AM38" i="13"/>
  <c r="AM37" i="13"/>
  <c r="AM36" i="13"/>
  <c r="AM35" i="13"/>
  <c r="AM34" i="13"/>
  <c r="AM33" i="13"/>
  <c r="AM32" i="13"/>
  <c r="AM31" i="13"/>
  <c r="AM30" i="13"/>
  <c r="AM29" i="13"/>
  <c r="AM28" i="13"/>
  <c r="AM27" i="13"/>
  <c r="AM26" i="13"/>
  <c r="AM25" i="13"/>
  <c r="AM24" i="13"/>
  <c r="AM23" i="13"/>
  <c r="AM22" i="13"/>
  <c r="AM21" i="13"/>
  <c r="AM20" i="13"/>
  <c r="AM19" i="13"/>
  <c r="AM18" i="13"/>
  <c r="AM17" i="13"/>
  <c r="AM16" i="13"/>
  <c r="AM15" i="13"/>
  <c r="AM14" i="13"/>
  <c r="AM13" i="13"/>
  <c r="AM12" i="13"/>
  <c r="AM11" i="13"/>
  <c r="AM10" i="13"/>
  <c r="AM9" i="13"/>
  <c r="AM8" i="13"/>
  <c r="AM7" i="13"/>
  <c r="AM6" i="13"/>
  <c r="AM5" i="13"/>
  <c r="AM4" i="13"/>
  <c r="AM3" i="13"/>
  <c r="AW2" i="13"/>
  <c r="AM2" i="13"/>
  <c r="AL2" i="13"/>
  <c r="AM265" i="12"/>
  <c r="AM264" i="12"/>
  <c r="AM263" i="12"/>
  <c r="AM262" i="12"/>
  <c r="AM261" i="12"/>
  <c r="AM260" i="12"/>
  <c r="AM259" i="12"/>
  <c r="AM258" i="12"/>
  <c r="AM257" i="12"/>
  <c r="AM256" i="12"/>
  <c r="AM255" i="12"/>
  <c r="AM254" i="12"/>
  <c r="AM253" i="12"/>
  <c r="AM252" i="12"/>
  <c r="AM251" i="12"/>
  <c r="AM250" i="12"/>
  <c r="AM249" i="12"/>
  <c r="AM248" i="12"/>
  <c r="AM247" i="12"/>
  <c r="AM246" i="12"/>
  <c r="AM245" i="12"/>
  <c r="AM244" i="12"/>
  <c r="AM243" i="12"/>
  <c r="AM242" i="12"/>
  <c r="AM241" i="12"/>
  <c r="AM240" i="12"/>
  <c r="AM239" i="12"/>
  <c r="AM238" i="12"/>
  <c r="AM237" i="12"/>
  <c r="AM236" i="12"/>
  <c r="AM235" i="12"/>
  <c r="AM234" i="12"/>
  <c r="AM233" i="12"/>
  <c r="AM232" i="12"/>
  <c r="AM231" i="12"/>
  <c r="AM230" i="12"/>
  <c r="AM229" i="12"/>
  <c r="AM228" i="12"/>
  <c r="AM227" i="12"/>
  <c r="AM226" i="12"/>
  <c r="AM225" i="12"/>
  <c r="AM224" i="12"/>
  <c r="AM223" i="12"/>
  <c r="AM222" i="12"/>
  <c r="AM221" i="12"/>
  <c r="AM220" i="12"/>
  <c r="AM219" i="12"/>
  <c r="AM218" i="12"/>
  <c r="AM217" i="12"/>
  <c r="AM216" i="12"/>
  <c r="AM215" i="12"/>
  <c r="AM214" i="12"/>
  <c r="AM213" i="12"/>
  <c r="AM212" i="12"/>
  <c r="AM211" i="12"/>
  <c r="AM210" i="12"/>
  <c r="AM209" i="12"/>
  <c r="AM208" i="12"/>
  <c r="AM207" i="12"/>
  <c r="AM206" i="12"/>
  <c r="AM205" i="12"/>
  <c r="AM204" i="12"/>
  <c r="AM203" i="12"/>
  <c r="AM202" i="12"/>
  <c r="AM201" i="12"/>
  <c r="AM200" i="12"/>
  <c r="AM199" i="12"/>
  <c r="AM198" i="12"/>
  <c r="AM197" i="12"/>
  <c r="AM196" i="12"/>
  <c r="AM195" i="12"/>
  <c r="AM194" i="12"/>
  <c r="AM193" i="12"/>
  <c r="AM192" i="12"/>
  <c r="AM191" i="12"/>
  <c r="AM190" i="12"/>
  <c r="AM189" i="12"/>
  <c r="AM188" i="12"/>
  <c r="AM187" i="12"/>
  <c r="AM186" i="12"/>
  <c r="AM185" i="12"/>
  <c r="AM184" i="12"/>
  <c r="AM183" i="12"/>
  <c r="AM182" i="12"/>
  <c r="AM181" i="12"/>
  <c r="AM180" i="12"/>
  <c r="AM179" i="12"/>
  <c r="AM178" i="12"/>
  <c r="AM177" i="12"/>
  <c r="AM176" i="12"/>
  <c r="AM175" i="12"/>
  <c r="AM174" i="12"/>
  <c r="AM173" i="12"/>
  <c r="AM172" i="12"/>
  <c r="AM171" i="12"/>
  <c r="AM170" i="12"/>
  <c r="AM169" i="12"/>
  <c r="AM168" i="12"/>
  <c r="AM167" i="12"/>
  <c r="AM166" i="12"/>
  <c r="AM165" i="12"/>
  <c r="AM164" i="12"/>
  <c r="AM163" i="12"/>
  <c r="AM162" i="12"/>
  <c r="AM161" i="12"/>
  <c r="AM160" i="12"/>
  <c r="AM159" i="12"/>
  <c r="AM158" i="12"/>
  <c r="AM157" i="12"/>
  <c r="AM156" i="12"/>
  <c r="AM155" i="12"/>
  <c r="AM154" i="12"/>
  <c r="AM153" i="12"/>
  <c r="AM152" i="12"/>
  <c r="AM151" i="12"/>
  <c r="AM150" i="12"/>
  <c r="AM149" i="12"/>
  <c r="AM148" i="12"/>
  <c r="AM147" i="12"/>
  <c r="AM146" i="12"/>
  <c r="AM145" i="12"/>
  <c r="AM144" i="12"/>
  <c r="AM143" i="12"/>
  <c r="AM142" i="12"/>
  <c r="AM141" i="12"/>
  <c r="AM140" i="12"/>
  <c r="AM139" i="12"/>
  <c r="AM138" i="12"/>
  <c r="AM137" i="12"/>
  <c r="AM136" i="12"/>
  <c r="AM135" i="12"/>
  <c r="AM134" i="12"/>
  <c r="AM133" i="12"/>
  <c r="AM132" i="12"/>
  <c r="AM131" i="12"/>
  <c r="AM130" i="12"/>
  <c r="AM129" i="12"/>
  <c r="AM128" i="12"/>
  <c r="AM127" i="12"/>
  <c r="AM126" i="12"/>
  <c r="AM125" i="12"/>
  <c r="AM124" i="12"/>
  <c r="AM123" i="12"/>
  <c r="AM122" i="12"/>
  <c r="AM121" i="12"/>
  <c r="AM120" i="12"/>
  <c r="AM119" i="12"/>
  <c r="AM118" i="12"/>
  <c r="AM117" i="12"/>
  <c r="AM116" i="12"/>
  <c r="AM115" i="12"/>
  <c r="AM114" i="12"/>
  <c r="AM113" i="12"/>
  <c r="AM112" i="12"/>
  <c r="AM111" i="12"/>
  <c r="AM110" i="12"/>
  <c r="AM109" i="12"/>
  <c r="AM108" i="12"/>
  <c r="AM107" i="12"/>
  <c r="AM106" i="12"/>
  <c r="AM105" i="12"/>
  <c r="AM104" i="12"/>
  <c r="AM103" i="12"/>
  <c r="AM102" i="12"/>
  <c r="AM101" i="12"/>
  <c r="AM100" i="12"/>
  <c r="AM99" i="12"/>
  <c r="AM98" i="12"/>
  <c r="AM97" i="12"/>
  <c r="AM96" i="12"/>
  <c r="AM95" i="12"/>
  <c r="AM94" i="12"/>
  <c r="AM93" i="12"/>
  <c r="AM92" i="12"/>
  <c r="AM91" i="12"/>
  <c r="AM90" i="12"/>
  <c r="AM89" i="12"/>
  <c r="AM88" i="12"/>
  <c r="AM87" i="12"/>
  <c r="AM86" i="12"/>
  <c r="AM85" i="12"/>
  <c r="AM84" i="12"/>
  <c r="AM83" i="12"/>
  <c r="AM82" i="12"/>
  <c r="AM81" i="12"/>
  <c r="AM80" i="12"/>
  <c r="AM79" i="12"/>
  <c r="AM78" i="12"/>
  <c r="AM77" i="12"/>
  <c r="AM76" i="12"/>
  <c r="AM75" i="12"/>
  <c r="AM74" i="12"/>
  <c r="AM73" i="12"/>
  <c r="AM72" i="12"/>
  <c r="AM71" i="12"/>
  <c r="AM70" i="12"/>
  <c r="AM69" i="12"/>
  <c r="AM68" i="12"/>
  <c r="AM67" i="12"/>
  <c r="AM66" i="12"/>
  <c r="AM65" i="12"/>
  <c r="AM64" i="12"/>
  <c r="AM63" i="12"/>
  <c r="AM62" i="12"/>
  <c r="AM61" i="12"/>
  <c r="AM60" i="12"/>
  <c r="AM59" i="12"/>
  <c r="AM58" i="12"/>
  <c r="AM57" i="12"/>
  <c r="AM56" i="12"/>
  <c r="AM55" i="12"/>
  <c r="AM54" i="12"/>
  <c r="AM53" i="12"/>
  <c r="AM52" i="12"/>
  <c r="AM51" i="12"/>
  <c r="AM50" i="12"/>
  <c r="AM49" i="12"/>
  <c r="AM48" i="12"/>
  <c r="AM47" i="12"/>
  <c r="AM46" i="12"/>
  <c r="AM45" i="12"/>
  <c r="AM44" i="12"/>
  <c r="AM43" i="12"/>
  <c r="AM42" i="12"/>
  <c r="AM41" i="12"/>
  <c r="AM40" i="12"/>
  <c r="AM39" i="12"/>
  <c r="AM38" i="12"/>
  <c r="AM37" i="12"/>
  <c r="AM36" i="12"/>
  <c r="AM35" i="12"/>
  <c r="AM34" i="12"/>
  <c r="AM33" i="12"/>
  <c r="AM32" i="12"/>
  <c r="AM31" i="12"/>
  <c r="AM30" i="12"/>
  <c r="AM29" i="12"/>
  <c r="AM28" i="12"/>
  <c r="AM27" i="12"/>
  <c r="AM26" i="12"/>
  <c r="AM25" i="12"/>
  <c r="AM24" i="12"/>
  <c r="AM23" i="12"/>
  <c r="AM22" i="12"/>
  <c r="AM21" i="12"/>
  <c r="AM20" i="12"/>
  <c r="AM19" i="12"/>
  <c r="AM18" i="12"/>
  <c r="AM17" i="12"/>
  <c r="AM16" i="12"/>
  <c r="AM15" i="12"/>
  <c r="AM14" i="12"/>
  <c r="AM13" i="12"/>
  <c r="AM12" i="12"/>
  <c r="AM11" i="12"/>
  <c r="AM10" i="12"/>
  <c r="AM9" i="12"/>
  <c r="AM8" i="12"/>
  <c r="AM7" i="12"/>
  <c r="AM6" i="12"/>
  <c r="AM5" i="12"/>
  <c r="AM4" i="12"/>
  <c r="AM3" i="12"/>
  <c r="AW2" i="12"/>
  <c r="AM2" i="12"/>
  <c r="AL2" i="12"/>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2" i="4"/>
  <c r="AM223" i="4"/>
  <c r="AM224" i="4"/>
  <c r="AM225" i="4"/>
  <c r="AM226" i="4"/>
  <c r="AM227"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0" i="4"/>
  <c r="AM361" i="4"/>
  <c r="AM362" i="4"/>
  <c r="AM363" i="4"/>
  <c r="AM364" i="4"/>
  <c r="AM4" i="4"/>
  <c r="AM3" i="4"/>
  <c r="AW2" i="4"/>
  <c r="AM2" i="4"/>
  <c r="AL2" i="4"/>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4" i="10"/>
  <c r="AM3" i="10"/>
  <c r="AW2" i="10"/>
  <c r="AM2" i="10"/>
  <c r="AL2" i="10"/>
  <c r="AM7" i="9"/>
  <c r="AM8" i="9"/>
  <c r="AM9" i="9"/>
  <c r="AM10" i="9"/>
  <c r="AM11" i="9"/>
  <c r="AM12" i="9"/>
  <c r="AM13" i="9"/>
  <c r="AM14" i="9"/>
  <c r="AM15" i="9"/>
  <c r="AM16" i="9"/>
  <c r="AM17" i="9"/>
  <c r="AM18" i="9"/>
  <c r="AM19" i="9"/>
  <c r="AM20" i="9"/>
  <c r="AM21" i="9"/>
  <c r="AM22" i="9"/>
  <c r="AM23" i="9"/>
  <c r="AM24" i="9"/>
  <c r="AM25" i="9"/>
  <c r="AM26" i="9"/>
  <c r="AM27" i="9"/>
  <c r="AM28" i="9"/>
  <c r="AM29" i="9"/>
  <c r="AM30" i="9"/>
  <c r="AM31" i="9"/>
  <c r="AM32" i="9"/>
  <c r="AM33" i="9"/>
  <c r="AM34" i="9"/>
  <c r="AM35" i="9"/>
  <c r="AM36" i="9"/>
  <c r="AM37" i="9"/>
  <c r="AM38" i="9"/>
  <c r="AM39"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0" i="9"/>
  <c r="AM71" i="9"/>
  <c r="AM72" i="9"/>
  <c r="AM73" i="9"/>
  <c r="AM74" i="9"/>
  <c r="AM75" i="9"/>
  <c r="AM76" i="9"/>
  <c r="AM77" i="9"/>
  <c r="AM78" i="9"/>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128" i="9"/>
  <c r="AM129" i="9"/>
  <c r="AM130" i="9"/>
  <c r="AM131" i="9"/>
  <c r="AM132" i="9"/>
  <c r="AM133" i="9"/>
  <c r="AM134" i="9"/>
  <c r="AM135" i="9"/>
  <c r="AM136" i="9"/>
  <c r="AM137" i="9"/>
  <c r="AM138" i="9"/>
  <c r="AM139" i="9"/>
  <c r="AM140" i="9"/>
  <c r="AM141" i="9"/>
  <c r="AM142" i="9"/>
  <c r="AM143" i="9"/>
  <c r="AM144" i="9"/>
  <c r="AM145" i="9"/>
  <c r="AM146" i="9"/>
  <c r="AM147" i="9"/>
  <c r="AM148" i="9"/>
  <c r="AM149" i="9"/>
  <c r="AM150" i="9"/>
  <c r="AM151" i="9"/>
  <c r="AM152" i="9"/>
  <c r="AM153" i="9"/>
  <c r="AM154" i="9"/>
  <c r="AM155" i="9"/>
  <c r="AM156" i="9"/>
  <c r="AM157" i="9"/>
  <c r="AM158" i="9"/>
  <c r="AM159" i="9"/>
  <c r="AM160" i="9"/>
  <c r="AM161" i="9"/>
  <c r="AM162" i="9"/>
  <c r="AM163" i="9"/>
  <c r="AM164" i="9"/>
  <c r="AM165" i="9"/>
  <c r="AM166" i="9"/>
  <c r="AM167" i="9"/>
  <c r="AM168" i="9"/>
  <c r="AM169" i="9"/>
  <c r="AM170" i="9"/>
  <c r="AM171" i="9"/>
  <c r="AM172" i="9"/>
  <c r="AM173" i="9"/>
  <c r="AM174" i="9"/>
  <c r="AM175" i="9"/>
  <c r="AM176" i="9"/>
  <c r="AM177" i="9"/>
  <c r="AM178" i="9"/>
  <c r="AM179" i="9"/>
  <c r="AM180" i="9"/>
  <c r="AM181" i="9"/>
  <c r="AM182" i="9"/>
  <c r="AM183" i="9"/>
  <c r="AM184" i="9"/>
  <c r="AM185" i="9"/>
  <c r="AM186" i="9"/>
  <c r="AM187" i="9"/>
  <c r="AM188" i="9"/>
  <c r="AM189" i="9"/>
  <c r="AM190" i="9"/>
  <c r="AM191" i="9"/>
  <c r="AM192" i="9"/>
  <c r="AM193" i="9"/>
  <c r="AM194" i="9"/>
  <c r="AM195" i="9"/>
  <c r="AM196" i="9"/>
  <c r="AM197" i="9"/>
  <c r="AM198" i="9"/>
  <c r="AM199" i="9"/>
  <c r="AM200" i="9"/>
  <c r="AM201" i="9"/>
  <c r="AM202" i="9"/>
  <c r="AM203" i="9"/>
  <c r="AM204" i="9"/>
  <c r="AM205" i="9"/>
  <c r="AM206" i="9"/>
  <c r="AM207" i="9"/>
  <c r="AM208" i="9"/>
  <c r="AM209" i="9"/>
  <c r="AM210" i="9"/>
  <c r="AM211" i="9"/>
  <c r="AM212" i="9"/>
  <c r="AM213" i="9"/>
  <c r="AM214" i="9"/>
  <c r="AM215" i="9"/>
  <c r="AM216" i="9"/>
  <c r="AM217" i="9"/>
  <c r="AM218" i="9"/>
  <c r="AM219" i="9"/>
  <c r="AM220" i="9"/>
  <c r="AM221" i="9"/>
  <c r="AM222" i="9"/>
  <c r="AM223" i="9"/>
  <c r="AM224" i="9"/>
  <c r="AM225" i="9"/>
  <c r="AM226" i="9"/>
  <c r="AM227" i="9"/>
  <c r="AM228" i="9"/>
  <c r="AM229" i="9"/>
  <c r="AM230" i="9"/>
  <c r="AM231" i="9"/>
  <c r="AM232" i="9"/>
  <c r="AM233" i="9"/>
  <c r="AM234" i="9"/>
  <c r="AM235" i="9"/>
  <c r="AM236" i="9"/>
  <c r="AM237" i="9"/>
  <c r="AM238" i="9"/>
  <c r="AM239" i="9"/>
  <c r="AM240" i="9"/>
  <c r="AM241" i="9"/>
  <c r="AM242" i="9"/>
  <c r="AM243" i="9"/>
  <c r="AM244" i="9"/>
  <c r="AM245" i="9"/>
  <c r="AM246" i="9"/>
  <c r="AM247" i="9"/>
  <c r="AM248" i="9"/>
  <c r="AM249" i="9"/>
  <c r="AM250" i="9"/>
  <c r="AM251" i="9"/>
  <c r="AM252" i="9"/>
  <c r="AM253" i="9"/>
  <c r="AM254" i="9"/>
  <c r="AM255" i="9"/>
  <c r="AM256" i="9"/>
  <c r="AM257" i="9"/>
  <c r="AM258" i="9"/>
  <c r="AM259" i="9"/>
  <c r="AM260" i="9"/>
  <c r="AM261" i="9"/>
  <c r="AM262" i="9"/>
  <c r="AM263" i="9"/>
  <c r="AM264" i="9"/>
  <c r="AM265" i="9"/>
  <c r="AM266" i="9"/>
  <c r="AM267" i="9"/>
  <c r="AM268" i="9"/>
  <c r="AM269" i="9"/>
  <c r="AM270" i="9"/>
  <c r="AM271" i="9"/>
  <c r="AM272" i="9"/>
  <c r="AM273" i="9"/>
  <c r="AM274" i="9"/>
  <c r="AM275" i="9"/>
  <c r="AM276" i="9"/>
  <c r="AM277" i="9"/>
  <c r="AM278" i="9"/>
  <c r="AM279" i="9"/>
  <c r="AM280" i="9"/>
  <c r="AM281" i="9"/>
  <c r="AM282" i="9"/>
  <c r="AM283" i="9"/>
  <c r="AM284" i="9"/>
  <c r="AM285" i="9"/>
  <c r="AM286" i="9"/>
  <c r="AM287" i="9"/>
  <c r="AM288" i="9"/>
  <c r="AM289" i="9"/>
  <c r="AM290" i="9"/>
  <c r="AM291" i="9"/>
  <c r="AM292" i="9"/>
  <c r="AM293" i="9"/>
  <c r="AM294" i="9"/>
  <c r="AM295" i="9"/>
  <c r="AM296" i="9"/>
  <c r="AM297" i="9"/>
  <c r="AM298" i="9"/>
  <c r="AM299" i="9"/>
  <c r="AM300" i="9"/>
  <c r="AM301" i="9"/>
  <c r="AM302" i="9"/>
  <c r="AM303" i="9"/>
  <c r="AM304" i="9"/>
  <c r="AM305" i="9"/>
  <c r="AM306" i="9"/>
  <c r="AM307" i="9"/>
  <c r="AM308" i="9"/>
  <c r="AM309" i="9"/>
  <c r="AM310" i="9"/>
  <c r="AM311" i="9"/>
  <c r="AM312" i="9"/>
  <c r="AM313" i="9"/>
  <c r="AM314" i="9"/>
  <c r="AM315" i="9"/>
  <c r="AM316" i="9"/>
  <c r="AM317" i="9"/>
  <c r="AM318" i="9"/>
  <c r="AM319" i="9"/>
  <c r="AM320" i="9"/>
  <c r="AM321" i="9"/>
  <c r="AM322" i="9"/>
  <c r="AM323" i="9"/>
  <c r="AM324" i="9"/>
  <c r="AM325" i="9"/>
  <c r="AM326" i="9"/>
  <c r="AM327" i="9"/>
  <c r="AM328" i="9"/>
  <c r="AM329" i="9"/>
  <c r="AM330" i="9"/>
  <c r="AM331" i="9"/>
  <c r="AM332" i="9"/>
  <c r="AM333" i="9"/>
  <c r="AM334" i="9"/>
  <c r="AM335" i="9"/>
  <c r="AM336" i="9"/>
  <c r="AM337" i="9"/>
  <c r="AM338" i="9"/>
  <c r="AM339" i="9"/>
  <c r="AM340" i="9"/>
  <c r="AM341" i="9"/>
  <c r="AM342" i="9"/>
  <c r="AM343" i="9"/>
  <c r="AM344" i="9"/>
  <c r="AM345" i="9"/>
  <c r="AM346" i="9"/>
  <c r="AM347" i="9"/>
  <c r="AM348" i="9"/>
  <c r="AM349" i="9"/>
  <c r="AM350" i="9"/>
  <c r="AM351" i="9"/>
  <c r="AM352" i="9"/>
  <c r="AM353" i="9"/>
  <c r="AM354" i="9"/>
  <c r="AM355" i="9"/>
  <c r="AM356" i="9"/>
  <c r="AM357" i="9"/>
  <c r="AM358" i="9"/>
  <c r="AM359" i="9"/>
  <c r="AM360" i="9"/>
  <c r="AM361" i="9"/>
  <c r="AM362" i="9"/>
  <c r="AM363" i="9"/>
  <c r="AM364" i="9"/>
  <c r="AM365" i="9"/>
  <c r="AM366" i="9"/>
  <c r="AM367" i="9"/>
  <c r="AM368" i="9"/>
  <c r="AM369" i="9"/>
  <c r="AM370" i="9"/>
  <c r="AM371" i="9"/>
  <c r="AM372" i="9"/>
  <c r="AM373" i="9"/>
  <c r="AM374" i="9"/>
  <c r="AM375" i="9"/>
  <c r="AM376" i="9"/>
  <c r="AM377" i="9"/>
  <c r="AM378" i="9"/>
  <c r="AM379" i="9"/>
  <c r="AM380" i="9"/>
  <c r="AM381" i="9"/>
  <c r="AM382" i="9"/>
  <c r="AM383" i="9"/>
  <c r="AM384" i="9"/>
  <c r="AM385" i="9"/>
  <c r="AM386" i="9"/>
  <c r="AM387" i="9"/>
  <c r="AM388" i="9"/>
  <c r="AM389" i="9"/>
  <c r="AM390" i="9"/>
  <c r="AM391" i="9"/>
  <c r="AM392" i="9"/>
  <c r="AM393" i="9"/>
  <c r="AM394" i="9"/>
  <c r="AM395" i="9"/>
  <c r="AM396" i="9"/>
  <c r="AM397" i="9"/>
  <c r="AM398" i="9"/>
  <c r="AM399" i="9"/>
  <c r="AM400" i="9"/>
  <c r="AM401" i="9"/>
  <c r="AM402" i="9"/>
  <c r="AM403" i="9"/>
  <c r="AM404" i="9"/>
  <c r="AM405" i="9"/>
  <c r="AM406" i="9"/>
  <c r="AM407" i="9"/>
  <c r="AM408" i="9"/>
  <c r="AM409" i="9"/>
  <c r="AM410" i="9"/>
  <c r="AM411" i="9"/>
  <c r="AM412" i="9"/>
  <c r="AM413" i="9"/>
  <c r="AM414" i="9"/>
  <c r="AM415" i="9"/>
  <c r="AM416" i="9"/>
  <c r="AM417" i="9"/>
  <c r="AM418" i="9"/>
  <c r="AM419" i="9"/>
  <c r="AM420" i="9"/>
  <c r="AM421" i="9"/>
  <c r="AM422" i="9"/>
  <c r="AM423" i="9"/>
  <c r="AM424" i="9"/>
  <c r="AM425" i="9"/>
  <c r="AM426" i="9"/>
  <c r="AM427" i="9"/>
  <c r="AM428" i="9"/>
  <c r="AM429" i="9"/>
  <c r="AM430" i="9"/>
  <c r="AM431" i="9"/>
  <c r="AM432" i="9"/>
  <c r="AM433" i="9"/>
  <c r="AM434" i="9"/>
  <c r="AM435" i="9"/>
  <c r="AM436" i="9"/>
  <c r="AM437" i="9"/>
  <c r="AM438" i="9"/>
  <c r="AM439" i="9"/>
  <c r="AM440" i="9"/>
  <c r="AM441" i="9"/>
  <c r="AM442" i="9"/>
  <c r="AM443" i="9"/>
  <c r="AM444" i="9"/>
  <c r="AM445" i="9"/>
  <c r="AM446" i="9"/>
  <c r="AM447" i="9"/>
  <c r="AM448" i="9"/>
  <c r="AM449" i="9"/>
  <c r="AM450" i="9"/>
  <c r="AM451" i="9"/>
  <c r="AM452" i="9"/>
  <c r="AM453" i="9"/>
  <c r="AM454" i="9"/>
  <c r="AM455" i="9"/>
  <c r="AM456" i="9"/>
  <c r="AM457" i="9"/>
  <c r="AM458" i="9"/>
  <c r="AM459" i="9"/>
  <c r="AM460" i="9"/>
  <c r="AM461" i="9"/>
  <c r="AM462" i="9"/>
  <c r="AM463" i="9"/>
  <c r="AM464" i="9"/>
  <c r="AM465" i="9"/>
  <c r="AM466" i="9"/>
  <c r="AM467" i="9"/>
  <c r="AM468" i="9"/>
  <c r="AM469" i="9"/>
  <c r="AM470" i="9"/>
  <c r="AM471" i="9"/>
  <c r="AM472" i="9"/>
  <c r="AM473" i="9"/>
  <c r="AM474" i="9"/>
  <c r="AM475" i="9"/>
  <c r="AM476" i="9"/>
  <c r="AM477" i="9"/>
  <c r="AM478" i="9"/>
  <c r="AM479" i="9"/>
  <c r="AM480" i="9"/>
  <c r="AM481" i="9"/>
  <c r="AM482" i="9"/>
  <c r="AM483" i="9"/>
  <c r="AM484" i="9"/>
  <c r="AM485" i="9"/>
  <c r="AM486" i="9"/>
  <c r="AM487" i="9"/>
  <c r="AM488" i="9"/>
  <c r="AM489" i="9"/>
  <c r="AM490" i="9"/>
  <c r="AM491" i="9"/>
  <c r="AM492" i="9"/>
  <c r="AM493" i="9"/>
  <c r="AM494" i="9"/>
  <c r="AM495" i="9"/>
  <c r="AM496" i="9"/>
  <c r="AM497" i="9"/>
  <c r="AM498" i="9"/>
  <c r="AM499" i="9"/>
  <c r="AM500" i="9"/>
  <c r="AM501" i="9"/>
  <c r="AM502" i="9"/>
  <c r="AM503" i="9"/>
  <c r="AM504" i="9"/>
  <c r="AM505" i="9"/>
  <c r="AM506" i="9"/>
  <c r="AM507" i="9"/>
  <c r="AM508" i="9"/>
  <c r="AM509" i="9"/>
  <c r="AM510" i="9"/>
  <c r="AM511" i="9"/>
  <c r="AM512" i="9"/>
  <c r="AM513" i="9"/>
  <c r="AM514" i="9"/>
  <c r="AM515" i="9"/>
  <c r="AM516" i="9"/>
  <c r="AM517" i="9"/>
  <c r="AM518" i="9"/>
  <c r="AM519" i="9"/>
  <c r="AM520" i="9"/>
  <c r="AM521" i="9"/>
  <c r="AM522" i="9"/>
  <c r="AM523" i="9"/>
  <c r="AM524" i="9"/>
  <c r="AM525" i="9"/>
  <c r="AM526" i="9"/>
  <c r="AM527" i="9"/>
  <c r="AM528" i="9"/>
  <c r="AM529" i="9"/>
  <c r="AM530" i="9"/>
  <c r="AM531" i="9"/>
  <c r="AM532" i="9"/>
  <c r="AM533" i="9"/>
  <c r="AM534" i="9"/>
  <c r="AM535" i="9"/>
  <c r="AM536" i="9"/>
  <c r="AM537" i="9"/>
  <c r="AM538" i="9"/>
  <c r="AM539" i="9"/>
  <c r="AM540" i="9"/>
  <c r="AM541" i="9"/>
  <c r="AM542" i="9"/>
  <c r="AM543" i="9"/>
  <c r="AM544" i="9"/>
  <c r="AM545" i="9"/>
  <c r="AM546" i="9"/>
  <c r="AM547" i="9"/>
  <c r="AM548" i="9"/>
  <c r="AM549" i="9"/>
  <c r="AM550" i="9"/>
  <c r="AM551" i="9"/>
  <c r="AM552" i="9"/>
  <c r="AM553" i="9"/>
  <c r="AM554" i="9"/>
  <c r="AM555" i="9"/>
  <c r="AM556" i="9"/>
  <c r="AM557" i="9"/>
  <c r="AM558" i="9"/>
  <c r="AM559" i="9"/>
  <c r="AM560" i="9"/>
  <c r="AM561" i="9"/>
  <c r="AM562" i="9"/>
  <c r="AM563" i="9"/>
  <c r="AM564" i="9"/>
  <c r="AM565" i="9"/>
  <c r="AM566" i="9"/>
  <c r="AM567" i="9"/>
  <c r="AM568" i="9"/>
  <c r="AM569" i="9"/>
  <c r="AM570" i="9"/>
  <c r="AM571" i="9"/>
  <c r="AM572" i="9"/>
  <c r="AM573" i="9"/>
  <c r="AM574" i="9"/>
  <c r="AM575" i="9"/>
  <c r="AM576" i="9"/>
  <c r="AM577" i="9"/>
  <c r="AM578" i="9"/>
  <c r="AM579" i="9"/>
  <c r="AM580" i="9"/>
  <c r="AM581" i="9"/>
  <c r="AM582" i="9"/>
  <c r="AM583" i="9"/>
  <c r="AM584" i="9"/>
  <c r="AM585" i="9"/>
  <c r="AM586" i="9"/>
  <c r="AM587" i="9"/>
  <c r="AM588" i="9"/>
  <c r="AM589" i="9"/>
  <c r="AM590" i="9"/>
  <c r="AM591" i="9"/>
  <c r="AM592" i="9"/>
  <c r="AM593" i="9"/>
  <c r="AM594" i="9"/>
  <c r="AM595" i="9"/>
  <c r="AM596" i="9"/>
  <c r="AM597" i="9"/>
  <c r="AM598" i="9"/>
  <c r="AM599" i="9"/>
  <c r="AM600" i="9"/>
  <c r="AM601" i="9"/>
  <c r="AM602" i="9"/>
  <c r="AM603" i="9"/>
  <c r="AM604" i="9"/>
  <c r="AM605" i="9"/>
  <c r="AM606" i="9"/>
  <c r="AM607" i="9"/>
  <c r="AM608" i="9"/>
  <c r="AM609" i="9"/>
  <c r="AM610" i="9"/>
  <c r="AM611" i="9"/>
  <c r="AM612" i="9"/>
  <c r="AM613" i="9"/>
  <c r="AM614" i="9"/>
  <c r="AM615" i="9"/>
  <c r="AM616" i="9"/>
  <c r="AM617" i="9"/>
  <c r="AM618" i="9"/>
  <c r="AM619" i="9"/>
  <c r="AM620" i="9"/>
  <c r="AM621" i="9"/>
  <c r="AM622" i="9"/>
  <c r="AM623" i="9"/>
  <c r="AM624" i="9"/>
  <c r="AM625" i="9"/>
  <c r="AM626" i="9"/>
  <c r="AM627" i="9"/>
  <c r="AM628" i="9"/>
  <c r="AM629" i="9"/>
  <c r="AM630" i="9"/>
  <c r="AM631" i="9"/>
  <c r="AM632" i="9"/>
  <c r="AM633" i="9"/>
  <c r="AM634" i="9"/>
  <c r="AM635" i="9"/>
  <c r="AM636" i="9"/>
  <c r="AM637" i="9"/>
  <c r="AM638" i="9"/>
  <c r="AM639" i="9"/>
  <c r="AM640" i="9"/>
  <c r="AM641" i="9"/>
  <c r="AM642" i="9"/>
  <c r="AM643" i="9"/>
  <c r="AM644" i="9"/>
  <c r="AM645" i="9"/>
  <c r="AM646" i="9"/>
  <c r="AM647" i="9"/>
  <c r="AM648" i="9"/>
  <c r="AM649" i="9"/>
  <c r="AM650" i="9"/>
  <c r="AM651" i="9"/>
  <c r="AM652" i="9"/>
  <c r="AM653" i="9"/>
  <c r="AM654" i="9"/>
  <c r="AM655" i="9"/>
  <c r="AM656" i="9"/>
  <c r="AM657" i="9"/>
  <c r="AM658" i="9"/>
  <c r="AM659" i="9"/>
  <c r="AM660" i="9"/>
  <c r="AM661" i="9"/>
  <c r="AM662" i="9"/>
  <c r="AM663" i="9"/>
  <c r="AM664" i="9"/>
  <c r="AM665" i="9"/>
  <c r="AM666" i="9"/>
  <c r="AM667" i="9"/>
  <c r="AM668" i="9"/>
  <c r="AM669" i="9"/>
  <c r="AM670" i="9"/>
  <c r="AM671" i="9"/>
  <c r="AM672" i="9"/>
  <c r="AM673" i="9"/>
  <c r="AM674" i="9"/>
  <c r="AM675" i="9"/>
  <c r="AM676" i="9"/>
  <c r="AM677" i="9"/>
  <c r="AM678" i="9"/>
  <c r="AM679" i="9"/>
  <c r="AM680" i="9"/>
  <c r="AM681" i="9"/>
  <c r="AM682" i="9"/>
  <c r="AM683" i="9"/>
  <c r="AM684" i="9"/>
  <c r="AM685" i="9"/>
  <c r="AM686" i="9"/>
  <c r="AM687" i="9"/>
  <c r="AM688" i="9"/>
  <c r="AM689" i="9"/>
  <c r="AM690" i="9"/>
  <c r="AM691" i="9"/>
  <c r="AM692" i="9"/>
  <c r="AM693" i="9"/>
  <c r="AM694" i="9"/>
  <c r="AM695" i="9"/>
  <c r="AM696" i="9"/>
  <c r="AM697" i="9"/>
  <c r="AM698" i="9"/>
  <c r="AM699" i="9"/>
  <c r="AM700" i="9"/>
  <c r="AM701" i="9"/>
  <c r="AM702" i="9"/>
  <c r="AM703" i="9"/>
  <c r="AM704" i="9"/>
  <c r="AM705" i="9"/>
  <c r="AM706" i="9"/>
  <c r="AM707" i="9"/>
  <c r="AM708" i="9"/>
  <c r="AM709" i="9"/>
  <c r="AM710" i="9"/>
  <c r="AM711" i="9"/>
  <c r="AM712" i="9"/>
  <c r="AM713" i="9"/>
  <c r="AM714" i="9"/>
  <c r="AM715" i="9"/>
  <c r="AM716" i="9"/>
  <c r="AM717" i="9"/>
  <c r="AM718" i="9"/>
  <c r="AM719" i="9"/>
  <c r="AM720" i="9"/>
  <c r="AM721" i="9"/>
  <c r="AM722" i="9"/>
  <c r="AM723" i="9"/>
  <c r="AM724" i="9"/>
  <c r="AM725" i="9"/>
  <c r="AM726" i="9"/>
  <c r="AM727" i="9"/>
  <c r="AM728" i="9"/>
  <c r="AM729" i="9"/>
  <c r="AM730" i="9"/>
  <c r="AM731" i="9"/>
  <c r="AM732" i="9"/>
  <c r="AM733" i="9"/>
  <c r="AM734" i="9"/>
  <c r="AM735" i="9"/>
  <c r="AM736" i="9"/>
  <c r="AM737" i="9"/>
  <c r="AM738" i="9"/>
  <c r="AM739" i="9"/>
  <c r="AM740" i="9"/>
  <c r="AM741" i="9"/>
  <c r="AM742" i="9"/>
  <c r="AM743" i="9"/>
  <c r="AM744" i="9"/>
  <c r="AM745" i="9"/>
  <c r="AM746" i="9"/>
  <c r="AM747" i="9"/>
  <c r="AM748" i="9"/>
  <c r="AM749" i="9"/>
  <c r="AM750" i="9"/>
  <c r="AM751" i="9"/>
  <c r="AM752" i="9"/>
  <c r="AM753" i="9"/>
  <c r="AM754" i="9"/>
  <c r="AM755" i="9"/>
  <c r="AM756" i="9"/>
  <c r="AM757" i="9"/>
  <c r="AM758" i="9"/>
  <c r="AM759" i="9"/>
  <c r="AM760" i="9"/>
  <c r="AM761" i="9"/>
  <c r="AM762" i="9"/>
  <c r="AM763" i="9"/>
  <c r="AM764" i="9"/>
  <c r="AM765" i="9"/>
  <c r="AM766" i="9"/>
  <c r="AM767" i="9"/>
  <c r="AM768" i="9"/>
  <c r="AM769" i="9"/>
  <c r="AM770" i="9"/>
  <c r="AM771" i="9"/>
  <c r="AM772" i="9"/>
  <c r="AM773" i="9"/>
  <c r="AM774" i="9"/>
  <c r="AM775" i="9"/>
  <c r="AM776" i="9"/>
  <c r="AM777" i="9"/>
  <c r="AM778" i="9"/>
  <c r="AM779" i="9"/>
  <c r="AM780" i="9"/>
  <c r="AM781" i="9"/>
  <c r="AM782" i="9"/>
  <c r="AM783" i="9"/>
  <c r="AM784" i="9"/>
  <c r="AM785" i="9"/>
  <c r="AM786" i="9"/>
  <c r="AM787" i="9"/>
  <c r="AM788" i="9"/>
  <c r="AM789" i="9"/>
  <c r="AM790" i="9"/>
  <c r="AM791" i="9"/>
  <c r="AM792" i="9"/>
  <c r="AM793" i="9"/>
  <c r="AM794" i="9"/>
  <c r="AM795" i="9"/>
  <c r="AM796" i="9"/>
  <c r="AM797" i="9"/>
  <c r="AM798" i="9"/>
  <c r="AM799" i="9"/>
  <c r="AM800" i="9"/>
  <c r="AM801" i="9"/>
  <c r="AM802" i="9"/>
  <c r="AM803" i="9"/>
  <c r="AM804" i="9"/>
  <c r="AM805" i="9"/>
  <c r="AM806" i="9"/>
  <c r="AM807" i="9"/>
  <c r="AM808" i="9"/>
  <c r="AM809" i="9"/>
  <c r="AM810" i="9"/>
  <c r="AM811" i="9"/>
  <c r="AM812" i="9"/>
  <c r="AM813" i="9"/>
  <c r="AM814" i="9"/>
  <c r="AM815" i="9"/>
  <c r="AM816" i="9"/>
  <c r="AM817" i="9"/>
  <c r="AM818" i="9"/>
  <c r="AM819" i="9"/>
  <c r="AM820" i="9"/>
  <c r="AM821" i="9"/>
  <c r="AM822" i="9"/>
  <c r="AM823" i="9"/>
  <c r="AM824" i="9"/>
  <c r="AM825" i="9"/>
  <c r="AM826" i="9"/>
  <c r="AM827" i="9"/>
  <c r="AM828" i="9"/>
  <c r="AM829" i="9"/>
  <c r="AM830" i="9"/>
  <c r="AM831" i="9"/>
  <c r="AM832" i="9"/>
  <c r="AM833" i="9"/>
  <c r="AM834" i="9"/>
  <c r="AM835" i="9"/>
  <c r="AM836" i="9"/>
  <c r="AM837" i="9"/>
  <c r="AM838" i="9"/>
  <c r="AM839" i="9"/>
  <c r="AM840" i="9"/>
  <c r="AM841" i="9"/>
  <c r="AM842" i="9"/>
  <c r="AM843" i="9"/>
  <c r="AM844" i="9"/>
  <c r="AM845" i="9"/>
  <c r="AM846" i="9"/>
  <c r="AM847" i="9"/>
  <c r="AM848" i="9"/>
  <c r="AM849" i="9"/>
  <c r="AM850" i="9"/>
  <c r="AM851" i="9"/>
  <c r="AM852" i="9"/>
  <c r="AM853" i="9"/>
  <c r="AM854" i="9"/>
  <c r="AM855" i="9"/>
  <c r="AM856" i="9"/>
  <c r="AM857" i="9"/>
  <c r="AM858" i="9"/>
  <c r="AM859" i="9"/>
  <c r="AM860" i="9"/>
  <c r="AM861" i="9"/>
  <c r="AM862" i="9"/>
  <c r="AM863" i="9"/>
  <c r="AM864" i="9"/>
  <c r="AM865" i="9"/>
  <c r="AM866" i="9"/>
  <c r="AM867" i="9"/>
  <c r="AM868" i="9"/>
  <c r="AM869" i="9"/>
  <c r="AM870" i="9"/>
  <c r="AM871" i="9"/>
  <c r="AM872" i="9"/>
  <c r="AM873" i="9"/>
  <c r="AM874" i="9"/>
  <c r="AM875" i="9"/>
  <c r="AM876" i="9"/>
  <c r="AM877" i="9"/>
  <c r="AM878" i="9"/>
  <c r="AM879" i="9"/>
  <c r="AM880" i="9"/>
  <c r="AM881" i="9"/>
  <c r="AM882" i="9"/>
  <c r="AM883" i="9"/>
  <c r="AM884" i="9"/>
  <c r="AM885" i="9"/>
  <c r="AM886" i="9"/>
  <c r="AM887" i="9"/>
  <c r="AM888" i="9"/>
  <c r="AM889" i="9"/>
  <c r="AM890" i="9"/>
  <c r="AM891" i="9"/>
  <c r="AM892" i="9"/>
  <c r="AM893" i="9"/>
  <c r="AM894" i="9"/>
  <c r="AM895" i="9"/>
  <c r="AM896" i="9"/>
  <c r="AM897" i="9"/>
  <c r="AM898" i="9"/>
  <c r="AM899" i="9"/>
  <c r="AM900" i="9"/>
  <c r="AM901" i="9"/>
  <c r="AM902" i="9"/>
  <c r="AM903" i="9"/>
  <c r="AM904" i="9"/>
  <c r="AM905" i="9"/>
  <c r="AM906" i="9"/>
  <c r="AM907" i="9"/>
  <c r="AM908" i="9"/>
  <c r="AM909" i="9"/>
  <c r="AM910" i="9"/>
  <c r="AM911" i="9"/>
  <c r="AM912" i="9"/>
  <c r="AM913" i="9"/>
  <c r="AM914" i="9"/>
  <c r="AM915" i="9"/>
  <c r="AM916" i="9"/>
  <c r="AM917" i="9"/>
  <c r="AM918" i="9"/>
  <c r="AM919" i="9"/>
  <c r="AM920" i="9"/>
  <c r="AM921" i="9"/>
  <c r="AM922" i="9"/>
  <c r="AM923" i="9"/>
  <c r="AM924" i="9"/>
  <c r="AM925" i="9"/>
  <c r="AM926" i="9"/>
  <c r="AM927" i="9"/>
  <c r="AM928" i="9"/>
  <c r="AM929" i="9"/>
  <c r="AM930" i="9"/>
  <c r="AM931" i="9"/>
  <c r="AM932" i="9"/>
  <c r="AM933" i="9"/>
  <c r="AM934" i="9"/>
  <c r="AM935" i="9"/>
  <c r="AM936" i="9"/>
  <c r="AM937" i="9"/>
  <c r="AM938" i="9"/>
  <c r="AM939" i="9"/>
  <c r="AM940" i="9"/>
  <c r="AM941" i="9"/>
  <c r="AM942" i="9"/>
  <c r="AM943" i="9"/>
  <c r="AM944" i="9"/>
  <c r="AM945" i="9"/>
  <c r="AM946" i="9"/>
  <c r="AM947" i="9"/>
  <c r="AM948" i="9"/>
  <c r="AM949" i="9"/>
  <c r="AM950" i="9"/>
  <c r="AM951" i="9"/>
  <c r="AM952" i="9"/>
  <c r="AM953" i="9"/>
  <c r="AM954" i="9"/>
  <c r="AM955" i="9"/>
  <c r="AM956" i="9"/>
  <c r="AM957" i="9"/>
  <c r="AM958" i="9"/>
  <c r="AM959" i="9"/>
  <c r="AM960" i="9"/>
  <c r="AM961" i="9"/>
  <c r="AM962" i="9"/>
  <c r="AM963" i="9"/>
  <c r="AM964" i="9"/>
  <c r="AM965" i="9"/>
  <c r="AM966" i="9"/>
  <c r="AM967" i="9"/>
  <c r="AM968" i="9"/>
  <c r="AM969" i="9"/>
  <c r="AM970" i="9"/>
  <c r="AM971" i="9"/>
  <c r="AM972" i="9"/>
  <c r="AM973" i="9"/>
  <c r="AM974" i="9"/>
  <c r="AM975" i="9"/>
  <c r="AM976" i="9"/>
  <c r="AM977" i="9"/>
  <c r="AM978" i="9"/>
  <c r="AM979" i="9"/>
  <c r="AM980" i="9"/>
  <c r="AM981" i="9"/>
  <c r="AM982" i="9"/>
  <c r="AM983" i="9"/>
  <c r="AM984" i="9"/>
  <c r="AM985" i="9"/>
  <c r="AM986" i="9"/>
  <c r="AM987" i="9"/>
  <c r="AM988" i="9"/>
  <c r="AM989" i="9"/>
  <c r="AM990" i="9"/>
  <c r="AM991" i="9"/>
  <c r="AM992" i="9"/>
  <c r="AM993" i="9"/>
  <c r="AM994" i="9"/>
  <c r="AM995" i="9"/>
  <c r="AM996" i="9"/>
  <c r="AM997" i="9"/>
  <c r="AM998" i="9"/>
  <c r="AM999" i="9"/>
  <c r="AM1000" i="9"/>
  <c r="AM1001" i="9"/>
  <c r="AM1002" i="9"/>
  <c r="AM1003" i="9"/>
  <c r="AM1004" i="9"/>
  <c r="AM1005" i="9"/>
  <c r="AM1006" i="9"/>
  <c r="AM1007" i="9"/>
  <c r="AM1008" i="9"/>
  <c r="AM1009" i="9"/>
  <c r="AM1010" i="9"/>
  <c r="AM1011" i="9"/>
  <c r="AM1012" i="9"/>
  <c r="AM1013" i="9"/>
  <c r="AM1014" i="9"/>
  <c r="AM1015" i="9"/>
  <c r="AM1016" i="9"/>
  <c r="AM1017" i="9"/>
  <c r="AM1018" i="9"/>
  <c r="AM1019" i="9"/>
  <c r="AM1020" i="9"/>
  <c r="AM1021" i="9"/>
  <c r="AM1022" i="9"/>
  <c r="AM1023" i="9"/>
  <c r="AM1024" i="9"/>
  <c r="AM1025" i="9"/>
  <c r="AM1026" i="9"/>
  <c r="AM1027" i="9"/>
  <c r="AM1028" i="9"/>
  <c r="AM1029" i="9"/>
  <c r="AM1030" i="9"/>
  <c r="AM1031" i="9"/>
  <c r="AM1032" i="9"/>
  <c r="AM1033" i="9"/>
  <c r="AM1034" i="9"/>
  <c r="AM1035" i="9"/>
  <c r="AM1036" i="9"/>
  <c r="AM1037" i="9"/>
  <c r="AM1038" i="9"/>
  <c r="AM1039" i="9"/>
  <c r="AM1040" i="9"/>
  <c r="AM1041" i="9"/>
  <c r="AM1042" i="9"/>
  <c r="AM1043" i="9"/>
  <c r="AM1044" i="9"/>
  <c r="AM1045" i="9"/>
  <c r="AM1046" i="9"/>
  <c r="AM1047" i="9"/>
  <c r="AM1048" i="9"/>
  <c r="AM1049" i="9"/>
  <c r="AM1050" i="9"/>
  <c r="AM1051" i="9"/>
  <c r="AM1052" i="9"/>
  <c r="AM1053" i="9"/>
  <c r="AM1054" i="9"/>
  <c r="AM1055" i="9"/>
  <c r="AM1056" i="9"/>
  <c r="AM1057" i="9"/>
  <c r="AM1058" i="9"/>
  <c r="AM1059" i="9"/>
  <c r="AM1060" i="9"/>
  <c r="AM1061" i="9"/>
  <c r="AM1062" i="9"/>
  <c r="AM1063" i="9"/>
  <c r="AM1064" i="9"/>
  <c r="AM1065" i="9"/>
  <c r="AM1066" i="9"/>
  <c r="AM1067" i="9"/>
  <c r="AM1068" i="9"/>
  <c r="AM1069" i="9"/>
  <c r="AM1070" i="9"/>
  <c r="AM1071" i="9"/>
  <c r="AM1072" i="9"/>
  <c r="AM1073" i="9"/>
  <c r="AM1074" i="9"/>
  <c r="AM1075" i="9"/>
  <c r="AM1076" i="9"/>
  <c r="AM1077" i="9"/>
  <c r="AM1078" i="9"/>
  <c r="AM1079" i="9"/>
  <c r="AM1080" i="9"/>
  <c r="AM1081" i="9"/>
  <c r="AM1082" i="9"/>
  <c r="AM1083" i="9"/>
  <c r="AM1084" i="9"/>
  <c r="AM1085" i="9"/>
  <c r="AM1086" i="9"/>
  <c r="AM1087" i="9"/>
  <c r="AM1088" i="9"/>
  <c r="AM1089" i="9"/>
  <c r="AM1090" i="9"/>
  <c r="AM1091" i="9"/>
  <c r="AM1092" i="9"/>
  <c r="AM1093" i="9"/>
  <c r="AM1094" i="9"/>
  <c r="AM1095" i="9"/>
  <c r="AM1096" i="9"/>
  <c r="AM1097" i="9"/>
  <c r="AM1098" i="9"/>
  <c r="AM1099" i="9"/>
  <c r="AM1100" i="9"/>
  <c r="AM1101" i="9"/>
  <c r="AM1102" i="9"/>
  <c r="AM1103" i="9"/>
  <c r="AM1104" i="9"/>
  <c r="AM1105" i="9"/>
  <c r="AM1106" i="9"/>
  <c r="AM1107" i="9"/>
  <c r="AM1108" i="9"/>
  <c r="AM1109" i="9"/>
  <c r="AM1110" i="9"/>
  <c r="AM1111" i="9"/>
  <c r="AM1112" i="9"/>
  <c r="AM1113" i="9"/>
  <c r="AM1114" i="9"/>
  <c r="AM1115" i="9"/>
  <c r="AM1116" i="9"/>
  <c r="AM1117" i="9"/>
  <c r="AM1118" i="9"/>
  <c r="AM1119" i="9"/>
  <c r="AM1120" i="9"/>
  <c r="AM1121" i="9"/>
  <c r="AM1122" i="9"/>
  <c r="AM1123" i="9"/>
  <c r="AM1124" i="9"/>
  <c r="AM1125" i="9"/>
  <c r="AM1126" i="9"/>
  <c r="AM1127" i="9"/>
  <c r="AM1128" i="9"/>
  <c r="AM1129" i="9"/>
  <c r="AM1130" i="9"/>
  <c r="AM1131" i="9"/>
  <c r="AM1132" i="9"/>
  <c r="AM1133" i="9"/>
  <c r="AM1134" i="9"/>
  <c r="AM1135" i="9"/>
  <c r="AM1136" i="9"/>
  <c r="AM1137" i="9"/>
  <c r="AM1138" i="9"/>
  <c r="AM1139" i="9"/>
  <c r="AM1140" i="9"/>
  <c r="AM1141" i="9"/>
  <c r="AM1142" i="9"/>
  <c r="AM1143" i="9"/>
  <c r="AM1144" i="9"/>
  <c r="AM1145" i="9"/>
  <c r="AM1146" i="9"/>
  <c r="AM1147" i="9"/>
  <c r="AM1148" i="9"/>
  <c r="AM1149" i="9"/>
  <c r="AM1150" i="9"/>
  <c r="AM1151" i="9"/>
  <c r="AM1152" i="9"/>
  <c r="AM1153" i="9"/>
  <c r="AM1154" i="9"/>
  <c r="AM1155" i="9"/>
  <c r="AM1156" i="9"/>
  <c r="AM1157" i="9"/>
  <c r="AM1158" i="9"/>
  <c r="AM1159" i="9"/>
  <c r="AM1160" i="9"/>
  <c r="AM1161" i="9"/>
  <c r="AM1162" i="9"/>
  <c r="AM1163" i="9"/>
  <c r="AM1164" i="9"/>
  <c r="AM1165" i="9"/>
  <c r="AM1166" i="9"/>
  <c r="AM1167" i="9"/>
  <c r="AM1168" i="9"/>
  <c r="AM1169" i="9"/>
  <c r="AM1170" i="9"/>
  <c r="AM1171" i="9"/>
  <c r="AM1172" i="9"/>
  <c r="AM1173" i="9"/>
  <c r="AM1174" i="9"/>
  <c r="AM1175" i="9"/>
  <c r="AM1176" i="9"/>
  <c r="AM1177" i="9"/>
  <c r="AM1178" i="9"/>
  <c r="AM1179" i="9"/>
  <c r="AM1180" i="9"/>
  <c r="AM1181" i="9"/>
  <c r="AM1182" i="9"/>
  <c r="AM1183" i="9"/>
  <c r="AM1184" i="9"/>
  <c r="AM1185" i="9"/>
  <c r="AM1186" i="9"/>
  <c r="AM1187" i="9"/>
  <c r="AM1188" i="9"/>
  <c r="AM1189" i="9"/>
  <c r="AM1190" i="9"/>
  <c r="AM1191" i="9"/>
  <c r="AM1192" i="9"/>
  <c r="AM1193" i="9"/>
  <c r="AM1194" i="9"/>
  <c r="AM1195" i="9"/>
  <c r="AM1196" i="9"/>
  <c r="AM1197" i="9"/>
  <c r="AM1198" i="9"/>
  <c r="AM1199" i="9"/>
  <c r="AM1200" i="9"/>
  <c r="AM1201" i="9"/>
  <c r="AM1202" i="9"/>
  <c r="AM1203" i="9"/>
  <c r="AM1204" i="9"/>
  <c r="AM1205" i="9"/>
  <c r="AM1206" i="9"/>
  <c r="AM1207" i="9"/>
  <c r="AM1208" i="9"/>
  <c r="AM1209" i="9"/>
  <c r="AM1210" i="9"/>
  <c r="AM1211" i="9"/>
  <c r="AM1212" i="9"/>
  <c r="AM1213" i="9"/>
  <c r="AM1214" i="9"/>
  <c r="AM1215" i="9"/>
  <c r="AM1216" i="9"/>
  <c r="AM1217" i="9"/>
  <c r="AM1218" i="9"/>
  <c r="AM1219" i="9"/>
  <c r="AM1220" i="9"/>
  <c r="AM1221" i="9"/>
  <c r="AM1222" i="9"/>
  <c r="AM1223" i="9"/>
  <c r="AM1224" i="9"/>
  <c r="AM1225" i="9"/>
  <c r="AM1226" i="9"/>
  <c r="AM1227" i="9"/>
  <c r="AM1228" i="9"/>
  <c r="AM1229" i="9"/>
  <c r="AM1230" i="9"/>
  <c r="AM1231" i="9"/>
  <c r="AM1232" i="9"/>
  <c r="AM1233" i="9"/>
  <c r="AM1234" i="9"/>
  <c r="AM1235" i="9"/>
  <c r="AM1236" i="9"/>
  <c r="AM1237" i="9"/>
  <c r="AM1238" i="9"/>
  <c r="AM1239" i="9"/>
  <c r="AM1240" i="9"/>
  <c r="AM1241" i="9"/>
  <c r="AM1242" i="9"/>
  <c r="AM1243" i="9"/>
  <c r="AM1244" i="9"/>
  <c r="AM1245" i="9"/>
  <c r="AM1246" i="9"/>
  <c r="AM1247" i="9"/>
  <c r="AM1248" i="9"/>
  <c r="AM1249" i="9"/>
  <c r="AM1250" i="9"/>
  <c r="AM1251" i="9"/>
  <c r="AM1252" i="9"/>
  <c r="AM1253" i="9"/>
  <c r="AM1254" i="9"/>
  <c r="AM1255" i="9"/>
  <c r="AM1256" i="9"/>
  <c r="AM1257" i="9"/>
  <c r="AM1258" i="9"/>
  <c r="AM1259" i="9"/>
  <c r="AM1260" i="9"/>
  <c r="AM1261" i="9"/>
  <c r="AM1262" i="9"/>
  <c r="AM1263" i="9"/>
  <c r="AM1264" i="9"/>
  <c r="AM1265" i="9"/>
  <c r="AM1266" i="9"/>
  <c r="AM1267" i="9"/>
  <c r="AM1268" i="9"/>
  <c r="AM1269" i="9"/>
  <c r="AM1270" i="9"/>
  <c r="AM1271" i="9"/>
  <c r="AM1272" i="9"/>
  <c r="AM1273" i="9"/>
  <c r="AM1274" i="9"/>
  <c r="AM1275" i="9"/>
  <c r="AM1276" i="9"/>
  <c r="AM1277" i="9"/>
  <c r="AM1278" i="9"/>
  <c r="AM1279" i="9"/>
  <c r="AM1280" i="9"/>
  <c r="AM1281" i="9"/>
  <c r="AM1282" i="9"/>
  <c r="AM1283" i="9"/>
  <c r="AM1284" i="9"/>
  <c r="AM1285" i="9"/>
  <c r="AM1286" i="9"/>
  <c r="AM1287" i="9"/>
  <c r="AM1288" i="9"/>
  <c r="AM1289" i="9"/>
  <c r="AM1290" i="9"/>
  <c r="AM1291" i="9"/>
  <c r="AM1292" i="9"/>
  <c r="AM1293" i="9"/>
  <c r="AM1294" i="9"/>
  <c r="AM1295" i="9"/>
  <c r="AM1296" i="9"/>
  <c r="AM1297" i="9"/>
  <c r="AM1298" i="9"/>
  <c r="AM1299" i="9"/>
  <c r="AM1300" i="9"/>
  <c r="AM1301" i="9"/>
  <c r="AM1302" i="9"/>
  <c r="AM1303" i="9"/>
  <c r="AM1304" i="9"/>
  <c r="AM1305" i="9"/>
  <c r="AM1306" i="9"/>
  <c r="AM1307" i="9"/>
  <c r="AM1308" i="9"/>
  <c r="AM1309" i="9"/>
  <c r="AM1310" i="9"/>
  <c r="AM1311" i="9"/>
  <c r="AM1312" i="9"/>
  <c r="AM1313" i="9"/>
  <c r="AM1314" i="9"/>
  <c r="AM1315" i="9"/>
  <c r="AM1316" i="9"/>
  <c r="AM1317" i="9"/>
  <c r="AM1318" i="9"/>
  <c r="AM1319" i="9"/>
  <c r="AM1320" i="9"/>
  <c r="AM1321" i="9"/>
  <c r="AM1322" i="9"/>
  <c r="AM1323" i="9"/>
  <c r="AM1324" i="9"/>
  <c r="AM1325" i="9"/>
  <c r="AM1326" i="9"/>
  <c r="AM1327" i="9"/>
  <c r="AM1328" i="9"/>
  <c r="AM1329" i="9"/>
  <c r="AM1330" i="9"/>
  <c r="AM1331" i="9"/>
  <c r="AM1332" i="9"/>
  <c r="AM1333" i="9"/>
  <c r="AM1334" i="9"/>
  <c r="AM1335" i="9"/>
  <c r="AM1336" i="9"/>
  <c r="AM1337" i="9"/>
  <c r="AM1338" i="9"/>
  <c r="AM1339" i="9"/>
  <c r="AM1340" i="9"/>
  <c r="AM1341" i="9"/>
  <c r="AM1342" i="9"/>
  <c r="AM1343" i="9"/>
  <c r="AM1344" i="9"/>
  <c r="AM1345" i="9"/>
  <c r="AM1346" i="9"/>
  <c r="AM1347" i="9"/>
  <c r="AM1348" i="9"/>
  <c r="AM1349" i="9"/>
  <c r="AM1350" i="9"/>
  <c r="AM1351" i="9"/>
  <c r="AM1352" i="9"/>
  <c r="AM1353" i="9"/>
  <c r="AM1354" i="9"/>
  <c r="AM1355" i="9"/>
  <c r="AM1356" i="9"/>
  <c r="AM1357" i="9"/>
  <c r="AM1358" i="9"/>
  <c r="AM1359" i="9"/>
  <c r="AM1360" i="9"/>
  <c r="AM1361" i="9"/>
  <c r="AM1362" i="9"/>
  <c r="AM1363" i="9"/>
  <c r="AM1364" i="9"/>
  <c r="AM1365" i="9"/>
  <c r="AM1366" i="9"/>
  <c r="AM1367" i="9"/>
  <c r="AM1368" i="9"/>
  <c r="AM1369" i="9"/>
  <c r="AM1370" i="9"/>
  <c r="AM1371" i="9"/>
  <c r="AM1372" i="9"/>
  <c r="AM1373" i="9"/>
  <c r="AM1374" i="9"/>
  <c r="AM1375" i="9"/>
  <c r="AM1376" i="9"/>
  <c r="AM1377" i="9"/>
  <c r="AM1378" i="9"/>
  <c r="AM1379" i="9"/>
  <c r="AM1380" i="9"/>
  <c r="AM1381" i="9"/>
  <c r="AM1382" i="9"/>
  <c r="AM1383" i="9"/>
  <c r="AM1384" i="9"/>
  <c r="AM1385" i="9"/>
  <c r="AM1386" i="9"/>
  <c r="AM1387" i="9"/>
  <c r="AM1388" i="9"/>
  <c r="AM1389" i="9"/>
  <c r="AM1390" i="9"/>
  <c r="AM1391" i="9"/>
  <c r="AM1392" i="9"/>
  <c r="AM1393" i="9"/>
  <c r="AM1394" i="9"/>
  <c r="AM1395" i="9"/>
  <c r="AM1396" i="9"/>
  <c r="AM1397" i="9"/>
  <c r="AM1398" i="9"/>
  <c r="AM1399" i="9"/>
  <c r="AM1400" i="9"/>
  <c r="AM1401" i="9"/>
  <c r="AM1402" i="9"/>
  <c r="AM1403" i="9"/>
  <c r="AM1404" i="9"/>
  <c r="AM1405" i="9"/>
  <c r="AM1406" i="9"/>
  <c r="AM1407" i="9"/>
  <c r="AM1408" i="9"/>
  <c r="AM1409" i="9"/>
  <c r="AM1410" i="9"/>
  <c r="AM1411" i="9"/>
  <c r="AM1412" i="9"/>
  <c r="AM1413" i="9"/>
  <c r="AM1414" i="9"/>
  <c r="AM1415" i="9"/>
  <c r="AM1416" i="9"/>
  <c r="AM1417" i="9"/>
  <c r="AM1418" i="9"/>
  <c r="AM1419" i="9"/>
  <c r="AM1420" i="9"/>
  <c r="AM1421" i="9"/>
  <c r="AM1422" i="9"/>
  <c r="AM1423" i="9"/>
  <c r="AM1424" i="9"/>
  <c r="AM1425" i="9"/>
  <c r="AM1426" i="9"/>
  <c r="AM1427" i="9"/>
  <c r="AM1428" i="9"/>
  <c r="AM1429" i="9"/>
  <c r="AM1430" i="9"/>
  <c r="AM1431" i="9"/>
  <c r="AM1432" i="9"/>
  <c r="AM1433" i="9"/>
  <c r="AM1434" i="9"/>
  <c r="AM1435" i="9"/>
  <c r="AM1436" i="9"/>
  <c r="AM1437" i="9"/>
  <c r="AM1438" i="9"/>
  <c r="AM1439" i="9"/>
  <c r="AM1440" i="9"/>
  <c r="AM1441" i="9"/>
  <c r="AM1442" i="9"/>
  <c r="AM1443" i="9"/>
  <c r="AM1444" i="9"/>
  <c r="AM1445" i="9"/>
  <c r="AM1446" i="9"/>
  <c r="AM1447" i="9"/>
  <c r="AM1448" i="9"/>
  <c r="AM1449" i="9"/>
  <c r="AM1450" i="9"/>
  <c r="AM1451" i="9"/>
  <c r="AM1452" i="9"/>
  <c r="AM1453" i="9"/>
  <c r="AM1454" i="9"/>
  <c r="AM1455" i="9"/>
  <c r="AM1456" i="9"/>
  <c r="AM1457" i="9"/>
  <c r="AM1458" i="9"/>
  <c r="AM1459" i="9"/>
  <c r="AM1460" i="9"/>
  <c r="AM1461" i="9"/>
  <c r="AM1462" i="9"/>
  <c r="AM1463" i="9"/>
  <c r="AM1464" i="9"/>
  <c r="AM1465" i="9"/>
  <c r="AM1466" i="9"/>
  <c r="AM1467" i="9"/>
  <c r="AM1468" i="9"/>
  <c r="AM1469" i="9"/>
  <c r="AM1470" i="9"/>
  <c r="AM1471" i="9"/>
  <c r="AM1472" i="9"/>
  <c r="AM1473" i="9"/>
  <c r="AM1474" i="9"/>
  <c r="AM1475" i="9"/>
  <c r="AM1476" i="9"/>
  <c r="AM1477" i="9"/>
  <c r="AM1478" i="9"/>
  <c r="AM1479" i="9"/>
  <c r="AM1480" i="9"/>
  <c r="AM1481" i="9"/>
  <c r="AM1482" i="9"/>
  <c r="AM1483" i="9"/>
  <c r="AM1484" i="9"/>
  <c r="AM1485" i="9"/>
  <c r="AM1486" i="9"/>
  <c r="AM1487" i="9"/>
  <c r="AM1488" i="9"/>
  <c r="AM1489" i="9"/>
  <c r="AM1490" i="9"/>
  <c r="AM1491" i="9"/>
  <c r="AM1492" i="9"/>
  <c r="AM1493" i="9"/>
  <c r="AM1494" i="9"/>
  <c r="AM1495" i="9"/>
  <c r="AM1496" i="9"/>
  <c r="AM1497" i="9"/>
  <c r="AM1498" i="9"/>
  <c r="AM1499" i="9"/>
  <c r="AM1500" i="9"/>
  <c r="AM1501" i="9"/>
  <c r="AM1502" i="9"/>
  <c r="AM1503" i="9"/>
  <c r="AM1504" i="9"/>
  <c r="AM1505" i="9"/>
  <c r="AM1506" i="9"/>
  <c r="AM1507" i="9"/>
  <c r="AM1508" i="9"/>
  <c r="AM1509" i="9"/>
  <c r="AM1510" i="9"/>
  <c r="AM1511" i="9"/>
  <c r="AM1512" i="9"/>
  <c r="AM1513" i="9"/>
  <c r="AM1514" i="9"/>
  <c r="AM1515" i="9"/>
  <c r="AM1516" i="9"/>
  <c r="AM1517" i="9"/>
  <c r="AM1518" i="9"/>
  <c r="AM1519" i="9"/>
  <c r="AM1520" i="9"/>
  <c r="AM1521" i="9"/>
  <c r="AM1522" i="9"/>
  <c r="AM1523" i="9"/>
  <c r="AM1524" i="9"/>
  <c r="AM1525" i="9"/>
  <c r="AM1526" i="9"/>
  <c r="AM1527" i="9"/>
  <c r="AM1528" i="9"/>
  <c r="AM1529" i="9"/>
  <c r="AM1530" i="9"/>
  <c r="AM1531" i="9"/>
  <c r="AM1532" i="9"/>
  <c r="AM1533" i="9"/>
  <c r="AM1534" i="9"/>
  <c r="AM1535" i="9"/>
  <c r="AM1536" i="9"/>
  <c r="AM1537" i="9"/>
  <c r="AM1538" i="9"/>
  <c r="AM1539" i="9"/>
  <c r="AM1540" i="9"/>
  <c r="AM1541" i="9"/>
  <c r="AM1542" i="9"/>
  <c r="AM1543" i="9"/>
  <c r="AM1544" i="9"/>
  <c r="AM1545" i="9"/>
  <c r="AM1546" i="9"/>
  <c r="AM1547" i="9"/>
  <c r="AM1548" i="9"/>
  <c r="AM1549" i="9"/>
  <c r="AM1550" i="9"/>
  <c r="AM1551" i="9"/>
  <c r="AM1552" i="9"/>
  <c r="AM1553" i="9"/>
  <c r="AM1554" i="9"/>
  <c r="AM1555" i="9"/>
  <c r="AM1556" i="9"/>
  <c r="AM1557" i="9"/>
  <c r="AM1558" i="9"/>
  <c r="AM1559" i="9"/>
  <c r="AM1560" i="9"/>
  <c r="AM1561" i="9"/>
  <c r="AM1562" i="9"/>
  <c r="AM1563" i="9"/>
  <c r="AM1564" i="9"/>
  <c r="AM1565" i="9"/>
  <c r="AM1566" i="9"/>
  <c r="AM1567" i="9"/>
  <c r="AM1568" i="9"/>
  <c r="AM1569" i="9"/>
  <c r="AM1570" i="9"/>
  <c r="AM1571" i="9"/>
  <c r="AM1572" i="9"/>
  <c r="AM1573" i="9"/>
  <c r="AM1574" i="9"/>
  <c r="AM1575" i="9"/>
  <c r="AM1576" i="9"/>
  <c r="AM1577" i="9"/>
  <c r="AM1578" i="9"/>
  <c r="AM1579" i="9"/>
  <c r="AM1580" i="9"/>
  <c r="AM1581" i="9"/>
  <c r="AM1582" i="9"/>
  <c r="AM1583" i="9"/>
  <c r="AM1584" i="9"/>
  <c r="AM1585" i="9"/>
  <c r="AM6" i="9"/>
  <c r="AM5" i="9"/>
  <c r="AM4" i="9"/>
  <c r="AM3" i="9"/>
  <c r="AW2" i="9"/>
  <c r="AM2" i="9"/>
  <c r="AL2" i="9"/>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3" i="8"/>
  <c r="AM4" i="8"/>
  <c r="AM5" i="8"/>
  <c r="AM6" i="8"/>
  <c r="AM7" i="8"/>
  <c r="AM8" i="8"/>
  <c r="AM9" i="8"/>
  <c r="AM10" i="8"/>
  <c r="AM11" i="8"/>
  <c r="AM12" i="8"/>
  <c r="AM13" i="8"/>
  <c r="AM14" i="8"/>
  <c r="AM15" i="8"/>
  <c r="AM16" i="8"/>
  <c r="AM17" i="8"/>
  <c r="AM18" i="8"/>
  <c r="AM19" i="8"/>
  <c r="AM20" i="8"/>
  <c r="AM21" i="8"/>
  <c r="AM22" i="8"/>
  <c r="AM23" i="8"/>
  <c r="AM24" i="8"/>
  <c r="AM25" i="8"/>
  <c r="AM26" i="8"/>
  <c r="AM27" i="8"/>
  <c r="AM28" i="8"/>
  <c r="AM29" i="8"/>
  <c r="AM30" i="8"/>
  <c r="AM31" i="8"/>
  <c r="AM32" i="8"/>
  <c r="AM33" i="8"/>
  <c r="AM34" i="8"/>
  <c r="AM35" i="8"/>
  <c r="AM36" i="8"/>
  <c r="AM37" i="8"/>
  <c r="AM38" i="8"/>
  <c r="AM39" i="8"/>
  <c r="AM40" i="8"/>
  <c r="AM41" i="8"/>
  <c r="AM42" i="8"/>
  <c r="AM43" i="8"/>
  <c r="AM44" i="8"/>
  <c r="AM45" i="8"/>
  <c r="AM46" i="8"/>
  <c r="AM47" i="8"/>
  <c r="AM48" i="8"/>
  <c r="AM49" i="8"/>
  <c r="AM50" i="8"/>
  <c r="AM51" i="8"/>
  <c r="AM52" i="8"/>
  <c r="AM53" i="8"/>
  <c r="AM54" i="8"/>
  <c r="AM55" i="8"/>
  <c r="AM56" i="8"/>
  <c r="AM57" i="8"/>
  <c r="AM58" i="8"/>
  <c r="AM59" i="8"/>
  <c r="AM60" i="8"/>
  <c r="AM61" i="8"/>
  <c r="AM62" i="8"/>
  <c r="AM63" i="8"/>
  <c r="AM64" i="8"/>
  <c r="AM65" i="8"/>
  <c r="AM66" i="8"/>
  <c r="AM67" i="8"/>
  <c r="AM68" i="8"/>
  <c r="AM69" i="8"/>
  <c r="AM70" i="8"/>
  <c r="AM71" i="8"/>
  <c r="AM72" i="8"/>
  <c r="AM73" i="8"/>
  <c r="AM74" i="8"/>
  <c r="AM75" i="8"/>
  <c r="AM76" i="8"/>
  <c r="AM77" i="8"/>
  <c r="AM78" i="8"/>
  <c r="AM79" i="8"/>
  <c r="AM80" i="8"/>
  <c r="AM81" i="8"/>
  <c r="AM82" i="8"/>
  <c r="AM83" i="8"/>
  <c r="AM84" i="8"/>
  <c r="AM85" i="8"/>
  <c r="AM86" i="8"/>
  <c r="AM87" i="8"/>
  <c r="AM88" i="8"/>
  <c r="AM89" i="8"/>
  <c r="AM90" i="8"/>
  <c r="AM91" i="8"/>
  <c r="AM92" i="8"/>
  <c r="AM93" i="8"/>
  <c r="AM94" i="8"/>
  <c r="AM122" i="8"/>
  <c r="AM123" i="8"/>
  <c r="AM124" i="8"/>
  <c r="AM125" i="8"/>
  <c r="AM126" i="8"/>
  <c r="AM127" i="8"/>
  <c r="AM128" i="8"/>
  <c r="AM129" i="8"/>
  <c r="AM130" i="8"/>
  <c r="AM131" i="8"/>
  <c r="AM132" i="8"/>
  <c r="AM133" i="8"/>
  <c r="AM134" i="8"/>
  <c r="AM135" i="8"/>
  <c r="AM136" i="8"/>
  <c r="AM137" i="8"/>
  <c r="AM138" i="8"/>
  <c r="AM139" i="8"/>
  <c r="AM140" i="8"/>
  <c r="AM141" i="8"/>
  <c r="AM142" i="8"/>
  <c r="AM143" i="8"/>
  <c r="AM144" i="8"/>
  <c r="AM145" i="8"/>
  <c r="AM146" i="8"/>
  <c r="AM147" i="8"/>
  <c r="AM148" i="8"/>
  <c r="AM149" i="8"/>
  <c r="AM150" i="8"/>
  <c r="AM151" i="8"/>
  <c r="AM152" i="8"/>
  <c r="AM153" i="8"/>
  <c r="AM154" i="8"/>
  <c r="AM155" i="8"/>
  <c r="AM156" i="8"/>
  <c r="AM157" i="8"/>
  <c r="AM158" i="8"/>
  <c r="AM159" i="8"/>
  <c r="AM160" i="8"/>
  <c r="AM161" i="8"/>
  <c r="AM162" i="8"/>
  <c r="AM163" i="8"/>
  <c r="AM164" i="8"/>
  <c r="AM165" i="8"/>
  <c r="AM166" i="8"/>
  <c r="AM167" i="8"/>
  <c r="AM168" i="8"/>
  <c r="AM169" i="8"/>
  <c r="AM170" i="8"/>
  <c r="AM171" i="8"/>
  <c r="AM172" i="8"/>
  <c r="AM173" i="8"/>
  <c r="AM174" i="8"/>
  <c r="AM175" i="8"/>
  <c r="AM176" i="8"/>
  <c r="AM177" i="8"/>
  <c r="AM178" i="8"/>
  <c r="AM179" i="8"/>
  <c r="AM180" i="8"/>
  <c r="AM181" i="8"/>
  <c r="AM182" i="8"/>
  <c r="AM183" i="8"/>
  <c r="AM184" i="8"/>
  <c r="AM185" i="8"/>
  <c r="AM186" i="8"/>
  <c r="AM187" i="8"/>
  <c r="AM188" i="8"/>
  <c r="AM189" i="8"/>
  <c r="AM190" i="8"/>
  <c r="AM191" i="8"/>
  <c r="AM192" i="8"/>
  <c r="AM193" i="8"/>
  <c r="AM194" i="8"/>
  <c r="AM195" i="8"/>
  <c r="AM196" i="8"/>
  <c r="AM197" i="8"/>
  <c r="AM198" i="8"/>
  <c r="AM199" i="8"/>
  <c r="AM200" i="8"/>
  <c r="AM201" i="8"/>
  <c r="AM202" i="8"/>
  <c r="AM203" i="8"/>
  <c r="AM204" i="8"/>
  <c r="AM205" i="8"/>
  <c r="AM206" i="8"/>
  <c r="AM207" i="8"/>
  <c r="AM208" i="8"/>
  <c r="AM209" i="8"/>
  <c r="AM210" i="8"/>
  <c r="AM211" i="8"/>
  <c r="AM212" i="8"/>
  <c r="AM213" i="8"/>
  <c r="AM214" i="8"/>
  <c r="AM215" i="8"/>
  <c r="AM216" i="8"/>
  <c r="AM217" i="8"/>
  <c r="AM218" i="8"/>
  <c r="AM219" i="8"/>
  <c r="AM220" i="8"/>
  <c r="AM221" i="8"/>
  <c r="AM222" i="8"/>
  <c r="AM223" i="8"/>
  <c r="AM224" i="8"/>
  <c r="AM225" i="8"/>
  <c r="AM226" i="8"/>
  <c r="AM227" i="8"/>
  <c r="AM228" i="8"/>
  <c r="AM229" i="8"/>
  <c r="AM230" i="8"/>
  <c r="AM231" i="8"/>
  <c r="AM232" i="8"/>
  <c r="AM233" i="8"/>
  <c r="AM234" i="8"/>
  <c r="AM235" i="8"/>
  <c r="AM236" i="8"/>
  <c r="AM237" i="8"/>
  <c r="AM238" i="8"/>
  <c r="AM239" i="8"/>
  <c r="AM240" i="8"/>
  <c r="AM241" i="8"/>
  <c r="AM242" i="8"/>
  <c r="AM243" i="8"/>
  <c r="AM244" i="8"/>
  <c r="AM245" i="8"/>
  <c r="AM246" i="8"/>
  <c r="AM247" i="8"/>
  <c r="AM248" i="8"/>
  <c r="AM249" i="8"/>
  <c r="AM250" i="8"/>
  <c r="AM251" i="8"/>
  <c r="AM252" i="8"/>
  <c r="AM253" i="8"/>
  <c r="AM254" i="8"/>
  <c r="AM255" i="8"/>
  <c r="AM256" i="8"/>
  <c r="AM257" i="8"/>
  <c r="AM258" i="8"/>
  <c r="AM259" i="8"/>
  <c r="AM260" i="8"/>
  <c r="AM261" i="8"/>
  <c r="AM262" i="8"/>
  <c r="AM263" i="8"/>
  <c r="AM264" i="8"/>
  <c r="AM265" i="8"/>
  <c r="AM266" i="8"/>
  <c r="AM267" i="8"/>
  <c r="AM268" i="8"/>
  <c r="AM269" i="8"/>
  <c r="AM270" i="8"/>
  <c r="AM271" i="8"/>
  <c r="AM272" i="8"/>
  <c r="AM273" i="8"/>
  <c r="AM274" i="8"/>
  <c r="AM275" i="8"/>
  <c r="AM276" i="8"/>
  <c r="AM277" i="8"/>
  <c r="AM278" i="8"/>
  <c r="AM279" i="8"/>
  <c r="AM280" i="8"/>
  <c r="AM281" i="8"/>
  <c r="AM282" i="8"/>
  <c r="AM283" i="8"/>
  <c r="AM284" i="8"/>
  <c r="AM285" i="8"/>
  <c r="AM286" i="8"/>
  <c r="AM287" i="8"/>
  <c r="AM288" i="8"/>
  <c r="AM289" i="8"/>
  <c r="AM290" i="8"/>
  <c r="AM291" i="8"/>
  <c r="AM292" i="8"/>
  <c r="AM293" i="8"/>
  <c r="AM294" i="8"/>
  <c r="AM295" i="8"/>
  <c r="AM296" i="8"/>
  <c r="AM297" i="8"/>
  <c r="AM298" i="8"/>
  <c r="AM299" i="8"/>
  <c r="AM300" i="8"/>
  <c r="AM301" i="8"/>
  <c r="AM302" i="8"/>
  <c r="AM303" i="8"/>
  <c r="AM304" i="8"/>
  <c r="AM305" i="8"/>
  <c r="AM306" i="8"/>
  <c r="AM307" i="8"/>
  <c r="AM308" i="8"/>
  <c r="AM309" i="8"/>
  <c r="AM310" i="8"/>
  <c r="AM311" i="8"/>
  <c r="AM312" i="8"/>
  <c r="AM313" i="8"/>
  <c r="AM314" i="8"/>
  <c r="AM315" i="8"/>
  <c r="AM316" i="8"/>
  <c r="AM317" i="8"/>
  <c r="AM318" i="8"/>
  <c r="AM319" i="8"/>
  <c r="AM320" i="8"/>
  <c r="AM321" i="8"/>
  <c r="AM322" i="8"/>
  <c r="AM323" i="8"/>
  <c r="AM324" i="8"/>
  <c r="AM325" i="8"/>
  <c r="AM326" i="8"/>
  <c r="AM327" i="8"/>
  <c r="AM328" i="8"/>
  <c r="AM329" i="8"/>
  <c r="AM330" i="8"/>
  <c r="AM331" i="8"/>
  <c r="AM332" i="8"/>
  <c r="AM333" i="8"/>
  <c r="AM334" i="8"/>
  <c r="AM335" i="8"/>
  <c r="AM336" i="8"/>
  <c r="AM337" i="8"/>
  <c r="AM338" i="8"/>
  <c r="AM339" i="8"/>
  <c r="AM340" i="8"/>
  <c r="AM341" i="8"/>
  <c r="AM342" i="8"/>
  <c r="AM343" i="8"/>
  <c r="AM344" i="8"/>
  <c r="AM345" i="8"/>
  <c r="AM346" i="8"/>
  <c r="AM347" i="8"/>
  <c r="AM348" i="8"/>
  <c r="AM349" i="8"/>
  <c r="AM350" i="8"/>
  <c r="AM351" i="8"/>
  <c r="AM352" i="8"/>
  <c r="AM353" i="8"/>
  <c r="AM354" i="8"/>
  <c r="AM355" i="8"/>
  <c r="AM356" i="8"/>
  <c r="AM357" i="8"/>
  <c r="AM358" i="8"/>
  <c r="AM359" i="8"/>
  <c r="AM360" i="8"/>
  <c r="AM361" i="8"/>
  <c r="AM362" i="8"/>
  <c r="AM363" i="8"/>
  <c r="AM364" i="8"/>
  <c r="AM365" i="8"/>
  <c r="AM366" i="8"/>
  <c r="AM367" i="8"/>
  <c r="AM368" i="8"/>
  <c r="AM369" i="8"/>
  <c r="AM370" i="8"/>
  <c r="AM371" i="8"/>
  <c r="AM372" i="8"/>
  <c r="AM373" i="8"/>
  <c r="AM374" i="8"/>
  <c r="AM375" i="8"/>
  <c r="AM376" i="8"/>
  <c r="AM377" i="8"/>
  <c r="AM378" i="8"/>
  <c r="AM379" i="8"/>
  <c r="AM380" i="8"/>
  <c r="AM381" i="8"/>
  <c r="AM382" i="8"/>
  <c r="AM383" i="8"/>
  <c r="AM384" i="8"/>
  <c r="AM385" i="8"/>
  <c r="AM386" i="8"/>
  <c r="AM387" i="8"/>
  <c r="AM388" i="8"/>
  <c r="AM389" i="8"/>
  <c r="AM390" i="8"/>
  <c r="AM391" i="8"/>
  <c r="AM392" i="8"/>
  <c r="AM393" i="8"/>
  <c r="AM394" i="8"/>
  <c r="AM395" i="8"/>
  <c r="AM396" i="8"/>
  <c r="AM397" i="8"/>
  <c r="AM398" i="8"/>
  <c r="AM399" i="8"/>
  <c r="AM400" i="8"/>
  <c r="AM401" i="8"/>
  <c r="AM402" i="8"/>
  <c r="AM403" i="8"/>
  <c r="AM404" i="8"/>
  <c r="AM405" i="8"/>
  <c r="AM406" i="8"/>
  <c r="AM407" i="8"/>
  <c r="AM408" i="8"/>
  <c r="AM409" i="8"/>
  <c r="AM410" i="8"/>
  <c r="AM411" i="8"/>
  <c r="AM412" i="8"/>
  <c r="AM413" i="8"/>
  <c r="AM414" i="8"/>
  <c r="AM415" i="8"/>
  <c r="AM416" i="8"/>
  <c r="AM417" i="8"/>
  <c r="AM418" i="8"/>
  <c r="AM419" i="8"/>
  <c r="AM420" i="8"/>
  <c r="AM421" i="8"/>
  <c r="AM422" i="8"/>
  <c r="AM423" i="8"/>
  <c r="AM424" i="8"/>
  <c r="AM425" i="8"/>
  <c r="AM426" i="8"/>
  <c r="AM427" i="8"/>
  <c r="AM428" i="8"/>
  <c r="AM429" i="8"/>
  <c r="AM430" i="8"/>
  <c r="AM431" i="8"/>
  <c r="AM432" i="8"/>
  <c r="AM433" i="8"/>
  <c r="AM434" i="8"/>
  <c r="AM435" i="8"/>
  <c r="AM436" i="8"/>
  <c r="AM437" i="8"/>
  <c r="AM438" i="8"/>
  <c r="AM439" i="8"/>
  <c r="AM440" i="8"/>
  <c r="AM441" i="8"/>
  <c r="AM442" i="8"/>
  <c r="AM443" i="8"/>
  <c r="AM444" i="8"/>
  <c r="AM445" i="8"/>
  <c r="AM446" i="8"/>
  <c r="AM447" i="8"/>
  <c r="AM448" i="8"/>
  <c r="AM449" i="8"/>
  <c r="AM450" i="8"/>
  <c r="AM451" i="8"/>
  <c r="AM452" i="8"/>
  <c r="AM453" i="8"/>
  <c r="AM454" i="8"/>
  <c r="AM455" i="8"/>
  <c r="AM456" i="8"/>
  <c r="AM457" i="8"/>
  <c r="AM458" i="8"/>
  <c r="AM459" i="8"/>
  <c r="AM460" i="8"/>
  <c r="AM461" i="8"/>
  <c r="AM462" i="8"/>
  <c r="AM463" i="8"/>
  <c r="AM464" i="8"/>
  <c r="AM465" i="8"/>
  <c r="AM466" i="8"/>
  <c r="AM467" i="8"/>
  <c r="AM468" i="8"/>
  <c r="AM469" i="8"/>
  <c r="AM470" i="8"/>
  <c r="AM471" i="8"/>
  <c r="AM472" i="8"/>
  <c r="AM473" i="8"/>
  <c r="AM474" i="8"/>
  <c r="AM475" i="8"/>
  <c r="AM476" i="8"/>
  <c r="AM477" i="8"/>
  <c r="AM478" i="8"/>
  <c r="AM479" i="8"/>
  <c r="AM480" i="8"/>
  <c r="AM481" i="8"/>
  <c r="AM482" i="8"/>
  <c r="AM483" i="8"/>
  <c r="AM484" i="8"/>
  <c r="AM485" i="8"/>
  <c r="AM486" i="8"/>
  <c r="AM487" i="8"/>
  <c r="AM488" i="8"/>
  <c r="AM489" i="8"/>
  <c r="AM490" i="8"/>
  <c r="AM491" i="8"/>
  <c r="AM492" i="8"/>
  <c r="AM493" i="8"/>
  <c r="AM494" i="8"/>
  <c r="AM495" i="8"/>
  <c r="AM496" i="8"/>
  <c r="AM497" i="8"/>
  <c r="AM498" i="8"/>
  <c r="AM499" i="8"/>
  <c r="AM500" i="8"/>
  <c r="AM501" i="8"/>
  <c r="AM502" i="8"/>
  <c r="AM503" i="8"/>
  <c r="AM504" i="8"/>
  <c r="AM505" i="8"/>
  <c r="AM506" i="8"/>
  <c r="AM507" i="8"/>
  <c r="AM508" i="8"/>
  <c r="AM509" i="8"/>
  <c r="AM510" i="8"/>
  <c r="AM511" i="8"/>
  <c r="AM512" i="8"/>
  <c r="AM513" i="8"/>
  <c r="AM514" i="8"/>
  <c r="AM515" i="8"/>
  <c r="AM516" i="8"/>
  <c r="AM517" i="8"/>
  <c r="AM518" i="8"/>
  <c r="AM519" i="8"/>
  <c r="AM520" i="8"/>
  <c r="AM521" i="8"/>
  <c r="AM522" i="8"/>
  <c r="AM523" i="8"/>
  <c r="AM524" i="8"/>
  <c r="AM525" i="8"/>
  <c r="AM526" i="8"/>
  <c r="AM527" i="8"/>
  <c r="AM528" i="8"/>
  <c r="AM529" i="8"/>
  <c r="AM530" i="8"/>
  <c r="AM531" i="8"/>
  <c r="AM532" i="8"/>
  <c r="AM533" i="8"/>
  <c r="AM534" i="8"/>
  <c r="AM535" i="8"/>
  <c r="AM536" i="8"/>
  <c r="AM537" i="8"/>
  <c r="AM538" i="8"/>
  <c r="AM539" i="8"/>
  <c r="AM540" i="8"/>
  <c r="AM541" i="8"/>
  <c r="AM542" i="8"/>
  <c r="AM543" i="8"/>
  <c r="AM544" i="8"/>
  <c r="AM545" i="8"/>
  <c r="AM546" i="8"/>
  <c r="AM547" i="8"/>
  <c r="AM548" i="8"/>
  <c r="AM549" i="8"/>
  <c r="AM550" i="8"/>
  <c r="AM551" i="8"/>
  <c r="AM552" i="8"/>
  <c r="AM553" i="8"/>
  <c r="AM554" i="8"/>
  <c r="AM555" i="8"/>
  <c r="AM556" i="8"/>
  <c r="AM557" i="8"/>
  <c r="AM558" i="8"/>
  <c r="AM559" i="8"/>
  <c r="AM560" i="8"/>
  <c r="AM561" i="8"/>
  <c r="AM562" i="8"/>
  <c r="AM563" i="8"/>
  <c r="AM564" i="8"/>
  <c r="AM565" i="8"/>
  <c r="AM566" i="8"/>
  <c r="AM567" i="8"/>
  <c r="AM568" i="8"/>
  <c r="AM569" i="8"/>
  <c r="AM570" i="8"/>
  <c r="AM571" i="8"/>
  <c r="AM572" i="8"/>
  <c r="AM573" i="8"/>
  <c r="AM574" i="8"/>
  <c r="AM575" i="8"/>
  <c r="AM576" i="8"/>
  <c r="AM577" i="8"/>
  <c r="AM578" i="8"/>
  <c r="AM579" i="8"/>
  <c r="AM580" i="8"/>
  <c r="AM581" i="8"/>
  <c r="AM582" i="8"/>
  <c r="AM583" i="8"/>
  <c r="AM584" i="8"/>
  <c r="AM585" i="8"/>
  <c r="AM586" i="8"/>
  <c r="AM587" i="8"/>
  <c r="AM588" i="8"/>
  <c r="AM589" i="8"/>
  <c r="AM590" i="8"/>
  <c r="AM591" i="8"/>
  <c r="AM592" i="8"/>
  <c r="AM593" i="8"/>
  <c r="AM594" i="8"/>
  <c r="AM595" i="8"/>
  <c r="AM596" i="8"/>
  <c r="AM597" i="8"/>
  <c r="AM598" i="8"/>
  <c r="AM599" i="8"/>
  <c r="AM600" i="8"/>
  <c r="AM601" i="8"/>
  <c r="AM602" i="8"/>
  <c r="AM603" i="8"/>
  <c r="AM604" i="8"/>
  <c r="AM605" i="8"/>
  <c r="AM606" i="8"/>
  <c r="AM607" i="8"/>
  <c r="AM608" i="8"/>
  <c r="AM609" i="8"/>
  <c r="AM610" i="8"/>
  <c r="AM611" i="8"/>
  <c r="AM612" i="8"/>
  <c r="AM613" i="8"/>
  <c r="AM614" i="8"/>
  <c r="AM615" i="8"/>
  <c r="AM616" i="8"/>
  <c r="AM617" i="8"/>
  <c r="AM618" i="8"/>
  <c r="AM619" i="8"/>
  <c r="AM620" i="8"/>
  <c r="AM621" i="8"/>
  <c r="AM622" i="8"/>
  <c r="AM623" i="8"/>
  <c r="AM624" i="8"/>
  <c r="AM625" i="8"/>
  <c r="AM626" i="8"/>
  <c r="AM627" i="8"/>
  <c r="AM628" i="8"/>
  <c r="AM629" i="8"/>
  <c r="AM630" i="8"/>
  <c r="AM631" i="8"/>
  <c r="AM632" i="8"/>
  <c r="AM633" i="8"/>
  <c r="AM634" i="8"/>
  <c r="AM635" i="8"/>
  <c r="AM636" i="8"/>
  <c r="AM637" i="8"/>
  <c r="AM638" i="8"/>
  <c r="AM639" i="8"/>
  <c r="AM640" i="8"/>
  <c r="AM641" i="8"/>
  <c r="AM642" i="8"/>
  <c r="AM643" i="8"/>
  <c r="AM644" i="8"/>
  <c r="AM645" i="8"/>
  <c r="AM646" i="8"/>
  <c r="AM647" i="8"/>
  <c r="AM648" i="8"/>
  <c r="AM649" i="8"/>
  <c r="AM650" i="8"/>
  <c r="AM651" i="8"/>
  <c r="AM652" i="8"/>
  <c r="AM653" i="8"/>
  <c r="AM654" i="8"/>
  <c r="AM655" i="8"/>
  <c r="AM656" i="8"/>
  <c r="AM657" i="8"/>
  <c r="AM658" i="8"/>
  <c r="AM659" i="8"/>
  <c r="AM660" i="8"/>
  <c r="AM661" i="8"/>
  <c r="AM662" i="8"/>
  <c r="AM663" i="8"/>
  <c r="AM664" i="8"/>
  <c r="AM665" i="8"/>
  <c r="AM666" i="8"/>
  <c r="AM667" i="8"/>
  <c r="AM668" i="8"/>
  <c r="AM669" i="8"/>
  <c r="AM670" i="8"/>
  <c r="AM671" i="8"/>
  <c r="AM672" i="8"/>
  <c r="AM673" i="8"/>
  <c r="AM674" i="8"/>
  <c r="AM675" i="8"/>
  <c r="AM676" i="8"/>
  <c r="AM677" i="8"/>
  <c r="AM678" i="8"/>
  <c r="AM679" i="8"/>
  <c r="AM680" i="8"/>
  <c r="AM681" i="8"/>
  <c r="AM682" i="8"/>
  <c r="AM683" i="8"/>
  <c r="AM684" i="8"/>
  <c r="AM685" i="8"/>
  <c r="AM686" i="8"/>
  <c r="AM687" i="8"/>
  <c r="AM688" i="8"/>
  <c r="AM689" i="8"/>
  <c r="AM690" i="8"/>
  <c r="AM691" i="8"/>
  <c r="AM692" i="8"/>
  <c r="AM693" i="8"/>
  <c r="AM694" i="8"/>
  <c r="AM695" i="8"/>
  <c r="AM696" i="8"/>
  <c r="AM697" i="8"/>
  <c r="AM698" i="8"/>
  <c r="AM699" i="8"/>
  <c r="AM700" i="8"/>
  <c r="AM701" i="8"/>
  <c r="AM702" i="8"/>
  <c r="AM703" i="8"/>
  <c r="AM704" i="8"/>
  <c r="AM705" i="8"/>
  <c r="AM706" i="8"/>
  <c r="AM707" i="8"/>
  <c r="AM708" i="8"/>
  <c r="AM709" i="8"/>
  <c r="AM710" i="8"/>
  <c r="AM711" i="8"/>
  <c r="AM712" i="8"/>
  <c r="AM713" i="8"/>
  <c r="AM714" i="8"/>
  <c r="AM715" i="8"/>
  <c r="AM716" i="8"/>
  <c r="AM717" i="8"/>
  <c r="AM718" i="8"/>
  <c r="AM719" i="8"/>
  <c r="AM720" i="8"/>
  <c r="AM721" i="8"/>
  <c r="AM722" i="8"/>
  <c r="AM723" i="8"/>
  <c r="AM724" i="8"/>
  <c r="AM725" i="8"/>
  <c r="AM726" i="8"/>
  <c r="AM727" i="8"/>
  <c r="AM728" i="8"/>
  <c r="AM729" i="8"/>
  <c r="AM730" i="8"/>
  <c r="AM731" i="8"/>
  <c r="AM732" i="8"/>
  <c r="AM733" i="8"/>
  <c r="AM734" i="8"/>
  <c r="AM735" i="8"/>
  <c r="AM736" i="8"/>
  <c r="AM737" i="8"/>
  <c r="AM738" i="8"/>
  <c r="AM739" i="8"/>
  <c r="AM740" i="8"/>
  <c r="AM741" i="8"/>
  <c r="AM742" i="8"/>
  <c r="AM743" i="8"/>
  <c r="AM744" i="8"/>
  <c r="AM745" i="8"/>
  <c r="AM746" i="8"/>
  <c r="AM747" i="8"/>
  <c r="AM748" i="8"/>
  <c r="AM749" i="8"/>
  <c r="AM750" i="8"/>
  <c r="AM751" i="8"/>
  <c r="AM752" i="8"/>
  <c r="AM753" i="8"/>
  <c r="AM754" i="8"/>
  <c r="AM755" i="8"/>
  <c r="AM756" i="8"/>
  <c r="AM757" i="8"/>
  <c r="AM758" i="8"/>
  <c r="AM759" i="8"/>
  <c r="AM760" i="8"/>
  <c r="AM761" i="8"/>
  <c r="AM762" i="8"/>
  <c r="AM763" i="8"/>
  <c r="AM764" i="8"/>
  <c r="AM765" i="8"/>
  <c r="AM766" i="8"/>
  <c r="AM767" i="8"/>
  <c r="AM768" i="8"/>
  <c r="AM769" i="8"/>
  <c r="AM770" i="8"/>
  <c r="AM771" i="8"/>
  <c r="AM772" i="8"/>
  <c r="AM773" i="8"/>
  <c r="AM774" i="8"/>
  <c r="AM775" i="8"/>
  <c r="AM776" i="8"/>
  <c r="AM777" i="8"/>
  <c r="AM778" i="8"/>
  <c r="AM779" i="8"/>
  <c r="AM780" i="8"/>
  <c r="AM781" i="8"/>
  <c r="AM782" i="8"/>
  <c r="AM783" i="8"/>
  <c r="AM784" i="8"/>
  <c r="AM785" i="8"/>
  <c r="AM786" i="8"/>
  <c r="AM787" i="8"/>
  <c r="AM788" i="8"/>
  <c r="AM789" i="8"/>
  <c r="AM790" i="8"/>
  <c r="AM791" i="8"/>
  <c r="AM792" i="8"/>
  <c r="AM793" i="8"/>
  <c r="AM794" i="8"/>
  <c r="AM795" i="8"/>
  <c r="AM796" i="8"/>
  <c r="AM797" i="8"/>
  <c r="AM798" i="8"/>
  <c r="AM799" i="8"/>
  <c r="AM800" i="8"/>
  <c r="AM801" i="8"/>
  <c r="AM802" i="8"/>
  <c r="AM803" i="8"/>
  <c r="AM804" i="8"/>
  <c r="AM805" i="8"/>
  <c r="AM806" i="8"/>
  <c r="AM807" i="8"/>
  <c r="AM808" i="8"/>
  <c r="AM809" i="8"/>
  <c r="AM810" i="8"/>
  <c r="AM811" i="8"/>
  <c r="AM812" i="8"/>
  <c r="AM813" i="8"/>
  <c r="AM814" i="8"/>
  <c r="AM815" i="8"/>
  <c r="AM816" i="8"/>
  <c r="AM817" i="8"/>
  <c r="AM818" i="8"/>
  <c r="AM819" i="8"/>
  <c r="AM820" i="8"/>
  <c r="AM821" i="8"/>
  <c r="AM822" i="8"/>
  <c r="AM823" i="8"/>
  <c r="AM824" i="8"/>
  <c r="AM825" i="8"/>
  <c r="AM826" i="8"/>
  <c r="AM827" i="8"/>
  <c r="AM828" i="8"/>
  <c r="AM829" i="8"/>
  <c r="AM830" i="8"/>
  <c r="AM831" i="8"/>
  <c r="AM832" i="8"/>
  <c r="AM833" i="8"/>
  <c r="AM834" i="8"/>
  <c r="AM835" i="8"/>
  <c r="AM836" i="8"/>
  <c r="AM837" i="8"/>
  <c r="AM838" i="8"/>
  <c r="AM839" i="8"/>
  <c r="AM840" i="8"/>
  <c r="AM841" i="8"/>
  <c r="AM842" i="8"/>
  <c r="AM843" i="8"/>
  <c r="AM844" i="8"/>
  <c r="AM845" i="8"/>
  <c r="AM846" i="8"/>
  <c r="AM847" i="8"/>
  <c r="AM848" i="8"/>
  <c r="AM849" i="8"/>
  <c r="AM850" i="8"/>
  <c r="AM851" i="8"/>
  <c r="AM852" i="8"/>
  <c r="AM853" i="8"/>
  <c r="AM854" i="8"/>
  <c r="AM855" i="8"/>
  <c r="AM856" i="8"/>
  <c r="AM857" i="8"/>
  <c r="AM858" i="8"/>
  <c r="AM859" i="8"/>
  <c r="AM860" i="8"/>
  <c r="AM861" i="8"/>
  <c r="AM862" i="8"/>
  <c r="AM863" i="8"/>
  <c r="AM864" i="8"/>
  <c r="AM865" i="8"/>
  <c r="AM866" i="8"/>
  <c r="AM867" i="8"/>
  <c r="AM868" i="8"/>
  <c r="AM869" i="8"/>
  <c r="AM870" i="8"/>
  <c r="AM871" i="8"/>
  <c r="AM872" i="8"/>
  <c r="AM873" i="8"/>
  <c r="AM874" i="8"/>
  <c r="AM875" i="8"/>
  <c r="AM876" i="8"/>
  <c r="AM877" i="8"/>
  <c r="AM878" i="8"/>
  <c r="AM879" i="8"/>
  <c r="AM880" i="8"/>
  <c r="AM881" i="8"/>
  <c r="AM882" i="8"/>
  <c r="AM883" i="8"/>
  <c r="AM884" i="8"/>
  <c r="AM885" i="8"/>
  <c r="AM886" i="8"/>
  <c r="AM887" i="8"/>
  <c r="AM888" i="8"/>
  <c r="AM889" i="8"/>
  <c r="AM890" i="8"/>
  <c r="AM891" i="8"/>
  <c r="AM892" i="8"/>
  <c r="AM893" i="8"/>
  <c r="AM894" i="8"/>
  <c r="AM895" i="8"/>
  <c r="AM896" i="8"/>
  <c r="AM897" i="8"/>
  <c r="AM898" i="8"/>
  <c r="AM899" i="8"/>
  <c r="AM900" i="8"/>
  <c r="AM901" i="8"/>
  <c r="AM902" i="8"/>
  <c r="AM903" i="8"/>
  <c r="AM904" i="8"/>
  <c r="AM905" i="8"/>
  <c r="AM906" i="8"/>
  <c r="AM907" i="8"/>
  <c r="AM908" i="8"/>
  <c r="AM909" i="8"/>
  <c r="AM910" i="8"/>
  <c r="AM911" i="8"/>
  <c r="AM912" i="8"/>
  <c r="AM913" i="8"/>
  <c r="AM914" i="8"/>
  <c r="AM915" i="8"/>
  <c r="AM916" i="8"/>
  <c r="AM917" i="8"/>
  <c r="AM918" i="8"/>
  <c r="AM919" i="8"/>
  <c r="AM920" i="8"/>
  <c r="AM921" i="8"/>
  <c r="AM922" i="8"/>
  <c r="AM923" i="8"/>
  <c r="AM924" i="8"/>
  <c r="AM925" i="8"/>
  <c r="AM926" i="8"/>
  <c r="AM927" i="8"/>
  <c r="AM928" i="8"/>
  <c r="AM929" i="8"/>
  <c r="AM930" i="8"/>
  <c r="AM931" i="8"/>
  <c r="AM932" i="8"/>
  <c r="AM933" i="8"/>
  <c r="AM934" i="8"/>
  <c r="AM935" i="8"/>
  <c r="AM936" i="8"/>
  <c r="AM937" i="8"/>
  <c r="AM938" i="8"/>
  <c r="AM939" i="8"/>
  <c r="AM940" i="8"/>
  <c r="AM941" i="8"/>
  <c r="AM942" i="8"/>
  <c r="AM943" i="8"/>
  <c r="AM944" i="8"/>
  <c r="AM945" i="8"/>
  <c r="AM946" i="8"/>
  <c r="AM947" i="8"/>
  <c r="AM948" i="8"/>
  <c r="AM949" i="8"/>
  <c r="AM950" i="8"/>
  <c r="AM951" i="8"/>
  <c r="AM952" i="8"/>
  <c r="AM953" i="8"/>
  <c r="AM954" i="8"/>
  <c r="AM955" i="8"/>
  <c r="AM956" i="8"/>
  <c r="AM957" i="8"/>
  <c r="AM958" i="8"/>
  <c r="AM959" i="8"/>
  <c r="AM960" i="8"/>
  <c r="AM961" i="8"/>
  <c r="AM962" i="8"/>
  <c r="AM963" i="8"/>
  <c r="AM964" i="8"/>
  <c r="AM965" i="8"/>
  <c r="AM966" i="8"/>
  <c r="AM967" i="8"/>
  <c r="AM968" i="8"/>
  <c r="AM969" i="8"/>
  <c r="AM970" i="8"/>
  <c r="AM971" i="8"/>
  <c r="AM972" i="8"/>
  <c r="AM973" i="8"/>
  <c r="AM974" i="8"/>
  <c r="AM975" i="8"/>
  <c r="AM976" i="8"/>
  <c r="AM977" i="8"/>
  <c r="AM978" i="8"/>
  <c r="AM979" i="8"/>
  <c r="AM980" i="8"/>
  <c r="AM981" i="8"/>
  <c r="AM982" i="8"/>
  <c r="AM983" i="8"/>
  <c r="AM984" i="8"/>
  <c r="AM985" i="8"/>
  <c r="AM986" i="8"/>
  <c r="AM987" i="8"/>
  <c r="AM988" i="8"/>
  <c r="AM989" i="8"/>
  <c r="AM990" i="8"/>
  <c r="AM991" i="8"/>
  <c r="AM992" i="8"/>
  <c r="AM993" i="8"/>
  <c r="AM994" i="8"/>
  <c r="AM995" i="8"/>
  <c r="AM996" i="8"/>
  <c r="AM997" i="8"/>
  <c r="AM998" i="8"/>
  <c r="AM999" i="8"/>
  <c r="AM1000" i="8"/>
  <c r="AM1001" i="8"/>
  <c r="AM1002" i="8"/>
  <c r="AM1003" i="8"/>
  <c r="AM1004" i="8"/>
  <c r="AM1005" i="8"/>
  <c r="AM1006" i="8"/>
  <c r="AM1007" i="8"/>
  <c r="AM1008" i="8"/>
  <c r="AM1009" i="8"/>
  <c r="AM1010" i="8"/>
  <c r="AM1011" i="8"/>
  <c r="AM1012" i="8"/>
  <c r="AM1013" i="8"/>
  <c r="AM1014" i="8"/>
  <c r="AM1015" i="8"/>
  <c r="AM1016" i="8"/>
  <c r="AM1017" i="8"/>
  <c r="AM1018" i="8"/>
  <c r="AM1019" i="8"/>
  <c r="AM1020" i="8"/>
  <c r="AM1021" i="8"/>
  <c r="AM1022" i="8"/>
  <c r="AM1023" i="8"/>
  <c r="AM1024" i="8"/>
  <c r="AM1025" i="8"/>
  <c r="AM1026" i="8"/>
  <c r="AM1027" i="8"/>
  <c r="AM1028" i="8"/>
  <c r="AM1029" i="8"/>
  <c r="AM1030" i="8"/>
  <c r="AM1031" i="8"/>
  <c r="AM1032" i="8"/>
  <c r="AM1033" i="8"/>
  <c r="AM1034" i="8"/>
  <c r="AM1035" i="8"/>
  <c r="AM1036" i="8"/>
  <c r="AM1037" i="8"/>
  <c r="AM1038" i="8"/>
  <c r="AM1039" i="8"/>
  <c r="AM1040" i="8"/>
  <c r="AM1041" i="8"/>
  <c r="AM1042" i="8"/>
  <c r="AM1043" i="8"/>
  <c r="AM1044" i="8"/>
  <c r="AM1045" i="8"/>
  <c r="AM1046" i="8"/>
  <c r="AM1047" i="8"/>
  <c r="AM1048" i="8"/>
  <c r="AM1049" i="8"/>
  <c r="AM1050" i="8"/>
  <c r="AM1051" i="8"/>
  <c r="AM1052" i="8"/>
  <c r="AM1053" i="8"/>
  <c r="AM1054" i="8"/>
  <c r="AM1055" i="8"/>
  <c r="AM1056" i="8"/>
  <c r="AM1057" i="8"/>
  <c r="AM1058" i="8"/>
  <c r="AM1059" i="8"/>
  <c r="AM1060" i="8"/>
  <c r="AM1061" i="8"/>
  <c r="AM1062" i="8"/>
  <c r="AM1063" i="8"/>
  <c r="AM1064" i="8"/>
  <c r="AM1065" i="8"/>
  <c r="AM1066" i="8"/>
  <c r="AM1067" i="8"/>
  <c r="AM1068" i="8"/>
  <c r="AM1069" i="8"/>
  <c r="AM1070" i="8"/>
  <c r="AM1071" i="8"/>
  <c r="AM1072" i="8"/>
  <c r="AM1073" i="8"/>
  <c r="AM1074" i="8"/>
  <c r="AM1075" i="8"/>
  <c r="AM1076" i="8"/>
  <c r="AM1077" i="8"/>
  <c r="AM1078" i="8"/>
  <c r="AM1079" i="8"/>
  <c r="AM1080" i="8"/>
  <c r="AM1081" i="8"/>
  <c r="AM1082" i="8"/>
  <c r="AM1083" i="8"/>
  <c r="AM1084" i="8"/>
  <c r="AM1085" i="8"/>
  <c r="AM1086" i="8"/>
  <c r="AM1087" i="8"/>
  <c r="AM1088" i="8"/>
  <c r="AM1089" i="8"/>
  <c r="AM1090" i="8"/>
  <c r="AM1091" i="8"/>
  <c r="AM1092" i="8"/>
  <c r="AM1093" i="8"/>
  <c r="AM1094" i="8"/>
  <c r="AM1095" i="8"/>
  <c r="AM1096" i="8"/>
  <c r="AM1097" i="8"/>
  <c r="AM1098" i="8"/>
  <c r="AM1099" i="8"/>
  <c r="AM1100" i="8"/>
  <c r="AM1101" i="8"/>
  <c r="AM1102" i="8"/>
  <c r="AM1103" i="8"/>
  <c r="AM1104" i="8"/>
  <c r="AM1105" i="8"/>
  <c r="AM1106" i="8"/>
  <c r="AM1107" i="8"/>
  <c r="AM1108" i="8"/>
  <c r="AM1109" i="8"/>
  <c r="AM1110" i="8"/>
  <c r="AM1111" i="8"/>
  <c r="AM1112" i="8"/>
  <c r="AM1113" i="8"/>
  <c r="AM1114" i="8"/>
  <c r="AM1115" i="8"/>
  <c r="AM1116" i="8"/>
  <c r="AM1117" i="8"/>
  <c r="AM1118" i="8"/>
  <c r="AM1119" i="8"/>
  <c r="AM1120" i="8"/>
  <c r="AM1121" i="8"/>
  <c r="AM1122" i="8"/>
  <c r="AM1123" i="8"/>
  <c r="AM1124" i="8"/>
  <c r="AM1125" i="8"/>
  <c r="AM1126" i="8"/>
  <c r="AM1127" i="8"/>
  <c r="AM1128" i="8"/>
  <c r="AM1129" i="8"/>
  <c r="AM1130" i="8"/>
  <c r="AM1131" i="8"/>
  <c r="AM1132" i="8"/>
  <c r="AM1133" i="8"/>
  <c r="AM1134" i="8"/>
  <c r="AM1135" i="8"/>
  <c r="AM1136" i="8"/>
  <c r="AM1137" i="8"/>
  <c r="AM1138" i="8"/>
  <c r="AM1139" i="8"/>
  <c r="AM1140" i="8"/>
  <c r="AM1141" i="8"/>
  <c r="AM1142" i="8"/>
  <c r="AM1143" i="8"/>
  <c r="AM1144" i="8"/>
  <c r="AM1145" i="8"/>
  <c r="AM1146" i="8"/>
  <c r="AM1147" i="8"/>
  <c r="AM1148" i="8"/>
  <c r="AM1149" i="8"/>
  <c r="AM1150" i="8"/>
  <c r="AM1151" i="8"/>
  <c r="AM1152" i="8"/>
  <c r="AM1153" i="8"/>
  <c r="AM1154" i="8"/>
  <c r="AM1155" i="8"/>
  <c r="AM1156" i="8"/>
  <c r="AM1157" i="8"/>
  <c r="AM1158" i="8"/>
  <c r="AM1159" i="8"/>
  <c r="AM1160" i="8"/>
  <c r="AM1161" i="8"/>
  <c r="AM1162" i="8"/>
  <c r="AM1163" i="8"/>
  <c r="AM1164" i="8"/>
  <c r="AM1165" i="8"/>
  <c r="AM1166" i="8"/>
  <c r="AM1167" i="8"/>
  <c r="AM1168" i="8"/>
  <c r="AM1169" i="8"/>
  <c r="AM1170" i="8"/>
  <c r="AM1171" i="8"/>
  <c r="AM1172" i="8"/>
  <c r="AM1173" i="8"/>
  <c r="AM1174" i="8"/>
  <c r="AM1175" i="8"/>
  <c r="AM1176" i="8"/>
  <c r="AM1177" i="8"/>
  <c r="AM1178" i="8"/>
  <c r="AM1179" i="8"/>
  <c r="AM1180" i="8"/>
  <c r="AM1181" i="8"/>
  <c r="AM1182" i="8"/>
  <c r="AM1183" i="8"/>
  <c r="AM1184" i="8"/>
  <c r="AM1185" i="8"/>
  <c r="AM1186" i="8"/>
  <c r="AM1187" i="8"/>
  <c r="AM1188" i="8"/>
  <c r="AM1189" i="8"/>
  <c r="AM1190" i="8"/>
  <c r="AM1191" i="8"/>
  <c r="AM1192" i="8"/>
  <c r="AM1193" i="8"/>
  <c r="AM1194" i="8"/>
  <c r="AW2" i="8"/>
  <c r="AM2" i="8"/>
  <c r="AL2" i="8"/>
  <c r="AM3" i="7"/>
  <c r="AW2" i="7"/>
  <c r="AM2" i="7"/>
  <c r="AL2" i="7"/>
  <c r="AM3" i="6"/>
  <c r="AM4" i="6"/>
  <c r="AM5" i="6"/>
  <c r="AM6" i="6"/>
  <c r="AM7" i="6"/>
  <c r="AM8" i="6"/>
  <c r="AM9" i="6"/>
  <c r="AM10" i="6"/>
  <c r="AM11" i="6"/>
  <c r="AM12" i="6"/>
  <c r="AM13" i="6"/>
  <c r="AM14" i="6"/>
  <c r="AM15" i="6"/>
  <c r="AM16" i="6"/>
  <c r="AM17" i="6"/>
  <c r="AM18" i="6"/>
  <c r="AM19" i="6"/>
  <c r="AM20" i="6"/>
  <c r="AM21" i="6"/>
  <c r="AM22" i="6"/>
  <c r="AM23" i="6"/>
  <c r="AM24" i="6"/>
  <c r="AM25" i="6"/>
  <c r="AM26" i="6"/>
  <c r="AM27" i="6"/>
  <c r="AM28" i="6"/>
  <c r="AM29" i="6"/>
  <c r="AM30" i="6"/>
  <c r="AM31" i="6"/>
  <c r="AM32" i="6"/>
  <c r="AM33" i="6"/>
  <c r="AM34" i="6"/>
  <c r="AM35" i="6"/>
  <c r="AM36" i="6"/>
  <c r="AM37" i="6"/>
  <c r="AM38" i="6"/>
  <c r="AM39" i="6"/>
  <c r="AM40" i="6"/>
  <c r="AM41" i="6"/>
  <c r="AM42" i="6"/>
  <c r="AM43" i="6"/>
  <c r="AM44" i="6"/>
  <c r="AM45" i="6"/>
  <c r="AM46" i="6"/>
  <c r="AM47" i="6"/>
  <c r="AM48" i="6"/>
  <c r="AM49" i="6"/>
  <c r="AM50" i="6"/>
  <c r="AM51" i="6"/>
  <c r="AM52" i="6"/>
  <c r="AM53" i="6"/>
  <c r="AM54" i="6"/>
  <c r="AM55" i="6"/>
  <c r="AM56" i="6"/>
  <c r="AM57" i="6"/>
  <c r="AM58" i="6"/>
  <c r="AM59" i="6"/>
  <c r="AM60" i="6"/>
  <c r="AM61" i="6"/>
  <c r="AM62" i="6"/>
  <c r="AM63" i="6"/>
  <c r="AM64" i="6"/>
  <c r="AM65" i="6"/>
  <c r="AM66" i="6"/>
  <c r="AM67" i="6"/>
  <c r="AM68" i="6"/>
  <c r="AM69" i="6"/>
  <c r="AM70" i="6"/>
  <c r="AM71" i="6"/>
  <c r="AM72" i="6"/>
  <c r="AM73" i="6"/>
  <c r="AM74" i="6"/>
  <c r="AM75" i="6"/>
  <c r="AM76" i="6"/>
  <c r="AM77" i="6"/>
  <c r="AM78" i="6"/>
  <c r="AM79" i="6"/>
  <c r="AM80" i="6"/>
  <c r="AM81" i="6"/>
  <c r="AM82" i="6"/>
  <c r="AM83" i="6"/>
  <c r="AM84" i="6"/>
  <c r="AM85" i="6"/>
  <c r="AM86" i="6"/>
  <c r="AM87" i="6"/>
  <c r="AM88" i="6"/>
  <c r="AM89" i="6"/>
  <c r="AM112" i="6"/>
  <c r="AM113" i="6"/>
  <c r="AM114" i="6"/>
  <c r="AM115" i="6"/>
  <c r="AM116" i="6"/>
  <c r="AM117" i="6"/>
  <c r="AM118" i="6"/>
  <c r="AM119" i="6"/>
  <c r="AM120" i="6"/>
  <c r="AM121" i="6"/>
  <c r="AM122" i="6"/>
  <c r="AM123" i="6"/>
  <c r="AM124" i="6"/>
  <c r="AM125" i="6"/>
  <c r="AM126" i="6"/>
  <c r="AM127" i="6"/>
  <c r="AM128" i="6"/>
  <c r="AM129" i="6"/>
  <c r="AM130" i="6"/>
  <c r="AM131" i="6"/>
  <c r="AM132" i="6"/>
  <c r="AM133" i="6"/>
  <c r="AM134" i="6"/>
  <c r="AM135" i="6"/>
  <c r="AM136" i="6"/>
  <c r="AM137" i="6"/>
  <c r="AM138" i="6"/>
  <c r="AM139" i="6"/>
  <c r="AM140" i="6"/>
  <c r="AM141" i="6"/>
  <c r="AM142" i="6"/>
  <c r="AM143" i="6"/>
  <c r="AM144" i="6"/>
  <c r="AM145" i="6"/>
  <c r="AM146" i="6"/>
  <c r="AM147" i="6"/>
  <c r="AM148" i="6"/>
  <c r="AM149" i="6"/>
  <c r="AM150" i="6"/>
  <c r="AM151" i="6"/>
  <c r="AM152" i="6"/>
  <c r="AM153" i="6"/>
  <c r="AM154" i="6"/>
  <c r="AM155" i="6"/>
  <c r="AM156" i="6"/>
  <c r="AM157" i="6"/>
  <c r="AM158" i="6"/>
  <c r="AM159" i="6"/>
  <c r="AM160" i="6"/>
  <c r="AM161" i="6"/>
  <c r="AM162" i="6"/>
  <c r="AM163" i="6"/>
  <c r="AM164" i="6"/>
  <c r="AM165" i="6"/>
  <c r="AM166" i="6"/>
  <c r="AM167" i="6"/>
  <c r="AM168" i="6"/>
  <c r="AM169" i="6"/>
  <c r="AM170" i="6"/>
  <c r="AM171" i="6"/>
  <c r="AM172" i="6"/>
  <c r="AM173" i="6"/>
  <c r="AM174" i="6"/>
  <c r="AM175" i="6"/>
  <c r="AM176" i="6"/>
  <c r="AM177" i="6"/>
  <c r="AM178" i="6"/>
  <c r="AM179" i="6"/>
  <c r="AM180" i="6"/>
  <c r="AM181" i="6"/>
  <c r="AM182" i="6"/>
  <c r="AM183" i="6"/>
  <c r="AM184" i="6"/>
  <c r="AM185" i="6"/>
  <c r="AM186" i="6"/>
  <c r="AM187" i="6"/>
  <c r="AM188" i="6"/>
  <c r="AM189" i="6"/>
  <c r="AM190" i="6"/>
  <c r="AM191" i="6"/>
  <c r="AM192" i="6"/>
  <c r="AM193" i="6"/>
  <c r="AM194" i="6"/>
  <c r="AM195" i="6"/>
  <c r="AM196" i="6"/>
  <c r="AM197" i="6"/>
  <c r="AM198" i="6"/>
  <c r="AM199" i="6"/>
  <c r="AM200" i="6"/>
  <c r="AM201" i="6"/>
  <c r="AM202" i="6"/>
  <c r="AM203" i="6"/>
  <c r="AM204" i="6"/>
  <c r="AM205" i="6"/>
  <c r="AM206" i="6"/>
  <c r="AM207" i="6"/>
  <c r="AM208" i="6"/>
  <c r="AM209" i="6"/>
  <c r="AM210" i="6"/>
  <c r="AM211" i="6"/>
  <c r="AM212" i="6"/>
  <c r="AM213" i="6"/>
  <c r="AM214" i="6"/>
  <c r="AM215" i="6"/>
  <c r="AM216" i="6"/>
  <c r="AM217" i="6"/>
  <c r="AM218" i="6"/>
  <c r="AM219" i="6"/>
  <c r="AM220" i="6"/>
  <c r="AM221" i="6"/>
  <c r="AM222" i="6"/>
  <c r="AM223" i="6"/>
  <c r="AM224" i="6"/>
  <c r="AM225" i="6"/>
  <c r="AM226" i="6"/>
  <c r="AM227" i="6"/>
  <c r="AM228" i="6"/>
  <c r="AM229" i="6"/>
  <c r="AM230" i="6"/>
  <c r="AM231" i="6"/>
  <c r="AM232" i="6"/>
  <c r="AM233" i="6"/>
  <c r="AM234" i="6"/>
  <c r="AM235" i="6"/>
  <c r="AM236" i="6"/>
  <c r="AM237" i="6"/>
  <c r="AM238" i="6"/>
  <c r="AM239" i="6"/>
  <c r="AM240" i="6"/>
  <c r="AM241" i="6"/>
  <c r="AM242" i="6"/>
  <c r="AM243" i="6"/>
  <c r="AM244" i="6"/>
  <c r="AM245" i="6"/>
  <c r="AM246" i="6"/>
  <c r="AM247" i="6"/>
  <c r="AM248" i="6"/>
  <c r="AM249" i="6"/>
  <c r="AM250" i="6"/>
  <c r="AM251" i="6"/>
  <c r="AM252" i="6"/>
  <c r="AM253" i="6"/>
  <c r="AM254" i="6"/>
  <c r="AM255" i="6"/>
  <c r="AM256" i="6"/>
  <c r="AM257" i="6"/>
  <c r="AM258" i="6"/>
  <c r="AM259" i="6"/>
  <c r="AM260" i="6"/>
  <c r="AM261" i="6"/>
  <c r="AM262" i="6"/>
  <c r="AM263" i="6"/>
  <c r="AM264" i="6"/>
  <c r="AM265" i="6"/>
  <c r="AM266" i="6"/>
  <c r="AM267" i="6"/>
  <c r="AM268" i="6"/>
  <c r="AM269" i="6"/>
  <c r="AM270" i="6"/>
  <c r="AM271" i="6"/>
  <c r="AM272" i="6"/>
  <c r="AM273" i="6"/>
  <c r="AM274" i="6"/>
  <c r="AM275" i="6"/>
  <c r="AM276" i="6"/>
  <c r="AM277" i="6"/>
  <c r="AM278" i="6"/>
  <c r="AM279" i="6"/>
  <c r="AM280" i="6"/>
  <c r="AM281" i="6"/>
  <c r="AM282" i="6"/>
  <c r="AM283" i="6"/>
  <c r="AM284" i="6"/>
  <c r="AM285" i="6"/>
  <c r="AM286" i="6"/>
  <c r="AM287" i="6"/>
  <c r="AM288" i="6"/>
  <c r="AM289" i="6"/>
  <c r="AM290" i="6"/>
  <c r="AM291" i="6"/>
  <c r="AM292" i="6"/>
  <c r="AM293" i="6"/>
  <c r="AM294" i="6"/>
  <c r="AM295" i="6"/>
  <c r="AM296" i="6"/>
  <c r="AM297" i="6"/>
  <c r="AM298" i="6"/>
  <c r="AM299" i="6"/>
  <c r="AM300" i="6"/>
  <c r="AM301" i="6"/>
  <c r="AM302" i="6"/>
  <c r="AM303" i="6"/>
  <c r="AM304" i="6"/>
  <c r="AM305" i="6"/>
  <c r="AM306" i="6"/>
  <c r="AM307" i="6"/>
  <c r="AM308" i="6"/>
  <c r="AM309" i="6"/>
  <c r="AM310" i="6"/>
  <c r="AM311" i="6"/>
  <c r="AM312" i="6"/>
  <c r="AM313" i="6"/>
  <c r="AM314" i="6"/>
  <c r="AM315" i="6"/>
  <c r="AM316" i="6"/>
  <c r="AM317" i="6"/>
  <c r="AM318" i="6"/>
  <c r="AM319" i="6"/>
  <c r="AM320" i="6"/>
  <c r="AM321" i="6"/>
  <c r="AM322" i="6"/>
  <c r="AM323" i="6"/>
  <c r="AM324" i="6"/>
  <c r="AM325" i="6"/>
  <c r="AM326" i="6"/>
  <c r="AM327" i="6"/>
  <c r="AM328" i="6"/>
  <c r="AM329" i="6"/>
  <c r="AM330" i="6"/>
  <c r="AM331" i="6"/>
  <c r="AM332" i="6"/>
  <c r="AM333" i="6"/>
  <c r="AM334" i="6"/>
  <c r="AM335" i="6"/>
  <c r="AM336" i="6"/>
  <c r="AM337" i="6"/>
  <c r="AM338" i="6"/>
  <c r="AM339" i="6"/>
  <c r="AM340" i="6"/>
  <c r="AM341" i="6"/>
  <c r="AM342" i="6"/>
  <c r="AM343" i="6"/>
  <c r="AM344" i="6"/>
  <c r="AM345" i="6"/>
  <c r="AM346" i="6"/>
  <c r="AM347" i="6"/>
  <c r="AM348" i="6"/>
  <c r="AM349" i="6"/>
  <c r="AM350" i="6"/>
  <c r="AM351" i="6"/>
  <c r="AM352" i="6"/>
  <c r="AM353" i="6"/>
  <c r="AM354" i="6"/>
  <c r="AM355" i="6"/>
  <c r="AM356" i="6"/>
  <c r="AM357" i="6"/>
  <c r="AM358" i="6"/>
  <c r="AM359" i="6"/>
  <c r="AM360" i="6"/>
  <c r="AM361" i="6"/>
  <c r="AM362" i="6"/>
  <c r="AM363" i="6"/>
  <c r="AM364" i="6"/>
  <c r="AM365" i="6"/>
  <c r="AM366" i="6"/>
  <c r="AM367" i="6"/>
  <c r="AM368" i="6"/>
  <c r="AM369" i="6"/>
  <c r="AM370" i="6"/>
  <c r="AM371" i="6"/>
  <c r="AM372" i="6"/>
  <c r="AM373" i="6"/>
  <c r="AM374" i="6"/>
  <c r="AM375" i="6"/>
  <c r="AM376" i="6"/>
  <c r="AM377" i="6"/>
  <c r="AM378" i="6"/>
  <c r="AM379" i="6"/>
  <c r="AM380" i="6"/>
  <c r="AM381" i="6"/>
  <c r="AM382" i="6"/>
  <c r="AM383" i="6"/>
  <c r="AM384" i="6"/>
  <c r="AM385" i="6"/>
  <c r="AM386" i="6"/>
  <c r="AM387" i="6"/>
  <c r="AM388" i="6"/>
  <c r="AM389" i="6"/>
  <c r="AM390" i="6"/>
  <c r="AM391" i="6"/>
  <c r="AM392" i="6"/>
  <c r="AM393" i="6"/>
  <c r="AM394" i="6"/>
  <c r="AM395" i="6"/>
  <c r="AM396" i="6"/>
  <c r="AM397" i="6"/>
  <c r="AM398" i="6"/>
  <c r="AM399" i="6"/>
  <c r="AM400" i="6"/>
  <c r="AM401" i="6"/>
  <c r="AM402" i="6"/>
  <c r="AM403" i="6"/>
  <c r="AM404" i="6"/>
  <c r="AM405" i="6"/>
  <c r="AM406" i="6"/>
  <c r="AM407" i="6"/>
  <c r="AM408" i="6"/>
  <c r="AM409" i="6"/>
  <c r="AM410" i="6"/>
  <c r="AM411" i="6"/>
  <c r="AM412" i="6"/>
  <c r="AM413" i="6"/>
  <c r="AM414" i="6"/>
  <c r="AM415" i="6"/>
  <c r="AM416" i="6"/>
  <c r="AM417" i="6"/>
  <c r="AM418" i="6"/>
  <c r="AM419" i="6"/>
  <c r="AM420" i="6"/>
  <c r="AM421" i="6"/>
  <c r="AM422" i="6"/>
  <c r="AM423" i="6"/>
  <c r="AM424" i="6"/>
  <c r="AM425" i="6"/>
  <c r="AM426" i="6"/>
  <c r="AM427" i="6"/>
  <c r="AM428" i="6"/>
  <c r="AM429" i="6"/>
  <c r="AM430" i="6"/>
  <c r="AM431" i="6"/>
  <c r="AM432" i="6"/>
  <c r="AM433" i="6"/>
  <c r="AM434" i="6"/>
  <c r="AM435" i="6"/>
  <c r="AM436" i="6"/>
  <c r="AM437" i="6"/>
  <c r="AM438" i="6"/>
  <c r="AM439" i="6"/>
  <c r="AM440" i="6"/>
  <c r="AM441" i="6"/>
  <c r="AM442" i="6"/>
  <c r="AM443" i="6"/>
  <c r="AM444" i="6"/>
  <c r="AM445" i="6"/>
  <c r="AM446" i="6"/>
  <c r="AM447" i="6"/>
  <c r="AM448" i="6"/>
  <c r="AM449" i="6"/>
  <c r="AM450" i="6"/>
  <c r="AM451" i="6"/>
  <c r="AM452" i="6"/>
  <c r="AM453" i="6"/>
  <c r="AM454" i="6"/>
  <c r="AM455" i="6"/>
  <c r="AM456" i="6"/>
  <c r="AM457" i="6"/>
  <c r="AM458" i="6"/>
  <c r="AM459" i="6"/>
  <c r="AM460" i="6"/>
  <c r="AM461" i="6"/>
  <c r="AM462" i="6"/>
  <c r="AM463" i="6"/>
  <c r="AM464" i="6"/>
  <c r="AM465" i="6"/>
  <c r="AM466" i="6"/>
  <c r="AM467" i="6"/>
  <c r="AM468" i="6"/>
  <c r="AM469" i="6"/>
  <c r="AM470" i="6"/>
  <c r="AM471" i="6"/>
  <c r="AM472" i="6"/>
  <c r="AM473" i="6"/>
  <c r="AM474" i="6"/>
  <c r="AM475" i="6"/>
  <c r="AM476" i="6"/>
  <c r="AM477" i="6"/>
  <c r="AM478" i="6"/>
  <c r="AM479" i="6"/>
  <c r="AM480" i="6"/>
  <c r="AM481" i="6"/>
  <c r="AM482" i="6"/>
  <c r="AM483" i="6"/>
  <c r="AM484" i="6"/>
  <c r="AM485" i="6"/>
  <c r="AM486" i="6"/>
  <c r="AM487" i="6"/>
  <c r="AM488" i="6"/>
  <c r="AM489" i="6"/>
  <c r="AM490" i="6"/>
  <c r="AM491" i="6"/>
  <c r="AM492" i="6"/>
  <c r="AM493" i="6"/>
  <c r="AM494" i="6"/>
  <c r="AM495" i="6"/>
  <c r="AM496" i="6"/>
  <c r="AM497" i="6"/>
  <c r="AM498" i="6"/>
  <c r="AM499" i="6"/>
  <c r="AM500" i="6"/>
  <c r="AM501" i="6"/>
  <c r="AM502" i="6"/>
  <c r="AM503" i="6"/>
  <c r="AM504" i="6"/>
  <c r="AM505" i="6"/>
  <c r="AM506" i="6"/>
  <c r="AM507" i="6"/>
  <c r="AM508" i="6"/>
  <c r="AM509" i="6"/>
  <c r="AM510" i="6"/>
  <c r="AM511" i="6"/>
  <c r="AM512" i="6"/>
  <c r="AM513" i="6"/>
  <c r="AM514" i="6"/>
  <c r="AM515" i="6"/>
  <c r="AM516" i="6"/>
  <c r="AM517" i="6"/>
  <c r="AM518" i="6"/>
  <c r="AM519" i="6"/>
  <c r="AM520" i="6"/>
  <c r="AM521" i="6"/>
  <c r="AM522" i="6"/>
  <c r="AM523" i="6"/>
  <c r="AM524" i="6"/>
  <c r="AM525" i="6"/>
  <c r="AM526" i="6"/>
  <c r="AM527" i="6"/>
  <c r="AM528" i="6"/>
  <c r="AM529" i="6"/>
  <c r="AM530" i="6"/>
  <c r="AM531" i="6"/>
  <c r="AM532" i="6"/>
  <c r="AM533" i="6"/>
  <c r="AM534" i="6"/>
  <c r="AM535" i="6"/>
  <c r="AM536" i="6"/>
  <c r="AM537" i="6"/>
  <c r="AM538" i="6"/>
  <c r="AM539" i="6"/>
  <c r="AM540" i="6"/>
  <c r="AM541" i="6"/>
  <c r="AM542" i="6"/>
  <c r="AM543" i="6"/>
  <c r="AM544" i="6"/>
  <c r="AM545" i="6"/>
  <c r="AM546" i="6"/>
  <c r="AM547" i="6"/>
  <c r="AM548" i="6"/>
  <c r="AM549" i="6"/>
  <c r="AM550" i="6"/>
  <c r="AM551" i="6"/>
  <c r="AM552" i="6"/>
  <c r="AM553" i="6"/>
  <c r="AM554" i="6"/>
  <c r="AM555" i="6"/>
  <c r="AM556" i="6"/>
  <c r="AM557" i="6"/>
  <c r="AM558" i="6"/>
  <c r="AM559" i="6"/>
  <c r="AM560" i="6"/>
  <c r="AM561" i="6"/>
  <c r="AM562" i="6"/>
  <c r="AM563" i="6"/>
  <c r="AM564" i="6"/>
  <c r="AM565" i="6"/>
  <c r="AM566" i="6"/>
  <c r="AM567" i="6"/>
  <c r="AM568" i="6"/>
  <c r="AM569" i="6"/>
  <c r="AM570" i="6"/>
  <c r="AM571" i="6"/>
  <c r="AM572" i="6"/>
  <c r="AM573" i="6"/>
  <c r="AM574" i="6"/>
  <c r="AM575" i="6"/>
  <c r="AM576" i="6"/>
  <c r="AM577" i="6"/>
  <c r="AM578" i="6"/>
  <c r="AM579" i="6"/>
  <c r="AM580" i="6"/>
  <c r="AM581" i="6"/>
  <c r="AM582" i="6"/>
  <c r="AM583" i="6"/>
  <c r="AM584" i="6"/>
  <c r="AM585" i="6"/>
  <c r="AM586" i="6"/>
  <c r="AM587" i="6"/>
  <c r="AM588" i="6"/>
  <c r="AM589" i="6"/>
  <c r="AM590" i="6"/>
  <c r="AM591" i="6"/>
  <c r="AM592" i="6"/>
  <c r="AM593" i="6"/>
  <c r="AM594" i="6"/>
  <c r="AM595" i="6"/>
  <c r="AM596" i="6"/>
  <c r="AM597" i="6"/>
  <c r="AM598" i="6"/>
  <c r="AM599" i="6"/>
  <c r="AM600" i="6"/>
  <c r="AM601" i="6"/>
  <c r="AM602" i="6"/>
  <c r="AM603" i="6"/>
  <c r="AM604" i="6"/>
  <c r="AM605" i="6"/>
  <c r="AM606" i="6"/>
  <c r="AM607" i="6"/>
  <c r="AM608" i="6"/>
  <c r="AM609" i="6"/>
  <c r="AM610" i="6"/>
  <c r="AM611" i="6"/>
  <c r="AM612" i="6"/>
  <c r="AM613" i="6"/>
  <c r="AM614" i="6"/>
  <c r="AM615" i="6"/>
  <c r="AM616" i="6"/>
  <c r="AM617" i="6"/>
  <c r="AM618" i="6"/>
  <c r="AM619" i="6"/>
  <c r="AM620" i="6"/>
  <c r="AM621" i="6"/>
  <c r="AM622" i="6"/>
  <c r="AM623" i="6"/>
  <c r="AM624" i="6"/>
  <c r="AM625" i="6"/>
  <c r="AM626" i="6"/>
  <c r="AM627" i="6"/>
  <c r="AM628" i="6"/>
  <c r="AM629" i="6"/>
  <c r="AM630" i="6"/>
  <c r="AM631" i="6"/>
  <c r="AM632" i="6"/>
  <c r="AM633" i="6"/>
  <c r="AM634" i="6"/>
  <c r="AM635" i="6"/>
  <c r="AM636" i="6"/>
  <c r="AM637" i="6"/>
  <c r="AM638" i="6"/>
  <c r="AM639" i="6"/>
  <c r="AM640" i="6"/>
  <c r="AM641" i="6"/>
  <c r="AM642" i="6"/>
  <c r="AM643" i="6"/>
  <c r="AM644" i="6"/>
  <c r="AM645" i="6"/>
  <c r="AM646" i="6"/>
  <c r="AM647" i="6"/>
  <c r="AM648" i="6"/>
  <c r="AM649" i="6"/>
  <c r="AM650" i="6"/>
  <c r="AM651" i="6"/>
  <c r="AM652" i="6"/>
  <c r="AM653" i="6"/>
  <c r="AM654" i="6"/>
  <c r="AM655" i="6"/>
  <c r="AM656" i="6"/>
  <c r="AM657" i="6"/>
  <c r="AM658" i="6"/>
  <c r="AM659" i="6"/>
  <c r="AM660" i="6"/>
  <c r="AM661" i="6"/>
  <c r="AM662" i="6"/>
  <c r="AM663" i="6"/>
  <c r="AM664" i="6"/>
  <c r="AM665" i="6"/>
  <c r="AM666" i="6"/>
  <c r="AM667" i="6"/>
  <c r="AM668" i="6"/>
  <c r="AM669" i="6"/>
  <c r="AM670" i="6"/>
  <c r="AM671" i="6"/>
  <c r="AM672" i="6"/>
  <c r="AM673" i="6"/>
  <c r="AM674" i="6"/>
  <c r="AM675" i="6"/>
  <c r="AM676" i="6"/>
  <c r="AM677" i="6"/>
  <c r="AM678" i="6"/>
  <c r="AM679" i="6"/>
  <c r="AM680" i="6"/>
  <c r="AM681" i="6"/>
  <c r="AM682" i="6"/>
  <c r="AM683" i="6"/>
  <c r="AM684" i="6"/>
  <c r="AM685" i="6"/>
  <c r="AM686" i="6"/>
  <c r="AM687" i="6"/>
  <c r="AM688" i="6"/>
  <c r="AM689" i="6"/>
  <c r="AM690" i="6"/>
  <c r="AM691" i="6"/>
  <c r="AM692" i="6"/>
  <c r="AM693" i="6"/>
  <c r="AM694" i="6"/>
  <c r="AM695" i="6"/>
  <c r="AM696" i="6"/>
  <c r="AM697" i="6"/>
  <c r="AM698" i="6"/>
  <c r="AM699" i="6"/>
  <c r="AM700" i="6"/>
  <c r="AM701" i="6"/>
  <c r="AM702" i="6"/>
  <c r="AM703" i="6"/>
  <c r="AM704" i="6"/>
  <c r="AM705" i="6"/>
  <c r="AM706" i="6"/>
  <c r="AM707" i="6"/>
  <c r="AM708" i="6"/>
  <c r="AM709" i="6"/>
  <c r="AM710" i="6"/>
  <c r="AM711" i="6"/>
  <c r="AM712" i="6"/>
  <c r="AM713" i="6"/>
  <c r="AM714" i="6"/>
  <c r="AM715" i="6"/>
  <c r="AM716" i="6"/>
  <c r="AM717" i="6"/>
  <c r="AM718" i="6"/>
  <c r="AM719" i="6"/>
  <c r="AM720" i="6"/>
  <c r="AM721" i="6"/>
  <c r="AM722" i="6"/>
  <c r="AM723" i="6"/>
  <c r="AM724" i="6"/>
  <c r="AM725" i="6"/>
  <c r="AM726" i="6"/>
  <c r="AM727" i="6"/>
  <c r="AM728" i="6"/>
  <c r="AM729" i="6"/>
  <c r="AM730" i="6"/>
  <c r="AM731" i="6"/>
  <c r="AM732" i="6"/>
  <c r="AM733" i="6"/>
  <c r="AM734" i="6"/>
  <c r="AM735" i="6"/>
  <c r="AM736" i="6"/>
  <c r="AM737" i="6"/>
  <c r="AM738" i="6"/>
  <c r="AM739" i="6"/>
  <c r="AM740" i="6"/>
  <c r="AM741" i="6"/>
  <c r="AM742" i="6"/>
  <c r="AM743" i="6"/>
  <c r="AM744" i="6"/>
  <c r="AM745" i="6"/>
  <c r="AM746" i="6"/>
  <c r="AM747" i="6"/>
  <c r="AM748" i="6"/>
  <c r="AM749" i="6"/>
  <c r="AM750" i="6"/>
  <c r="AM751" i="6"/>
  <c r="AM752" i="6"/>
  <c r="AM753" i="6"/>
  <c r="AM754" i="6"/>
  <c r="AM755" i="6"/>
  <c r="AM756" i="6"/>
  <c r="AM757" i="6"/>
  <c r="AM758" i="6"/>
  <c r="AM759" i="6"/>
  <c r="AM760" i="6"/>
  <c r="AM761" i="6"/>
  <c r="AM762" i="6"/>
  <c r="AM763" i="6"/>
  <c r="AM764" i="6"/>
  <c r="AM765" i="6"/>
  <c r="AM766" i="6"/>
  <c r="AM767" i="6"/>
  <c r="AM768" i="6"/>
  <c r="AM769" i="6"/>
  <c r="AM770" i="6"/>
  <c r="AM771" i="6"/>
  <c r="AM772" i="6"/>
  <c r="AM773" i="6"/>
  <c r="AM774" i="6"/>
  <c r="AM775" i="6"/>
  <c r="AM776" i="6"/>
  <c r="AM777" i="6"/>
  <c r="AM778" i="6"/>
  <c r="AM779" i="6"/>
  <c r="AM780" i="6"/>
  <c r="AM781" i="6"/>
  <c r="AM782" i="6"/>
  <c r="AM783" i="6"/>
  <c r="AM784" i="6"/>
  <c r="AM785" i="6"/>
  <c r="AM786" i="6"/>
  <c r="AM787" i="6"/>
  <c r="AM788" i="6"/>
  <c r="AM789" i="6"/>
  <c r="AM790" i="6"/>
  <c r="AM791" i="6"/>
  <c r="AM792" i="6"/>
  <c r="AM793" i="6"/>
  <c r="AM794" i="6"/>
  <c r="AM795" i="6"/>
  <c r="AM796" i="6"/>
  <c r="AM797" i="6"/>
  <c r="AM798" i="6"/>
  <c r="AM799" i="6"/>
  <c r="AM800" i="6"/>
  <c r="AM801" i="6"/>
  <c r="AM802" i="6"/>
  <c r="AM803" i="6"/>
  <c r="AM804" i="6"/>
  <c r="AM805" i="6"/>
  <c r="AM806" i="6"/>
  <c r="AM807" i="6"/>
  <c r="AM808" i="6"/>
  <c r="AM809" i="6"/>
  <c r="AM810" i="6"/>
  <c r="AM811" i="6"/>
  <c r="AM812" i="6"/>
  <c r="AM813" i="6"/>
  <c r="AM814" i="6"/>
  <c r="AM815" i="6"/>
  <c r="AM816" i="6"/>
  <c r="AM817" i="6"/>
  <c r="AM818" i="6"/>
  <c r="AM819" i="6"/>
  <c r="AM820" i="6"/>
  <c r="AM821" i="6"/>
  <c r="AM822" i="6"/>
  <c r="AM823" i="6"/>
  <c r="AM824" i="6"/>
  <c r="AM825" i="6"/>
  <c r="AM826" i="6"/>
  <c r="AM827" i="6"/>
  <c r="AM828" i="6"/>
  <c r="AM829" i="6"/>
  <c r="AM830" i="6"/>
  <c r="AM831" i="6"/>
  <c r="AM832" i="6"/>
  <c r="AM833" i="6"/>
  <c r="AM834" i="6"/>
  <c r="AM835" i="6"/>
  <c r="AM836" i="6"/>
  <c r="AM837" i="6"/>
  <c r="AM838" i="6"/>
  <c r="AM839" i="6"/>
  <c r="AM840" i="6"/>
  <c r="AM841" i="6"/>
  <c r="AM842" i="6"/>
  <c r="AM843" i="6"/>
  <c r="AM844" i="6"/>
  <c r="AM845" i="6"/>
  <c r="AM846" i="6"/>
  <c r="AM847" i="6"/>
  <c r="AM848" i="6"/>
  <c r="AM849" i="6"/>
  <c r="AM850" i="6"/>
  <c r="AM851" i="6"/>
  <c r="AM852" i="6"/>
  <c r="AM853" i="6"/>
  <c r="AM854" i="6"/>
  <c r="AM855" i="6"/>
  <c r="AM856" i="6"/>
  <c r="AM857" i="6"/>
  <c r="AM858" i="6"/>
  <c r="AM859" i="6"/>
  <c r="AM860" i="6"/>
  <c r="AM861" i="6"/>
  <c r="AM862" i="6"/>
  <c r="AM863" i="6"/>
  <c r="AM2" i="6"/>
  <c r="AW2" i="6"/>
  <c r="AL2" i="6"/>
  <c r="AM3" i="5"/>
  <c r="AM4" i="5"/>
  <c r="AM5" i="5"/>
  <c r="AM6" i="5"/>
  <c r="AM7" i="5"/>
  <c r="AM8" i="5"/>
  <c r="AM9" i="5"/>
  <c r="AM10" i="5"/>
  <c r="AM11" i="5"/>
  <c r="AM12" i="5"/>
  <c r="AM13" i="5"/>
  <c r="AM14" i="5"/>
  <c r="AM15" i="5"/>
  <c r="AM16" i="5"/>
  <c r="AM17" i="5"/>
  <c r="AM18" i="5"/>
  <c r="AM19" i="5"/>
  <c r="AM20" i="5"/>
  <c r="AM21" i="5"/>
  <c r="AM22" i="5"/>
  <c r="AM23" i="5"/>
  <c r="AM24" i="5"/>
  <c r="AM25" i="5"/>
  <c r="AM26" i="5"/>
  <c r="AM27" i="5"/>
  <c r="AM28" i="5"/>
  <c r="AM29" i="5"/>
  <c r="AM30" i="5"/>
  <c r="AM31" i="5"/>
  <c r="AM32" i="5"/>
  <c r="AM33" i="5"/>
  <c r="AM34" i="5"/>
  <c r="AM35" i="5"/>
  <c r="AM36" i="5"/>
  <c r="AM37" i="5"/>
  <c r="AM38" i="5"/>
  <c r="AM39" i="5"/>
  <c r="AM40" i="5"/>
  <c r="AM41" i="5"/>
  <c r="AM42" i="5"/>
  <c r="AM43" i="5"/>
  <c r="AM44" i="5"/>
  <c r="AM45" i="5"/>
  <c r="AM46" i="5"/>
  <c r="AM47" i="5"/>
  <c r="AM48" i="5"/>
  <c r="AM49" i="5"/>
  <c r="AM50" i="5"/>
  <c r="AM51" i="5"/>
  <c r="AM79" i="5"/>
  <c r="AM80" i="5"/>
  <c r="AM81" i="5"/>
  <c r="AM82" i="5"/>
  <c r="AM83" i="5"/>
  <c r="AM84" i="5"/>
  <c r="AM85" i="5"/>
  <c r="AM86" i="5"/>
  <c r="AM87" i="5"/>
  <c r="AM88" i="5"/>
  <c r="AM89" i="5"/>
  <c r="AM90" i="5"/>
  <c r="AM91" i="5"/>
  <c r="AM92" i="5"/>
  <c r="AM93" i="5"/>
  <c r="AM94" i="5"/>
  <c r="AM95" i="5"/>
  <c r="AM96" i="5"/>
  <c r="AM97" i="5"/>
  <c r="AM98" i="5"/>
  <c r="AM99" i="5"/>
  <c r="AM100" i="5"/>
  <c r="AM101" i="5"/>
  <c r="AM102" i="5"/>
  <c r="AM2" i="5"/>
  <c r="AW2" i="5"/>
  <c r="AL2" i="5"/>
  <c r="AL2050" i="11"/>
  <c r="AL2051"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73" i="11"/>
  <c r="AL74" i="11"/>
  <c r="AL75" i="11"/>
  <c r="AL76" i="11"/>
  <c r="AL77" i="11"/>
  <c r="AL78" i="11"/>
  <c r="AL79" i="11"/>
  <c r="AL80" i="11"/>
  <c r="AL81" i="11"/>
  <c r="AL82" i="11"/>
  <c r="AL83" i="11"/>
  <c r="AL84" i="11"/>
  <c r="AL85" i="11"/>
  <c r="AL86" i="11"/>
  <c r="AL87" i="11"/>
  <c r="AL88" i="11"/>
  <c r="AL89" i="11"/>
  <c r="AL90" i="11"/>
  <c r="AL91" i="11"/>
  <c r="AL92" i="11"/>
  <c r="AL93" i="11"/>
  <c r="AL94" i="11"/>
  <c r="AL95" i="11"/>
  <c r="AL96" i="11"/>
  <c r="AL97" i="11"/>
  <c r="AL98" i="11"/>
  <c r="AL99" i="11"/>
  <c r="AL100" i="11"/>
  <c r="AL101" i="11"/>
  <c r="AL102" i="11"/>
  <c r="AL103" i="11"/>
  <c r="AL104" i="11"/>
  <c r="AL105" i="11"/>
  <c r="AL106" i="11"/>
  <c r="AL107" i="11"/>
  <c r="AL108" i="11"/>
  <c r="AL109" i="11"/>
  <c r="AL110" i="11"/>
  <c r="AL111" i="11"/>
  <c r="AL112" i="11"/>
  <c r="AL113" i="11"/>
  <c r="AL114" i="11"/>
  <c r="AL115" i="11"/>
  <c r="AL116" i="11"/>
  <c r="AL117" i="11"/>
  <c r="AL118" i="11"/>
  <c r="AL119" i="11"/>
  <c r="AL120" i="11"/>
  <c r="AL121" i="11"/>
  <c r="AL122" i="11"/>
  <c r="AL123" i="11"/>
  <c r="AL124" i="11"/>
  <c r="AL125" i="11"/>
  <c r="AL126" i="11"/>
  <c r="AL127" i="11"/>
  <c r="AL128" i="11"/>
  <c r="AL129" i="11"/>
  <c r="AL130" i="11"/>
  <c r="AL131" i="11"/>
  <c r="AL132" i="11"/>
  <c r="AL133" i="11"/>
  <c r="AL134" i="11"/>
  <c r="AL135" i="11"/>
  <c r="AL136" i="11"/>
  <c r="AL137" i="11"/>
  <c r="AL138" i="11"/>
  <c r="AL139" i="11"/>
  <c r="AL140" i="11"/>
  <c r="AL141" i="11"/>
  <c r="AL142" i="11"/>
  <c r="AL143" i="11"/>
  <c r="AL144" i="11"/>
  <c r="AL145" i="11"/>
  <c r="AL146" i="11"/>
  <c r="AL147" i="11"/>
  <c r="AL148" i="11"/>
  <c r="AL149" i="11"/>
  <c r="AL150" i="11"/>
  <c r="AL151" i="11"/>
  <c r="AL152" i="11"/>
  <c r="AL153" i="11"/>
  <c r="AL154" i="11"/>
  <c r="AL155" i="11"/>
  <c r="AL156" i="11"/>
  <c r="AL157" i="11"/>
  <c r="AL158" i="11"/>
  <c r="AL159" i="11"/>
  <c r="AL160" i="11"/>
  <c r="AL161" i="11"/>
  <c r="AL162" i="11"/>
  <c r="AL163" i="11"/>
  <c r="AL164" i="11"/>
  <c r="AL165" i="11"/>
  <c r="AL166" i="11"/>
  <c r="AL167" i="11"/>
  <c r="AL168" i="11"/>
  <c r="AL169" i="11"/>
  <c r="AL170" i="11"/>
  <c r="AL171" i="11"/>
  <c r="AL172" i="11"/>
  <c r="AL173" i="11"/>
  <c r="AL174" i="11"/>
  <c r="AL175" i="11"/>
  <c r="AL176" i="11"/>
  <c r="AL177" i="11"/>
  <c r="AL178" i="11"/>
  <c r="AL179" i="11"/>
  <c r="AL180" i="11"/>
  <c r="AL181" i="11"/>
  <c r="AL182" i="11"/>
  <c r="AL183" i="11"/>
  <c r="AL184" i="11"/>
  <c r="AL185" i="11"/>
  <c r="AL186" i="11"/>
  <c r="AL187" i="11"/>
  <c r="AL188" i="11"/>
  <c r="AL189" i="11"/>
  <c r="AL190" i="11"/>
  <c r="AL191" i="11"/>
  <c r="AL192" i="11"/>
  <c r="AL193" i="11"/>
  <c r="AL194" i="11"/>
  <c r="AL195" i="11"/>
  <c r="AL196" i="11"/>
  <c r="AL197" i="11"/>
  <c r="AL198" i="11"/>
  <c r="AL199" i="11"/>
  <c r="AL200" i="11"/>
  <c r="AL201" i="11"/>
  <c r="AL202" i="11"/>
  <c r="AL203" i="11"/>
  <c r="AL204" i="11"/>
  <c r="AL205" i="11"/>
  <c r="AL206" i="11"/>
  <c r="AL207" i="11"/>
  <c r="AL208" i="11"/>
  <c r="AL209" i="11"/>
  <c r="AL210" i="11"/>
  <c r="AL211" i="11"/>
  <c r="AL212" i="11"/>
  <c r="AL213" i="11"/>
  <c r="AL214" i="11"/>
  <c r="AL215" i="11"/>
  <c r="AL216" i="11"/>
  <c r="AL217" i="11"/>
  <c r="AL218" i="11"/>
  <c r="AL219" i="11"/>
  <c r="AL220" i="11"/>
  <c r="AL221" i="11"/>
  <c r="AL222" i="11"/>
  <c r="AL223" i="11"/>
  <c r="AL224" i="11"/>
  <c r="AL225" i="11"/>
  <c r="AL226" i="11"/>
  <c r="AL227" i="11"/>
  <c r="AL228" i="11"/>
  <c r="AL229" i="11"/>
  <c r="AL230" i="11"/>
  <c r="AL231" i="11"/>
  <c r="AL232" i="11"/>
  <c r="AL233" i="11"/>
  <c r="AL234" i="11"/>
  <c r="AL235" i="11"/>
  <c r="AL236" i="11"/>
  <c r="AL237" i="11"/>
  <c r="AL238" i="11"/>
  <c r="AL239" i="11"/>
  <c r="AL240" i="11"/>
  <c r="AL241" i="11"/>
  <c r="AL242" i="11"/>
  <c r="AL243" i="11"/>
  <c r="AL244" i="11"/>
  <c r="AL245" i="11"/>
  <c r="AL246" i="11"/>
  <c r="AL247" i="11"/>
  <c r="AL248" i="11"/>
  <c r="AL249" i="11"/>
  <c r="AL250" i="11"/>
  <c r="AL251" i="11"/>
  <c r="AL252" i="11"/>
  <c r="AL253" i="11"/>
  <c r="AL254" i="11"/>
  <c r="AL255" i="11"/>
  <c r="AL256" i="11"/>
  <c r="AL257" i="11"/>
  <c r="AL258" i="11"/>
  <c r="AL259" i="11"/>
  <c r="AL260" i="11"/>
  <c r="AL261" i="11"/>
  <c r="AL262" i="11"/>
  <c r="AL263" i="11"/>
  <c r="AL264" i="11"/>
  <c r="AL265" i="11"/>
  <c r="AL266" i="11"/>
  <c r="AL267" i="11"/>
  <c r="AL268" i="11"/>
  <c r="AL269" i="11"/>
  <c r="AL270" i="11"/>
  <c r="AL271" i="11"/>
  <c r="AL272" i="11"/>
  <c r="AL273" i="11"/>
  <c r="AL274" i="11"/>
  <c r="AL275" i="11"/>
  <c r="AL276" i="11"/>
  <c r="AL277" i="11"/>
  <c r="AL278" i="11"/>
  <c r="AL279" i="11"/>
  <c r="AL280" i="11"/>
  <c r="AL281" i="11"/>
  <c r="AL282" i="11"/>
  <c r="AL283" i="11"/>
  <c r="AL284" i="11"/>
  <c r="AL285" i="11"/>
  <c r="AL286" i="11"/>
  <c r="AL287" i="11"/>
  <c r="AL288" i="11"/>
  <c r="AL289" i="11"/>
  <c r="AL290" i="11"/>
  <c r="AL291" i="11"/>
  <c r="AL292" i="11"/>
  <c r="AL293" i="11"/>
  <c r="AL294" i="11"/>
  <c r="AL295" i="11"/>
  <c r="AL296" i="11"/>
  <c r="AL297" i="11"/>
  <c r="AL298" i="11"/>
  <c r="AL299" i="11"/>
  <c r="AL300" i="11"/>
  <c r="AL301" i="11"/>
  <c r="AL302" i="11"/>
  <c r="AL303" i="11"/>
  <c r="AL304" i="11"/>
  <c r="AL305" i="11"/>
  <c r="AL306" i="11"/>
  <c r="AL307" i="11"/>
  <c r="AL308" i="11"/>
  <c r="AL309" i="11"/>
  <c r="AL310" i="11"/>
  <c r="AL311" i="11"/>
  <c r="AL312" i="11"/>
  <c r="AL313" i="11"/>
  <c r="AL314" i="11"/>
  <c r="AL315" i="11"/>
  <c r="AL316" i="11"/>
  <c r="AL317" i="11"/>
  <c r="AL318" i="11"/>
  <c r="AL319" i="11"/>
  <c r="AL320" i="11"/>
  <c r="AL321" i="11"/>
  <c r="AL322" i="11"/>
  <c r="AL323" i="11"/>
  <c r="AL324" i="11"/>
  <c r="AL325" i="11"/>
  <c r="AL326" i="11"/>
  <c r="AL327" i="11"/>
  <c r="AL328" i="11"/>
  <c r="AL329" i="11"/>
  <c r="AL330" i="11"/>
  <c r="AL331" i="11"/>
  <c r="AL332" i="11"/>
  <c r="AL333" i="11"/>
  <c r="AL334" i="11"/>
  <c r="AL335" i="11"/>
  <c r="AL336" i="11"/>
  <c r="AL337" i="11"/>
  <c r="AL338" i="11"/>
  <c r="AL339" i="11"/>
  <c r="AL340" i="11"/>
  <c r="AL341" i="11"/>
  <c r="AL342" i="11"/>
  <c r="AL343" i="11"/>
  <c r="AL344" i="11"/>
  <c r="AL345" i="11"/>
  <c r="AL346" i="11"/>
  <c r="AL347" i="11"/>
  <c r="AL348" i="11"/>
  <c r="AL349" i="11"/>
  <c r="AL350" i="11"/>
  <c r="AL351" i="11"/>
  <c r="AL352" i="11"/>
  <c r="AL353" i="11"/>
  <c r="AL354" i="11"/>
  <c r="AL355" i="11"/>
  <c r="AL356" i="11"/>
  <c r="AL357" i="11"/>
  <c r="AL358" i="11"/>
  <c r="AL359" i="11"/>
  <c r="AL360" i="11"/>
  <c r="AL361" i="11"/>
  <c r="AL362" i="11"/>
  <c r="AL363" i="11"/>
  <c r="AL364" i="11"/>
  <c r="AL365" i="11"/>
  <c r="AL366" i="11"/>
  <c r="AL367" i="11"/>
  <c r="AL368" i="11"/>
  <c r="AL369" i="11"/>
  <c r="AL370" i="11"/>
  <c r="AL371" i="11"/>
  <c r="AL372" i="11"/>
  <c r="AL373" i="11"/>
  <c r="AL374" i="11"/>
  <c r="AL375" i="11"/>
  <c r="AL376" i="11"/>
  <c r="AL377" i="11"/>
  <c r="AL378" i="11"/>
  <c r="AL379" i="11"/>
  <c r="AL380" i="11"/>
  <c r="AL381" i="11"/>
  <c r="AL382" i="11"/>
  <c r="AL383" i="11"/>
  <c r="AL384" i="11"/>
  <c r="AL385" i="11"/>
  <c r="AL386" i="11"/>
  <c r="AL387" i="11"/>
  <c r="AL388" i="11"/>
  <c r="AL389" i="11"/>
  <c r="AL390" i="11"/>
  <c r="AL391" i="11"/>
  <c r="AL392" i="11"/>
  <c r="AL393" i="11"/>
  <c r="AL394" i="11"/>
  <c r="AL395" i="11"/>
  <c r="AL396" i="11"/>
  <c r="AL397" i="11"/>
  <c r="AL398" i="11"/>
  <c r="AL399" i="11"/>
  <c r="AL400" i="11"/>
  <c r="AL401" i="11"/>
  <c r="AL402" i="11"/>
  <c r="AL403" i="11"/>
  <c r="AL404" i="11"/>
  <c r="AL405" i="11"/>
  <c r="AL406" i="11"/>
  <c r="AL407" i="11"/>
  <c r="AL408" i="11"/>
  <c r="AL409" i="11"/>
  <c r="AL410" i="11"/>
  <c r="AL411" i="11"/>
  <c r="AL412" i="11"/>
  <c r="AL413" i="11"/>
  <c r="AL414" i="11"/>
  <c r="AL415" i="11"/>
  <c r="AL416" i="11"/>
  <c r="AL417" i="11"/>
  <c r="AL418" i="11"/>
  <c r="AL419" i="11"/>
  <c r="AL420" i="11"/>
  <c r="AL421" i="11"/>
  <c r="AL422" i="11"/>
  <c r="AL423" i="11"/>
  <c r="AL424" i="11"/>
  <c r="AL425" i="11"/>
  <c r="AL426" i="11"/>
  <c r="AL427" i="11"/>
  <c r="AL428" i="11"/>
  <c r="AL429" i="11"/>
  <c r="AL430" i="11"/>
  <c r="AL431" i="11"/>
  <c r="AL432" i="11"/>
  <c r="AL433" i="11"/>
  <c r="AL434" i="11"/>
  <c r="AL435" i="11"/>
  <c r="AL436" i="11"/>
  <c r="AL437" i="11"/>
  <c r="AL438" i="11"/>
  <c r="AL439" i="11"/>
  <c r="AL440" i="11"/>
  <c r="AL441" i="11"/>
  <c r="AL442" i="11"/>
  <c r="AL443" i="11"/>
  <c r="AL444" i="11"/>
  <c r="AL445" i="11"/>
  <c r="AL446" i="11"/>
  <c r="AL447" i="11"/>
  <c r="AL448" i="11"/>
  <c r="AL449" i="11"/>
  <c r="AL450" i="11"/>
  <c r="AL451" i="11"/>
  <c r="AL452" i="11"/>
  <c r="AL453" i="11"/>
  <c r="AL454" i="11"/>
  <c r="AL455" i="11"/>
  <c r="AL456" i="11"/>
  <c r="AL457" i="11"/>
  <c r="AL458" i="11"/>
  <c r="AL459" i="11"/>
  <c r="AL460" i="11"/>
  <c r="AL461" i="11"/>
  <c r="AL462" i="11"/>
  <c r="AL463" i="11"/>
  <c r="AL464" i="11"/>
  <c r="AL465" i="11"/>
  <c r="AL466" i="11"/>
  <c r="AL467" i="11"/>
  <c r="AL468" i="11"/>
  <c r="AL469" i="11"/>
  <c r="AL470" i="11"/>
  <c r="AL471" i="11"/>
  <c r="AL472" i="11"/>
  <c r="AL473" i="11"/>
  <c r="AL474" i="11"/>
  <c r="AL475" i="11"/>
  <c r="AL476" i="11"/>
  <c r="AL477" i="11"/>
  <c r="AL478" i="11"/>
  <c r="AL479" i="11"/>
  <c r="AL480" i="11"/>
  <c r="AL481" i="11"/>
  <c r="AL482" i="11"/>
  <c r="AL483" i="11"/>
  <c r="AL484" i="11"/>
  <c r="AL485" i="11"/>
  <c r="AL486" i="11"/>
  <c r="AL487" i="11"/>
  <c r="AL488" i="11"/>
  <c r="AL489" i="11"/>
  <c r="AL490" i="11"/>
  <c r="AL491" i="11"/>
  <c r="AL492" i="11"/>
  <c r="AL493" i="11"/>
  <c r="AL494" i="11"/>
  <c r="AL495" i="11"/>
  <c r="AL496" i="11"/>
  <c r="AL497" i="11"/>
  <c r="AL498" i="11"/>
  <c r="AL499" i="11"/>
  <c r="AL500" i="11"/>
  <c r="AL501" i="11"/>
  <c r="AL502" i="11"/>
  <c r="AL503" i="11"/>
  <c r="AL504" i="11"/>
  <c r="AL505" i="11"/>
  <c r="AL506" i="11"/>
  <c r="AL507" i="11"/>
  <c r="AL508" i="11"/>
  <c r="AL509" i="11"/>
  <c r="AL510" i="11"/>
  <c r="AL511" i="11"/>
  <c r="AL512" i="11"/>
  <c r="AL513" i="11"/>
  <c r="AL514" i="11"/>
  <c r="AL515" i="11"/>
  <c r="AL516" i="11"/>
  <c r="AL517" i="11"/>
  <c r="AL518" i="11"/>
  <c r="AL519" i="11"/>
  <c r="AL520" i="11"/>
  <c r="AL521" i="11"/>
  <c r="AL522" i="11"/>
  <c r="AL523" i="11"/>
  <c r="AL524" i="11"/>
  <c r="AL525" i="11"/>
  <c r="AL526" i="11"/>
  <c r="AL527" i="11"/>
  <c r="AL528" i="11"/>
  <c r="AL529" i="11"/>
  <c r="AL530" i="11"/>
  <c r="AL531" i="11"/>
  <c r="AL532" i="11"/>
  <c r="AL533" i="11"/>
  <c r="AL534" i="11"/>
  <c r="AL535" i="11"/>
  <c r="AL536" i="11"/>
  <c r="AL537" i="11"/>
  <c r="AL538" i="11"/>
  <c r="AL539" i="11"/>
  <c r="AL540" i="11"/>
  <c r="AL541" i="11"/>
  <c r="AL542" i="11"/>
  <c r="AL543" i="11"/>
  <c r="AL544" i="11"/>
  <c r="AL545" i="11"/>
  <c r="AL546" i="11"/>
  <c r="AL547" i="11"/>
  <c r="AL548" i="11"/>
  <c r="AL549" i="11"/>
  <c r="AL550" i="11"/>
  <c r="AL551" i="11"/>
  <c r="AL552" i="11"/>
  <c r="AL553" i="11"/>
  <c r="AL554" i="11"/>
  <c r="AL555" i="11"/>
  <c r="AL556" i="11"/>
  <c r="AL557" i="11"/>
  <c r="AL558" i="11"/>
  <c r="AL559" i="11"/>
  <c r="AL560" i="11"/>
  <c r="AL561" i="11"/>
  <c r="AL562" i="11"/>
  <c r="AL563" i="11"/>
  <c r="AL564" i="11"/>
  <c r="AL565" i="11"/>
  <c r="AL566" i="11"/>
  <c r="AL567" i="11"/>
  <c r="AL568" i="11"/>
  <c r="AL569" i="11"/>
  <c r="AL570" i="11"/>
  <c r="AL571" i="11"/>
  <c r="AL572" i="11"/>
  <c r="AL573" i="11"/>
  <c r="AL574" i="11"/>
  <c r="AL575" i="11"/>
  <c r="AL576" i="11"/>
  <c r="AL577" i="11"/>
  <c r="AL578" i="11"/>
  <c r="AL579" i="11"/>
  <c r="AL580" i="11"/>
  <c r="AL581" i="11"/>
  <c r="AL582" i="11"/>
  <c r="AL583" i="11"/>
  <c r="AL584" i="11"/>
  <c r="AL585" i="11"/>
  <c r="AL586" i="11"/>
  <c r="AL587" i="11"/>
  <c r="AL588" i="11"/>
  <c r="AL589" i="11"/>
  <c r="AL590" i="11"/>
  <c r="AL591" i="11"/>
  <c r="AL592" i="11"/>
  <c r="AL593" i="11"/>
  <c r="AL594" i="11"/>
  <c r="AL595" i="11"/>
  <c r="AL596" i="11"/>
  <c r="AL597" i="11"/>
  <c r="AL598" i="11"/>
  <c r="AL599" i="11"/>
  <c r="AL600" i="11"/>
  <c r="AL601" i="11"/>
  <c r="AL602" i="11"/>
  <c r="AL603" i="11"/>
  <c r="AL604" i="11"/>
  <c r="AL605" i="11"/>
  <c r="AL606" i="11"/>
  <c r="AL607" i="11"/>
  <c r="AL608" i="11"/>
  <c r="AL609" i="11"/>
  <c r="AL610" i="11"/>
  <c r="AL611" i="11"/>
  <c r="AL612" i="11"/>
  <c r="AL613" i="11"/>
  <c r="AL614" i="11"/>
  <c r="AL615" i="11"/>
  <c r="AL616" i="11"/>
  <c r="AL617" i="11"/>
  <c r="AL618" i="11"/>
  <c r="AL619" i="11"/>
  <c r="AL620" i="11"/>
  <c r="AL621" i="11"/>
  <c r="AL622" i="11"/>
  <c r="AL623" i="11"/>
  <c r="AL624" i="11"/>
  <c r="AL625" i="11"/>
  <c r="AL626" i="11"/>
  <c r="AL627" i="11"/>
  <c r="AL628" i="11"/>
  <c r="AL629" i="11"/>
  <c r="AL630" i="11"/>
  <c r="AL631" i="11"/>
  <c r="AL632" i="11"/>
  <c r="AL633" i="11"/>
  <c r="AL634" i="11"/>
  <c r="AL635" i="11"/>
  <c r="AL636" i="11"/>
  <c r="AL637" i="11"/>
  <c r="AL638" i="11"/>
  <c r="AL639" i="11"/>
  <c r="AL640" i="11"/>
  <c r="AL641" i="11"/>
  <c r="AL642" i="11"/>
  <c r="AL643" i="11"/>
  <c r="AL644" i="11"/>
  <c r="AL645" i="11"/>
  <c r="AL646" i="11"/>
  <c r="AL647" i="11"/>
  <c r="AL648" i="11"/>
  <c r="AL649" i="11"/>
  <c r="AL650" i="11"/>
  <c r="AL651" i="11"/>
  <c r="AL652" i="11"/>
  <c r="AL653" i="11"/>
  <c r="AL654" i="11"/>
  <c r="AL655" i="11"/>
  <c r="AL656" i="11"/>
  <c r="AL657" i="11"/>
  <c r="AL658" i="11"/>
  <c r="AL659" i="11"/>
  <c r="AL660" i="11"/>
  <c r="AL661" i="11"/>
  <c r="AL662" i="11"/>
  <c r="AL663" i="11"/>
  <c r="AL664" i="11"/>
  <c r="AL665" i="11"/>
  <c r="AL666" i="11"/>
  <c r="AL667" i="11"/>
  <c r="AL668" i="11"/>
  <c r="AL669" i="11"/>
  <c r="AL670" i="11"/>
  <c r="AL671" i="11"/>
  <c r="AL672" i="11"/>
  <c r="AL673" i="11"/>
  <c r="AL674" i="11"/>
  <c r="AL675" i="11"/>
  <c r="AL676" i="11"/>
  <c r="AL677" i="11"/>
  <c r="AL678" i="11"/>
  <c r="AL679" i="11"/>
  <c r="AL680" i="11"/>
  <c r="AL681" i="11"/>
  <c r="AL682" i="11"/>
  <c r="AL683" i="11"/>
  <c r="AL684" i="11"/>
  <c r="AL685" i="11"/>
  <c r="AL686" i="11"/>
  <c r="AL687" i="11"/>
  <c r="AL688" i="11"/>
  <c r="AL689" i="11"/>
  <c r="AL690" i="11"/>
  <c r="AL691" i="11"/>
  <c r="AL692" i="11"/>
  <c r="AL693" i="11"/>
  <c r="AL694" i="11"/>
  <c r="AL695" i="11"/>
  <c r="AL696" i="11"/>
  <c r="AL697" i="11"/>
  <c r="AL698" i="11"/>
  <c r="AL699" i="11"/>
  <c r="AL700" i="11"/>
  <c r="AL701" i="11"/>
  <c r="AL702" i="11"/>
  <c r="AL703" i="11"/>
  <c r="AL704" i="11"/>
  <c r="AL705" i="11"/>
  <c r="AL706" i="11"/>
  <c r="AL707" i="11"/>
  <c r="AL708" i="11"/>
  <c r="AL709" i="11"/>
  <c r="AL710" i="11"/>
  <c r="AL711" i="11"/>
  <c r="AL712" i="11"/>
  <c r="AL713" i="11"/>
  <c r="AL714" i="11"/>
  <c r="AL715" i="11"/>
  <c r="AL716" i="11"/>
  <c r="AL717" i="11"/>
  <c r="AL718" i="11"/>
  <c r="AL719" i="11"/>
  <c r="AL720" i="11"/>
  <c r="AL721" i="11"/>
  <c r="AL722" i="11"/>
  <c r="AL723" i="11"/>
  <c r="AL724" i="11"/>
  <c r="AL725" i="11"/>
  <c r="AL726" i="11"/>
  <c r="AL727" i="11"/>
  <c r="AL728" i="11"/>
  <c r="AL729" i="11"/>
  <c r="AL730" i="11"/>
  <c r="AL731" i="11"/>
  <c r="AL732" i="11"/>
  <c r="AL733" i="11"/>
  <c r="AL734" i="11"/>
  <c r="AL735" i="11"/>
  <c r="AL736" i="11"/>
  <c r="AL737" i="11"/>
  <c r="AL738" i="11"/>
  <c r="AL739" i="11"/>
  <c r="AL740" i="11"/>
  <c r="AL741" i="11"/>
  <c r="AL742" i="11"/>
  <c r="AL743" i="11"/>
  <c r="AL744" i="11"/>
  <c r="AL745" i="11"/>
  <c r="AL746" i="11"/>
  <c r="AL747" i="11"/>
  <c r="AL748" i="11"/>
  <c r="AL749" i="11"/>
  <c r="AL750" i="11"/>
  <c r="AL751" i="11"/>
  <c r="AL752" i="11"/>
  <c r="AL753" i="11"/>
  <c r="AL754" i="11"/>
  <c r="AL755" i="11"/>
  <c r="AL756" i="11"/>
  <c r="AL757" i="11"/>
  <c r="AL758" i="11"/>
  <c r="AL759" i="11"/>
  <c r="AL760" i="11"/>
  <c r="AL761" i="11"/>
  <c r="AL762" i="11"/>
  <c r="AL763" i="11"/>
  <c r="AL764" i="11"/>
  <c r="AL765" i="11"/>
  <c r="AL766" i="11"/>
  <c r="AL767" i="11"/>
  <c r="AL768" i="11"/>
  <c r="AL769" i="11"/>
  <c r="AL770" i="11"/>
  <c r="AL771" i="11"/>
  <c r="AL772" i="11"/>
  <c r="AL773" i="11"/>
  <c r="AL774" i="11"/>
  <c r="AL775" i="11"/>
  <c r="AL776" i="11"/>
  <c r="AL777" i="11"/>
  <c r="AL778" i="11"/>
  <c r="AL779" i="11"/>
  <c r="AL780" i="11"/>
  <c r="AL781" i="11"/>
  <c r="AL782" i="11"/>
  <c r="AL783" i="11"/>
  <c r="AL784" i="11"/>
  <c r="AL785" i="11"/>
  <c r="AL786" i="11"/>
  <c r="AL787" i="11"/>
  <c r="AL788" i="11"/>
  <c r="AL789" i="11"/>
  <c r="AL790" i="11"/>
  <c r="AL791" i="11"/>
  <c r="AL792" i="11"/>
  <c r="AL793" i="11"/>
  <c r="AL794" i="11"/>
  <c r="AL795" i="11"/>
  <c r="AL796" i="11"/>
  <c r="AL797" i="11"/>
  <c r="AL798" i="11"/>
  <c r="AL799" i="11"/>
  <c r="AL800" i="11"/>
  <c r="AL801" i="11"/>
  <c r="AL802" i="11"/>
  <c r="AL803" i="11"/>
  <c r="AL804" i="11"/>
  <c r="AL805" i="11"/>
  <c r="AL806" i="11"/>
  <c r="AL807" i="11"/>
  <c r="AL808" i="11"/>
  <c r="AL809" i="11"/>
  <c r="AL810" i="11"/>
  <c r="AL811" i="11"/>
  <c r="AL812" i="11"/>
  <c r="AL813" i="11"/>
  <c r="AL814" i="11"/>
  <c r="AL815" i="11"/>
  <c r="AL816" i="11"/>
  <c r="AL817" i="11"/>
  <c r="AL818" i="11"/>
  <c r="AL819" i="11"/>
  <c r="AL820" i="11"/>
  <c r="AL821" i="11"/>
  <c r="AL822" i="11"/>
  <c r="AL823" i="11"/>
  <c r="AL824" i="11"/>
  <c r="AL825" i="11"/>
  <c r="AL826" i="11"/>
  <c r="AL827" i="11"/>
  <c r="AL828" i="11"/>
  <c r="AL829" i="11"/>
  <c r="AL830" i="11"/>
  <c r="AL831" i="11"/>
  <c r="AL832" i="11"/>
  <c r="AL833" i="11"/>
  <c r="AL834" i="11"/>
  <c r="AL835" i="11"/>
  <c r="AL836" i="11"/>
  <c r="AL837" i="11"/>
  <c r="AL838" i="11"/>
  <c r="AL839" i="11"/>
  <c r="AL840" i="11"/>
  <c r="AL841" i="11"/>
  <c r="AL842" i="11"/>
  <c r="AL843" i="11"/>
  <c r="AL844" i="11"/>
  <c r="AL845" i="11"/>
  <c r="AL846" i="11"/>
  <c r="AL847" i="11"/>
  <c r="AL848" i="11"/>
  <c r="AL849" i="11"/>
  <c r="AL850" i="11"/>
  <c r="AL851" i="11"/>
  <c r="AL852" i="11"/>
  <c r="AL853" i="11"/>
  <c r="AL854" i="11"/>
  <c r="AL855" i="11"/>
  <c r="AL856" i="11"/>
  <c r="AL857" i="11"/>
  <c r="AL858" i="11"/>
  <c r="AL859" i="11"/>
  <c r="AL860" i="11"/>
  <c r="AL861" i="11"/>
  <c r="AL862" i="11"/>
  <c r="AL863" i="11"/>
  <c r="AL864" i="11"/>
  <c r="AL865" i="11"/>
  <c r="AL866" i="11"/>
  <c r="AL867" i="11"/>
  <c r="AL868" i="11"/>
  <c r="AL869" i="11"/>
  <c r="AL870" i="11"/>
  <c r="AL871" i="11"/>
  <c r="AL872" i="11"/>
  <c r="AL873" i="11"/>
  <c r="AL874" i="11"/>
  <c r="AL875" i="11"/>
  <c r="AL876" i="11"/>
  <c r="AL877" i="11"/>
  <c r="AL878" i="11"/>
  <c r="AL879" i="11"/>
  <c r="AL880" i="11"/>
  <c r="AL881" i="11"/>
  <c r="AL882" i="11"/>
  <c r="AL883" i="11"/>
  <c r="AL884" i="11"/>
  <c r="AL885" i="11"/>
  <c r="AL886" i="11"/>
  <c r="AL887" i="11"/>
  <c r="AL888" i="11"/>
  <c r="AL889" i="11"/>
  <c r="AL890" i="11"/>
  <c r="AL891" i="11"/>
  <c r="AL892" i="11"/>
  <c r="AL893" i="11"/>
  <c r="AL894" i="11"/>
  <c r="AL895" i="11"/>
  <c r="AL896" i="11"/>
  <c r="AL897" i="11"/>
  <c r="AL898" i="11"/>
  <c r="AL899" i="11"/>
  <c r="AL900" i="11"/>
  <c r="AL901" i="11"/>
  <c r="AL902" i="11"/>
  <c r="AL903" i="11"/>
  <c r="AL904" i="11"/>
  <c r="AL905" i="11"/>
  <c r="AL906" i="11"/>
  <c r="AL907" i="11"/>
  <c r="AL908" i="11"/>
  <c r="AL909" i="11"/>
  <c r="AL910" i="11"/>
  <c r="AL911" i="11"/>
  <c r="AL912" i="11"/>
  <c r="AL913" i="11"/>
  <c r="AL914" i="11"/>
  <c r="AL915" i="11"/>
  <c r="AL916" i="11"/>
  <c r="AL917" i="11"/>
  <c r="AL918" i="11"/>
  <c r="AL919" i="11"/>
  <c r="AL920" i="11"/>
  <c r="AL921" i="11"/>
  <c r="AL922" i="11"/>
  <c r="AL923" i="11"/>
  <c r="AL924" i="11"/>
  <c r="AL925" i="11"/>
  <c r="AL926" i="11"/>
  <c r="AL927" i="11"/>
  <c r="AL928" i="11"/>
  <c r="AL929" i="11"/>
  <c r="AL930" i="11"/>
  <c r="AL931" i="11"/>
  <c r="AL932" i="11"/>
  <c r="AL933" i="11"/>
  <c r="AL934" i="11"/>
  <c r="AL935" i="11"/>
  <c r="AL936" i="11"/>
  <c r="AL937" i="11"/>
  <c r="AL938" i="11"/>
  <c r="AL939" i="11"/>
  <c r="AL940" i="11"/>
  <c r="AL941" i="11"/>
  <c r="AL942" i="11"/>
  <c r="AL943" i="11"/>
  <c r="AL944" i="11"/>
  <c r="AL945" i="11"/>
  <c r="AL946" i="11"/>
  <c r="AL947" i="11"/>
  <c r="AL948" i="11"/>
  <c r="AL949" i="11"/>
  <c r="AL950" i="11"/>
  <c r="AL951" i="11"/>
  <c r="AL952" i="11"/>
  <c r="AL953" i="11"/>
  <c r="AL954" i="11"/>
  <c r="AL955" i="11"/>
  <c r="AL956" i="11"/>
  <c r="AL957" i="11"/>
  <c r="AL958" i="11"/>
  <c r="AL959" i="11"/>
  <c r="AL960" i="11"/>
  <c r="AL961" i="11"/>
  <c r="AL962" i="11"/>
  <c r="AL963" i="11"/>
  <c r="AL964" i="11"/>
  <c r="AL965" i="11"/>
  <c r="AL966" i="11"/>
  <c r="AL967" i="11"/>
  <c r="AL968" i="11"/>
  <c r="AL969" i="11"/>
  <c r="AL970" i="11"/>
  <c r="AL971" i="11"/>
  <c r="AL972" i="11"/>
  <c r="AL973" i="11"/>
  <c r="AL974" i="11"/>
  <c r="AL975" i="11"/>
  <c r="AL976" i="11"/>
  <c r="AL977" i="11"/>
  <c r="AL978" i="11"/>
  <c r="AL979" i="11"/>
  <c r="AL980" i="11"/>
  <c r="AL981" i="11"/>
  <c r="AL982" i="11"/>
  <c r="AL983" i="11"/>
  <c r="AL984" i="11"/>
  <c r="AL985" i="11"/>
  <c r="AL986" i="11"/>
  <c r="AL987" i="11"/>
  <c r="AL988" i="11"/>
  <c r="AL989" i="11"/>
  <c r="AL990" i="11"/>
  <c r="AL991" i="11"/>
  <c r="AL992" i="11"/>
  <c r="AL993" i="11"/>
  <c r="AL994" i="11"/>
  <c r="AL995" i="11"/>
  <c r="AL996" i="11"/>
  <c r="AL997" i="11"/>
  <c r="AL998" i="11"/>
  <c r="AL999" i="11"/>
  <c r="AL1000" i="11"/>
  <c r="AL1001" i="11"/>
  <c r="AL1002" i="11"/>
  <c r="AL1003" i="11"/>
  <c r="AL1004" i="11"/>
  <c r="AL1005" i="11"/>
  <c r="AL1006" i="11"/>
  <c r="AL1007" i="11"/>
  <c r="AL1008" i="11"/>
  <c r="AL1009" i="11"/>
  <c r="AL1010" i="11"/>
  <c r="AL1011" i="11"/>
  <c r="AL1012" i="11"/>
  <c r="AL1013" i="11"/>
  <c r="AL1014" i="11"/>
  <c r="AL1015" i="11"/>
  <c r="AL1016" i="11"/>
  <c r="AL1017" i="11"/>
  <c r="AL1018" i="11"/>
  <c r="AL1019" i="11"/>
  <c r="AL1020" i="11"/>
  <c r="AL1021" i="11"/>
  <c r="AL1022" i="11"/>
  <c r="AL1023" i="11"/>
  <c r="AL1024" i="11"/>
  <c r="AL1025" i="11"/>
  <c r="AL1026" i="11"/>
  <c r="AL1027" i="11"/>
  <c r="AL1028" i="11"/>
  <c r="AL1029" i="11"/>
  <c r="AL1030" i="11"/>
  <c r="AL1031" i="11"/>
  <c r="AL1032" i="11"/>
  <c r="AL1033" i="11"/>
  <c r="AL1034" i="11"/>
  <c r="AL1035" i="11"/>
  <c r="AL1036" i="11"/>
  <c r="AL1037" i="11"/>
  <c r="AL1038" i="11"/>
  <c r="AL1039" i="11"/>
  <c r="AL1040" i="11"/>
  <c r="AL1041" i="11"/>
  <c r="AL1042" i="11"/>
  <c r="AL1043" i="11"/>
  <c r="AL1044" i="11"/>
  <c r="AL1045" i="11"/>
  <c r="AL1046" i="11"/>
  <c r="AL1047" i="11"/>
  <c r="AL1048" i="11"/>
  <c r="AL1049" i="11"/>
  <c r="AL1050" i="11"/>
  <c r="AL1051" i="11"/>
  <c r="AL1052" i="11"/>
  <c r="AL1053" i="11"/>
  <c r="AL1054" i="11"/>
  <c r="AL1055" i="11"/>
  <c r="AL1056" i="11"/>
  <c r="AL1057" i="11"/>
  <c r="AL1058" i="11"/>
  <c r="AL1059" i="11"/>
  <c r="AL1060" i="11"/>
  <c r="AL1061" i="11"/>
  <c r="AL1062" i="11"/>
  <c r="AL1063" i="11"/>
  <c r="AL1064" i="11"/>
  <c r="AL1065" i="11"/>
  <c r="AL1066" i="11"/>
  <c r="AL1067" i="11"/>
  <c r="AL1068" i="11"/>
  <c r="AL1069" i="11"/>
  <c r="AL1070" i="11"/>
  <c r="AL1071" i="11"/>
  <c r="AL1072" i="11"/>
  <c r="AL1073" i="11"/>
  <c r="AL1074" i="11"/>
  <c r="AL1075" i="11"/>
  <c r="AL1076" i="11"/>
  <c r="AL1077" i="11"/>
  <c r="AL1078" i="11"/>
  <c r="AL1079" i="11"/>
  <c r="AL1080" i="11"/>
  <c r="AL1081" i="11"/>
  <c r="AL1082" i="11"/>
  <c r="AL1083" i="11"/>
  <c r="AL1084" i="11"/>
  <c r="AL1085" i="11"/>
  <c r="AL1086" i="11"/>
  <c r="AL1087" i="11"/>
  <c r="AL1088" i="11"/>
  <c r="AL1089" i="11"/>
  <c r="AL1090" i="11"/>
  <c r="AL1091" i="11"/>
  <c r="AL1092" i="11"/>
  <c r="AL1093" i="11"/>
  <c r="AL1094" i="11"/>
  <c r="AL1095" i="11"/>
  <c r="AL1096" i="11"/>
  <c r="AL1097" i="11"/>
  <c r="AL1098" i="11"/>
  <c r="AL1099" i="11"/>
  <c r="AL1100" i="11"/>
  <c r="AL1101" i="11"/>
  <c r="AL1102" i="11"/>
  <c r="AL1103" i="11"/>
  <c r="AL1104" i="11"/>
  <c r="AL1105" i="11"/>
  <c r="AL1106" i="11"/>
  <c r="AL1107" i="11"/>
  <c r="AL1108" i="11"/>
  <c r="AL1109" i="11"/>
  <c r="AL1110" i="11"/>
  <c r="AL1111" i="11"/>
  <c r="AL1112" i="11"/>
  <c r="AL1113" i="11"/>
  <c r="AL1114" i="11"/>
  <c r="AL1115" i="11"/>
  <c r="AL1116" i="11"/>
  <c r="AL1117" i="11"/>
  <c r="AL1118" i="11"/>
  <c r="AL1119" i="11"/>
  <c r="AL1120" i="11"/>
  <c r="AL1121" i="11"/>
  <c r="AL1122" i="11"/>
  <c r="AL1123" i="11"/>
  <c r="AL1124" i="11"/>
  <c r="AL1125" i="11"/>
  <c r="AL1126" i="11"/>
  <c r="AL1127" i="11"/>
  <c r="AL1128" i="11"/>
  <c r="AL1129" i="11"/>
  <c r="AL1130" i="11"/>
  <c r="AL1131" i="11"/>
  <c r="AL1132" i="11"/>
  <c r="AL1133" i="11"/>
  <c r="AL1134" i="11"/>
  <c r="AL1135" i="11"/>
  <c r="AL1136" i="11"/>
  <c r="AL1137" i="11"/>
  <c r="AL1138" i="11"/>
  <c r="AL1139" i="11"/>
  <c r="AL1140" i="11"/>
  <c r="AL1141" i="11"/>
  <c r="AL1142" i="11"/>
  <c r="AL1143" i="11"/>
  <c r="AL1144" i="11"/>
  <c r="AL1145" i="11"/>
  <c r="AL1146" i="11"/>
  <c r="AL1147" i="11"/>
  <c r="AL1148" i="11"/>
  <c r="AL1149" i="11"/>
  <c r="AL1150" i="11"/>
  <c r="AL1151" i="11"/>
  <c r="AL1152" i="11"/>
  <c r="AL1153" i="11"/>
  <c r="AL1154" i="11"/>
  <c r="AL1155" i="11"/>
  <c r="AL1156" i="11"/>
  <c r="AL1157" i="11"/>
  <c r="AL1158" i="11"/>
  <c r="AL1159" i="11"/>
  <c r="AL1160" i="11"/>
  <c r="AL1161" i="11"/>
  <c r="AL1162" i="11"/>
  <c r="AL1163" i="11"/>
  <c r="AL1164" i="11"/>
  <c r="AL1165" i="11"/>
  <c r="AL1166" i="11"/>
  <c r="AL1167" i="11"/>
  <c r="AL1168" i="11"/>
  <c r="AL1169" i="11"/>
  <c r="AL1170" i="11"/>
  <c r="AL1171" i="11"/>
  <c r="AL1172" i="11"/>
  <c r="AL1173" i="11"/>
  <c r="AL1174" i="11"/>
  <c r="AL1175" i="11"/>
  <c r="AL1176" i="11"/>
  <c r="AL1177" i="11"/>
  <c r="AL1178" i="11"/>
  <c r="AL1179" i="11"/>
  <c r="AL1180" i="11"/>
  <c r="AL1181" i="11"/>
  <c r="AL1182" i="11"/>
  <c r="AL1183" i="11"/>
  <c r="AL1184" i="11"/>
  <c r="AL1185" i="11"/>
  <c r="AL1186" i="11"/>
  <c r="AL1187" i="11"/>
  <c r="AL1188" i="11"/>
  <c r="AL1189" i="11"/>
  <c r="AL1190" i="11"/>
  <c r="AL1191" i="11"/>
  <c r="AL1192" i="11"/>
  <c r="AL1193" i="11"/>
  <c r="AL1194" i="11"/>
  <c r="AL1195" i="11"/>
  <c r="AL1196" i="11"/>
  <c r="AL1197" i="11"/>
  <c r="AL1198" i="11"/>
  <c r="AL1199" i="11"/>
  <c r="AL1200" i="11"/>
  <c r="AL1201" i="11"/>
  <c r="AL1202" i="11"/>
  <c r="AL1203" i="11"/>
  <c r="AL1204" i="11"/>
  <c r="AL1205" i="11"/>
  <c r="AL1206" i="11"/>
  <c r="AL1207" i="11"/>
  <c r="AL1208" i="11"/>
  <c r="AL1209" i="11"/>
  <c r="AL1210" i="11"/>
  <c r="AL1211" i="11"/>
  <c r="AL1212" i="11"/>
  <c r="AL1213" i="11"/>
  <c r="AL1214" i="11"/>
  <c r="AL1215" i="11"/>
  <c r="AL1216" i="11"/>
  <c r="AL1217" i="11"/>
  <c r="AL1218" i="11"/>
  <c r="AL1219" i="11"/>
  <c r="AL1220" i="11"/>
  <c r="AL1221" i="11"/>
  <c r="AL1222" i="11"/>
  <c r="AL1223" i="11"/>
  <c r="AL1224" i="11"/>
  <c r="AL1225" i="11"/>
  <c r="AL1226" i="11"/>
  <c r="AL1227" i="11"/>
  <c r="AL1228" i="11"/>
  <c r="AL1229" i="11"/>
  <c r="AL1230" i="11"/>
  <c r="AL1231" i="11"/>
  <c r="AL1232" i="11"/>
  <c r="AL1233" i="11"/>
  <c r="AL1234" i="11"/>
  <c r="AL1235" i="11"/>
  <c r="AL1236" i="11"/>
  <c r="AL1237" i="11"/>
  <c r="AL1238" i="11"/>
  <c r="AL1239" i="11"/>
  <c r="AL1240" i="11"/>
  <c r="AL1241" i="11"/>
  <c r="AL1242" i="11"/>
  <c r="AL1243" i="11"/>
  <c r="AL1244" i="11"/>
  <c r="AL1245" i="11"/>
  <c r="AL1246" i="11"/>
  <c r="AL1247" i="11"/>
  <c r="AL1248" i="11"/>
  <c r="AL1249" i="11"/>
  <c r="AL1250" i="11"/>
  <c r="AL1251" i="11"/>
  <c r="AL1252" i="11"/>
  <c r="AL1253" i="11"/>
  <c r="AL1254" i="11"/>
  <c r="AL1255" i="11"/>
  <c r="AL1256" i="11"/>
  <c r="AL1257" i="11"/>
  <c r="AL1258" i="11"/>
  <c r="AL1259" i="11"/>
  <c r="AL1260" i="11"/>
  <c r="AL1261" i="11"/>
  <c r="AL1262" i="11"/>
  <c r="AL1263" i="11"/>
  <c r="AL1264" i="11"/>
  <c r="AL1265" i="11"/>
  <c r="AL1266" i="11"/>
  <c r="AL1267" i="11"/>
  <c r="AL1268" i="11"/>
  <c r="AL1269" i="11"/>
  <c r="AL1270" i="11"/>
  <c r="AL1271" i="11"/>
  <c r="AL1272" i="11"/>
  <c r="AL1273" i="11"/>
  <c r="AL1274" i="11"/>
  <c r="AL1275" i="11"/>
  <c r="AL1276" i="11"/>
  <c r="AL1277" i="11"/>
  <c r="AL1278" i="11"/>
  <c r="AL1279" i="11"/>
  <c r="AL1280" i="11"/>
  <c r="AL1281" i="11"/>
  <c r="AL1282" i="11"/>
  <c r="AL1283" i="11"/>
  <c r="AL1284" i="11"/>
  <c r="AL1285" i="11"/>
  <c r="AL1286" i="11"/>
  <c r="AL1287" i="11"/>
  <c r="AL1288" i="11"/>
  <c r="AL1289" i="11"/>
  <c r="AL1290" i="11"/>
  <c r="AL1291" i="11"/>
  <c r="AL1292" i="11"/>
  <c r="AL1293" i="11"/>
  <c r="AL1294" i="11"/>
  <c r="AL1295" i="11"/>
  <c r="AL1296" i="11"/>
  <c r="AL1297" i="11"/>
  <c r="AL1298" i="11"/>
  <c r="AL1299" i="11"/>
  <c r="AL1300" i="11"/>
  <c r="AL1301" i="11"/>
  <c r="AL1302" i="11"/>
  <c r="AL1303" i="11"/>
  <c r="AL1304" i="11"/>
  <c r="AL1305" i="11"/>
  <c r="AL1306" i="11"/>
  <c r="AL1307" i="11"/>
  <c r="AL1308" i="11"/>
  <c r="AL1309" i="11"/>
  <c r="AL1310" i="11"/>
  <c r="AL1311" i="11"/>
  <c r="AL1312" i="11"/>
  <c r="AL1313" i="11"/>
  <c r="AL1314" i="11"/>
  <c r="AL1315" i="11"/>
  <c r="AL1316" i="11"/>
  <c r="AL1317" i="11"/>
  <c r="AL1318" i="11"/>
  <c r="AL1319" i="11"/>
  <c r="AL1320" i="11"/>
  <c r="AL1321" i="11"/>
  <c r="AL1322" i="11"/>
  <c r="AL1323" i="11"/>
  <c r="AL1324" i="11"/>
  <c r="AL1325" i="11"/>
  <c r="AL1326" i="11"/>
  <c r="AL1327" i="11"/>
  <c r="AL1328" i="11"/>
  <c r="AL1329" i="11"/>
  <c r="AL1330" i="11"/>
  <c r="AL1331" i="11"/>
  <c r="AL1332" i="11"/>
  <c r="AL1333" i="11"/>
  <c r="AL1334" i="11"/>
  <c r="AL1335" i="11"/>
  <c r="AL1336" i="11"/>
  <c r="AL1337" i="11"/>
  <c r="AL1338" i="11"/>
  <c r="AL1339" i="11"/>
  <c r="AL1340" i="11"/>
  <c r="AL1341" i="11"/>
  <c r="AL1342" i="11"/>
  <c r="AL1343" i="11"/>
  <c r="AL1344" i="11"/>
  <c r="AL1345" i="11"/>
  <c r="AL1346" i="11"/>
  <c r="AL1347" i="11"/>
  <c r="AL1348" i="11"/>
  <c r="AL1349" i="11"/>
  <c r="AL1350" i="11"/>
  <c r="AL1351" i="11"/>
  <c r="AL1352" i="11"/>
  <c r="AL1353" i="11"/>
  <c r="AL1354" i="11"/>
  <c r="AL1355" i="11"/>
  <c r="AL1356" i="11"/>
  <c r="AL1357" i="11"/>
  <c r="AL1358" i="11"/>
  <c r="AL1359" i="11"/>
  <c r="AL1360" i="11"/>
  <c r="AL1361" i="11"/>
  <c r="AL1362" i="11"/>
  <c r="AL1363" i="11"/>
  <c r="AL1364" i="11"/>
  <c r="AL1365" i="11"/>
  <c r="AL1366" i="11"/>
  <c r="AL1367" i="11"/>
  <c r="AL1368" i="11"/>
  <c r="AL1369" i="11"/>
  <c r="AL1370" i="11"/>
  <c r="AL1371" i="11"/>
  <c r="AL1372" i="11"/>
  <c r="AL1373" i="11"/>
  <c r="AL1374" i="11"/>
  <c r="AL1375" i="11"/>
  <c r="AL1376" i="11"/>
  <c r="AL1377" i="11"/>
  <c r="AL1378" i="11"/>
  <c r="AL1379" i="11"/>
  <c r="AL1380" i="11"/>
  <c r="AL1381" i="11"/>
  <c r="AL1382" i="11"/>
  <c r="AL1383" i="11"/>
  <c r="AL1384" i="11"/>
  <c r="AL1385" i="11"/>
  <c r="AL1386" i="11"/>
  <c r="AL1387" i="11"/>
  <c r="AL1388" i="11"/>
  <c r="AL1389" i="11"/>
  <c r="AL1390" i="11"/>
  <c r="AL1391" i="11"/>
  <c r="AL1392" i="11"/>
  <c r="AL1393" i="11"/>
  <c r="AL1394" i="11"/>
  <c r="AL1395" i="11"/>
  <c r="AL1396" i="11"/>
  <c r="AL1397" i="11"/>
  <c r="AL1398" i="11"/>
  <c r="AL1399" i="11"/>
  <c r="AL1400" i="11"/>
  <c r="AL1401" i="11"/>
  <c r="AL1402" i="11"/>
  <c r="AL1403" i="11"/>
  <c r="AL1404" i="11"/>
  <c r="AL1405" i="11"/>
  <c r="AL1406" i="11"/>
  <c r="AL1407" i="11"/>
  <c r="AL1408" i="11"/>
  <c r="AL1409" i="11"/>
  <c r="AL1410" i="11"/>
  <c r="AL1411" i="11"/>
  <c r="AL1412" i="11"/>
  <c r="AL1413" i="11"/>
  <c r="AL1414" i="11"/>
  <c r="AL1415" i="11"/>
  <c r="AL1416" i="11"/>
  <c r="AL1417" i="11"/>
  <c r="AL1418" i="11"/>
  <c r="AL1419" i="11"/>
  <c r="AL1420" i="11"/>
  <c r="AL1421" i="11"/>
  <c r="AL1422" i="11"/>
  <c r="AL1423" i="11"/>
  <c r="AL1424" i="11"/>
  <c r="AL1425" i="11"/>
  <c r="AL1426" i="11"/>
  <c r="AL1427" i="11"/>
  <c r="AL1428" i="11"/>
  <c r="AL1429" i="11"/>
  <c r="AL1430" i="11"/>
  <c r="AL1431" i="11"/>
  <c r="AL1432" i="11"/>
  <c r="AL1433" i="11"/>
  <c r="AL1434" i="11"/>
  <c r="AL1435" i="11"/>
  <c r="AL1436" i="11"/>
  <c r="AL1437" i="11"/>
  <c r="AL1438" i="11"/>
  <c r="AL1439" i="11"/>
  <c r="AL1440" i="11"/>
  <c r="AL1441" i="11"/>
  <c r="AL1442" i="11"/>
  <c r="AL1443" i="11"/>
  <c r="AL1444" i="11"/>
  <c r="AL1445" i="11"/>
  <c r="AL1446" i="11"/>
  <c r="AL1447" i="11"/>
  <c r="AL1448" i="11"/>
  <c r="AL1449" i="11"/>
  <c r="AL1450" i="11"/>
  <c r="AL1451" i="11"/>
  <c r="AL1452" i="11"/>
  <c r="AL1453" i="11"/>
  <c r="AL1454" i="11"/>
  <c r="AL1455" i="11"/>
  <c r="AL1456" i="11"/>
  <c r="AL1457" i="11"/>
  <c r="AL1458" i="11"/>
  <c r="AL1459" i="11"/>
  <c r="AL1460" i="11"/>
  <c r="AL1461" i="11"/>
  <c r="AL1462" i="11"/>
  <c r="AL1463" i="11"/>
  <c r="AL1464" i="11"/>
  <c r="AL1465" i="11"/>
  <c r="AL1466" i="11"/>
  <c r="AL1467" i="11"/>
  <c r="AL1468" i="11"/>
  <c r="AL1469" i="11"/>
  <c r="AL1470" i="11"/>
  <c r="AL1471" i="11"/>
  <c r="AL1472" i="11"/>
  <c r="AL1473" i="11"/>
  <c r="AL1474" i="11"/>
  <c r="AL1475" i="11"/>
  <c r="AL1476" i="11"/>
  <c r="AL1477" i="11"/>
  <c r="AL1478" i="11"/>
  <c r="AL1479" i="11"/>
  <c r="AL1480" i="11"/>
  <c r="AL1481" i="11"/>
  <c r="AL1482" i="11"/>
  <c r="AL1483" i="11"/>
  <c r="AL1484" i="11"/>
  <c r="AL1485" i="11"/>
  <c r="AL1486" i="11"/>
  <c r="AL1487" i="11"/>
  <c r="AL1488" i="11"/>
  <c r="AL1489" i="11"/>
  <c r="AL1490" i="11"/>
  <c r="AL1491" i="11"/>
  <c r="AL1492" i="11"/>
  <c r="AL1493" i="11"/>
  <c r="AL1494" i="11"/>
  <c r="AL1495" i="11"/>
  <c r="AL1496" i="11"/>
  <c r="AL1497" i="11"/>
  <c r="AL1498" i="11"/>
  <c r="AL1499" i="11"/>
  <c r="AL1500" i="11"/>
  <c r="AL1501" i="11"/>
  <c r="AL1502" i="11"/>
  <c r="AL1503" i="11"/>
  <c r="AL1504" i="11"/>
  <c r="AL1505" i="11"/>
  <c r="AL1506" i="11"/>
  <c r="AL1507" i="11"/>
  <c r="AL1508" i="11"/>
  <c r="AL1509" i="11"/>
  <c r="AL1510" i="11"/>
  <c r="AL1511" i="11"/>
  <c r="AL1512" i="11"/>
  <c r="AL1513" i="11"/>
  <c r="AL1514" i="11"/>
  <c r="AL1515" i="11"/>
  <c r="AL1516" i="11"/>
  <c r="AL1517" i="11"/>
  <c r="AL1518" i="11"/>
  <c r="AL1519" i="11"/>
  <c r="AL1520" i="11"/>
  <c r="AL1521" i="11"/>
  <c r="AL1522" i="11"/>
  <c r="AL1523" i="11"/>
  <c r="AL1524" i="11"/>
  <c r="AL1525" i="11"/>
  <c r="AL1526" i="11"/>
  <c r="AL1527" i="11"/>
  <c r="AL1528" i="11"/>
  <c r="AL1529" i="11"/>
  <c r="AL1530" i="11"/>
  <c r="AL1531" i="11"/>
  <c r="AL1532" i="11"/>
  <c r="AL1533" i="11"/>
  <c r="AL1534" i="11"/>
  <c r="AL1535" i="11"/>
  <c r="AL1536" i="11"/>
  <c r="AL1537" i="11"/>
  <c r="AL1538" i="11"/>
  <c r="AL1539" i="11"/>
  <c r="AL1540" i="11"/>
  <c r="AL1541" i="11"/>
  <c r="AL1542" i="11"/>
  <c r="AL1543" i="11"/>
  <c r="AL1544" i="11"/>
  <c r="AL1545" i="11"/>
  <c r="AL1546" i="11"/>
  <c r="AL1547" i="11"/>
  <c r="AL1548" i="11"/>
  <c r="AL1549" i="11"/>
  <c r="AL1550" i="11"/>
  <c r="AL1551" i="11"/>
  <c r="AL1552" i="11"/>
  <c r="AL1553" i="11"/>
  <c r="AL1554" i="11"/>
  <c r="AL1555" i="11"/>
  <c r="AL1556" i="11"/>
  <c r="AL1557" i="11"/>
  <c r="AL1558" i="11"/>
  <c r="AL1559" i="11"/>
  <c r="AL1560" i="11"/>
  <c r="AL1561" i="11"/>
  <c r="AL1562" i="11"/>
  <c r="AL1563" i="11"/>
  <c r="AL1564" i="11"/>
  <c r="AL1565" i="11"/>
  <c r="AL1566" i="11"/>
  <c r="AL1567" i="11"/>
  <c r="AL1568" i="11"/>
  <c r="AL1569" i="11"/>
  <c r="AL1570" i="11"/>
  <c r="AL1571" i="11"/>
  <c r="AL1572" i="11"/>
  <c r="AL1573" i="11"/>
  <c r="AL1574" i="11"/>
  <c r="AL1575" i="11"/>
  <c r="AL1576" i="11"/>
  <c r="AL1577" i="11"/>
  <c r="AL1578" i="11"/>
  <c r="AL1579" i="11"/>
  <c r="AL1580" i="11"/>
  <c r="AL1581" i="11"/>
  <c r="AL1582" i="11"/>
  <c r="AL1583" i="11"/>
  <c r="AL1584" i="11"/>
  <c r="AL1585" i="11"/>
  <c r="AL1586" i="11"/>
  <c r="AL1587" i="11"/>
  <c r="AL1588" i="11"/>
  <c r="AL1589" i="11"/>
  <c r="AL1590" i="11"/>
  <c r="AL1591" i="11"/>
  <c r="AL1592" i="11"/>
  <c r="AL1593" i="11"/>
  <c r="AL1594" i="11"/>
  <c r="AL1595" i="11"/>
  <c r="AL1596" i="11"/>
  <c r="AL1597" i="11"/>
  <c r="AL1598" i="11"/>
  <c r="AL1599" i="11"/>
  <c r="AL1600" i="11"/>
  <c r="AL1601" i="11"/>
  <c r="AL1602" i="11"/>
  <c r="AL1603" i="11"/>
  <c r="AL1604" i="11"/>
  <c r="AL1605" i="11"/>
  <c r="AL1606" i="11"/>
  <c r="AL1607" i="11"/>
  <c r="AL1608" i="11"/>
  <c r="AL1609" i="11"/>
  <c r="AL1610" i="11"/>
  <c r="AL1611" i="11"/>
  <c r="AL1612" i="11"/>
  <c r="AL1613" i="11"/>
  <c r="AL1614" i="11"/>
  <c r="AL1615" i="11"/>
  <c r="AL1616" i="11"/>
  <c r="AL1617" i="11"/>
  <c r="AL1618" i="11"/>
  <c r="AL1619" i="11"/>
  <c r="AL1620" i="11"/>
  <c r="AL1621" i="11"/>
  <c r="AL1622" i="11"/>
  <c r="AL1623" i="11"/>
  <c r="AL1624" i="11"/>
  <c r="AL1625" i="11"/>
  <c r="AL1626" i="11"/>
  <c r="AL1627" i="11"/>
  <c r="AL1628" i="11"/>
  <c r="AL1629" i="11"/>
  <c r="AL1630" i="11"/>
  <c r="AL1631" i="11"/>
  <c r="AL1632" i="11"/>
  <c r="AL1633" i="11"/>
  <c r="AL1634" i="11"/>
  <c r="AL1635" i="11"/>
  <c r="AL1636" i="11"/>
  <c r="AL1637" i="11"/>
  <c r="AL1638" i="11"/>
  <c r="AL1639" i="11"/>
  <c r="AL1640" i="11"/>
  <c r="AL1641" i="11"/>
  <c r="AL1642" i="11"/>
  <c r="AL1643" i="11"/>
  <c r="AL1644" i="11"/>
  <c r="AL1645" i="11"/>
  <c r="AL1646" i="11"/>
  <c r="AL1647" i="11"/>
  <c r="AL1648" i="11"/>
  <c r="AL1649" i="11"/>
  <c r="AL1650" i="11"/>
  <c r="AL1651" i="11"/>
  <c r="AL1652" i="11"/>
  <c r="AL1653" i="11"/>
  <c r="AL1654" i="11"/>
  <c r="AL1655" i="11"/>
  <c r="AL1656" i="11"/>
  <c r="AL1657" i="11"/>
  <c r="AL1658" i="11"/>
  <c r="AL1659" i="11"/>
  <c r="AL1660" i="11"/>
  <c r="AL1661" i="11"/>
  <c r="AL1662" i="11"/>
  <c r="AL1663" i="11"/>
  <c r="AL1664" i="11"/>
  <c r="AL1665" i="11"/>
  <c r="AL1666" i="11"/>
  <c r="AL1667" i="11"/>
  <c r="AL1668" i="11"/>
  <c r="AL1669" i="11"/>
  <c r="AL1670" i="11"/>
  <c r="AL1671" i="11"/>
  <c r="AL1672" i="11"/>
  <c r="AL1673" i="11"/>
  <c r="AL1674" i="11"/>
  <c r="AL1675" i="11"/>
  <c r="AL1676" i="11"/>
  <c r="AL1677" i="11"/>
  <c r="AL1678" i="11"/>
  <c r="AL1679" i="11"/>
  <c r="AL1680" i="11"/>
  <c r="AL1681" i="11"/>
  <c r="AL1682" i="11"/>
  <c r="AL1683" i="11"/>
  <c r="AL1684" i="11"/>
  <c r="AL1685" i="11"/>
  <c r="AL1686" i="11"/>
  <c r="AL1687" i="11"/>
  <c r="AL1688" i="11"/>
  <c r="AL1689" i="11"/>
  <c r="AL1690" i="11"/>
  <c r="AL1691" i="11"/>
  <c r="AL1692" i="11"/>
  <c r="AL1693" i="11"/>
  <c r="AL1694" i="11"/>
  <c r="AL1695" i="11"/>
  <c r="AL1696" i="11"/>
  <c r="AL1697" i="11"/>
  <c r="AL1698" i="11"/>
  <c r="AL1699" i="11"/>
  <c r="AL1700" i="11"/>
  <c r="AL1701" i="11"/>
  <c r="AL1702" i="11"/>
  <c r="AL1703" i="11"/>
  <c r="AL1704" i="11"/>
  <c r="AL1705" i="11"/>
  <c r="AL1706" i="11"/>
  <c r="AL1707" i="11"/>
  <c r="AL1708" i="11"/>
  <c r="AL1709" i="11"/>
  <c r="AL1710" i="11"/>
  <c r="AL1711" i="11"/>
  <c r="AL1712" i="11"/>
  <c r="AL1713" i="11"/>
  <c r="AL1714" i="11"/>
  <c r="AL1715" i="11"/>
  <c r="AL1716" i="11"/>
  <c r="AL1717" i="11"/>
  <c r="AL1718" i="11"/>
  <c r="AL1719" i="11"/>
  <c r="AL1720" i="11"/>
  <c r="AL1721" i="11"/>
  <c r="AL1722" i="11"/>
  <c r="AL1723" i="11"/>
  <c r="AL1724" i="11"/>
  <c r="AL1725" i="11"/>
  <c r="AL1726" i="11"/>
  <c r="AL1727" i="11"/>
  <c r="AL1728" i="11"/>
  <c r="AL1729" i="11"/>
  <c r="AL1730" i="11"/>
  <c r="AL1731" i="11"/>
  <c r="AL1732" i="11"/>
  <c r="AL1733" i="11"/>
  <c r="AL1734" i="11"/>
  <c r="AL1735" i="11"/>
  <c r="AL1736" i="11"/>
  <c r="AL1737" i="11"/>
  <c r="AL1738" i="11"/>
  <c r="AL1739" i="11"/>
  <c r="AL1740" i="11"/>
  <c r="AL1741" i="11"/>
  <c r="AL1742" i="11"/>
  <c r="AL1743" i="11"/>
  <c r="AL1744" i="11"/>
  <c r="AL1745" i="11"/>
  <c r="AL1746" i="11"/>
  <c r="AL1747" i="11"/>
  <c r="AL1748" i="11"/>
  <c r="AL1749" i="11"/>
  <c r="AL1750" i="11"/>
  <c r="AL1751" i="11"/>
  <c r="AL1752" i="11"/>
  <c r="AL1753" i="11"/>
  <c r="AL1754" i="11"/>
  <c r="AL1755" i="11"/>
  <c r="AL1756" i="11"/>
  <c r="AL1757" i="11"/>
  <c r="AL1758" i="11"/>
  <c r="AL1759" i="11"/>
  <c r="AL1760" i="11"/>
  <c r="AL1761" i="11"/>
  <c r="AL1762" i="11"/>
  <c r="AL1763" i="11"/>
  <c r="AL1764" i="11"/>
  <c r="AL1765" i="11"/>
  <c r="AL1766" i="11"/>
  <c r="AL1767" i="11"/>
  <c r="AL1768" i="11"/>
  <c r="AL1769" i="11"/>
  <c r="AL1770" i="11"/>
  <c r="AL1771" i="11"/>
  <c r="AL1772" i="11"/>
  <c r="AL1773" i="11"/>
  <c r="AL1774" i="11"/>
  <c r="AL1775" i="11"/>
  <c r="AL1776" i="11"/>
  <c r="AL1777" i="11"/>
  <c r="AL1778" i="11"/>
  <c r="AL1779" i="11"/>
  <c r="AL1780" i="11"/>
  <c r="AL1781" i="11"/>
  <c r="AL1782" i="11"/>
  <c r="AL1783" i="11"/>
  <c r="AL1784" i="11"/>
  <c r="AL1785" i="11"/>
  <c r="AL1786" i="11"/>
  <c r="AL1787" i="11"/>
  <c r="AL1788" i="11"/>
  <c r="AL1789" i="11"/>
  <c r="AL1790" i="11"/>
  <c r="AL1791" i="11"/>
  <c r="AL1792" i="11"/>
  <c r="AL1793" i="11"/>
  <c r="AL1794" i="11"/>
  <c r="AL1795" i="11"/>
  <c r="AL1796" i="11"/>
  <c r="AL1797" i="11"/>
  <c r="AL1798" i="11"/>
  <c r="AL1799" i="11"/>
  <c r="AL1800" i="11"/>
  <c r="AL1801" i="11"/>
  <c r="AL1802" i="11"/>
  <c r="AL1803" i="11"/>
  <c r="AL1804" i="11"/>
  <c r="AL1805" i="11"/>
  <c r="AL1806" i="11"/>
  <c r="AL1807" i="11"/>
  <c r="AL1808" i="11"/>
  <c r="AL1809" i="11"/>
  <c r="AL1810" i="11"/>
  <c r="AL1811" i="11"/>
  <c r="AL1812" i="11"/>
  <c r="AL1813" i="11"/>
  <c r="AL1814" i="11"/>
  <c r="AL1815" i="11"/>
  <c r="AL1816" i="11"/>
  <c r="AL1817" i="11"/>
  <c r="AL1818" i="11"/>
  <c r="AL1819" i="11"/>
  <c r="AL1820" i="11"/>
  <c r="AL1821" i="11"/>
  <c r="AL1822" i="11"/>
  <c r="AL1823" i="11"/>
  <c r="AL1824" i="11"/>
  <c r="AL1825" i="11"/>
  <c r="AL1826" i="11"/>
  <c r="AL1827" i="11"/>
  <c r="AL1828" i="11"/>
  <c r="AL1829" i="11"/>
  <c r="AL1830" i="11"/>
  <c r="AL1831" i="11"/>
  <c r="AL1832" i="11"/>
  <c r="AL1833" i="11"/>
  <c r="AL1834" i="11"/>
  <c r="AL1835" i="11"/>
  <c r="AL1836" i="11"/>
  <c r="AL1837" i="11"/>
  <c r="AL1838" i="11"/>
  <c r="AL1839" i="11"/>
  <c r="AL1840" i="11"/>
  <c r="AL1841" i="11"/>
  <c r="AL1842" i="11"/>
  <c r="AL1843" i="11"/>
  <c r="AL1844" i="11"/>
  <c r="AL1845" i="11"/>
  <c r="AL1846" i="11"/>
  <c r="AL1847" i="11"/>
  <c r="AL1848" i="11"/>
  <c r="AL1849" i="11"/>
  <c r="AL1850" i="11"/>
  <c r="AL1851" i="11"/>
  <c r="AL1852" i="11"/>
  <c r="AL1853" i="11"/>
  <c r="AL1854" i="11"/>
  <c r="AL1855" i="11"/>
  <c r="AL1856" i="11"/>
  <c r="AL1857" i="11"/>
  <c r="AL1858" i="11"/>
  <c r="AL1859" i="11"/>
  <c r="AL1860" i="11"/>
  <c r="AL1861" i="11"/>
  <c r="AL1862" i="11"/>
  <c r="AL1863" i="11"/>
  <c r="AL1864" i="11"/>
  <c r="AL1865" i="11"/>
  <c r="AL1866" i="11"/>
  <c r="AL1867" i="11"/>
  <c r="AL1868" i="11"/>
  <c r="AL1869" i="11"/>
  <c r="AL1870" i="11"/>
  <c r="AL1871" i="11"/>
  <c r="AL1872" i="11"/>
  <c r="AL1873" i="11"/>
  <c r="AL1874" i="11"/>
  <c r="AL1875" i="11"/>
  <c r="AL1876" i="11"/>
  <c r="AL1877" i="11"/>
  <c r="AL1878" i="11"/>
  <c r="AL1879" i="11"/>
  <c r="AL1880" i="11"/>
  <c r="AL1881" i="11"/>
  <c r="AL1882" i="11"/>
  <c r="AL1883" i="11"/>
  <c r="AL1884" i="11"/>
  <c r="AL1885" i="11"/>
  <c r="AL1886" i="11"/>
  <c r="AL1887" i="11"/>
  <c r="AL1888" i="11"/>
  <c r="AL1889" i="11"/>
  <c r="AL1890" i="11"/>
  <c r="AL1891" i="11"/>
  <c r="AL1892" i="11"/>
  <c r="AL1893" i="11"/>
  <c r="AL1894" i="11"/>
  <c r="AL1895" i="11"/>
  <c r="AL1896" i="11"/>
  <c r="AL1897" i="11"/>
  <c r="AL1898" i="11"/>
  <c r="AL1899" i="11"/>
  <c r="AL1900" i="11"/>
  <c r="AL1901" i="11"/>
  <c r="AL1902" i="11"/>
  <c r="AL1903" i="11"/>
  <c r="AL1904" i="11"/>
  <c r="AL1905" i="11"/>
  <c r="AL1906" i="11"/>
  <c r="AL1907" i="11"/>
  <c r="AL1908" i="11"/>
  <c r="AL1909" i="11"/>
  <c r="AL1910" i="11"/>
  <c r="AL1911" i="11"/>
  <c r="AL1912" i="11"/>
  <c r="AL1913" i="11"/>
  <c r="AL1914" i="11"/>
  <c r="AL1915" i="11"/>
  <c r="AL1916" i="11"/>
  <c r="AL1917" i="11"/>
  <c r="AL1918" i="11"/>
  <c r="AL1919" i="11"/>
  <c r="AL1920" i="11"/>
  <c r="AL1921" i="11"/>
  <c r="AL1922" i="11"/>
  <c r="AL1923" i="11"/>
  <c r="AL1924" i="11"/>
  <c r="AL1925" i="11"/>
  <c r="AL1926" i="11"/>
  <c r="AL1927" i="11"/>
  <c r="AL1928" i="11"/>
  <c r="AL1929" i="11"/>
  <c r="AL1930" i="11"/>
  <c r="AL1931" i="11"/>
  <c r="AL1932" i="11"/>
  <c r="AL1933" i="11"/>
  <c r="AL1934" i="11"/>
  <c r="AL1935" i="11"/>
  <c r="AL1936" i="11"/>
  <c r="AL1937" i="11"/>
  <c r="AL1938" i="11"/>
  <c r="AL1939" i="11"/>
  <c r="AL1940" i="11"/>
  <c r="AL1941" i="11"/>
  <c r="AL1942" i="11"/>
  <c r="AL1943" i="11"/>
  <c r="AL1944" i="11"/>
  <c r="AL1945" i="11"/>
  <c r="AL1946" i="11"/>
  <c r="AL1947" i="11"/>
  <c r="AL1948" i="11"/>
  <c r="AL1949" i="11"/>
  <c r="AL1950" i="11"/>
  <c r="AL1951" i="11"/>
  <c r="AL1952" i="11"/>
  <c r="AL1953" i="11"/>
  <c r="AL1954" i="11"/>
  <c r="AL1955" i="11"/>
  <c r="AL1956" i="11"/>
  <c r="AL1957" i="11"/>
  <c r="AL1958" i="11"/>
  <c r="AL1959" i="11"/>
  <c r="AL1960" i="11"/>
  <c r="AL1961" i="11"/>
  <c r="AL1962" i="11"/>
  <c r="AL1963" i="11"/>
  <c r="AL1964" i="11"/>
  <c r="AL1965" i="11"/>
  <c r="AL1966" i="11"/>
  <c r="AL1967" i="11"/>
  <c r="AL1968" i="11"/>
  <c r="AL1969" i="11"/>
  <c r="AL1970" i="11"/>
  <c r="AL1971" i="11"/>
  <c r="AL1972" i="11"/>
  <c r="AL1973" i="11"/>
  <c r="AL1974" i="11"/>
  <c r="AL1975" i="11"/>
  <c r="AL1976" i="11"/>
  <c r="AL1977" i="11"/>
  <c r="AL1978" i="11"/>
  <c r="AL1979" i="11"/>
  <c r="AL1980" i="11"/>
  <c r="AL1981" i="11"/>
  <c r="AL1982" i="11"/>
  <c r="AL1983" i="11"/>
  <c r="AL1984" i="11"/>
  <c r="AL1985" i="11"/>
  <c r="AL1986" i="11"/>
  <c r="AL1987" i="11"/>
  <c r="AL1988" i="11"/>
  <c r="AL1989" i="11"/>
  <c r="AL1990" i="11"/>
  <c r="AL1991" i="11"/>
  <c r="AL1992" i="11"/>
  <c r="AL1993" i="11"/>
  <c r="AL1994" i="11"/>
  <c r="AL1995" i="11"/>
  <c r="AL1996" i="11"/>
  <c r="AL1997" i="11"/>
  <c r="AL1998" i="11"/>
  <c r="AL1999" i="11"/>
  <c r="AL2000" i="11"/>
  <c r="AL2001" i="11"/>
  <c r="AL2002" i="11"/>
  <c r="AL2003" i="11"/>
  <c r="AL2004" i="11"/>
  <c r="AL2005" i="11"/>
  <c r="AL2006" i="11"/>
  <c r="AL2007" i="11"/>
  <c r="AL2008" i="11"/>
  <c r="AL2009" i="11"/>
  <c r="AL2010" i="11"/>
  <c r="AL2011" i="11"/>
  <c r="AL2012" i="11"/>
  <c r="AL2013" i="11"/>
  <c r="AL2014" i="11"/>
  <c r="AL2015" i="11"/>
  <c r="AL2016" i="11"/>
  <c r="AL2017" i="11"/>
  <c r="AL2018" i="11"/>
  <c r="AL2019" i="11"/>
  <c r="AL2020" i="11"/>
  <c r="AL2021" i="11"/>
  <c r="AL2022" i="11"/>
  <c r="AL2023" i="11"/>
  <c r="AL2024" i="11"/>
  <c r="AL2025" i="11"/>
  <c r="AL2026" i="11"/>
  <c r="AL2027" i="11"/>
  <c r="AL2028" i="11"/>
  <c r="AL2029" i="11"/>
  <c r="AL2030" i="11"/>
  <c r="AL2031" i="11"/>
  <c r="AL2032" i="11"/>
  <c r="AL2033" i="11"/>
  <c r="AL2034" i="11"/>
  <c r="AL2035" i="11"/>
  <c r="AL2036" i="11"/>
  <c r="AL2037" i="11"/>
  <c r="AL2038" i="11"/>
  <c r="AL2039" i="11"/>
  <c r="AL2040" i="11"/>
  <c r="AL2041" i="11"/>
  <c r="AL2042" i="11"/>
  <c r="AL2043" i="11"/>
  <c r="AL2044" i="11"/>
  <c r="AL2045" i="11"/>
  <c r="AL2046" i="11"/>
  <c r="AL2047" i="11"/>
  <c r="AL2048" i="11"/>
  <c r="AL2049" i="11"/>
  <c r="AL3" i="11"/>
  <c r="AL4" i="11"/>
  <c r="AL5" i="11"/>
  <c r="AL6" i="11"/>
  <c r="AL2" i="11"/>
  <c r="AK2" i="11"/>
  <c r="AD160" i="29" l="1"/>
  <c r="AD188" i="29"/>
  <c r="AG154" i="29"/>
  <c r="AF154" i="29"/>
  <c r="AE154" i="29"/>
  <c r="AE55" i="29" s="1"/>
  <c r="AG128" i="29"/>
  <c r="AF128" i="29"/>
  <c r="AE128" i="29"/>
  <c r="AG101" i="29"/>
  <c r="AF101" i="29"/>
  <c r="AE101" i="29"/>
  <c r="U28" i="21"/>
  <c r="V28" i="21" s="1"/>
  <c r="W27" i="21"/>
  <c r="F2052" i="11"/>
  <c r="B139" i="5"/>
  <c r="F864" i="6"/>
  <c r="B869" i="6" s="1"/>
  <c r="B870" i="6" s="1"/>
  <c r="B900" i="6" s="1"/>
  <c r="F1195" i="8"/>
  <c r="F70" i="7"/>
  <c r="B75" i="7" s="1"/>
  <c r="B76" i="7" s="1"/>
  <c r="B106" i="7"/>
  <c r="F1586" i="9"/>
  <c r="F145" i="10"/>
  <c r="B150" i="10" s="1"/>
  <c r="B151" i="10" s="1"/>
  <c r="B181" i="10" s="1"/>
  <c r="F266" i="12"/>
  <c r="B271" i="12" s="1"/>
  <c r="B272" i="12" s="1"/>
  <c r="B302" i="12"/>
  <c r="B1258" i="13"/>
  <c r="F279" i="14"/>
  <c r="B284" i="14" s="1"/>
  <c r="B285" i="14" s="1"/>
  <c r="B315" i="14" s="1"/>
  <c r="AM365" i="4"/>
  <c r="AO2" i="4" s="1"/>
  <c r="AQ2" i="4" s="1"/>
  <c r="AM145" i="10"/>
  <c r="AO2" i="10" s="1"/>
  <c r="AQ2" i="10" s="1"/>
  <c r="AM1586" i="9"/>
  <c r="AO2" i="9" s="1"/>
  <c r="AQ2" i="9" s="1"/>
  <c r="AM1195" i="8"/>
  <c r="AO2" i="8" s="1"/>
  <c r="AQ2" i="8" s="1"/>
  <c r="AM864" i="6"/>
  <c r="AO2" i="6" s="1"/>
  <c r="AQ2" i="6" s="1"/>
  <c r="AM103" i="5"/>
  <c r="AO2" i="5" s="1"/>
  <c r="AQ2" i="5" s="1"/>
  <c r="AM279" i="14"/>
  <c r="AO2" i="14" s="1"/>
  <c r="AQ2" i="14" s="1"/>
  <c r="AM1222" i="13"/>
  <c r="AO2" i="13" s="1"/>
  <c r="AQ2" i="13" s="1"/>
  <c r="AM266" i="12"/>
  <c r="AO2" i="12" s="1"/>
  <c r="AQ2" i="12" s="1"/>
  <c r="AM70" i="7"/>
  <c r="AO2" i="7" s="1"/>
  <c r="AQ2" i="7" s="1"/>
  <c r="AL2052" i="11"/>
  <c r="AN2" i="11" s="1"/>
  <c r="G278" i="14"/>
  <c r="D278" i="14"/>
  <c r="G277" i="14"/>
  <c r="D277" i="14"/>
  <c r="G276" i="14"/>
  <c r="D276" i="14"/>
  <c r="G275" i="14"/>
  <c r="D275" i="14"/>
  <c r="G274" i="14"/>
  <c r="D274" i="14"/>
  <c r="G273" i="14"/>
  <c r="D273" i="14"/>
  <c r="G272" i="14"/>
  <c r="D272" i="14"/>
  <c r="G271" i="14"/>
  <c r="D271" i="14"/>
  <c r="G270" i="14"/>
  <c r="D270" i="14"/>
  <c r="G269" i="14"/>
  <c r="D269" i="14"/>
  <c r="G268" i="14"/>
  <c r="D268" i="14"/>
  <c r="G267" i="14"/>
  <c r="D267" i="14"/>
  <c r="G266" i="14"/>
  <c r="D266" i="14"/>
  <c r="G265" i="14"/>
  <c r="D265" i="14"/>
  <c r="G264" i="14"/>
  <c r="D264" i="14"/>
  <c r="G263" i="14"/>
  <c r="D263" i="14"/>
  <c r="G262" i="14"/>
  <c r="D262" i="14"/>
  <c r="G261" i="14"/>
  <c r="D261" i="14"/>
  <c r="G260" i="14"/>
  <c r="D260" i="14"/>
  <c r="G259" i="14"/>
  <c r="D259" i="14"/>
  <c r="G258" i="14"/>
  <c r="D258" i="14"/>
  <c r="G257" i="14"/>
  <c r="D257" i="14"/>
  <c r="G256" i="14"/>
  <c r="D256" i="14"/>
  <c r="G255" i="14"/>
  <c r="D255" i="14"/>
  <c r="G254" i="14"/>
  <c r="D254" i="14"/>
  <c r="G253" i="14"/>
  <c r="D253" i="14"/>
  <c r="G252" i="14"/>
  <c r="D252" i="14"/>
  <c r="G251" i="14"/>
  <c r="D251" i="14"/>
  <c r="G250" i="14"/>
  <c r="D250" i="14"/>
  <c r="G249" i="14"/>
  <c r="D249" i="14"/>
  <c r="G248" i="14"/>
  <c r="D248" i="14"/>
  <c r="G247" i="14"/>
  <c r="D247" i="14"/>
  <c r="G246" i="14"/>
  <c r="D246" i="14"/>
  <c r="G245" i="14"/>
  <c r="D245" i="14"/>
  <c r="G244" i="14"/>
  <c r="D244" i="14"/>
  <c r="G243" i="14"/>
  <c r="D243" i="14"/>
  <c r="G242" i="14"/>
  <c r="D242" i="14"/>
  <c r="G241" i="14"/>
  <c r="D241" i="14"/>
  <c r="G240" i="14"/>
  <c r="D240" i="14"/>
  <c r="G239" i="14"/>
  <c r="D239" i="14"/>
  <c r="G238" i="14"/>
  <c r="D238" i="14"/>
  <c r="G237" i="14"/>
  <c r="D237" i="14"/>
  <c r="G236" i="14"/>
  <c r="D236" i="14"/>
  <c r="G235" i="14"/>
  <c r="D235" i="14"/>
  <c r="G234" i="14"/>
  <c r="D234" i="14"/>
  <c r="G233" i="14"/>
  <c r="D233" i="14"/>
  <c r="G232" i="14"/>
  <c r="D232" i="14"/>
  <c r="G231" i="14"/>
  <c r="D231" i="14"/>
  <c r="G230" i="14"/>
  <c r="D230" i="14"/>
  <c r="G229" i="14"/>
  <c r="D229" i="14"/>
  <c r="G228" i="14"/>
  <c r="D228" i="14"/>
  <c r="G227" i="14"/>
  <c r="D227" i="14"/>
  <c r="G226" i="14"/>
  <c r="D226" i="14"/>
  <c r="G225" i="14"/>
  <c r="D225" i="14"/>
  <c r="G224" i="14"/>
  <c r="D224" i="14"/>
  <c r="G223" i="14"/>
  <c r="D223" i="14"/>
  <c r="G222" i="14"/>
  <c r="D222" i="14"/>
  <c r="G221" i="14"/>
  <c r="D221" i="14"/>
  <c r="G220" i="14"/>
  <c r="D220" i="14"/>
  <c r="G219" i="14"/>
  <c r="D219" i="14"/>
  <c r="G218" i="14"/>
  <c r="D218" i="14"/>
  <c r="G217" i="14"/>
  <c r="D217" i="14"/>
  <c r="G216" i="14"/>
  <c r="D216" i="14"/>
  <c r="G215" i="14"/>
  <c r="D215" i="14"/>
  <c r="G214" i="14"/>
  <c r="D214" i="14"/>
  <c r="G213" i="14"/>
  <c r="D213" i="14"/>
  <c r="G212" i="14"/>
  <c r="D212" i="14"/>
  <c r="G211" i="14"/>
  <c r="D211" i="14"/>
  <c r="G210" i="14"/>
  <c r="D210" i="14"/>
  <c r="G209" i="14"/>
  <c r="D209" i="14"/>
  <c r="G208" i="14"/>
  <c r="D208" i="14"/>
  <c r="G207" i="14"/>
  <c r="D207" i="14"/>
  <c r="G206" i="14"/>
  <c r="D206" i="14"/>
  <c r="G205" i="14"/>
  <c r="D205" i="14"/>
  <c r="G204" i="14"/>
  <c r="D204" i="14"/>
  <c r="G203" i="14"/>
  <c r="D203" i="14"/>
  <c r="G202" i="14"/>
  <c r="D202" i="14"/>
  <c r="G201" i="14"/>
  <c r="D201" i="14"/>
  <c r="G200" i="14"/>
  <c r="D200" i="14"/>
  <c r="G199" i="14"/>
  <c r="D199" i="14"/>
  <c r="G198" i="14"/>
  <c r="D198" i="14"/>
  <c r="G197" i="14"/>
  <c r="D197" i="14"/>
  <c r="G196" i="14"/>
  <c r="D196" i="14"/>
  <c r="G195" i="14"/>
  <c r="D195" i="14"/>
  <c r="G194" i="14"/>
  <c r="D194" i="14"/>
  <c r="G193" i="14"/>
  <c r="D193" i="14"/>
  <c r="G192" i="14"/>
  <c r="D192" i="14"/>
  <c r="G191" i="14"/>
  <c r="D191" i="14"/>
  <c r="G190" i="14"/>
  <c r="D190" i="14"/>
  <c r="G189" i="14"/>
  <c r="D189" i="14"/>
  <c r="G188" i="14"/>
  <c r="D188" i="14"/>
  <c r="G187" i="14"/>
  <c r="D187" i="14"/>
  <c r="G186" i="14"/>
  <c r="D186" i="14"/>
  <c r="G185" i="14"/>
  <c r="D185" i="14"/>
  <c r="G184" i="14"/>
  <c r="D184" i="14"/>
  <c r="G183" i="14"/>
  <c r="D183" i="14"/>
  <c r="G182" i="14"/>
  <c r="D182" i="14"/>
  <c r="G181" i="14"/>
  <c r="D181" i="14"/>
  <c r="G180" i="14"/>
  <c r="D180" i="14"/>
  <c r="G179" i="14"/>
  <c r="D179" i="14"/>
  <c r="G178" i="14"/>
  <c r="D178" i="14"/>
  <c r="G177" i="14"/>
  <c r="D177" i="14"/>
  <c r="G176" i="14"/>
  <c r="D176" i="14"/>
  <c r="G175" i="14"/>
  <c r="D175" i="14"/>
  <c r="G174" i="14"/>
  <c r="D174" i="14"/>
  <c r="G173" i="14"/>
  <c r="D173" i="14"/>
  <c r="G172" i="14"/>
  <c r="D172" i="14"/>
  <c r="G171" i="14"/>
  <c r="D171" i="14"/>
  <c r="G170" i="14"/>
  <c r="D170" i="14"/>
  <c r="G169" i="14"/>
  <c r="D169" i="14"/>
  <c r="G168" i="14"/>
  <c r="D168" i="14"/>
  <c r="G167" i="14"/>
  <c r="D167" i="14"/>
  <c r="G166" i="14"/>
  <c r="D166" i="14"/>
  <c r="G165" i="14"/>
  <c r="D165" i="14"/>
  <c r="G164" i="14"/>
  <c r="D164" i="14"/>
  <c r="G163" i="14"/>
  <c r="D163" i="14"/>
  <c r="G162" i="14"/>
  <c r="D162" i="14"/>
  <c r="G161" i="14"/>
  <c r="D161" i="14"/>
  <c r="G160" i="14"/>
  <c r="D160" i="14"/>
  <c r="G159" i="14"/>
  <c r="D159" i="14"/>
  <c r="G158" i="14"/>
  <c r="D158" i="14"/>
  <c r="G157" i="14"/>
  <c r="D157" i="14"/>
  <c r="G156" i="14"/>
  <c r="D156" i="14"/>
  <c r="G155" i="14"/>
  <c r="D155" i="14"/>
  <c r="G154" i="14"/>
  <c r="D154" i="14"/>
  <c r="G153" i="14"/>
  <c r="D153" i="14"/>
  <c r="G152" i="14"/>
  <c r="D152" i="14"/>
  <c r="G151" i="14"/>
  <c r="D151" i="14"/>
  <c r="G150" i="14"/>
  <c r="D150" i="14"/>
  <c r="G149" i="14"/>
  <c r="D149" i="14"/>
  <c r="G148" i="14"/>
  <c r="D148" i="14"/>
  <c r="G147" i="14"/>
  <c r="D147" i="14"/>
  <c r="G146" i="14"/>
  <c r="D146" i="14"/>
  <c r="G145" i="14"/>
  <c r="D145" i="14"/>
  <c r="G144" i="14"/>
  <c r="D144" i="14"/>
  <c r="G143" i="14"/>
  <c r="D143" i="14"/>
  <c r="G142" i="14"/>
  <c r="D142" i="14"/>
  <c r="G141" i="14"/>
  <c r="D141" i="14"/>
  <c r="G140" i="14"/>
  <c r="D140" i="14"/>
  <c r="G139" i="14"/>
  <c r="D139" i="14"/>
  <c r="G138" i="14"/>
  <c r="D138" i="14"/>
  <c r="G137" i="14"/>
  <c r="D137" i="14"/>
  <c r="G136" i="14"/>
  <c r="D136" i="14"/>
  <c r="G135" i="14"/>
  <c r="D135" i="14"/>
  <c r="G134" i="14"/>
  <c r="D134" i="14"/>
  <c r="G133" i="14"/>
  <c r="D133" i="14"/>
  <c r="G132" i="14"/>
  <c r="D132" i="14"/>
  <c r="G131" i="14"/>
  <c r="D131" i="14"/>
  <c r="G130" i="14"/>
  <c r="D130" i="14"/>
  <c r="G129" i="14"/>
  <c r="D129" i="14"/>
  <c r="G128" i="14"/>
  <c r="D128" i="14"/>
  <c r="G127" i="14"/>
  <c r="D127" i="14"/>
  <c r="G126" i="14"/>
  <c r="D126" i="14"/>
  <c r="G125" i="14"/>
  <c r="D125" i="14"/>
  <c r="G124" i="14"/>
  <c r="D124" i="14"/>
  <c r="G123" i="14"/>
  <c r="D123" i="14"/>
  <c r="G122" i="14"/>
  <c r="D122" i="14"/>
  <c r="G121" i="14"/>
  <c r="D121" i="14"/>
  <c r="G120" i="14"/>
  <c r="D120" i="14"/>
  <c r="G119" i="14"/>
  <c r="D119" i="14"/>
  <c r="G118" i="14"/>
  <c r="D118" i="14"/>
  <c r="G117" i="14"/>
  <c r="D117" i="14"/>
  <c r="G116" i="14"/>
  <c r="D116" i="14"/>
  <c r="G115" i="14"/>
  <c r="D115" i="14"/>
  <c r="G114" i="14"/>
  <c r="D114" i="14"/>
  <c r="G113" i="14"/>
  <c r="D113" i="14"/>
  <c r="G112" i="14"/>
  <c r="D112" i="14"/>
  <c r="G111" i="14"/>
  <c r="D111" i="14"/>
  <c r="G110" i="14"/>
  <c r="D110" i="14"/>
  <c r="G109" i="14"/>
  <c r="D109" i="14"/>
  <c r="G108" i="14"/>
  <c r="D108" i="14"/>
  <c r="G107" i="14"/>
  <c r="D107" i="14"/>
  <c r="G106" i="14"/>
  <c r="D106" i="14"/>
  <c r="G105" i="14"/>
  <c r="D105" i="14"/>
  <c r="G104" i="14"/>
  <c r="D104" i="14"/>
  <c r="G103" i="14"/>
  <c r="D103" i="14"/>
  <c r="G102" i="14"/>
  <c r="D102" i="14"/>
  <c r="G101" i="14"/>
  <c r="D101" i="14"/>
  <c r="G100" i="14"/>
  <c r="D100" i="14"/>
  <c r="G99" i="14"/>
  <c r="D99" i="14"/>
  <c r="G98" i="14"/>
  <c r="D98" i="14"/>
  <c r="G97" i="14"/>
  <c r="D97" i="14"/>
  <c r="G96" i="14"/>
  <c r="D96" i="14"/>
  <c r="G95" i="14"/>
  <c r="D95" i="14"/>
  <c r="G94" i="14"/>
  <c r="D94" i="14"/>
  <c r="G93" i="14"/>
  <c r="D93" i="14"/>
  <c r="G92" i="14"/>
  <c r="D92" i="14"/>
  <c r="G91" i="14"/>
  <c r="D91" i="14"/>
  <c r="G90" i="14"/>
  <c r="D90" i="14"/>
  <c r="G89" i="14"/>
  <c r="D89" i="14"/>
  <c r="G88" i="14"/>
  <c r="D88" i="14"/>
  <c r="G87" i="14"/>
  <c r="D87" i="14"/>
  <c r="G86" i="14"/>
  <c r="D86" i="14"/>
  <c r="G85" i="14"/>
  <c r="D85" i="14"/>
  <c r="G84" i="14"/>
  <c r="D84" i="14"/>
  <c r="G83" i="14"/>
  <c r="D83" i="14"/>
  <c r="G82" i="14"/>
  <c r="D82" i="14"/>
  <c r="G81" i="14"/>
  <c r="D81" i="14"/>
  <c r="G80" i="14"/>
  <c r="D80" i="14"/>
  <c r="G79" i="14"/>
  <c r="D79" i="14"/>
  <c r="G78" i="14"/>
  <c r="D78" i="14"/>
  <c r="G77" i="14"/>
  <c r="D77" i="14"/>
  <c r="G76" i="14"/>
  <c r="D76" i="14"/>
  <c r="G75" i="14"/>
  <c r="D75" i="14"/>
  <c r="G74" i="14"/>
  <c r="D74" i="14"/>
  <c r="G73" i="14"/>
  <c r="D73" i="14"/>
  <c r="G72" i="14"/>
  <c r="D72" i="14"/>
  <c r="G71" i="14"/>
  <c r="D71" i="14"/>
  <c r="G70" i="14"/>
  <c r="D70" i="14"/>
  <c r="G69" i="14"/>
  <c r="D69" i="14"/>
  <c r="G68" i="14"/>
  <c r="D68" i="14"/>
  <c r="G67" i="14"/>
  <c r="D67" i="14"/>
  <c r="G66" i="14"/>
  <c r="D66" i="14"/>
  <c r="G65" i="14"/>
  <c r="D65" i="14"/>
  <c r="G64" i="14"/>
  <c r="D64" i="14"/>
  <c r="G63" i="14"/>
  <c r="D63" i="14"/>
  <c r="G62" i="14"/>
  <c r="D62" i="14"/>
  <c r="G61" i="14"/>
  <c r="D61" i="14"/>
  <c r="G60" i="14"/>
  <c r="D60" i="14"/>
  <c r="G59" i="14"/>
  <c r="D59" i="14"/>
  <c r="G58" i="14"/>
  <c r="D58" i="14"/>
  <c r="G57" i="14"/>
  <c r="D57" i="14"/>
  <c r="G56" i="14"/>
  <c r="D56" i="14"/>
  <c r="G55" i="14"/>
  <c r="D55" i="14"/>
  <c r="G54" i="14"/>
  <c r="D54" i="14"/>
  <c r="G53" i="14"/>
  <c r="D53" i="14"/>
  <c r="G52" i="14"/>
  <c r="D52" i="14"/>
  <c r="G51" i="14"/>
  <c r="D51" i="14"/>
  <c r="G50" i="14"/>
  <c r="D50" i="14"/>
  <c r="G49" i="14"/>
  <c r="D49" i="14"/>
  <c r="G48" i="14"/>
  <c r="D48" i="14"/>
  <c r="G47" i="14"/>
  <c r="D47" i="14"/>
  <c r="G46" i="14"/>
  <c r="D46" i="14"/>
  <c r="G45" i="14"/>
  <c r="D45" i="14"/>
  <c r="G44" i="14"/>
  <c r="D44" i="14"/>
  <c r="G43" i="14"/>
  <c r="D43" i="14"/>
  <c r="G42" i="14"/>
  <c r="D42" i="14"/>
  <c r="G41" i="14"/>
  <c r="D41" i="14"/>
  <c r="G40" i="14"/>
  <c r="D40" i="14"/>
  <c r="G39" i="14"/>
  <c r="D39" i="14"/>
  <c r="G38" i="14"/>
  <c r="D38" i="14"/>
  <c r="G37" i="14"/>
  <c r="D37" i="14"/>
  <c r="G36" i="14"/>
  <c r="D36" i="14"/>
  <c r="G35" i="14"/>
  <c r="D35" i="14"/>
  <c r="G34" i="14"/>
  <c r="D34" i="14"/>
  <c r="G33" i="14"/>
  <c r="D33" i="14"/>
  <c r="G32" i="14"/>
  <c r="D32" i="14"/>
  <c r="G31" i="14"/>
  <c r="D31" i="14"/>
  <c r="G30" i="14"/>
  <c r="D30" i="14"/>
  <c r="G29" i="14"/>
  <c r="D29" i="14"/>
  <c r="G28" i="14"/>
  <c r="D28" i="14"/>
  <c r="G27" i="14"/>
  <c r="D27" i="14"/>
  <c r="G26" i="14"/>
  <c r="D26" i="14"/>
  <c r="G25" i="14"/>
  <c r="D25" i="14"/>
  <c r="G24" i="14"/>
  <c r="D24" i="14"/>
  <c r="G23" i="14"/>
  <c r="D23" i="14"/>
  <c r="G22" i="14"/>
  <c r="D22" i="14"/>
  <c r="G21" i="14"/>
  <c r="D21" i="14"/>
  <c r="G20" i="14"/>
  <c r="D20" i="14"/>
  <c r="G19" i="14"/>
  <c r="D19" i="14"/>
  <c r="G18" i="14"/>
  <c r="D18" i="14"/>
  <c r="G17" i="14"/>
  <c r="D17" i="14"/>
  <c r="G16" i="14"/>
  <c r="D16" i="14"/>
  <c r="G15" i="14"/>
  <c r="D15" i="14"/>
  <c r="G14" i="14"/>
  <c r="D14" i="14"/>
  <c r="G13" i="14"/>
  <c r="D13" i="14"/>
  <c r="G12" i="14"/>
  <c r="D12" i="14"/>
  <c r="G11" i="14"/>
  <c r="D11" i="14"/>
  <c r="G10" i="14"/>
  <c r="D10" i="14"/>
  <c r="G9" i="14"/>
  <c r="D9" i="14"/>
  <c r="G8" i="14"/>
  <c r="D8" i="14"/>
  <c r="G7" i="14"/>
  <c r="D7" i="14"/>
  <c r="G6" i="14"/>
  <c r="D6" i="14"/>
  <c r="G5" i="14"/>
  <c r="D5" i="14"/>
  <c r="G4" i="14"/>
  <c r="D4" i="14"/>
  <c r="G3" i="14"/>
  <c r="D3" i="14"/>
  <c r="G2" i="14"/>
  <c r="D2" i="14"/>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2"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434" i="13"/>
  <c r="D435" i="13"/>
  <c r="D436" i="13"/>
  <c r="D437" i="13"/>
  <c r="D438" i="13"/>
  <c r="D439" i="13"/>
  <c r="D440" i="13"/>
  <c r="D441" i="13"/>
  <c r="D442" i="13"/>
  <c r="D443" i="13"/>
  <c r="D444" i="13"/>
  <c r="D445" i="13"/>
  <c r="D446" i="13"/>
  <c r="D447" i="13"/>
  <c r="D448" i="13"/>
  <c r="D449" i="13"/>
  <c r="D450" i="13"/>
  <c r="D451" i="13"/>
  <c r="D452" i="13"/>
  <c r="D453" i="13"/>
  <c r="D454" i="13"/>
  <c r="D455" i="13"/>
  <c r="D456" i="13"/>
  <c r="D457" i="13"/>
  <c r="D458" i="13"/>
  <c r="D459" i="13"/>
  <c r="D460" i="13"/>
  <c r="D461" i="13"/>
  <c r="D462" i="13"/>
  <c r="D463" i="13"/>
  <c r="D464" i="13"/>
  <c r="D465" i="13"/>
  <c r="D466" i="13"/>
  <c r="D467" i="13"/>
  <c r="D468" i="13"/>
  <c r="D469" i="13"/>
  <c r="D470" i="13"/>
  <c r="D471" i="13"/>
  <c r="D472" i="13"/>
  <c r="D473" i="13"/>
  <c r="D474" i="13"/>
  <c r="D475" i="13"/>
  <c r="D476" i="13"/>
  <c r="D477" i="13"/>
  <c r="D478" i="13"/>
  <c r="D479" i="13"/>
  <c r="D480" i="13"/>
  <c r="D481" i="13"/>
  <c r="D482" i="13"/>
  <c r="D483" i="13"/>
  <c r="D484" i="13"/>
  <c r="D485" i="13"/>
  <c r="D486" i="13"/>
  <c r="D487" i="13"/>
  <c r="D488" i="13"/>
  <c r="D489" i="13"/>
  <c r="D490" i="13"/>
  <c r="D491" i="13"/>
  <c r="D492" i="13"/>
  <c r="D493" i="13"/>
  <c r="D494" i="13"/>
  <c r="D495" i="13"/>
  <c r="D496" i="13"/>
  <c r="D497" i="13"/>
  <c r="D498" i="13"/>
  <c r="D499" i="13"/>
  <c r="D500" i="13"/>
  <c r="D501" i="13"/>
  <c r="D502" i="13"/>
  <c r="D503" i="13"/>
  <c r="D504" i="13"/>
  <c r="D505" i="13"/>
  <c r="D506" i="13"/>
  <c r="D507" i="13"/>
  <c r="D508" i="13"/>
  <c r="D509" i="13"/>
  <c r="D510" i="13"/>
  <c r="D511" i="13"/>
  <c r="D512" i="13"/>
  <c r="D513" i="13"/>
  <c r="D514" i="13"/>
  <c r="D515" i="13"/>
  <c r="D516" i="13"/>
  <c r="D517" i="13"/>
  <c r="D518" i="13"/>
  <c r="D519" i="13"/>
  <c r="D520" i="13"/>
  <c r="D521" i="13"/>
  <c r="D522" i="13"/>
  <c r="D523" i="13"/>
  <c r="D524" i="13"/>
  <c r="D525" i="13"/>
  <c r="D526" i="13"/>
  <c r="D527" i="13"/>
  <c r="D528" i="13"/>
  <c r="D529" i="13"/>
  <c r="D530" i="13"/>
  <c r="D531" i="13"/>
  <c r="D532" i="13"/>
  <c r="D533" i="13"/>
  <c r="D534" i="13"/>
  <c r="D535" i="13"/>
  <c r="D536" i="13"/>
  <c r="D537" i="13"/>
  <c r="D538" i="13"/>
  <c r="D539" i="13"/>
  <c r="D540" i="13"/>
  <c r="D541" i="13"/>
  <c r="D542" i="13"/>
  <c r="D543" i="13"/>
  <c r="D544" i="13"/>
  <c r="D545" i="13"/>
  <c r="D546" i="13"/>
  <c r="D547" i="13"/>
  <c r="D548" i="13"/>
  <c r="D549" i="13"/>
  <c r="D550" i="13"/>
  <c r="D551" i="13"/>
  <c r="D552" i="13"/>
  <c r="D553" i="13"/>
  <c r="D554" i="13"/>
  <c r="D555" i="13"/>
  <c r="D556" i="13"/>
  <c r="D557" i="13"/>
  <c r="D558" i="13"/>
  <c r="D559" i="13"/>
  <c r="D560" i="13"/>
  <c r="D561" i="13"/>
  <c r="D562" i="13"/>
  <c r="D563" i="13"/>
  <c r="D564" i="13"/>
  <c r="D565" i="13"/>
  <c r="D566" i="13"/>
  <c r="D567" i="13"/>
  <c r="D568" i="13"/>
  <c r="D569" i="13"/>
  <c r="D570" i="13"/>
  <c r="D571" i="13"/>
  <c r="D572" i="13"/>
  <c r="D573" i="13"/>
  <c r="D574" i="13"/>
  <c r="D575" i="13"/>
  <c r="D576" i="13"/>
  <c r="D577" i="13"/>
  <c r="D578" i="13"/>
  <c r="D579" i="13"/>
  <c r="D580" i="13"/>
  <c r="D581" i="13"/>
  <c r="D582" i="13"/>
  <c r="D583" i="13"/>
  <c r="D584" i="13"/>
  <c r="D585" i="13"/>
  <c r="D586" i="13"/>
  <c r="D587" i="13"/>
  <c r="D588" i="13"/>
  <c r="D589" i="13"/>
  <c r="D590" i="13"/>
  <c r="D591" i="13"/>
  <c r="D592" i="13"/>
  <c r="D593" i="13"/>
  <c r="D594" i="13"/>
  <c r="D595" i="13"/>
  <c r="D596" i="13"/>
  <c r="D597" i="13"/>
  <c r="D598" i="13"/>
  <c r="D599" i="13"/>
  <c r="D600" i="13"/>
  <c r="D601" i="13"/>
  <c r="D602" i="13"/>
  <c r="D603" i="13"/>
  <c r="D604" i="13"/>
  <c r="D605" i="13"/>
  <c r="D606" i="13"/>
  <c r="D607" i="13"/>
  <c r="D608" i="13"/>
  <c r="D609" i="13"/>
  <c r="D610" i="13"/>
  <c r="D611" i="13"/>
  <c r="D612" i="13"/>
  <c r="D613" i="13"/>
  <c r="D614" i="13"/>
  <c r="D615" i="13"/>
  <c r="D616" i="13"/>
  <c r="D617" i="13"/>
  <c r="D618" i="13"/>
  <c r="D619" i="13"/>
  <c r="D620" i="13"/>
  <c r="D621" i="13"/>
  <c r="D622" i="13"/>
  <c r="D623" i="13"/>
  <c r="D624" i="13"/>
  <c r="D625" i="13"/>
  <c r="D626" i="13"/>
  <c r="D627" i="13"/>
  <c r="D628" i="13"/>
  <c r="D629" i="13"/>
  <c r="D630" i="13"/>
  <c r="D631" i="13"/>
  <c r="D632" i="13"/>
  <c r="D633" i="13"/>
  <c r="D634" i="13"/>
  <c r="D635" i="13"/>
  <c r="D636" i="13"/>
  <c r="D637" i="13"/>
  <c r="D638" i="13"/>
  <c r="D639" i="13"/>
  <c r="D640" i="13"/>
  <c r="D641" i="13"/>
  <c r="D642" i="13"/>
  <c r="D643" i="13"/>
  <c r="D644" i="13"/>
  <c r="D645" i="13"/>
  <c r="D646" i="13"/>
  <c r="D647" i="13"/>
  <c r="D648" i="13"/>
  <c r="D649" i="13"/>
  <c r="D650" i="13"/>
  <c r="D651" i="13"/>
  <c r="D652" i="13"/>
  <c r="D653" i="13"/>
  <c r="D654" i="13"/>
  <c r="D655" i="13"/>
  <c r="D656" i="13"/>
  <c r="D657" i="13"/>
  <c r="D658" i="13"/>
  <c r="D659" i="13"/>
  <c r="D660" i="13"/>
  <c r="D661" i="13"/>
  <c r="D662" i="13"/>
  <c r="D663" i="13"/>
  <c r="D664" i="13"/>
  <c r="D665" i="13"/>
  <c r="D666" i="13"/>
  <c r="D667" i="13"/>
  <c r="D668" i="13"/>
  <c r="D669" i="13"/>
  <c r="D670" i="13"/>
  <c r="D671" i="13"/>
  <c r="D672" i="13"/>
  <c r="D673" i="13"/>
  <c r="D674" i="13"/>
  <c r="D675" i="13"/>
  <c r="D676" i="13"/>
  <c r="D677" i="13"/>
  <c r="D678" i="13"/>
  <c r="D679" i="13"/>
  <c r="D680" i="13"/>
  <c r="D681" i="13"/>
  <c r="D682" i="13"/>
  <c r="D683" i="13"/>
  <c r="D684" i="13"/>
  <c r="D685" i="13"/>
  <c r="D686" i="13"/>
  <c r="D687" i="13"/>
  <c r="D688" i="13"/>
  <c r="D689" i="13"/>
  <c r="D690" i="13"/>
  <c r="D691" i="13"/>
  <c r="D692" i="13"/>
  <c r="D693" i="13"/>
  <c r="D694" i="13"/>
  <c r="D695" i="13"/>
  <c r="D696" i="13"/>
  <c r="D697" i="13"/>
  <c r="D698" i="13"/>
  <c r="D699" i="13"/>
  <c r="D700" i="13"/>
  <c r="D701" i="13"/>
  <c r="D702" i="13"/>
  <c r="D703" i="13"/>
  <c r="D704" i="13"/>
  <c r="D705" i="13"/>
  <c r="D706" i="13"/>
  <c r="D707" i="13"/>
  <c r="D708" i="13"/>
  <c r="D709" i="13"/>
  <c r="D710" i="13"/>
  <c r="D711" i="13"/>
  <c r="D712" i="13"/>
  <c r="D713" i="13"/>
  <c r="D714" i="13"/>
  <c r="D715" i="13"/>
  <c r="D716" i="13"/>
  <c r="D717" i="13"/>
  <c r="D718" i="13"/>
  <c r="D719" i="13"/>
  <c r="D720" i="13"/>
  <c r="D721" i="13"/>
  <c r="D722" i="13"/>
  <c r="D723" i="13"/>
  <c r="D724" i="13"/>
  <c r="D725" i="13"/>
  <c r="D726" i="13"/>
  <c r="D727" i="13"/>
  <c r="D728" i="13"/>
  <c r="D729" i="13"/>
  <c r="D730" i="13"/>
  <c r="D731" i="13"/>
  <c r="D732" i="13"/>
  <c r="D733" i="13"/>
  <c r="D734" i="13"/>
  <c r="D735" i="13"/>
  <c r="D736" i="13"/>
  <c r="D737" i="13"/>
  <c r="D738" i="13"/>
  <c r="D739" i="13"/>
  <c r="D740" i="13"/>
  <c r="D741" i="13"/>
  <c r="D742" i="13"/>
  <c r="D743" i="13"/>
  <c r="D744" i="13"/>
  <c r="D745" i="13"/>
  <c r="D746" i="13"/>
  <c r="D747" i="13"/>
  <c r="D748" i="13"/>
  <c r="D749" i="13"/>
  <c r="D750" i="13"/>
  <c r="D751" i="13"/>
  <c r="D752" i="13"/>
  <c r="D753" i="13"/>
  <c r="D754" i="13"/>
  <c r="D755" i="13"/>
  <c r="D756" i="13"/>
  <c r="D757" i="13"/>
  <c r="D758" i="13"/>
  <c r="D759" i="13"/>
  <c r="D760" i="13"/>
  <c r="D761" i="13"/>
  <c r="D762" i="13"/>
  <c r="D763" i="13"/>
  <c r="D764" i="13"/>
  <c r="D765" i="13"/>
  <c r="D766" i="13"/>
  <c r="D767" i="13"/>
  <c r="D768" i="13"/>
  <c r="D769" i="13"/>
  <c r="D770" i="13"/>
  <c r="D771" i="13"/>
  <c r="D772" i="13"/>
  <c r="D773" i="13"/>
  <c r="D774" i="13"/>
  <c r="D775" i="13"/>
  <c r="D776" i="13"/>
  <c r="D777" i="13"/>
  <c r="D778" i="13"/>
  <c r="D779" i="13"/>
  <c r="D780" i="13"/>
  <c r="D781" i="13"/>
  <c r="D782" i="13"/>
  <c r="D783" i="13"/>
  <c r="D784" i="13"/>
  <c r="D785" i="13"/>
  <c r="D786" i="13"/>
  <c r="D787" i="13"/>
  <c r="D788" i="13"/>
  <c r="D789" i="13"/>
  <c r="D790" i="13"/>
  <c r="D791" i="13"/>
  <c r="D792" i="13"/>
  <c r="D793" i="13"/>
  <c r="D794" i="13"/>
  <c r="D795" i="13"/>
  <c r="D796" i="13"/>
  <c r="D797" i="13"/>
  <c r="D798" i="13"/>
  <c r="D799" i="13"/>
  <c r="D800" i="13"/>
  <c r="D801" i="13"/>
  <c r="D802" i="13"/>
  <c r="D803" i="13"/>
  <c r="D804" i="13"/>
  <c r="D805" i="13"/>
  <c r="D806" i="13"/>
  <c r="D807" i="13"/>
  <c r="D808" i="13"/>
  <c r="D809" i="13"/>
  <c r="D810" i="13"/>
  <c r="D811" i="13"/>
  <c r="D812" i="13"/>
  <c r="D813" i="13"/>
  <c r="D814" i="13"/>
  <c r="D815" i="13"/>
  <c r="D816" i="13"/>
  <c r="D817" i="13"/>
  <c r="D818" i="13"/>
  <c r="D819" i="13"/>
  <c r="D820" i="13"/>
  <c r="D821" i="13"/>
  <c r="D822" i="13"/>
  <c r="D823" i="13"/>
  <c r="D824" i="13"/>
  <c r="D825" i="13"/>
  <c r="D826" i="13"/>
  <c r="D827" i="13"/>
  <c r="D828" i="13"/>
  <c r="D829" i="13"/>
  <c r="D830" i="13"/>
  <c r="D831" i="13"/>
  <c r="D832" i="13"/>
  <c r="D833" i="13"/>
  <c r="D834" i="13"/>
  <c r="D835" i="13"/>
  <c r="D836" i="13"/>
  <c r="D837" i="13"/>
  <c r="D838" i="13"/>
  <c r="D839" i="13"/>
  <c r="D840" i="13"/>
  <c r="D841" i="13"/>
  <c r="D842" i="13"/>
  <c r="D843" i="13"/>
  <c r="D844" i="13"/>
  <c r="D845" i="13"/>
  <c r="D846" i="13"/>
  <c r="D847" i="13"/>
  <c r="D848" i="13"/>
  <c r="D849" i="13"/>
  <c r="D850" i="13"/>
  <c r="D851" i="13"/>
  <c r="D852" i="13"/>
  <c r="D853" i="13"/>
  <c r="D854" i="13"/>
  <c r="D855" i="13"/>
  <c r="D856" i="13"/>
  <c r="D857" i="13"/>
  <c r="D858" i="13"/>
  <c r="D859" i="13"/>
  <c r="D860" i="13"/>
  <c r="D861" i="13"/>
  <c r="D862" i="13"/>
  <c r="D863" i="13"/>
  <c r="D864" i="13"/>
  <c r="D865" i="13"/>
  <c r="D866" i="13"/>
  <c r="D867" i="13"/>
  <c r="D868" i="13"/>
  <c r="D869" i="13"/>
  <c r="D870" i="13"/>
  <c r="D871" i="13"/>
  <c r="D872" i="13"/>
  <c r="D873" i="13"/>
  <c r="D874" i="13"/>
  <c r="D875" i="13"/>
  <c r="D876" i="13"/>
  <c r="D877" i="13"/>
  <c r="D878" i="13"/>
  <c r="D879" i="13"/>
  <c r="D880" i="13"/>
  <c r="D881" i="13"/>
  <c r="D882" i="13"/>
  <c r="D883" i="13"/>
  <c r="D884" i="13"/>
  <c r="D885" i="13"/>
  <c r="D886" i="13"/>
  <c r="D887" i="13"/>
  <c r="D888" i="13"/>
  <c r="D889" i="13"/>
  <c r="D890" i="13"/>
  <c r="D891" i="13"/>
  <c r="D892" i="13"/>
  <c r="D893" i="13"/>
  <c r="D894" i="13"/>
  <c r="D895" i="13"/>
  <c r="D896" i="13"/>
  <c r="D897" i="13"/>
  <c r="D898" i="13"/>
  <c r="D899" i="13"/>
  <c r="D900" i="13"/>
  <c r="D901"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D971" i="13"/>
  <c r="D972" i="13"/>
  <c r="D973" i="13"/>
  <c r="D974" i="13"/>
  <c r="D975" i="13"/>
  <c r="D976" i="13"/>
  <c r="D977" i="13"/>
  <c r="D978" i="13"/>
  <c r="D979" i="13"/>
  <c r="D980" i="13"/>
  <c r="D981" i="13"/>
  <c r="D982" i="13"/>
  <c r="D983" i="13"/>
  <c r="D984" i="13"/>
  <c r="D985" i="13"/>
  <c r="D986" i="13"/>
  <c r="D987" i="13"/>
  <c r="D988" i="13"/>
  <c r="D989" i="13"/>
  <c r="D990" i="13"/>
  <c r="D991" i="13"/>
  <c r="D992" i="13"/>
  <c r="D993" i="13"/>
  <c r="D994" i="13"/>
  <c r="D995" i="13"/>
  <c r="D996" i="13"/>
  <c r="D997" i="13"/>
  <c r="D998" i="13"/>
  <c r="D999" i="13"/>
  <c r="D1000" i="13"/>
  <c r="D1001" i="13"/>
  <c r="D1002" i="13"/>
  <c r="D1003" i="13"/>
  <c r="D1004" i="13"/>
  <c r="D1005" i="13"/>
  <c r="D1006" i="13"/>
  <c r="D1007" i="13"/>
  <c r="D1008" i="13"/>
  <c r="D1009" i="13"/>
  <c r="D1010" i="13"/>
  <c r="D1011" i="13"/>
  <c r="D1012" i="13"/>
  <c r="D1013" i="13"/>
  <c r="D1014" i="13"/>
  <c r="D1015" i="13"/>
  <c r="D1016" i="13"/>
  <c r="D1017" i="13"/>
  <c r="D1018" i="13"/>
  <c r="D1019" i="13"/>
  <c r="D1020" i="13"/>
  <c r="D1021" i="13"/>
  <c r="D1022" i="13"/>
  <c r="D1023" i="13"/>
  <c r="D1024" i="13"/>
  <c r="D1025" i="13"/>
  <c r="D1026" i="13"/>
  <c r="D1027" i="13"/>
  <c r="D1028" i="13"/>
  <c r="D1029" i="13"/>
  <c r="D1030" i="13"/>
  <c r="D1031" i="13"/>
  <c r="D1032" i="13"/>
  <c r="D1033" i="13"/>
  <c r="D1034" i="13"/>
  <c r="D1035" i="13"/>
  <c r="D1036" i="13"/>
  <c r="D1037" i="13"/>
  <c r="D1038" i="13"/>
  <c r="D1039" i="13"/>
  <c r="D1040" i="13"/>
  <c r="D1041" i="13"/>
  <c r="D1042" i="13"/>
  <c r="D1043" i="13"/>
  <c r="D1044" i="13"/>
  <c r="D1045" i="13"/>
  <c r="D1046" i="13"/>
  <c r="D1047" i="13"/>
  <c r="D1048" i="13"/>
  <c r="D1049" i="13"/>
  <c r="D1050" i="13"/>
  <c r="D1051" i="13"/>
  <c r="D1052" i="13"/>
  <c r="D1053" i="13"/>
  <c r="D1054" i="13"/>
  <c r="D1055" i="13"/>
  <c r="D1056" i="13"/>
  <c r="D1057" i="13"/>
  <c r="D1058" i="13"/>
  <c r="D1059" i="13"/>
  <c r="D1060" i="13"/>
  <c r="D1061" i="13"/>
  <c r="D1062" i="13"/>
  <c r="D1063" i="13"/>
  <c r="D1064" i="13"/>
  <c r="D1065" i="13"/>
  <c r="D1066" i="13"/>
  <c r="D1067" i="13"/>
  <c r="D1068" i="13"/>
  <c r="D1069" i="13"/>
  <c r="D1070" i="13"/>
  <c r="D1071" i="13"/>
  <c r="D1072" i="13"/>
  <c r="D1073" i="13"/>
  <c r="D1074" i="13"/>
  <c r="D1075" i="13"/>
  <c r="D1076" i="13"/>
  <c r="D1077" i="13"/>
  <c r="D1078" i="13"/>
  <c r="D1079" i="13"/>
  <c r="D1080" i="13"/>
  <c r="D1081" i="13"/>
  <c r="D1082" i="13"/>
  <c r="D1083" i="13"/>
  <c r="D1084" i="13"/>
  <c r="D1085" i="13"/>
  <c r="D1086" i="13"/>
  <c r="D1087" i="13"/>
  <c r="D1088" i="13"/>
  <c r="D1089" i="13"/>
  <c r="D1090" i="13"/>
  <c r="D1091" i="13"/>
  <c r="D1092" i="13"/>
  <c r="D1093" i="13"/>
  <c r="D1094" i="13"/>
  <c r="D1095" i="13"/>
  <c r="D1096" i="13"/>
  <c r="D1097" i="13"/>
  <c r="D1098" i="13"/>
  <c r="D1099" i="13"/>
  <c r="D1100" i="13"/>
  <c r="D1101" i="13"/>
  <c r="D1102" i="13"/>
  <c r="D1103" i="13"/>
  <c r="D1104" i="13"/>
  <c r="D1105" i="13"/>
  <c r="D1106" i="13"/>
  <c r="D1107" i="13"/>
  <c r="D1108" i="13"/>
  <c r="D1109" i="13"/>
  <c r="D1110" i="13"/>
  <c r="D1111" i="13"/>
  <c r="D1112" i="13"/>
  <c r="D1113" i="13"/>
  <c r="D1114" i="13"/>
  <c r="D1115" i="13"/>
  <c r="D1116" i="13"/>
  <c r="D1117" i="13"/>
  <c r="D1118" i="13"/>
  <c r="D1119" i="13"/>
  <c r="D1120" i="13"/>
  <c r="D1121" i="13"/>
  <c r="D1122" i="13"/>
  <c r="D1123" i="13"/>
  <c r="D1124" i="13"/>
  <c r="D1125" i="13"/>
  <c r="D1126" i="13"/>
  <c r="D1127" i="13"/>
  <c r="D1128" i="13"/>
  <c r="D1129" i="13"/>
  <c r="D1130" i="13"/>
  <c r="D1131" i="13"/>
  <c r="D1132" i="13"/>
  <c r="D1133" i="13"/>
  <c r="D1134" i="13"/>
  <c r="D1135" i="13"/>
  <c r="D1136" i="13"/>
  <c r="D1137" i="13"/>
  <c r="D1138" i="13"/>
  <c r="D1139" i="13"/>
  <c r="D1140" i="13"/>
  <c r="D1141" i="13"/>
  <c r="D1142" i="13"/>
  <c r="D1143" i="13"/>
  <c r="D1144" i="13"/>
  <c r="D1145" i="13"/>
  <c r="D1146" i="13"/>
  <c r="D1147" i="13"/>
  <c r="D1148" i="13"/>
  <c r="D1149" i="13"/>
  <c r="D1150" i="13"/>
  <c r="D1151" i="13"/>
  <c r="D1152" i="13"/>
  <c r="D1153" i="13"/>
  <c r="D1154" i="13"/>
  <c r="D1155" i="13"/>
  <c r="D1156" i="13"/>
  <c r="D1157" i="13"/>
  <c r="D1158" i="13"/>
  <c r="D1159" i="13"/>
  <c r="D1160" i="13"/>
  <c r="D1161" i="13"/>
  <c r="D1162" i="13"/>
  <c r="D1163" i="13"/>
  <c r="D1164" i="13"/>
  <c r="D1165" i="13"/>
  <c r="D1166" i="13"/>
  <c r="D1167" i="13"/>
  <c r="D1168" i="13"/>
  <c r="D1169" i="13"/>
  <c r="D1170" i="13"/>
  <c r="D1171" i="13"/>
  <c r="D1172" i="13"/>
  <c r="D1173" i="13"/>
  <c r="D1174" i="13"/>
  <c r="D1175" i="13"/>
  <c r="D1176" i="13"/>
  <c r="D1177" i="13"/>
  <c r="D1178" i="13"/>
  <c r="D1179" i="13"/>
  <c r="D1180" i="13"/>
  <c r="D1181" i="13"/>
  <c r="D1182" i="13"/>
  <c r="D1183" i="13"/>
  <c r="D1184" i="13"/>
  <c r="D1185" i="13"/>
  <c r="D1186" i="13"/>
  <c r="D1187" i="13"/>
  <c r="D1188" i="13"/>
  <c r="D1189" i="13"/>
  <c r="D1190" i="13"/>
  <c r="D1191" i="13"/>
  <c r="D1192" i="13"/>
  <c r="D1193" i="13"/>
  <c r="D1194" i="13"/>
  <c r="D1195" i="13"/>
  <c r="D1196" i="13"/>
  <c r="D1197" i="13"/>
  <c r="D1198" i="13"/>
  <c r="D1199" i="13"/>
  <c r="D1200" i="13"/>
  <c r="D1201" i="13"/>
  <c r="D1202" i="13"/>
  <c r="D1203" i="13"/>
  <c r="D1204" i="13"/>
  <c r="D1205" i="13"/>
  <c r="D1206" i="13"/>
  <c r="D1207" i="13"/>
  <c r="D1208" i="13"/>
  <c r="D1209" i="13"/>
  <c r="D1210" i="13"/>
  <c r="D1211" i="13"/>
  <c r="D1212" i="13"/>
  <c r="D1213" i="13"/>
  <c r="D1214" i="13"/>
  <c r="D1215" i="13"/>
  <c r="D1216" i="13"/>
  <c r="D1217" i="13"/>
  <c r="D1218" i="13"/>
  <c r="D1219" i="13"/>
  <c r="D1220" i="13"/>
  <c r="D1221" i="13"/>
  <c r="G265" i="13"/>
  <c r="D265" i="13"/>
  <c r="G264" i="13"/>
  <c r="D264" i="13"/>
  <c r="G263" i="13"/>
  <c r="D263" i="13"/>
  <c r="G262" i="13"/>
  <c r="D262" i="13"/>
  <c r="G261" i="13"/>
  <c r="D261" i="13"/>
  <c r="G260" i="13"/>
  <c r="D260" i="13"/>
  <c r="G259" i="13"/>
  <c r="D259" i="13"/>
  <c r="G258" i="13"/>
  <c r="D258" i="13"/>
  <c r="G257" i="13"/>
  <c r="D257" i="13"/>
  <c r="G256" i="13"/>
  <c r="D256" i="13"/>
  <c r="G255" i="13"/>
  <c r="D255" i="13"/>
  <c r="G254" i="13"/>
  <c r="D254" i="13"/>
  <c r="G253" i="13"/>
  <c r="D253" i="13"/>
  <c r="G252" i="13"/>
  <c r="D252" i="13"/>
  <c r="G251" i="13"/>
  <c r="D251" i="13"/>
  <c r="G250" i="13"/>
  <c r="D250" i="13"/>
  <c r="G249" i="13"/>
  <c r="D249" i="13"/>
  <c r="G248" i="13"/>
  <c r="D248" i="13"/>
  <c r="G247" i="13"/>
  <c r="D247" i="13"/>
  <c r="G246" i="13"/>
  <c r="D246" i="13"/>
  <c r="G245" i="13"/>
  <c r="D245" i="13"/>
  <c r="G244" i="13"/>
  <c r="D244" i="13"/>
  <c r="G243" i="13"/>
  <c r="D243" i="13"/>
  <c r="G242" i="13"/>
  <c r="D242" i="13"/>
  <c r="G241" i="13"/>
  <c r="D241" i="13"/>
  <c r="G240" i="13"/>
  <c r="D240" i="13"/>
  <c r="G239" i="13"/>
  <c r="D239" i="13"/>
  <c r="G238" i="13"/>
  <c r="D238" i="13"/>
  <c r="G237" i="13"/>
  <c r="D237" i="13"/>
  <c r="G236" i="13"/>
  <c r="D236" i="13"/>
  <c r="G235" i="13"/>
  <c r="D235" i="13"/>
  <c r="G234" i="13"/>
  <c r="D234" i="13"/>
  <c r="G233" i="13"/>
  <c r="D233" i="13"/>
  <c r="G232" i="13"/>
  <c r="D232" i="13"/>
  <c r="G231" i="13"/>
  <c r="D231" i="13"/>
  <c r="G230" i="13"/>
  <c r="D230" i="13"/>
  <c r="G229" i="13"/>
  <c r="D229" i="13"/>
  <c r="G228" i="13"/>
  <c r="D228" i="13"/>
  <c r="G227" i="13"/>
  <c r="D227" i="13"/>
  <c r="G226" i="13"/>
  <c r="D226" i="13"/>
  <c r="G225" i="13"/>
  <c r="D225" i="13"/>
  <c r="G224" i="13"/>
  <c r="D224" i="13"/>
  <c r="G223" i="13"/>
  <c r="D223" i="13"/>
  <c r="G222" i="13"/>
  <c r="D222" i="13"/>
  <c r="G221" i="13"/>
  <c r="D221" i="13"/>
  <c r="G220" i="13"/>
  <c r="D220" i="13"/>
  <c r="G219" i="13"/>
  <c r="D219" i="13"/>
  <c r="G218" i="13"/>
  <c r="D218" i="13"/>
  <c r="G217" i="13"/>
  <c r="D217" i="13"/>
  <c r="G216" i="13"/>
  <c r="D216" i="13"/>
  <c r="G215" i="13"/>
  <c r="D215" i="13"/>
  <c r="G214" i="13"/>
  <c r="D214" i="13"/>
  <c r="G213" i="13"/>
  <c r="D213" i="13"/>
  <c r="G212" i="13"/>
  <c r="D212" i="13"/>
  <c r="G211" i="13"/>
  <c r="D211" i="13"/>
  <c r="G210" i="13"/>
  <c r="D210" i="13"/>
  <c r="G209" i="13"/>
  <c r="D209" i="13"/>
  <c r="G208" i="13"/>
  <c r="D208" i="13"/>
  <c r="G207" i="13"/>
  <c r="D207" i="13"/>
  <c r="G206" i="13"/>
  <c r="D206" i="13"/>
  <c r="G205" i="13"/>
  <c r="D205" i="13"/>
  <c r="G204" i="13"/>
  <c r="D204" i="13"/>
  <c r="G203" i="13"/>
  <c r="D203" i="13"/>
  <c r="G202" i="13"/>
  <c r="D202" i="13"/>
  <c r="G201" i="13"/>
  <c r="D201" i="13"/>
  <c r="G200" i="13"/>
  <c r="D200" i="13"/>
  <c r="G199" i="13"/>
  <c r="D199" i="13"/>
  <c r="G198" i="13"/>
  <c r="D198" i="13"/>
  <c r="G197" i="13"/>
  <c r="D197" i="13"/>
  <c r="G196" i="13"/>
  <c r="D196" i="13"/>
  <c r="G195" i="13"/>
  <c r="D195" i="13"/>
  <c r="G194" i="13"/>
  <c r="D194" i="13"/>
  <c r="G193" i="13"/>
  <c r="D193" i="13"/>
  <c r="G192" i="13"/>
  <c r="D192" i="13"/>
  <c r="G191" i="13"/>
  <c r="D191" i="13"/>
  <c r="G190" i="13"/>
  <c r="D190" i="13"/>
  <c r="G189" i="13"/>
  <c r="D189" i="13"/>
  <c r="G188" i="13"/>
  <c r="D188" i="13"/>
  <c r="G187" i="13"/>
  <c r="D187" i="13"/>
  <c r="G186" i="13"/>
  <c r="D186" i="13"/>
  <c r="G185" i="13"/>
  <c r="D185" i="13"/>
  <c r="G184" i="13"/>
  <c r="D184" i="13"/>
  <c r="G183" i="13"/>
  <c r="D183" i="13"/>
  <c r="G182" i="13"/>
  <c r="D182" i="13"/>
  <c r="G181" i="13"/>
  <c r="D181" i="13"/>
  <c r="G180" i="13"/>
  <c r="D180" i="13"/>
  <c r="G179" i="13"/>
  <c r="D179" i="13"/>
  <c r="G178" i="13"/>
  <c r="D178" i="13"/>
  <c r="G177" i="13"/>
  <c r="D177" i="13"/>
  <c r="G176" i="13"/>
  <c r="D176" i="13"/>
  <c r="G175" i="13"/>
  <c r="D175" i="13"/>
  <c r="G174" i="13"/>
  <c r="D174" i="13"/>
  <c r="G173" i="13"/>
  <c r="D173" i="13"/>
  <c r="G172" i="13"/>
  <c r="D172" i="13"/>
  <c r="G171" i="13"/>
  <c r="D171" i="13"/>
  <c r="G170" i="13"/>
  <c r="D170" i="13"/>
  <c r="G169" i="13"/>
  <c r="D169" i="13"/>
  <c r="G168" i="13"/>
  <c r="D168" i="13"/>
  <c r="G167" i="13"/>
  <c r="D167" i="13"/>
  <c r="G166" i="13"/>
  <c r="D166" i="13"/>
  <c r="G165" i="13"/>
  <c r="D165" i="13"/>
  <c r="G164" i="13"/>
  <c r="D164" i="13"/>
  <c r="G163" i="13"/>
  <c r="D163" i="13"/>
  <c r="G162" i="13"/>
  <c r="D162" i="13"/>
  <c r="G161" i="13"/>
  <c r="D161" i="13"/>
  <c r="G160" i="13"/>
  <c r="D160" i="13"/>
  <c r="G159" i="13"/>
  <c r="D159" i="13"/>
  <c r="G158" i="13"/>
  <c r="D158" i="13"/>
  <c r="G157" i="13"/>
  <c r="D157" i="13"/>
  <c r="G156" i="13"/>
  <c r="D156" i="13"/>
  <c r="G155" i="13"/>
  <c r="D155" i="13"/>
  <c r="G154" i="13"/>
  <c r="D154" i="13"/>
  <c r="G153" i="13"/>
  <c r="D153" i="13"/>
  <c r="G152" i="13"/>
  <c r="D152" i="13"/>
  <c r="G151" i="13"/>
  <c r="D151" i="13"/>
  <c r="G150" i="13"/>
  <c r="D150" i="13"/>
  <c r="G149" i="13"/>
  <c r="D149" i="13"/>
  <c r="G148" i="13"/>
  <c r="D148" i="13"/>
  <c r="G147" i="13"/>
  <c r="D147" i="13"/>
  <c r="G146" i="13"/>
  <c r="D146" i="13"/>
  <c r="G145" i="13"/>
  <c r="D145" i="13"/>
  <c r="G144" i="13"/>
  <c r="D144" i="13"/>
  <c r="G143" i="13"/>
  <c r="D143" i="13"/>
  <c r="G142" i="13"/>
  <c r="D142" i="13"/>
  <c r="G141" i="13"/>
  <c r="D141" i="13"/>
  <c r="G140" i="13"/>
  <c r="D140" i="13"/>
  <c r="G139" i="13"/>
  <c r="D139" i="13"/>
  <c r="G138" i="13"/>
  <c r="D138" i="13"/>
  <c r="G137" i="13"/>
  <c r="D137" i="13"/>
  <c r="G136" i="13"/>
  <c r="D136" i="13"/>
  <c r="G135" i="13"/>
  <c r="D135" i="13"/>
  <c r="G134" i="13"/>
  <c r="D134" i="13"/>
  <c r="G133" i="13"/>
  <c r="D133" i="13"/>
  <c r="G132" i="13"/>
  <c r="D132" i="13"/>
  <c r="G131" i="13"/>
  <c r="D131" i="13"/>
  <c r="G130" i="13"/>
  <c r="D130" i="13"/>
  <c r="G129" i="13"/>
  <c r="D129" i="13"/>
  <c r="G128" i="13"/>
  <c r="D128" i="13"/>
  <c r="G127" i="13"/>
  <c r="D127" i="13"/>
  <c r="G126" i="13"/>
  <c r="D126" i="13"/>
  <c r="G125" i="13"/>
  <c r="D125" i="13"/>
  <c r="G124" i="13"/>
  <c r="D124" i="13"/>
  <c r="G123" i="13"/>
  <c r="D123" i="13"/>
  <c r="G122" i="13"/>
  <c r="D122" i="13"/>
  <c r="G121" i="13"/>
  <c r="D121" i="13"/>
  <c r="G120" i="13"/>
  <c r="D120" i="13"/>
  <c r="G119" i="13"/>
  <c r="D119" i="13"/>
  <c r="G118" i="13"/>
  <c r="D118" i="13"/>
  <c r="G117" i="13"/>
  <c r="D117" i="13"/>
  <c r="G116" i="13"/>
  <c r="D116" i="13"/>
  <c r="G115" i="13"/>
  <c r="D115" i="13"/>
  <c r="G114" i="13"/>
  <c r="D114" i="13"/>
  <c r="G113" i="13"/>
  <c r="D113" i="13"/>
  <c r="G112" i="13"/>
  <c r="D112" i="13"/>
  <c r="G111" i="13"/>
  <c r="D111" i="13"/>
  <c r="G110" i="13"/>
  <c r="D110" i="13"/>
  <c r="G109" i="13"/>
  <c r="D109" i="13"/>
  <c r="G108" i="13"/>
  <c r="D108" i="13"/>
  <c r="G107" i="13"/>
  <c r="D107" i="13"/>
  <c r="G106" i="13"/>
  <c r="D106" i="13"/>
  <c r="G105" i="13"/>
  <c r="D105" i="13"/>
  <c r="G104" i="13"/>
  <c r="D104" i="13"/>
  <c r="G103" i="13"/>
  <c r="D103" i="13"/>
  <c r="G102" i="13"/>
  <c r="D102" i="13"/>
  <c r="G101" i="13"/>
  <c r="D101" i="13"/>
  <c r="G100" i="13"/>
  <c r="D100" i="13"/>
  <c r="G99" i="13"/>
  <c r="D99" i="13"/>
  <c r="G98" i="13"/>
  <c r="D98" i="13"/>
  <c r="G97" i="13"/>
  <c r="D97" i="13"/>
  <c r="G96" i="13"/>
  <c r="D96" i="13"/>
  <c r="G95" i="13"/>
  <c r="D95" i="13"/>
  <c r="G94" i="13"/>
  <c r="D94" i="13"/>
  <c r="G93" i="13"/>
  <c r="D93" i="13"/>
  <c r="G92" i="13"/>
  <c r="D92" i="13"/>
  <c r="G91" i="13"/>
  <c r="D91" i="13"/>
  <c r="G90" i="13"/>
  <c r="D90" i="13"/>
  <c r="G89" i="13"/>
  <c r="D89" i="13"/>
  <c r="G88" i="13"/>
  <c r="D88" i="13"/>
  <c r="G87" i="13"/>
  <c r="D87" i="13"/>
  <c r="G86" i="13"/>
  <c r="D86" i="13"/>
  <c r="G85" i="13"/>
  <c r="D85" i="13"/>
  <c r="G84" i="13"/>
  <c r="D84" i="13"/>
  <c r="G83" i="13"/>
  <c r="D83" i="13"/>
  <c r="G82" i="13"/>
  <c r="D82" i="13"/>
  <c r="G81" i="13"/>
  <c r="D81" i="13"/>
  <c r="G80" i="13"/>
  <c r="D80" i="13"/>
  <c r="G79" i="13"/>
  <c r="D79" i="13"/>
  <c r="G78" i="13"/>
  <c r="D78" i="13"/>
  <c r="G77" i="13"/>
  <c r="D77" i="13"/>
  <c r="G76" i="13"/>
  <c r="D76" i="13"/>
  <c r="G75" i="13"/>
  <c r="D75" i="13"/>
  <c r="G74" i="13"/>
  <c r="D74" i="13"/>
  <c r="G73" i="13"/>
  <c r="D73" i="13"/>
  <c r="G72" i="13"/>
  <c r="D72" i="13"/>
  <c r="G71" i="13"/>
  <c r="D71" i="13"/>
  <c r="G70" i="13"/>
  <c r="D70" i="13"/>
  <c r="G69" i="13"/>
  <c r="D69" i="13"/>
  <c r="G68" i="13"/>
  <c r="D68" i="13"/>
  <c r="G67" i="13"/>
  <c r="D67" i="13"/>
  <c r="G66" i="13"/>
  <c r="D66" i="13"/>
  <c r="G65" i="13"/>
  <c r="D65" i="13"/>
  <c r="G64" i="13"/>
  <c r="D64" i="13"/>
  <c r="G63" i="13"/>
  <c r="D63" i="13"/>
  <c r="G62" i="13"/>
  <c r="D62" i="13"/>
  <c r="G61" i="13"/>
  <c r="D61" i="13"/>
  <c r="G60" i="13"/>
  <c r="D60" i="13"/>
  <c r="G59" i="13"/>
  <c r="D59" i="13"/>
  <c r="G58" i="13"/>
  <c r="D58" i="13"/>
  <c r="G57" i="13"/>
  <c r="D57" i="13"/>
  <c r="G56" i="13"/>
  <c r="D56" i="13"/>
  <c r="G55" i="13"/>
  <c r="D55" i="13"/>
  <c r="G54" i="13"/>
  <c r="D54" i="13"/>
  <c r="G53" i="13"/>
  <c r="D53" i="13"/>
  <c r="G52" i="13"/>
  <c r="D52" i="13"/>
  <c r="G51" i="13"/>
  <c r="D51" i="13"/>
  <c r="G50" i="13"/>
  <c r="D50" i="13"/>
  <c r="G49" i="13"/>
  <c r="D49" i="13"/>
  <c r="G48" i="13"/>
  <c r="D48" i="13"/>
  <c r="G47" i="13"/>
  <c r="D47" i="13"/>
  <c r="G46" i="13"/>
  <c r="D46" i="13"/>
  <c r="G45" i="13"/>
  <c r="D45" i="13"/>
  <c r="G44" i="13"/>
  <c r="D44" i="13"/>
  <c r="G43" i="13"/>
  <c r="D43" i="13"/>
  <c r="G42" i="13"/>
  <c r="D42" i="13"/>
  <c r="G41" i="13"/>
  <c r="D41" i="13"/>
  <c r="G40" i="13"/>
  <c r="D40" i="13"/>
  <c r="G39" i="13"/>
  <c r="D39" i="13"/>
  <c r="G38" i="13"/>
  <c r="D38" i="13"/>
  <c r="G37" i="13"/>
  <c r="D37" i="13"/>
  <c r="G36" i="13"/>
  <c r="D36" i="13"/>
  <c r="G35" i="13"/>
  <c r="D35" i="13"/>
  <c r="G34" i="13"/>
  <c r="D34" i="13"/>
  <c r="G33" i="13"/>
  <c r="D33" i="13"/>
  <c r="G32" i="13"/>
  <c r="D32" i="13"/>
  <c r="G31" i="13"/>
  <c r="D31" i="13"/>
  <c r="G30" i="13"/>
  <c r="D30" i="13"/>
  <c r="G29" i="13"/>
  <c r="D29" i="13"/>
  <c r="G28" i="13"/>
  <c r="D28" i="13"/>
  <c r="G27" i="13"/>
  <c r="D27" i="13"/>
  <c r="G26" i="13"/>
  <c r="D26" i="13"/>
  <c r="G25" i="13"/>
  <c r="D25" i="13"/>
  <c r="G24" i="13"/>
  <c r="D24" i="13"/>
  <c r="G23" i="13"/>
  <c r="D23" i="13"/>
  <c r="G22" i="13"/>
  <c r="D22" i="13"/>
  <c r="G21" i="13"/>
  <c r="D21" i="13"/>
  <c r="G20" i="13"/>
  <c r="D20" i="13"/>
  <c r="G19" i="13"/>
  <c r="D19" i="13"/>
  <c r="G18" i="13"/>
  <c r="D18" i="13"/>
  <c r="G17" i="13"/>
  <c r="D17" i="13"/>
  <c r="G16" i="13"/>
  <c r="D16" i="13"/>
  <c r="G15" i="13"/>
  <c r="D15" i="13"/>
  <c r="G14" i="13"/>
  <c r="D14" i="13"/>
  <c r="G13" i="13"/>
  <c r="D13" i="13"/>
  <c r="G12" i="13"/>
  <c r="D12" i="13"/>
  <c r="G11" i="13"/>
  <c r="D11" i="13"/>
  <c r="G10" i="13"/>
  <c r="D10" i="13"/>
  <c r="G9" i="13"/>
  <c r="D9" i="13"/>
  <c r="G8" i="13"/>
  <c r="D8" i="13"/>
  <c r="G7" i="13"/>
  <c r="D7" i="13"/>
  <c r="G6" i="13"/>
  <c r="D6" i="13"/>
  <c r="G5" i="13"/>
  <c r="D5" i="13"/>
  <c r="G4" i="13"/>
  <c r="D4" i="13"/>
  <c r="G3" i="13"/>
  <c r="D3" i="13"/>
  <c r="G2" i="13"/>
  <c r="D2" i="13"/>
  <c r="G265" i="12"/>
  <c r="D265" i="12"/>
  <c r="G264" i="12"/>
  <c r="D264" i="12"/>
  <c r="G263" i="12"/>
  <c r="D263" i="12"/>
  <c r="G262" i="12"/>
  <c r="D262" i="12"/>
  <c r="G261" i="12"/>
  <c r="D261" i="12"/>
  <c r="G260" i="12"/>
  <c r="D260" i="12"/>
  <c r="G259" i="12"/>
  <c r="D259" i="12"/>
  <c r="G258" i="12"/>
  <c r="D258" i="12"/>
  <c r="G257" i="12"/>
  <c r="D257" i="12"/>
  <c r="G256" i="12"/>
  <c r="D256" i="12"/>
  <c r="G255" i="12"/>
  <c r="D255" i="12"/>
  <c r="G254" i="12"/>
  <c r="D254" i="12"/>
  <c r="G253" i="12"/>
  <c r="D253" i="12"/>
  <c r="G252" i="12"/>
  <c r="D252" i="12"/>
  <c r="G251" i="12"/>
  <c r="D251" i="12"/>
  <c r="G250" i="12"/>
  <c r="D250" i="12"/>
  <c r="G249" i="12"/>
  <c r="D249" i="12"/>
  <c r="G248" i="12"/>
  <c r="D248" i="12"/>
  <c r="G247" i="12"/>
  <c r="D247" i="12"/>
  <c r="G246" i="12"/>
  <c r="D246" i="12"/>
  <c r="G245" i="12"/>
  <c r="D245" i="12"/>
  <c r="G244" i="12"/>
  <c r="D244" i="12"/>
  <c r="G243" i="12"/>
  <c r="D243" i="12"/>
  <c r="G242" i="12"/>
  <c r="D242" i="12"/>
  <c r="G241" i="12"/>
  <c r="D241" i="12"/>
  <c r="G240" i="12"/>
  <c r="D240" i="12"/>
  <c r="G239" i="12"/>
  <c r="D239" i="12"/>
  <c r="G238" i="12"/>
  <c r="D238" i="12"/>
  <c r="G237" i="12"/>
  <c r="D237" i="12"/>
  <c r="G236" i="12"/>
  <c r="D236" i="12"/>
  <c r="G235" i="12"/>
  <c r="D235" i="12"/>
  <c r="G234" i="12"/>
  <c r="D234" i="12"/>
  <c r="G233" i="12"/>
  <c r="D233" i="12"/>
  <c r="G232" i="12"/>
  <c r="D232" i="12"/>
  <c r="G231" i="12"/>
  <c r="D231" i="12"/>
  <c r="G230" i="12"/>
  <c r="D230" i="12"/>
  <c r="G229" i="12"/>
  <c r="D229" i="12"/>
  <c r="G228" i="12"/>
  <c r="D228" i="12"/>
  <c r="G227" i="12"/>
  <c r="D227" i="12"/>
  <c r="G226" i="12"/>
  <c r="D226" i="12"/>
  <c r="G225" i="12"/>
  <c r="D225" i="12"/>
  <c r="G224" i="12"/>
  <c r="D224" i="12"/>
  <c r="G223" i="12"/>
  <c r="D223" i="12"/>
  <c r="G222" i="12"/>
  <c r="D222" i="12"/>
  <c r="G221" i="12"/>
  <c r="D221" i="12"/>
  <c r="G220" i="12"/>
  <c r="D220" i="12"/>
  <c r="G219" i="12"/>
  <c r="D219" i="12"/>
  <c r="G218" i="12"/>
  <c r="D218" i="12"/>
  <c r="G217" i="12"/>
  <c r="D217" i="12"/>
  <c r="G216" i="12"/>
  <c r="D216" i="12"/>
  <c r="G215" i="12"/>
  <c r="D215" i="12"/>
  <c r="G214" i="12"/>
  <c r="D214" i="12"/>
  <c r="G213" i="12"/>
  <c r="D213" i="12"/>
  <c r="G212" i="12"/>
  <c r="D212" i="12"/>
  <c r="G211" i="12"/>
  <c r="D211" i="12"/>
  <c r="G210" i="12"/>
  <c r="D210" i="12"/>
  <c r="G209" i="12"/>
  <c r="D209" i="12"/>
  <c r="G208" i="12"/>
  <c r="D208" i="12"/>
  <c r="G207" i="12"/>
  <c r="D207" i="12"/>
  <c r="G206" i="12"/>
  <c r="D206" i="12"/>
  <c r="G205" i="12"/>
  <c r="D205" i="12"/>
  <c r="G204" i="12"/>
  <c r="D204" i="12"/>
  <c r="G203" i="12"/>
  <c r="D203" i="12"/>
  <c r="G202" i="12"/>
  <c r="D202" i="12"/>
  <c r="G201" i="12"/>
  <c r="D201" i="12"/>
  <c r="G200" i="12"/>
  <c r="D200" i="12"/>
  <c r="G199" i="12"/>
  <c r="D199" i="12"/>
  <c r="G198" i="12"/>
  <c r="D198" i="12"/>
  <c r="G197" i="12"/>
  <c r="D197" i="12"/>
  <c r="G196" i="12"/>
  <c r="D196" i="12"/>
  <c r="G195" i="12"/>
  <c r="D195" i="12"/>
  <c r="G194" i="12"/>
  <c r="D194" i="12"/>
  <c r="G193" i="12"/>
  <c r="D193" i="12"/>
  <c r="G192" i="12"/>
  <c r="D192" i="12"/>
  <c r="G191" i="12"/>
  <c r="D191" i="12"/>
  <c r="G190" i="12"/>
  <c r="D190" i="12"/>
  <c r="G189" i="12"/>
  <c r="D189" i="12"/>
  <c r="G188" i="12"/>
  <c r="D188" i="12"/>
  <c r="G187" i="12"/>
  <c r="D187" i="12"/>
  <c r="G186" i="12"/>
  <c r="D186" i="12"/>
  <c r="G185" i="12"/>
  <c r="D185" i="12"/>
  <c r="G184" i="12"/>
  <c r="D184" i="12"/>
  <c r="G183" i="12"/>
  <c r="D183" i="12"/>
  <c r="G182" i="12"/>
  <c r="D182" i="12"/>
  <c r="G181" i="12"/>
  <c r="D181" i="12"/>
  <c r="G180" i="12"/>
  <c r="D180" i="12"/>
  <c r="G179" i="12"/>
  <c r="D179" i="12"/>
  <c r="G178" i="12"/>
  <c r="D178" i="12"/>
  <c r="G177" i="12"/>
  <c r="D177" i="12"/>
  <c r="G176" i="12"/>
  <c r="D176" i="12"/>
  <c r="G175" i="12"/>
  <c r="D175" i="12"/>
  <c r="G174" i="12"/>
  <c r="D174" i="12"/>
  <c r="G173" i="12"/>
  <c r="D173" i="12"/>
  <c r="G172" i="12"/>
  <c r="D172" i="12"/>
  <c r="G171" i="12"/>
  <c r="D171" i="12"/>
  <c r="G170" i="12"/>
  <c r="D170" i="12"/>
  <c r="G169" i="12"/>
  <c r="D169" i="12"/>
  <c r="G168" i="12"/>
  <c r="D168" i="12"/>
  <c r="G167" i="12"/>
  <c r="D167" i="12"/>
  <c r="G166" i="12"/>
  <c r="D166" i="12"/>
  <c r="G165" i="12"/>
  <c r="D165" i="12"/>
  <c r="G164" i="12"/>
  <c r="D164" i="12"/>
  <c r="G163" i="12"/>
  <c r="D163" i="12"/>
  <c r="G162" i="12"/>
  <c r="D162" i="12"/>
  <c r="G161" i="12"/>
  <c r="D161" i="12"/>
  <c r="G160" i="12"/>
  <c r="D160" i="12"/>
  <c r="G159" i="12"/>
  <c r="D159" i="12"/>
  <c r="G158" i="12"/>
  <c r="D158" i="12"/>
  <c r="G157" i="12"/>
  <c r="D157" i="12"/>
  <c r="G156" i="12"/>
  <c r="D156" i="12"/>
  <c r="G155" i="12"/>
  <c r="D155" i="12"/>
  <c r="G154" i="12"/>
  <c r="D154" i="12"/>
  <c r="G153" i="12"/>
  <c r="D153" i="12"/>
  <c r="G152" i="12"/>
  <c r="D152" i="12"/>
  <c r="G151" i="12"/>
  <c r="D151" i="12"/>
  <c r="G150" i="12"/>
  <c r="D150" i="12"/>
  <c r="G149" i="12"/>
  <c r="D149" i="12"/>
  <c r="G148" i="12"/>
  <c r="D148" i="12"/>
  <c r="G147" i="12"/>
  <c r="D147" i="12"/>
  <c r="G146" i="12"/>
  <c r="D146" i="12"/>
  <c r="G145" i="12"/>
  <c r="D145" i="12"/>
  <c r="G144" i="12"/>
  <c r="D144" i="12"/>
  <c r="G143" i="12"/>
  <c r="D143" i="12"/>
  <c r="G142" i="12"/>
  <c r="D142" i="12"/>
  <c r="G141" i="12"/>
  <c r="D141" i="12"/>
  <c r="G140" i="12"/>
  <c r="D140" i="12"/>
  <c r="G139" i="12"/>
  <c r="D139" i="12"/>
  <c r="G138" i="12"/>
  <c r="D138" i="12"/>
  <c r="G137" i="12"/>
  <c r="D137" i="12"/>
  <c r="G136" i="12"/>
  <c r="D136" i="12"/>
  <c r="G135" i="12"/>
  <c r="D135" i="12"/>
  <c r="G134" i="12"/>
  <c r="D134" i="12"/>
  <c r="G133" i="12"/>
  <c r="D133" i="12"/>
  <c r="G132" i="12"/>
  <c r="D132" i="12"/>
  <c r="G131" i="12"/>
  <c r="D131" i="12"/>
  <c r="G130" i="12"/>
  <c r="D130" i="12"/>
  <c r="G129" i="12"/>
  <c r="D129" i="12"/>
  <c r="G128" i="12"/>
  <c r="D128" i="12"/>
  <c r="G127" i="12"/>
  <c r="D127" i="12"/>
  <c r="G126" i="12"/>
  <c r="D126" i="12"/>
  <c r="G125" i="12"/>
  <c r="D125" i="12"/>
  <c r="G124" i="12"/>
  <c r="D124" i="12"/>
  <c r="G123" i="12"/>
  <c r="D123" i="12"/>
  <c r="G122" i="12"/>
  <c r="D122" i="12"/>
  <c r="G121" i="12"/>
  <c r="D121" i="12"/>
  <c r="G120" i="12"/>
  <c r="D120" i="12"/>
  <c r="G119" i="12"/>
  <c r="D119" i="12"/>
  <c r="G118" i="12"/>
  <c r="D118" i="12"/>
  <c r="G117" i="12"/>
  <c r="D117" i="12"/>
  <c r="G116" i="12"/>
  <c r="D116" i="12"/>
  <c r="G115" i="12"/>
  <c r="D115" i="12"/>
  <c r="G114" i="12"/>
  <c r="D114" i="12"/>
  <c r="G113" i="12"/>
  <c r="D113" i="12"/>
  <c r="G112" i="12"/>
  <c r="D112" i="12"/>
  <c r="G111" i="12"/>
  <c r="D111" i="12"/>
  <c r="G110" i="12"/>
  <c r="D110" i="12"/>
  <c r="G109" i="12"/>
  <c r="D109" i="12"/>
  <c r="G108" i="12"/>
  <c r="D108" i="12"/>
  <c r="G107" i="12"/>
  <c r="D107" i="12"/>
  <c r="G106" i="12"/>
  <c r="D106" i="12"/>
  <c r="G105" i="12"/>
  <c r="D105" i="12"/>
  <c r="G104" i="12"/>
  <c r="D104" i="12"/>
  <c r="G103" i="12"/>
  <c r="D103" i="12"/>
  <c r="G102" i="12"/>
  <c r="D102" i="12"/>
  <c r="G101" i="12"/>
  <c r="D101" i="12"/>
  <c r="G100" i="12"/>
  <c r="D100" i="12"/>
  <c r="G99" i="12"/>
  <c r="D99" i="12"/>
  <c r="G98" i="12"/>
  <c r="D98" i="12"/>
  <c r="G97" i="12"/>
  <c r="D97" i="12"/>
  <c r="G96" i="12"/>
  <c r="D96" i="12"/>
  <c r="G95" i="12"/>
  <c r="D95" i="12"/>
  <c r="G94" i="12"/>
  <c r="D94" i="12"/>
  <c r="G93" i="12"/>
  <c r="D93" i="12"/>
  <c r="G92" i="12"/>
  <c r="D92" i="12"/>
  <c r="G91" i="12"/>
  <c r="D91" i="12"/>
  <c r="G90" i="12"/>
  <c r="D90" i="12"/>
  <c r="G89" i="12"/>
  <c r="D89" i="12"/>
  <c r="G88" i="12"/>
  <c r="D88" i="12"/>
  <c r="G87" i="12"/>
  <c r="D87" i="12"/>
  <c r="G86" i="12"/>
  <c r="D86" i="12"/>
  <c r="G85" i="12"/>
  <c r="D85" i="12"/>
  <c r="G84" i="12"/>
  <c r="D84" i="12"/>
  <c r="G83" i="12"/>
  <c r="D83" i="12"/>
  <c r="G82" i="12"/>
  <c r="D82" i="12"/>
  <c r="G81" i="12"/>
  <c r="D81" i="12"/>
  <c r="G80" i="12"/>
  <c r="D80" i="12"/>
  <c r="G79" i="12"/>
  <c r="D79" i="12"/>
  <c r="G78" i="12"/>
  <c r="D78" i="12"/>
  <c r="G77" i="12"/>
  <c r="D77" i="12"/>
  <c r="G76" i="12"/>
  <c r="D76" i="12"/>
  <c r="G75" i="12"/>
  <c r="D75" i="12"/>
  <c r="G74" i="12"/>
  <c r="D74" i="12"/>
  <c r="G73" i="12"/>
  <c r="D73" i="12"/>
  <c r="G72" i="12"/>
  <c r="D72" i="12"/>
  <c r="G71" i="12"/>
  <c r="D71" i="12"/>
  <c r="G70" i="12"/>
  <c r="D70" i="12"/>
  <c r="G69" i="12"/>
  <c r="D69" i="12"/>
  <c r="G68" i="12"/>
  <c r="D68" i="12"/>
  <c r="G67" i="12"/>
  <c r="D67" i="12"/>
  <c r="G66" i="12"/>
  <c r="D66" i="12"/>
  <c r="G65" i="12"/>
  <c r="D65" i="12"/>
  <c r="G64" i="12"/>
  <c r="D64" i="12"/>
  <c r="G63" i="12"/>
  <c r="D63" i="12"/>
  <c r="G62" i="12"/>
  <c r="D62" i="12"/>
  <c r="G61" i="12"/>
  <c r="D61" i="12"/>
  <c r="G60" i="12"/>
  <c r="D60" i="12"/>
  <c r="G59" i="12"/>
  <c r="D59" i="12"/>
  <c r="G58" i="12"/>
  <c r="D58" i="12"/>
  <c r="G57" i="12"/>
  <c r="D57" i="12"/>
  <c r="G56" i="12"/>
  <c r="D56" i="12"/>
  <c r="G55" i="12"/>
  <c r="D55" i="12"/>
  <c r="G54" i="12"/>
  <c r="D54" i="12"/>
  <c r="G53" i="12"/>
  <c r="D53" i="12"/>
  <c r="G52" i="12"/>
  <c r="D52" i="12"/>
  <c r="G51" i="12"/>
  <c r="D51" i="12"/>
  <c r="G50" i="12"/>
  <c r="D50" i="12"/>
  <c r="G49" i="12"/>
  <c r="D49" i="12"/>
  <c r="G48" i="12"/>
  <c r="D48" i="12"/>
  <c r="G47" i="12"/>
  <c r="D47" i="12"/>
  <c r="G46" i="12"/>
  <c r="D46" i="12"/>
  <c r="G45" i="12"/>
  <c r="D45" i="12"/>
  <c r="G44" i="12"/>
  <c r="D44" i="12"/>
  <c r="G43" i="12"/>
  <c r="D43" i="12"/>
  <c r="G42" i="12"/>
  <c r="D42" i="12"/>
  <c r="G41" i="12"/>
  <c r="D41" i="12"/>
  <c r="G40" i="12"/>
  <c r="D40" i="12"/>
  <c r="G39" i="12"/>
  <c r="D39" i="12"/>
  <c r="G38" i="12"/>
  <c r="D38" i="12"/>
  <c r="G37" i="12"/>
  <c r="D37" i="12"/>
  <c r="G36" i="12"/>
  <c r="D36" i="12"/>
  <c r="G35" i="12"/>
  <c r="D35" i="12"/>
  <c r="G34" i="12"/>
  <c r="D34" i="12"/>
  <c r="G33" i="12"/>
  <c r="D33" i="12"/>
  <c r="G32" i="12"/>
  <c r="D32" i="12"/>
  <c r="G31" i="12"/>
  <c r="D31" i="12"/>
  <c r="G30" i="12"/>
  <c r="D30" i="12"/>
  <c r="G29" i="12"/>
  <c r="D29" i="12"/>
  <c r="G28" i="12"/>
  <c r="D28" i="12"/>
  <c r="G27" i="12"/>
  <c r="D27" i="12"/>
  <c r="G26" i="12"/>
  <c r="D26" i="12"/>
  <c r="G25" i="12"/>
  <c r="D25" i="12"/>
  <c r="G24" i="12"/>
  <c r="D24" i="12"/>
  <c r="G23" i="12"/>
  <c r="D23" i="12"/>
  <c r="G22" i="12"/>
  <c r="D22" i="12"/>
  <c r="G21" i="12"/>
  <c r="D21" i="12"/>
  <c r="G20" i="12"/>
  <c r="D20" i="12"/>
  <c r="G19" i="12"/>
  <c r="D19" i="12"/>
  <c r="G18" i="12"/>
  <c r="D18" i="12"/>
  <c r="G17" i="12"/>
  <c r="D17" i="12"/>
  <c r="G16" i="12"/>
  <c r="D16" i="12"/>
  <c r="G15" i="12"/>
  <c r="D15" i="12"/>
  <c r="G14" i="12"/>
  <c r="D14" i="12"/>
  <c r="G13" i="12"/>
  <c r="D13" i="12"/>
  <c r="G12" i="12"/>
  <c r="D12" i="12"/>
  <c r="G11" i="12"/>
  <c r="D11" i="12"/>
  <c r="G10" i="12"/>
  <c r="D10" i="12"/>
  <c r="G9" i="12"/>
  <c r="D9" i="12"/>
  <c r="G8" i="12"/>
  <c r="D8" i="12"/>
  <c r="G7" i="12"/>
  <c r="D7" i="12"/>
  <c r="G6" i="12"/>
  <c r="D6" i="12"/>
  <c r="G5" i="12"/>
  <c r="D5" i="12"/>
  <c r="G4" i="12"/>
  <c r="D4" i="12"/>
  <c r="G3" i="12"/>
  <c r="D3" i="12"/>
  <c r="G2" i="12"/>
  <c r="D2" i="12"/>
  <c r="G2051" i="11"/>
  <c r="D2051" i="11"/>
  <c r="G2050" i="11"/>
  <c r="D2050" i="11"/>
  <c r="G2049" i="11"/>
  <c r="D2049" i="11"/>
  <c r="G2048" i="11"/>
  <c r="D2048" i="11"/>
  <c r="G2047" i="11"/>
  <c r="D2047" i="11"/>
  <c r="G2046" i="11"/>
  <c r="D2046" i="11"/>
  <c r="G2045" i="11"/>
  <c r="D2045" i="11"/>
  <c r="G2044" i="11"/>
  <c r="D2044" i="11"/>
  <c r="G2043" i="11"/>
  <c r="D2043" i="11"/>
  <c r="G2042" i="11"/>
  <c r="D2042" i="11"/>
  <c r="G2041" i="11"/>
  <c r="D2041" i="11"/>
  <c r="G2040" i="11"/>
  <c r="D2040" i="11"/>
  <c r="G2039" i="11"/>
  <c r="D2039" i="11"/>
  <c r="G2038" i="11"/>
  <c r="D2038" i="11"/>
  <c r="G2037" i="11"/>
  <c r="D2037" i="11"/>
  <c r="G2036" i="11"/>
  <c r="D2036" i="11"/>
  <c r="G2035" i="11"/>
  <c r="D2035" i="11"/>
  <c r="G2034" i="11"/>
  <c r="D2034" i="11"/>
  <c r="G2033" i="11"/>
  <c r="D2033" i="11"/>
  <c r="G2032" i="11"/>
  <c r="D2032" i="11"/>
  <c r="G2031" i="11"/>
  <c r="D2031" i="11"/>
  <c r="G2030" i="11"/>
  <c r="D2030" i="11"/>
  <c r="G2029" i="11"/>
  <c r="D2029" i="11"/>
  <c r="G2028" i="11"/>
  <c r="D2028" i="11"/>
  <c r="G2027" i="11"/>
  <c r="D2027" i="11"/>
  <c r="G2026" i="11"/>
  <c r="D2026" i="11"/>
  <c r="G2025" i="11"/>
  <c r="D2025" i="11"/>
  <c r="G2024" i="11"/>
  <c r="D2024" i="11"/>
  <c r="G2023" i="11"/>
  <c r="D2023" i="11"/>
  <c r="G2022" i="11"/>
  <c r="D2022" i="11"/>
  <c r="G2021" i="11"/>
  <c r="D2021" i="11"/>
  <c r="G2020" i="11"/>
  <c r="D2020" i="11"/>
  <c r="G2019" i="11"/>
  <c r="D2019" i="11"/>
  <c r="G2018" i="11"/>
  <c r="D2018" i="11"/>
  <c r="G2017" i="11"/>
  <c r="D2017" i="11"/>
  <c r="G2016" i="11"/>
  <c r="D2016" i="11"/>
  <c r="G2015" i="11"/>
  <c r="D2015" i="11"/>
  <c r="G2014" i="11"/>
  <c r="D2014" i="11"/>
  <c r="G2013" i="11"/>
  <c r="D2013" i="11"/>
  <c r="G2012" i="11"/>
  <c r="D2012" i="11"/>
  <c r="G2011" i="11"/>
  <c r="D2011" i="11"/>
  <c r="G2010" i="11"/>
  <c r="D2010" i="11"/>
  <c r="G2009" i="11"/>
  <c r="D2009" i="11"/>
  <c r="G2008" i="11"/>
  <c r="D2008" i="11"/>
  <c r="G2007" i="11"/>
  <c r="D2007" i="11"/>
  <c r="G2006" i="11"/>
  <c r="D2006" i="11"/>
  <c r="G2005" i="11"/>
  <c r="D2005" i="11"/>
  <c r="G2004" i="11"/>
  <c r="D2004" i="11"/>
  <c r="G2003" i="11"/>
  <c r="D2003" i="11"/>
  <c r="G2002" i="11"/>
  <c r="D2002" i="11"/>
  <c r="G2001" i="11"/>
  <c r="D2001" i="11"/>
  <c r="G2000" i="11"/>
  <c r="D2000" i="11"/>
  <c r="G1999" i="11"/>
  <c r="D1999" i="11"/>
  <c r="G1998" i="11"/>
  <c r="D1998" i="11"/>
  <c r="G1997" i="11"/>
  <c r="D1997" i="11"/>
  <c r="G1996" i="11"/>
  <c r="D1996" i="11"/>
  <c r="G1995" i="11"/>
  <c r="D1995" i="11"/>
  <c r="G1994" i="11"/>
  <c r="D1994" i="11"/>
  <c r="G1993" i="11"/>
  <c r="D1993" i="11"/>
  <c r="G1992" i="11"/>
  <c r="D1992" i="11"/>
  <c r="G1991" i="11"/>
  <c r="D1991" i="11"/>
  <c r="G1990" i="11"/>
  <c r="D1990" i="11"/>
  <c r="G1989" i="11"/>
  <c r="D1989" i="11"/>
  <c r="G1988" i="11"/>
  <c r="D1988" i="11"/>
  <c r="G1987" i="11"/>
  <c r="D1987" i="11"/>
  <c r="G1986" i="11"/>
  <c r="D1986" i="11"/>
  <c r="G1985" i="11"/>
  <c r="D1985" i="11"/>
  <c r="G1984" i="11"/>
  <c r="D1984" i="11"/>
  <c r="G1983" i="11"/>
  <c r="D1983" i="11"/>
  <c r="G1982" i="11"/>
  <c r="D1982" i="11"/>
  <c r="G1981" i="11"/>
  <c r="D1981" i="11"/>
  <c r="G1980" i="11"/>
  <c r="D1980" i="11"/>
  <c r="G1979" i="11"/>
  <c r="D1979" i="11"/>
  <c r="G1978" i="11"/>
  <c r="D1978" i="11"/>
  <c r="G1977" i="11"/>
  <c r="D1977" i="11"/>
  <c r="G1976" i="11"/>
  <c r="D1976" i="11"/>
  <c r="G1975" i="11"/>
  <c r="D1975" i="11"/>
  <c r="G1974" i="11"/>
  <c r="D1974" i="11"/>
  <c r="G1973" i="11"/>
  <c r="D1973" i="11"/>
  <c r="G1972" i="11"/>
  <c r="D1972" i="11"/>
  <c r="G1971" i="11"/>
  <c r="D1971" i="11"/>
  <c r="G1970" i="11"/>
  <c r="D1970" i="11"/>
  <c r="G1969" i="11"/>
  <c r="D1969" i="11"/>
  <c r="G1968" i="11"/>
  <c r="D1968" i="11"/>
  <c r="G1967" i="11"/>
  <c r="D1967" i="11"/>
  <c r="G1966" i="11"/>
  <c r="D1966" i="11"/>
  <c r="G1965" i="11"/>
  <c r="D1965" i="11"/>
  <c r="G1964" i="11"/>
  <c r="D1964" i="11"/>
  <c r="G1963" i="11"/>
  <c r="D1963" i="11"/>
  <c r="G1962" i="11"/>
  <c r="D1962" i="11"/>
  <c r="G1961" i="11"/>
  <c r="D1961" i="11"/>
  <c r="G1960" i="11"/>
  <c r="D1960" i="11"/>
  <c r="G1959" i="11"/>
  <c r="D1959" i="11"/>
  <c r="G1958" i="11"/>
  <c r="D1958" i="11"/>
  <c r="G1957" i="11"/>
  <c r="D1957" i="11"/>
  <c r="G1956" i="11"/>
  <c r="D1956" i="11"/>
  <c r="G1955" i="11"/>
  <c r="D1955" i="11"/>
  <c r="G1954" i="11"/>
  <c r="D1954" i="11"/>
  <c r="G1953" i="11"/>
  <c r="D1953" i="11"/>
  <c r="G1952" i="11"/>
  <c r="D1952" i="11"/>
  <c r="G1951" i="11"/>
  <c r="D1951" i="11"/>
  <c r="G1950" i="11"/>
  <c r="D1950" i="11"/>
  <c r="G1949" i="11"/>
  <c r="D1949" i="11"/>
  <c r="G1948" i="11"/>
  <c r="D1948" i="11"/>
  <c r="G1947" i="11"/>
  <c r="D1947" i="11"/>
  <c r="G1946" i="11"/>
  <c r="D1946" i="11"/>
  <c r="G1945" i="11"/>
  <c r="D1945" i="11"/>
  <c r="G1944" i="11"/>
  <c r="D1944" i="11"/>
  <c r="G1943" i="11"/>
  <c r="D1943" i="11"/>
  <c r="G1942" i="11"/>
  <c r="D1942" i="11"/>
  <c r="G1941" i="11"/>
  <c r="D1941" i="11"/>
  <c r="G1940" i="11"/>
  <c r="D1940" i="11"/>
  <c r="G1939" i="11"/>
  <c r="D1939" i="11"/>
  <c r="G1938" i="11"/>
  <c r="D1938" i="11"/>
  <c r="G1937" i="11"/>
  <c r="D1937" i="11"/>
  <c r="G1936" i="11"/>
  <c r="D1936" i="11"/>
  <c r="G1935" i="11"/>
  <c r="D1935" i="11"/>
  <c r="G1934" i="11"/>
  <c r="D1934" i="11"/>
  <c r="G1933" i="11"/>
  <c r="D1933" i="11"/>
  <c r="G1932" i="11"/>
  <c r="D1932" i="11"/>
  <c r="G1931" i="11"/>
  <c r="D1931" i="11"/>
  <c r="G1930" i="11"/>
  <c r="D1930" i="11"/>
  <c r="G1929" i="11"/>
  <c r="D1929" i="11"/>
  <c r="G1928" i="11"/>
  <c r="D1928" i="11"/>
  <c r="G1927" i="11"/>
  <c r="D1927" i="11"/>
  <c r="G1926" i="11"/>
  <c r="D1926" i="11"/>
  <c r="G1925" i="11"/>
  <c r="D1925" i="11"/>
  <c r="G1924" i="11"/>
  <c r="D1924" i="11"/>
  <c r="G1923" i="11"/>
  <c r="D1923" i="11"/>
  <c r="G1922" i="11"/>
  <c r="D1922" i="11"/>
  <c r="G1921" i="11"/>
  <c r="D1921" i="11"/>
  <c r="G1920" i="11"/>
  <c r="D1920" i="11"/>
  <c r="G1919" i="11"/>
  <c r="D1919" i="11"/>
  <c r="G1918" i="11"/>
  <c r="D1918" i="11"/>
  <c r="G1917" i="11"/>
  <c r="D1917" i="11"/>
  <c r="G1916" i="11"/>
  <c r="D1916" i="11"/>
  <c r="G1915" i="11"/>
  <c r="D1915" i="11"/>
  <c r="G1914" i="11"/>
  <c r="D1914" i="11"/>
  <c r="G1913" i="11"/>
  <c r="D1913" i="11"/>
  <c r="G1912" i="11"/>
  <c r="D1912" i="11"/>
  <c r="G1911" i="11"/>
  <c r="D1911" i="11"/>
  <c r="G1910" i="11"/>
  <c r="D1910" i="11"/>
  <c r="G1909" i="11"/>
  <c r="D1909" i="11"/>
  <c r="G1908" i="11"/>
  <c r="D1908" i="11"/>
  <c r="G1907" i="11"/>
  <c r="D1907" i="11"/>
  <c r="G1906" i="11"/>
  <c r="D1906" i="11"/>
  <c r="G1905" i="11"/>
  <c r="D1905" i="11"/>
  <c r="G1904" i="11"/>
  <c r="D1904" i="11"/>
  <c r="G1903" i="11"/>
  <c r="D1903" i="11"/>
  <c r="G1902" i="11"/>
  <c r="D1902" i="11"/>
  <c r="G1901" i="11"/>
  <c r="D1901" i="11"/>
  <c r="G1900" i="11"/>
  <c r="D1900" i="11"/>
  <c r="G1899" i="11"/>
  <c r="D1899" i="11"/>
  <c r="G1898" i="11"/>
  <c r="D1898" i="11"/>
  <c r="G1897" i="11"/>
  <c r="D1897" i="11"/>
  <c r="G1896" i="11"/>
  <c r="D1896" i="11"/>
  <c r="G1895" i="11"/>
  <c r="D1895" i="11"/>
  <c r="G1894" i="11"/>
  <c r="D1894" i="11"/>
  <c r="G1893" i="11"/>
  <c r="D1893" i="11"/>
  <c r="G1892" i="11"/>
  <c r="D1892" i="11"/>
  <c r="G1891" i="11"/>
  <c r="D1891" i="11"/>
  <c r="G1890" i="11"/>
  <c r="D1890" i="11"/>
  <c r="G1889" i="11"/>
  <c r="D1889" i="11"/>
  <c r="G1888" i="11"/>
  <c r="D1888" i="11"/>
  <c r="G1887" i="11"/>
  <c r="D1887" i="11"/>
  <c r="G1886" i="11"/>
  <c r="D1886" i="11"/>
  <c r="G1885" i="11"/>
  <c r="D1885" i="11"/>
  <c r="G1884" i="11"/>
  <c r="D1884" i="11"/>
  <c r="G1883" i="11"/>
  <c r="D1883" i="11"/>
  <c r="G1882" i="11"/>
  <c r="D1882" i="11"/>
  <c r="G1881" i="11"/>
  <c r="D1881" i="11"/>
  <c r="G1880" i="11"/>
  <c r="D1880" i="11"/>
  <c r="G1879" i="11"/>
  <c r="D1879" i="11"/>
  <c r="G1878" i="11"/>
  <c r="D1878" i="11"/>
  <c r="G1877" i="11"/>
  <c r="D1877" i="11"/>
  <c r="G1876" i="11"/>
  <c r="D1876" i="11"/>
  <c r="G1875" i="11"/>
  <c r="D1875" i="11"/>
  <c r="G1874" i="11"/>
  <c r="D1874" i="11"/>
  <c r="G1873" i="11"/>
  <c r="D1873" i="11"/>
  <c r="G1872" i="11"/>
  <c r="D1872" i="11"/>
  <c r="G1871" i="11"/>
  <c r="D1871" i="11"/>
  <c r="G1870" i="11"/>
  <c r="D1870" i="11"/>
  <c r="G1869" i="11"/>
  <c r="D1869" i="11"/>
  <c r="G1868" i="11"/>
  <c r="D1868" i="11"/>
  <c r="G1867" i="11"/>
  <c r="D1867" i="11"/>
  <c r="G1866" i="11"/>
  <c r="D1866" i="11"/>
  <c r="G1865" i="11"/>
  <c r="D1865" i="11"/>
  <c r="G1864" i="11"/>
  <c r="D1864" i="11"/>
  <c r="G1863" i="11"/>
  <c r="D1863" i="11"/>
  <c r="G1862" i="11"/>
  <c r="D1862" i="11"/>
  <c r="G1861" i="11"/>
  <c r="D1861" i="11"/>
  <c r="G1860" i="11"/>
  <c r="D1860" i="11"/>
  <c r="G1859" i="11"/>
  <c r="D1859" i="11"/>
  <c r="G1858" i="11"/>
  <c r="D1858" i="11"/>
  <c r="G1857" i="11"/>
  <c r="D1857" i="11"/>
  <c r="G1856" i="11"/>
  <c r="D1856" i="11"/>
  <c r="G1855" i="11"/>
  <c r="D1855" i="11"/>
  <c r="G1854" i="11"/>
  <c r="D1854" i="11"/>
  <c r="G1853" i="11"/>
  <c r="D1853" i="11"/>
  <c r="G1852" i="11"/>
  <c r="D1852" i="11"/>
  <c r="G1851" i="11"/>
  <c r="D1851" i="11"/>
  <c r="G1850" i="11"/>
  <c r="D1850" i="11"/>
  <c r="G1849" i="11"/>
  <c r="D1849" i="11"/>
  <c r="G1848" i="11"/>
  <c r="D1848" i="11"/>
  <c r="G1847" i="11"/>
  <c r="D1847" i="11"/>
  <c r="G1846" i="11"/>
  <c r="D1846" i="11"/>
  <c r="G1845" i="11"/>
  <c r="D1845" i="11"/>
  <c r="G1844" i="11"/>
  <c r="D1844" i="11"/>
  <c r="G1843" i="11"/>
  <c r="D1843" i="11"/>
  <c r="G1842" i="11"/>
  <c r="D1842" i="11"/>
  <c r="G1841" i="11"/>
  <c r="D1841" i="11"/>
  <c r="G1840" i="11"/>
  <c r="D1840" i="11"/>
  <c r="G1839" i="11"/>
  <c r="D1839" i="11"/>
  <c r="G1838" i="11"/>
  <c r="D1838" i="11"/>
  <c r="G1837" i="11"/>
  <c r="D1837" i="11"/>
  <c r="G1836" i="11"/>
  <c r="D1836" i="11"/>
  <c r="G1835" i="11"/>
  <c r="D1835" i="11"/>
  <c r="G1834" i="11"/>
  <c r="D1834" i="11"/>
  <c r="G1833" i="11"/>
  <c r="D1833" i="11"/>
  <c r="G1832" i="11"/>
  <c r="D1832" i="11"/>
  <c r="G1831" i="11"/>
  <c r="D1831" i="11"/>
  <c r="G1830" i="11"/>
  <c r="D1830" i="11"/>
  <c r="G1829" i="11"/>
  <c r="D1829" i="11"/>
  <c r="G1828" i="11"/>
  <c r="D1828" i="11"/>
  <c r="G1827" i="11"/>
  <c r="D1827" i="11"/>
  <c r="G1826" i="11"/>
  <c r="D1826" i="11"/>
  <c r="G1825" i="11"/>
  <c r="D1825" i="11"/>
  <c r="G1824" i="11"/>
  <c r="D1824" i="11"/>
  <c r="G1823" i="11"/>
  <c r="D1823" i="11"/>
  <c r="G1822" i="11"/>
  <c r="D1822" i="11"/>
  <c r="G1821" i="11"/>
  <c r="D1821" i="11"/>
  <c r="G1820" i="11"/>
  <c r="D1820" i="11"/>
  <c r="G1819" i="11"/>
  <c r="D1819" i="11"/>
  <c r="G1818" i="11"/>
  <c r="D1818" i="11"/>
  <c r="G1817" i="11"/>
  <c r="D1817" i="11"/>
  <c r="G1816" i="11"/>
  <c r="D1816" i="11"/>
  <c r="G1815" i="11"/>
  <c r="D1815" i="11"/>
  <c r="G1814" i="11"/>
  <c r="D1814" i="11"/>
  <c r="G1813" i="11"/>
  <c r="D1813" i="11"/>
  <c r="G1812" i="11"/>
  <c r="D1812" i="11"/>
  <c r="G1811" i="11"/>
  <c r="D1811" i="11"/>
  <c r="G1810" i="11"/>
  <c r="D1810" i="11"/>
  <c r="G1809" i="11"/>
  <c r="D1809" i="11"/>
  <c r="G1808" i="11"/>
  <c r="D1808" i="11"/>
  <c r="G1807" i="11"/>
  <c r="D1807" i="11"/>
  <c r="G1806" i="11"/>
  <c r="D1806" i="11"/>
  <c r="G1805" i="11"/>
  <c r="D1805" i="11"/>
  <c r="G1804" i="11"/>
  <c r="D1804" i="11"/>
  <c r="G1803" i="11"/>
  <c r="D1803" i="11"/>
  <c r="G1802" i="11"/>
  <c r="D1802" i="11"/>
  <c r="G1801" i="11"/>
  <c r="D1801" i="11"/>
  <c r="G1800" i="11"/>
  <c r="D1800" i="11"/>
  <c r="G1799" i="11"/>
  <c r="D1799" i="11"/>
  <c r="G1798" i="11"/>
  <c r="D1798" i="11"/>
  <c r="G1797" i="11"/>
  <c r="D1797" i="11"/>
  <c r="G1796" i="11"/>
  <c r="D1796" i="11"/>
  <c r="G1795" i="11"/>
  <c r="D1795" i="11"/>
  <c r="G1794" i="11"/>
  <c r="D1794" i="11"/>
  <c r="G1793" i="11"/>
  <c r="D1793" i="11"/>
  <c r="G1792" i="11"/>
  <c r="D1792" i="11"/>
  <c r="G1791" i="11"/>
  <c r="D1791" i="11"/>
  <c r="G1790" i="11"/>
  <c r="D1790" i="11"/>
  <c r="G1789" i="11"/>
  <c r="D1789" i="11"/>
  <c r="G1788" i="11"/>
  <c r="D1788" i="11"/>
  <c r="G1787" i="11"/>
  <c r="D1787" i="11"/>
  <c r="G1786" i="11"/>
  <c r="D1786" i="11"/>
  <c r="G1785" i="11"/>
  <c r="D1785" i="11"/>
  <c r="G1784" i="11"/>
  <c r="D1784" i="11"/>
  <c r="G1783" i="11"/>
  <c r="D1783" i="11"/>
  <c r="G1782" i="11"/>
  <c r="D1782" i="11"/>
  <c r="G1781" i="11"/>
  <c r="D1781" i="11"/>
  <c r="G1780" i="11"/>
  <c r="D1780" i="11"/>
  <c r="G1779" i="11"/>
  <c r="D1779" i="11"/>
  <c r="G1778" i="11"/>
  <c r="D1778" i="11"/>
  <c r="G1777" i="11"/>
  <c r="D1777" i="11"/>
  <c r="G1776" i="11"/>
  <c r="D1776" i="11"/>
  <c r="G1775" i="11"/>
  <c r="D1775" i="11"/>
  <c r="G1774" i="11"/>
  <c r="D1774" i="11"/>
  <c r="G1773" i="11"/>
  <c r="D1773" i="11"/>
  <c r="G1772" i="11"/>
  <c r="D1772" i="11"/>
  <c r="G1771" i="11"/>
  <c r="D1771" i="11"/>
  <c r="G1770" i="11"/>
  <c r="D1770" i="11"/>
  <c r="G1769" i="11"/>
  <c r="D1769" i="11"/>
  <c r="G1768" i="11"/>
  <c r="D1768" i="11"/>
  <c r="G1767" i="11"/>
  <c r="D1767" i="11"/>
  <c r="G1766" i="11"/>
  <c r="D1766" i="11"/>
  <c r="G1765" i="11"/>
  <c r="D1765" i="11"/>
  <c r="G1764" i="11"/>
  <c r="D1764" i="11"/>
  <c r="G1763" i="11"/>
  <c r="D1763" i="11"/>
  <c r="G1762" i="11"/>
  <c r="D1762" i="11"/>
  <c r="G1761" i="11"/>
  <c r="D1761" i="11"/>
  <c r="G1760" i="11"/>
  <c r="D1760" i="11"/>
  <c r="G1759" i="11"/>
  <c r="D1759" i="11"/>
  <c r="G1758" i="11"/>
  <c r="D1758" i="11"/>
  <c r="G1757" i="11"/>
  <c r="D1757" i="11"/>
  <c r="G1756" i="11"/>
  <c r="D1756" i="11"/>
  <c r="G1755" i="11"/>
  <c r="D1755" i="11"/>
  <c r="G1754" i="11"/>
  <c r="D1754" i="11"/>
  <c r="G1753" i="11"/>
  <c r="D1753" i="11"/>
  <c r="G1752" i="11"/>
  <c r="D1752" i="11"/>
  <c r="G1751" i="11"/>
  <c r="D1751" i="11"/>
  <c r="G1750" i="11"/>
  <c r="D1750" i="11"/>
  <c r="G1749" i="11"/>
  <c r="D1749" i="11"/>
  <c r="G1748" i="11"/>
  <c r="D1748" i="11"/>
  <c r="G1747" i="11"/>
  <c r="D1747" i="11"/>
  <c r="G1746" i="11"/>
  <c r="D1746" i="11"/>
  <c r="G1745" i="11"/>
  <c r="D1745" i="11"/>
  <c r="G1744" i="11"/>
  <c r="D1744" i="11"/>
  <c r="G1743" i="11"/>
  <c r="D1743" i="11"/>
  <c r="G1742" i="11"/>
  <c r="D1742" i="11"/>
  <c r="G1741" i="11"/>
  <c r="D1741" i="11"/>
  <c r="G1740" i="11"/>
  <c r="D1740" i="11"/>
  <c r="G1739" i="11"/>
  <c r="D1739" i="11"/>
  <c r="G1738" i="11"/>
  <c r="D1738" i="11"/>
  <c r="G1737" i="11"/>
  <c r="D1737" i="11"/>
  <c r="G1736" i="11"/>
  <c r="D1736" i="11"/>
  <c r="G1735" i="11"/>
  <c r="D1735" i="11"/>
  <c r="G1734" i="11"/>
  <c r="D1734" i="11"/>
  <c r="G1733" i="11"/>
  <c r="D1733" i="11"/>
  <c r="G1732" i="11"/>
  <c r="D1732" i="11"/>
  <c r="G1731" i="11"/>
  <c r="D1731" i="11"/>
  <c r="G1730" i="11"/>
  <c r="D1730" i="11"/>
  <c r="G1729" i="11"/>
  <c r="D1729" i="11"/>
  <c r="G1728" i="11"/>
  <c r="D1728" i="11"/>
  <c r="G1727" i="11"/>
  <c r="D1727" i="11"/>
  <c r="G1726" i="11"/>
  <c r="D1726" i="11"/>
  <c r="G1725" i="11"/>
  <c r="D1725" i="11"/>
  <c r="G1724" i="11"/>
  <c r="D1724" i="11"/>
  <c r="G1723" i="11"/>
  <c r="D1723" i="11"/>
  <c r="G1722" i="11"/>
  <c r="D1722" i="11"/>
  <c r="G1721" i="11"/>
  <c r="D1721" i="11"/>
  <c r="G1720" i="11"/>
  <c r="D1720" i="11"/>
  <c r="G1719" i="11"/>
  <c r="D1719" i="11"/>
  <c r="G1718" i="11"/>
  <c r="D1718" i="11"/>
  <c r="G1717" i="11"/>
  <c r="D1717" i="11"/>
  <c r="G1716" i="11"/>
  <c r="D1716" i="11"/>
  <c r="G1715" i="11"/>
  <c r="D1715" i="11"/>
  <c r="G1714" i="11"/>
  <c r="D1714" i="11"/>
  <c r="G1713" i="11"/>
  <c r="D1713" i="11"/>
  <c r="G1712" i="11"/>
  <c r="D1712" i="11"/>
  <c r="G1711" i="11"/>
  <c r="D1711" i="11"/>
  <c r="G1710" i="11"/>
  <c r="D1710" i="11"/>
  <c r="G1709" i="11"/>
  <c r="D1709" i="11"/>
  <c r="G1708" i="11"/>
  <c r="D1708" i="11"/>
  <c r="G1707" i="11"/>
  <c r="D1707" i="11"/>
  <c r="G1706" i="11"/>
  <c r="D1706" i="11"/>
  <c r="G1705" i="11"/>
  <c r="D1705" i="11"/>
  <c r="G1704" i="11"/>
  <c r="D1704" i="11"/>
  <c r="G1703" i="11"/>
  <c r="D1703" i="11"/>
  <c r="G1702" i="11"/>
  <c r="D1702" i="11"/>
  <c r="G1701" i="11"/>
  <c r="D1701" i="11"/>
  <c r="G1700" i="11"/>
  <c r="D1700" i="11"/>
  <c r="G1699" i="11"/>
  <c r="D1699" i="11"/>
  <c r="G1698" i="11"/>
  <c r="D1698" i="11"/>
  <c r="G1697" i="11"/>
  <c r="D1697" i="11"/>
  <c r="G1696" i="11"/>
  <c r="D1696" i="11"/>
  <c r="G1695" i="11"/>
  <c r="D1695" i="11"/>
  <c r="G1694" i="11"/>
  <c r="D1694" i="11"/>
  <c r="G1693" i="11"/>
  <c r="D1693" i="11"/>
  <c r="G1692" i="11"/>
  <c r="D1692" i="11"/>
  <c r="G1691" i="11"/>
  <c r="D1691" i="11"/>
  <c r="G1690" i="11"/>
  <c r="D1690" i="11"/>
  <c r="G1689" i="11"/>
  <c r="D1689" i="11"/>
  <c r="G1688" i="11"/>
  <c r="D1688" i="11"/>
  <c r="G1687" i="11"/>
  <c r="D1687" i="11"/>
  <c r="G1686" i="11"/>
  <c r="D1686" i="11"/>
  <c r="G1685" i="11"/>
  <c r="D1685" i="11"/>
  <c r="G1684" i="11"/>
  <c r="D1684" i="11"/>
  <c r="G1683" i="11"/>
  <c r="D1683" i="11"/>
  <c r="G1682" i="11"/>
  <c r="D1682" i="11"/>
  <c r="G1681" i="11"/>
  <c r="D1681" i="11"/>
  <c r="G1680" i="11"/>
  <c r="D1680" i="11"/>
  <c r="G1679" i="11"/>
  <c r="D1679" i="11"/>
  <c r="G1678" i="11"/>
  <c r="D1678" i="11"/>
  <c r="G1677" i="11"/>
  <c r="D1677" i="11"/>
  <c r="G1676" i="11"/>
  <c r="D1676" i="11"/>
  <c r="G1675" i="11"/>
  <c r="D1675" i="11"/>
  <c r="G1674" i="11"/>
  <c r="D1674" i="11"/>
  <c r="G1673" i="11"/>
  <c r="D1673" i="11"/>
  <c r="G1672" i="11"/>
  <c r="D1672" i="11"/>
  <c r="G1671" i="11"/>
  <c r="D1671" i="11"/>
  <c r="G1670" i="11"/>
  <c r="D1670" i="11"/>
  <c r="G1669" i="11"/>
  <c r="D1669" i="11"/>
  <c r="G1668" i="11"/>
  <c r="D1668" i="11"/>
  <c r="G1667" i="11"/>
  <c r="D1667" i="11"/>
  <c r="G1666" i="11"/>
  <c r="D1666" i="11"/>
  <c r="G1665" i="11"/>
  <c r="D1665" i="11"/>
  <c r="G1664" i="11"/>
  <c r="D1664" i="11"/>
  <c r="G1663" i="11"/>
  <c r="D1663" i="11"/>
  <c r="G1662" i="11"/>
  <c r="D1662" i="11"/>
  <c r="G1661" i="11"/>
  <c r="D1661" i="11"/>
  <c r="G1660" i="11"/>
  <c r="D1660" i="11"/>
  <c r="G1659" i="11"/>
  <c r="D1659" i="11"/>
  <c r="G1658" i="11"/>
  <c r="D1658" i="11"/>
  <c r="G1657" i="11"/>
  <c r="D1657" i="11"/>
  <c r="G1656" i="11"/>
  <c r="D1656" i="11"/>
  <c r="G1655" i="11"/>
  <c r="D1655" i="11"/>
  <c r="G1654" i="11"/>
  <c r="D1654" i="11"/>
  <c r="G1653" i="11"/>
  <c r="D1653" i="11"/>
  <c r="G1652" i="11"/>
  <c r="D1652" i="11"/>
  <c r="G1651" i="11"/>
  <c r="D1651" i="11"/>
  <c r="G1650" i="11"/>
  <c r="D1650" i="11"/>
  <c r="G1649" i="11"/>
  <c r="D1649" i="11"/>
  <c r="G1648" i="11"/>
  <c r="D1648" i="11"/>
  <c r="G1647" i="11"/>
  <c r="D1647" i="11"/>
  <c r="G1646" i="11"/>
  <c r="D1646" i="11"/>
  <c r="G1645" i="11"/>
  <c r="D1645" i="11"/>
  <c r="G1644" i="11"/>
  <c r="D1644" i="11"/>
  <c r="G1643" i="11"/>
  <c r="D1643" i="11"/>
  <c r="G1642" i="11"/>
  <c r="D1642" i="11"/>
  <c r="G1641" i="11"/>
  <c r="D1641" i="11"/>
  <c r="G1640" i="11"/>
  <c r="D1640" i="11"/>
  <c r="G1639" i="11"/>
  <c r="D1639" i="11"/>
  <c r="G1638" i="11"/>
  <c r="D1638" i="11"/>
  <c r="G1637" i="11"/>
  <c r="D1637" i="11"/>
  <c r="G1636" i="11"/>
  <c r="D1636" i="11"/>
  <c r="G1635" i="11"/>
  <c r="D1635" i="11"/>
  <c r="G1634" i="11"/>
  <c r="D1634" i="11"/>
  <c r="G1633" i="11"/>
  <c r="D1633" i="11"/>
  <c r="G1632" i="11"/>
  <c r="D1632" i="11"/>
  <c r="G1631" i="11"/>
  <c r="D1631" i="11"/>
  <c r="G1630" i="11"/>
  <c r="D1630" i="11"/>
  <c r="G1629" i="11"/>
  <c r="D1629" i="11"/>
  <c r="G1628" i="11"/>
  <c r="D1628" i="11"/>
  <c r="G1627" i="11"/>
  <c r="D1627" i="11"/>
  <c r="G1626" i="11"/>
  <c r="D1626" i="11"/>
  <c r="G1625" i="11"/>
  <c r="D1625" i="11"/>
  <c r="G1624" i="11"/>
  <c r="D1624" i="11"/>
  <c r="G1623" i="11"/>
  <c r="D1623" i="11"/>
  <c r="G1622" i="11"/>
  <c r="D1622" i="11"/>
  <c r="G1621" i="11"/>
  <c r="D1621" i="11"/>
  <c r="G1620" i="11"/>
  <c r="D1620" i="11"/>
  <c r="G1619" i="11"/>
  <c r="D1619" i="11"/>
  <c r="G1618" i="11"/>
  <c r="D1618" i="11"/>
  <c r="G1617" i="11"/>
  <c r="D1617" i="11"/>
  <c r="G1616" i="11"/>
  <c r="D1616" i="11"/>
  <c r="G1615" i="11"/>
  <c r="D1615" i="11"/>
  <c r="G1614" i="11"/>
  <c r="D1614" i="11"/>
  <c r="G1613" i="11"/>
  <c r="D1613" i="11"/>
  <c r="G1612" i="11"/>
  <c r="D1612" i="11"/>
  <c r="G1611" i="11"/>
  <c r="D1611" i="11"/>
  <c r="G1610" i="11"/>
  <c r="D1610" i="11"/>
  <c r="G1609" i="11"/>
  <c r="D1609" i="11"/>
  <c r="G1608" i="11"/>
  <c r="D1608" i="11"/>
  <c r="G1607" i="11"/>
  <c r="D1607" i="11"/>
  <c r="G1606" i="11"/>
  <c r="D1606" i="11"/>
  <c r="G1605" i="11"/>
  <c r="D1605" i="11"/>
  <c r="G1604" i="11"/>
  <c r="D1604" i="11"/>
  <c r="G1603" i="11"/>
  <c r="D1603" i="11"/>
  <c r="G1602" i="11"/>
  <c r="D1602" i="11"/>
  <c r="G1601" i="11"/>
  <c r="D1601" i="11"/>
  <c r="G1600" i="11"/>
  <c r="D1600" i="11"/>
  <c r="G1599" i="11"/>
  <c r="D1599" i="11"/>
  <c r="G1598" i="11"/>
  <c r="D1598" i="11"/>
  <c r="G1597" i="11"/>
  <c r="D1597" i="11"/>
  <c r="G1596" i="11"/>
  <c r="D1596" i="11"/>
  <c r="G1595" i="11"/>
  <c r="D1595" i="11"/>
  <c r="G1594" i="11"/>
  <c r="D1594" i="11"/>
  <c r="G1593" i="11"/>
  <c r="D1593" i="11"/>
  <c r="G1592" i="11"/>
  <c r="D1592" i="11"/>
  <c r="G1591" i="11"/>
  <c r="D1591" i="11"/>
  <c r="G1590" i="11"/>
  <c r="D1590" i="11"/>
  <c r="G1589" i="11"/>
  <c r="D1589" i="11"/>
  <c r="G1588" i="11"/>
  <c r="D1588" i="11"/>
  <c r="G1587" i="11"/>
  <c r="D1587" i="11"/>
  <c r="G1586" i="11"/>
  <c r="D1586" i="11"/>
  <c r="G1585" i="11"/>
  <c r="D1585" i="11"/>
  <c r="G1584" i="11"/>
  <c r="D1584" i="11"/>
  <c r="G1583" i="11"/>
  <c r="D1583" i="11"/>
  <c r="G1582" i="11"/>
  <c r="D1582" i="11"/>
  <c r="G1581" i="11"/>
  <c r="D1581" i="11"/>
  <c r="G1580" i="11"/>
  <c r="D1580" i="11"/>
  <c r="G1579" i="11"/>
  <c r="D1579" i="11"/>
  <c r="G1578" i="11"/>
  <c r="D1578" i="11"/>
  <c r="G1577" i="11"/>
  <c r="D1577" i="11"/>
  <c r="G1576" i="11"/>
  <c r="D1576" i="11"/>
  <c r="G1575" i="11"/>
  <c r="D1575" i="11"/>
  <c r="G1574" i="11"/>
  <c r="D1574" i="11"/>
  <c r="G1573" i="11"/>
  <c r="D1573" i="11"/>
  <c r="G1572" i="11"/>
  <c r="D1572" i="11"/>
  <c r="G1571" i="11"/>
  <c r="D1571" i="11"/>
  <c r="G1570" i="11"/>
  <c r="D1570" i="11"/>
  <c r="G1569" i="11"/>
  <c r="D1569" i="11"/>
  <c r="G1568" i="11"/>
  <c r="D1568" i="11"/>
  <c r="G1567" i="11"/>
  <c r="D1567" i="11"/>
  <c r="G1566" i="11"/>
  <c r="D1566" i="11"/>
  <c r="G1565" i="11"/>
  <c r="D1565" i="11"/>
  <c r="G1564" i="11"/>
  <c r="D1564" i="11"/>
  <c r="G1563" i="11"/>
  <c r="D1563" i="11"/>
  <c r="G1562" i="11"/>
  <c r="D1562" i="11"/>
  <c r="G1561" i="11"/>
  <c r="D1561" i="11"/>
  <c r="G1560" i="11"/>
  <c r="D1560" i="11"/>
  <c r="G1559" i="11"/>
  <c r="D1559" i="11"/>
  <c r="G1558" i="11"/>
  <c r="D1558" i="11"/>
  <c r="G1557" i="11"/>
  <c r="D1557" i="11"/>
  <c r="G1556" i="11"/>
  <c r="D1556" i="11"/>
  <c r="G1555" i="11"/>
  <c r="D1555" i="11"/>
  <c r="G1554" i="11"/>
  <c r="D1554" i="11"/>
  <c r="G1553" i="11"/>
  <c r="D1553" i="11"/>
  <c r="G1552" i="11"/>
  <c r="D1552" i="11"/>
  <c r="G1551" i="11"/>
  <c r="D1551" i="11"/>
  <c r="G1550" i="11"/>
  <c r="D1550" i="11"/>
  <c r="G1549" i="11"/>
  <c r="D1549" i="11"/>
  <c r="G1548" i="11"/>
  <c r="D1548" i="11"/>
  <c r="G1547" i="11"/>
  <c r="D1547" i="11"/>
  <c r="G1546" i="11"/>
  <c r="D1546" i="11"/>
  <c r="G1545" i="11"/>
  <c r="D1545" i="11"/>
  <c r="G1544" i="11"/>
  <c r="D1544" i="11"/>
  <c r="G1543" i="11"/>
  <c r="D1543" i="11"/>
  <c r="G1542" i="11"/>
  <c r="D1542" i="11"/>
  <c r="G1541" i="11"/>
  <c r="D1541" i="11"/>
  <c r="G1540" i="11"/>
  <c r="D1540" i="11"/>
  <c r="G1539" i="11"/>
  <c r="D1539" i="11"/>
  <c r="G1538" i="11"/>
  <c r="D1538" i="11"/>
  <c r="G1537" i="11"/>
  <c r="D1537" i="11"/>
  <c r="G1536" i="11"/>
  <c r="D1536" i="11"/>
  <c r="G1535" i="11"/>
  <c r="D1535" i="11"/>
  <c r="G1534" i="11"/>
  <c r="D1534" i="11"/>
  <c r="G1533" i="11"/>
  <c r="D1533" i="11"/>
  <c r="G1532" i="11"/>
  <c r="D1532" i="11"/>
  <c r="G1531" i="11"/>
  <c r="D1531" i="11"/>
  <c r="G1530" i="11"/>
  <c r="D1530" i="11"/>
  <c r="G1529" i="11"/>
  <c r="D1529" i="11"/>
  <c r="G1528" i="11"/>
  <c r="D1528" i="11"/>
  <c r="G1527" i="11"/>
  <c r="D1527" i="11"/>
  <c r="G1526" i="11"/>
  <c r="D1526" i="11"/>
  <c r="G1525" i="11"/>
  <c r="D1525" i="11"/>
  <c r="G1524" i="11"/>
  <c r="D1524" i="11"/>
  <c r="G1523" i="11"/>
  <c r="D1523" i="11"/>
  <c r="G1522" i="11"/>
  <c r="D1522" i="11"/>
  <c r="G1521" i="11"/>
  <c r="D1521" i="11"/>
  <c r="G1520" i="11"/>
  <c r="D1520" i="11"/>
  <c r="G1519" i="11"/>
  <c r="D1519" i="11"/>
  <c r="G1518" i="11"/>
  <c r="D1518" i="11"/>
  <c r="G1517" i="11"/>
  <c r="D1517" i="11"/>
  <c r="G1516" i="11"/>
  <c r="D1516" i="11"/>
  <c r="G1515" i="11"/>
  <c r="D1515" i="11"/>
  <c r="G1514" i="11"/>
  <c r="D1514" i="11"/>
  <c r="G1513" i="11"/>
  <c r="D1513" i="11"/>
  <c r="G1512" i="11"/>
  <c r="D1512" i="11"/>
  <c r="G1511" i="11"/>
  <c r="D1511" i="11"/>
  <c r="G1510" i="11"/>
  <c r="D1510" i="11"/>
  <c r="G1509" i="11"/>
  <c r="D1509" i="11"/>
  <c r="G1508" i="11"/>
  <c r="D1508" i="11"/>
  <c r="G1507" i="11"/>
  <c r="D1507" i="11"/>
  <c r="G1506" i="11"/>
  <c r="D1506" i="11"/>
  <c r="G1505" i="11"/>
  <c r="D1505" i="11"/>
  <c r="G1504" i="11"/>
  <c r="D1504" i="11"/>
  <c r="G1503" i="11"/>
  <c r="D1503" i="11"/>
  <c r="G1502" i="11"/>
  <c r="D1502" i="11"/>
  <c r="G1501" i="11"/>
  <c r="D1501" i="11"/>
  <c r="G1500" i="11"/>
  <c r="D1500" i="11"/>
  <c r="G1499" i="11"/>
  <c r="D1499" i="11"/>
  <c r="G1498" i="11"/>
  <c r="D1498" i="11"/>
  <c r="G1497" i="11"/>
  <c r="D1497" i="11"/>
  <c r="G1496" i="11"/>
  <c r="D1496" i="11"/>
  <c r="G1495" i="11"/>
  <c r="D1495" i="11"/>
  <c r="G1494" i="11"/>
  <c r="D1494" i="11"/>
  <c r="G1493" i="11"/>
  <c r="D1493" i="11"/>
  <c r="G1492" i="11"/>
  <c r="D1492" i="11"/>
  <c r="G1491" i="11"/>
  <c r="D1491" i="11"/>
  <c r="G1490" i="11"/>
  <c r="D1490" i="11"/>
  <c r="G1489" i="11"/>
  <c r="D1489" i="11"/>
  <c r="G1488" i="11"/>
  <c r="D1488" i="11"/>
  <c r="G1487" i="11"/>
  <c r="D1487" i="11"/>
  <c r="G1486" i="11"/>
  <c r="D1486" i="11"/>
  <c r="G1485" i="11"/>
  <c r="D1485" i="11"/>
  <c r="G1484" i="11"/>
  <c r="D1484" i="11"/>
  <c r="G1483" i="11"/>
  <c r="D1483" i="11"/>
  <c r="G1482" i="11"/>
  <c r="D1482" i="11"/>
  <c r="G1481" i="11"/>
  <c r="D1481" i="11"/>
  <c r="G1480" i="11"/>
  <c r="D1480" i="11"/>
  <c r="G1479" i="11"/>
  <c r="D1479" i="11"/>
  <c r="G1478" i="11"/>
  <c r="D1478" i="11"/>
  <c r="G1477" i="11"/>
  <c r="D1477" i="11"/>
  <c r="G1476" i="11"/>
  <c r="D1476" i="11"/>
  <c r="G1475" i="11"/>
  <c r="D1475" i="11"/>
  <c r="G1474" i="11"/>
  <c r="D1474" i="11"/>
  <c r="G1473" i="11"/>
  <c r="D1473" i="11"/>
  <c r="G1472" i="11"/>
  <c r="D1472" i="11"/>
  <c r="G1471" i="11"/>
  <c r="D1471" i="11"/>
  <c r="G1470" i="11"/>
  <c r="D1470" i="11"/>
  <c r="G1469" i="11"/>
  <c r="D1469" i="11"/>
  <c r="G1468" i="11"/>
  <c r="D1468" i="11"/>
  <c r="G1467" i="11"/>
  <c r="D1467" i="11"/>
  <c r="G1466" i="11"/>
  <c r="D1466" i="11"/>
  <c r="G1465" i="11"/>
  <c r="D1465" i="11"/>
  <c r="G1464" i="11"/>
  <c r="D1464" i="11"/>
  <c r="G1463" i="11"/>
  <c r="D1463" i="11"/>
  <c r="G1462" i="11"/>
  <c r="D1462" i="11"/>
  <c r="G1461" i="11"/>
  <c r="D1461" i="11"/>
  <c r="G1460" i="11"/>
  <c r="D1460" i="11"/>
  <c r="G1459" i="11"/>
  <c r="D1459" i="11"/>
  <c r="G1458" i="11"/>
  <c r="D1458" i="11"/>
  <c r="G1457" i="11"/>
  <c r="D1457" i="11"/>
  <c r="G1456" i="11"/>
  <c r="D1456" i="11"/>
  <c r="G1455" i="11"/>
  <c r="D1455" i="11"/>
  <c r="G1454" i="11"/>
  <c r="D1454" i="11"/>
  <c r="G1453" i="11"/>
  <c r="D1453" i="11"/>
  <c r="G1452" i="11"/>
  <c r="D1452" i="11"/>
  <c r="G1451" i="11"/>
  <c r="D1451" i="11"/>
  <c r="G1450" i="11"/>
  <c r="D1450" i="11"/>
  <c r="G1449" i="11"/>
  <c r="D1449" i="11"/>
  <c r="G1448" i="11"/>
  <c r="D1448" i="11"/>
  <c r="G1447" i="11"/>
  <c r="D1447" i="11"/>
  <c r="G1446" i="11"/>
  <c r="D1446" i="11"/>
  <c r="G1445" i="11"/>
  <c r="D1445" i="11"/>
  <c r="G1444" i="11"/>
  <c r="D1444" i="11"/>
  <c r="G1443" i="11"/>
  <c r="D1443" i="11"/>
  <c r="G1442" i="11"/>
  <c r="D1442" i="11"/>
  <c r="G1441" i="11"/>
  <c r="D1441" i="11"/>
  <c r="G1440" i="11"/>
  <c r="D1440" i="11"/>
  <c r="G1439" i="11"/>
  <c r="D1439" i="11"/>
  <c r="G1438" i="11"/>
  <c r="D1438" i="11"/>
  <c r="G1437" i="11"/>
  <c r="D1437" i="11"/>
  <c r="G1436" i="11"/>
  <c r="D1436" i="11"/>
  <c r="G1435" i="11"/>
  <c r="D1435" i="11"/>
  <c r="G1434" i="11"/>
  <c r="D1434" i="11"/>
  <c r="G1433" i="11"/>
  <c r="D1433" i="11"/>
  <c r="G1432" i="11"/>
  <c r="D1432" i="11"/>
  <c r="G1431" i="11"/>
  <c r="D1431" i="11"/>
  <c r="G1430" i="11"/>
  <c r="D1430" i="11"/>
  <c r="G1429" i="11"/>
  <c r="D1429" i="11"/>
  <c r="G1428" i="11"/>
  <c r="D1428" i="11"/>
  <c r="G1427" i="11"/>
  <c r="D1427" i="11"/>
  <c r="G1426" i="11"/>
  <c r="D1426" i="11"/>
  <c r="G1425" i="11"/>
  <c r="D1425" i="11"/>
  <c r="G1424" i="11"/>
  <c r="D1424" i="11"/>
  <c r="G1423" i="11"/>
  <c r="D1423" i="11"/>
  <c r="G1422" i="11"/>
  <c r="D1422" i="11"/>
  <c r="G1421" i="11"/>
  <c r="D1421" i="11"/>
  <c r="G1420" i="11"/>
  <c r="D1420" i="11"/>
  <c r="G1419" i="11"/>
  <c r="D1419" i="11"/>
  <c r="G1418" i="11"/>
  <c r="D1418" i="11"/>
  <c r="G1417" i="11"/>
  <c r="D1417" i="11"/>
  <c r="G1416" i="11"/>
  <c r="D1416" i="11"/>
  <c r="G1415" i="11"/>
  <c r="D1415" i="11"/>
  <c r="G1414" i="11"/>
  <c r="D1414" i="11"/>
  <c r="G1413" i="11"/>
  <c r="D1413" i="11"/>
  <c r="G1412" i="11"/>
  <c r="D1412" i="11"/>
  <c r="G1411" i="11"/>
  <c r="D1411" i="11"/>
  <c r="G1410" i="11"/>
  <c r="D1410" i="11"/>
  <c r="G1409" i="11"/>
  <c r="D1409" i="11"/>
  <c r="G1408" i="11"/>
  <c r="D1408" i="11"/>
  <c r="G1407" i="11"/>
  <c r="D1407" i="11"/>
  <c r="G1406" i="11"/>
  <c r="D1406" i="11"/>
  <c r="G1405" i="11"/>
  <c r="D1405" i="11"/>
  <c r="G1404" i="11"/>
  <c r="D1404" i="11"/>
  <c r="G1403" i="11"/>
  <c r="D1403" i="11"/>
  <c r="G1402" i="11"/>
  <c r="D1402" i="11"/>
  <c r="G1401" i="11"/>
  <c r="D1401" i="11"/>
  <c r="G1400" i="11"/>
  <c r="D1400" i="11"/>
  <c r="G1399" i="11"/>
  <c r="D1399" i="11"/>
  <c r="G1398" i="11"/>
  <c r="D1398" i="11"/>
  <c r="G1397" i="11"/>
  <c r="D1397" i="11"/>
  <c r="G1396" i="11"/>
  <c r="D1396" i="11"/>
  <c r="G1395" i="11"/>
  <c r="D1395" i="11"/>
  <c r="G1394" i="11"/>
  <c r="D1394" i="11"/>
  <c r="G1393" i="11"/>
  <c r="D1393" i="11"/>
  <c r="G1392" i="11"/>
  <c r="D1392" i="11"/>
  <c r="G1391" i="11"/>
  <c r="D1391" i="11"/>
  <c r="G1390" i="11"/>
  <c r="D1390" i="11"/>
  <c r="G1389" i="11"/>
  <c r="D1389" i="11"/>
  <c r="G1388" i="11"/>
  <c r="D1388" i="11"/>
  <c r="G1387" i="11"/>
  <c r="D1387" i="11"/>
  <c r="G1386" i="11"/>
  <c r="D1386" i="11"/>
  <c r="G1385" i="11"/>
  <c r="D1385" i="11"/>
  <c r="G1384" i="11"/>
  <c r="D1384" i="11"/>
  <c r="G1383" i="11"/>
  <c r="D1383" i="11"/>
  <c r="G1382" i="11"/>
  <c r="D1382" i="11"/>
  <c r="G1381" i="11"/>
  <c r="D1381" i="11"/>
  <c r="G1380" i="11"/>
  <c r="D1380" i="11"/>
  <c r="G1379" i="11"/>
  <c r="D1379" i="11"/>
  <c r="G1378" i="11"/>
  <c r="D1378" i="11"/>
  <c r="G1377" i="11"/>
  <c r="D1377" i="11"/>
  <c r="G1376" i="11"/>
  <c r="D1376" i="11"/>
  <c r="G1375" i="11"/>
  <c r="D1375" i="11"/>
  <c r="G1374" i="11"/>
  <c r="D1374" i="11"/>
  <c r="G1373" i="11"/>
  <c r="D1373" i="11"/>
  <c r="G1372" i="11"/>
  <c r="D1372" i="11"/>
  <c r="G1371" i="11"/>
  <c r="D1371" i="11"/>
  <c r="G1370" i="11"/>
  <c r="D1370" i="11"/>
  <c r="G1369" i="11"/>
  <c r="D1369" i="11"/>
  <c r="G1368" i="11"/>
  <c r="D1368" i="11"/>
  <c r="G1367" i="11"/>
  <c r="D1367" i="11"/>
  <c r="G1366" i="11"/>
  <c r="D1366" i="11"/>
  <c r="G1365" i="11"/>
  <c r="D1365" i="11"/>
  <c r="G1364" i="11"/>
  <c r="D1364" i="11"/>
  <c r="G1363" i="11"/>
  <c r="D1363" i="11"/>
  <c r="G1362" i="11"/>
  <c r="D1362" i="11"/>
  <c r="G1361" i="11"/>
  <c r="D1361" i="11"/>
  <c r="G1360" i="11"/>
  <c r="D1360" i="11"/>
  <c r="G1359" i="11"/>
  <c r="D1359" i="11"/>
  <c r="G1358" i="11"/>
  <c r="D1358" i="11"/>
  <c r="G1357" i="11"/>
  <c r="D1357" i="11"/>
  <c r="G1356" i="11"/>
  <c r="D1356" i="11"/>
  <c r="G1355" i="11"/>
  <c r="D1355" i="11"/>
  <c r="G1354" i="11"/>
  <c r="D1354" i="11"/>
  <c r="G1353" i="11"/>
  <c r="D1353" i="11"/>
  <c r="G1352" i="11"/>
  <c r="D1352" i="11"/>
  <c r="G1351" i="11"/>
  <c r="D1351" i="11"/>
  <c r="G1350" i="11"/>
  <c r="D1350" i="11"/>
  <c r="G1349" i="11"/>
  <c r="D1349" i="11"/>
  <c r="G1348" i="11"/>
  <c r="D1348" i="11"/>
  <c r="G1347" i="11"/>
  <c r="D1347" i="11"/>
  <c r="G1346" i="11"/>
  <c r="D1346" i="11"/>
  <c r="G1345" i="11"/>
  <c r="D1345" i="11"/>
  <c r="G1344" i="11"/>
  <c r="D1344" i="11"/>
  <c r="G1343" i="11"/>
  <c r="D1343" i="11"/>
  <c r="G1342" i="11"/>
  <c r="D1342" i="11"/>
  <c r="G1341" i="11"/>
  <c r="D1341" i="11"/>
  <c r="G1340" i="11"/>
  <c r="D1340" i="11"/>
  <c r="G1339" i="11"/>
  <c r="D1339" i="11"/>
  <c r="G1338" i="11"/>
  <c r="D1338" i="11"/>
  <c r="G1337" i="11"/>
  <c r="D1337" i="11"/>
  <c r="G1336" i="11"/>
  <c r="D1336" i="11"/>
  <c r="G1335" i="11"/>
  <c r="D1335" i="11"/>
  <c r="G1334" i="11"/>
  <c r="D1334" i="11"/>
  <c r="G1333" i="11"/>
  <c r="D1333" i="11"/>
  <c r="G1332" i="11"/>
  <c r="D1332" i="11"/>
  <c r="G1331" i="11"/>
  <c r="D1331" i="11"/>
  <c r="G1330" i="11"/>
  <c r="D1330" i="11"/>
  <c r="G1329" i="11"/>
  <c r="D1329" i="11"/>
  <c r="G1328" i="11"/>
  <c r="D1328" i="11"/>
  <c r="G1327" i="11"/>
  <c r="D1327" i="11"/>
  <c r="G1326" i="11"/>
  <c r="D1326" i="11"/>
  <c r="G1325" i="11"/>
  <c r="D1325" i="11"/>
  <c r="G1324" i="11"/>
  <c r="D1324" i="11"/>
  <c r="G1323" i="11"/>
  <c r="D1323" i="11"/>
  <c r="G1322" i="11"/>
  <c r="D1322" i="11"/>
  <c r="G1321" i="11"/>
  <c r="D1321" i="11"/>
  <c r="G1320" i="11"/>
  <c r="D1320" i="11"/>
  <c r="G1319" i="11"/>
  <c r="D1319" i="11"/>
  <c r="G1318" i="11"/>
  <c r="D1318" i="11"/>
  <c r="G1317" i="11"/>
  <c r="D1317" i="11"/>
  <c r="G1316" i="11"/>
  <c r="D1316" i="11"/>
  <c r="G1315" i="11"/>
  <c r="D1315" i="11"/>
  <c r="G1314" i="11"/>
  <c r="D1314" i="11"/>
  <c r="G1313" i="11"/>
  <c r="D1313" i="11"/>
  <c r="G1312" i="11"/>
  <c r="D1312" i="11"/>
  <c r="G1311" i="11"/>
  <c r="D1311" i="11"/>
  <c r="G1310" i="11"/>
  <c r="D1310" i="11"/>
  <c r="G1309" i="11"/>
  <c r="D1309" i="11"/>
  <c r="G1308" i="11"/>
  <c r="D1308" i="11"/>
  <c r="G1307" i="11"/>
  <c r="D1307" i="11"/>
  <c r="G1306" i="11"/>
  <c r="D1306" i="11"/>
  <c r="G1305" i="11"/>
  <c r="D1305" i="11"/>
  <c r="G1304" i="11"/>
  <c r="D1304" i="11"/>
  <c r="G1303" i="11"/>
  <c r="D1303" i="11"/>
  <c r="G1302" i="11"/>
  <c r="D1302" i="11"/>
  <c r="G1301" i="11"/>
  <c r="D1301" i="11"/>
  <c r="G1300" i="11"/>
  <c r="D1300" i="11"/>
  <c r="G1299" i="11"/>
  <c r="D1299" i="11"/>
  <c r="G1298" i="11"/>
  <c r="D1298" i="11"/>
  <c r="G1297" i="11"/>
  <c r="D1297" i="11"/>
  <c r="G1296" i="11"/>
  <c r="D1296" i="11"/>
  <c r="G1295" i="11"/>
  <c r="D1295" i="11"/>
  <c r="G1294" i="11"/>
  <c r="D1294" i="11"/>
  <c r="G1293" i="11"/>
  <c r="D1293" i="11"/>
  <c r="G1292" i="11"/>
  <c r="D1292" i="11"/>
  <c r="G1291" i="11"/>
  <c r="D1291" i="11"/>
  <c r="G1290" i="11"/>
  <c r="D1290" i="11"/>
  <c r="G1289" i="11"/>
  <c r="D1289" i="11"/>
  <c r="G1288" i="11"/>
  <c r="D1288" i="11"/>
  <c r="G1287" i="11"/>
  <c r="D1287" i="11"/>
  <c r="G1286" i="11"/>
  <c r="D1286" i="11"/>
  <c r="G1285" i="11"/>
  <c r="D1285" i="11"/>
  <c r="G1284" i="11"/>
  <c r="D1284" i="11"/>
  <c r="G1283" i="11"/>
  <c r="D1283" i="11"/>
  <c r="G1282" i="11"/>
  <c r="D1282" i="11"/>
  <c r="G1281" i="11"/>
  <c r="D1281" i="11"/>
  <c r="G1280" i="11"/>
  <c r="D1280" i="11"/>
  <c r="G1279" i="11"/>
  <c r="D1279" i="11"/>
  <c r="G1278" i="11"/>
  <c r="D1278" i="11"/>
  <c r="G1277" i="11"/>
  <c r="D1277" i="11"/>
  <c r="G1276" i="11"/>
  <c r="D1276" i="11"/>
  <c r="G1275" i="11"/>
  <c r="D1275" i="11"/>
  <c r="G1274" i="11"/>
  <c r="D1274" i="11"/>
  <c r="G1273" i="11"/>
  <c r="D1273" i="11"/>
  <c r="G1272" i="11"/>
  <c r="D1272" i="11"/>
  <c r="G1271" i="11"/>
  <c r="D1271" i="11"/>
  <c r="G1270" i="11"/>
  <c r="D1270" i="11"/>
  <c r="G1269" i="11"/>
  <c r="D1269" i="11"/>
  <c r="G1268" i="11"/>
  <c r="D1268" i="11"/>
  <c r="G1267" i="11"/>
  <c r="D1267" i="11"/>
  <c r="G1266" i="11"/>
  <c r="D1266" i="11"/>
  <c r="G1265" i="11"/>
  <c r="D1265" i="11"/>
  <c r="G1264" i="11"/>
  <c r="D1264" i="11"/>
  <c r="G1263" i="11"/>
  <c r="D1263" i="11"/>
  <c r="G1262" i="11"/>
  <c r="D1262" i="11"/>
  <c r="G1261" i="11"/>
  <c r="D1261" i="11"/>
  <c r="G1260" i="11"/>
  <c r="D1260" i="11"/>
  <c r="G1259" i="11"/>
  <c r="D1259" i="11"/>
  <c r="G1258" i="11"/>
  <c r="D1258" i="11"/>
  <c r="G1257" i="11"/>
  <c r="D1257" i="11"/>
  <c r="G1256" i="11"/>
  <c r="D1256" i="11"/>
  <c r="G1255" i="11"/>
  <c r="D1255" i="11"/>
  <c r="G1254" i="11"/>
  <c r="D1254" i="11"/>
  <c r="G1253" i="11"/>
  <c r="D1253" i="11"/>
  <c r="G1252" i="11"/>
  <c r="D1252" i="11"/>
  <c r="G1251" i="11"/>
  <c r="D1251" i="11"/>
  <c r="G1250" i="11"/>
  <c r="D1250" i="11"/>
  <c r="G1249" i="11"/>
  <c r="D1249" i="11"/>
  <c r="G1248" i="11"/>
  <c r="D1248" i="11"/>
  <c r="G1247" i="11"/>
  <c r="D1247" i="11"/>
  <c r="G1246" i="11"/>
  <c r="D1246" i="11"/>
  <c r="G1245" i="11"/>
  <c r="D1245" i="11"/>
  <c r="G1244" i="11"/>
  <c r="D1244" i="11"/>
  <c r="G1243" i="11"/>
  <c r="D1243" i="11"/>
  <c r="G1242" i="11"/>
  <c r="D1242" i="11"/>
  <c r="G1241" i="11"/>
  <c r="D1241" i="11"/>
  <c r="G1240" i="11"/>
  <c r="D1240" i="11"/>
  <c r="G1239" i="11"/>
  <c r="D1239" i="11"/>
  <c r="G1238" i="11"/>
  <c r="D1238" i="11"/>
  <c r="G1237" i="11"/>
  <c r="D1237" i="11"/>
  <c r="G1236" i="11"/>
  <c r="D1236" i="11"/>
  <c r="G1235" i="11"/>
  <c r="D1235" i="11"/>
  <c r="G1234" i="11"/>
  <c r="D1234" i="11"/>
  <c r="G1233" i="11"/>
  <c r="D1233" i="11"/>
  <c r="G1232" i="11"/>
  <c r="D1232" i="11"/>
  <c r="G1231" i="11"/>
  <c r="D1231" i="11"/>
  <c r="G1230" i="11"/>
  <c r="D1230" i="11"/>
  <c r="G1229" i="11"/>
  <c r="D1229" i="11"/>
  <c r="G1228" i="11"/>
  <c r="D1228" i="11"/>
  <c r="G1227" i="11"/>
  <c r="D1227" i="11"/>
  <c r="G1226" i="11"/>
  <c r="D1226" i="11"/>
  <c r="G1225" i="11"/>
  <c r="D1225" i="11"/>
  <c r="G1224" i="11"/>
  <c r="D1224" i="11"/>
  <c r="G1223" i="11"/>
  <c r="D1223" i="11"/>
  <c r="G1222" i="11"/>
  <c r="D1222" i="11"/>
  <c r="G1221" i="11"/>
  <c r="D1221" i="11"/>
  <c r="G1220" i="11"/>
  <c r="D1220" i="11"/>
  <c r="G1219" i="11"/>
  <c r="D1219" i="11"/>
  <c r="G1218" i="11"/>
  <c r="D1218" i="11"/>
  <c r="G1217" i="11"/>
  <c r="D1217" i="11"/>
  <c r="G1216" i="11"/>
  <c r="D1216" i="11"/>
  <c r="G1215" i="11"/>
  <c r="D1215" i="11"/>
  <c r="G1214" i="11"/>
  <c r="D1214" i="11"/>
  <c r="G1213" i="11"/>
  <c r="D1213" i="11"/>
  <c r="G1212" i="11"/>
  <c r="D1212" i="11"/>
  <c r="G1211" i="11"/>
  <c r="D1211" i="11"/>
  <c r="G1210" i="11"/>
  <c r="D1210" i="11"/>
  <c r="G1209" i="11"/>
  <c r="D1209" i="11"/>
  <c r="G1208" i="11"/>
  <c r="D1208" i="11"/>
  <c r="G1207" i="11"/>
  <c r="D1207" i="11"/>
  <c r="G1206" i="11"/>
  <c r="D1206" i="11"/>
  <c r="G1205" i="11"/>
  <c r="D1205" i="11"/>
  <c r="G1204" i="11"/>
  <c r="D1204" i="11"/>
  <c r="G1203" i="11"/>
  <c r="D1203" i="11"/>
  <c r="G1202" i="11"/>
  <c r="D1202" i="11"/>
  <c r="G1201" i="11"/>
  <c r="D1201" i="11"/>
  <c r="G1200" i="11"/>
  <c r="D1200" i="11"/>
  <c r="G1199" i="11"/>
  <c r="D1199" i="11"/>
  <c r="G1198" i="11"/>
  <c r="D1198" i="11"/>
  <c r="G1197" i="11"/>
  <c r="D1197" i="11"/>
  <c r="G1196" i="11"/>
  <c r="D1196" i="11"/>
  <c r="G1195" i="11"/>
  <c r="D1195" i="11"/>
  <c r="G1194" i="11"/>
  <c r="D1194" i="11"/>
  <c r="G1193" i="11"/>
  <c r="D1193" i="11"/>
  <c r="G1192" i="11"/>
  <c r="D1192" i="11"/>
  <c r="G1191" i="11"/>
  <c r="D1191" i="11"/>
  <c r="G1190" i="11"/>
  <c r="D1190" i="11"/>
  <c r="G1189" i="11"/>
  <c r="D1189" i="11"/>
  <c r="G1188" i="11"/>
  <c r="D1188" i="11"/>
  <c r="G1187" i="11"/>
  <c r="D1187" i="11"/>
  <c r="G1186" i="11"/>
  <c r="D1186" i="11"/>
  <c r="G1185" i="11"/>
  <c r="D1185" i="11"/>
  <c r="G1184" i="11"/>
  <c r="D1184" i="11"/>
  <c r="G1183" i="11"/>
  <c r="D1183" i="11"/>
  <c r="G1182" i="11"/>
  <c r="D1182" i="11"/>
  <c r="G1181" i="11"/>
  <c r="D1181" i="11"/>
  <c r="G1180" i="11"/>
  <c r="D1180" i="11"/>
  <c r="G1179" i="11"/>
  <c r="D1179" i="11"/>
  <c r="G1178" i="11"/>
  <c r="D1178" i="11"/>
  <c r="G1177" i="11"/>
  <c r="D1177" i="11"/>
  <c r="G1176" i="11"/>
  <c r="D1176" i="11"/>
  <c r="G1175" i="11"/>
  <c r="D1175" i="11"/>
  <c r="G1174" i="11"/>
  <c r="D1174" i="11"/>
  <c r="G1173" i="11"/>
  <c r="D1173" i="11"/>
  <c r="G1172" i="11"/>
  <c r="D1172" i="11"/>
  <c r="G1171" i="11"/>
  <c r="D1171" i="11"/>
  <c r="G1170" i="11"/>
  <c r="D1170" i="11"/>
  <c r="G1169" i="11"/>
  <c r="D1169" i="11"/>
  <c r="G1168" i="11"/>
  <c r="D1168" i="11"/>
  <c r="G1167" i="11"/>
  <c r="D1167" i="11"/>
  <c r="G1166" i="11"/>
  <c r="D1166" i="11"/>
  <c r="G1165" i="11"/>
  <c r="D1165" i="11"/>
  <c r="G1164" i="11"/>
  <c r="D1164" i="11"/>
  <c r="G1163" i="11"/>
  <c r="D1163" i="11"/>
  <c r="G1162" i="11"/>
  <c r="D1162" i="11"/>
  <c r="G1161" i="11"/>
  <c r="D1161" i="11"/>
  <c r="G1160" i="11"/>
  <c r="D1160" i="11"/>
  <c r="G1159" i="11"/>
  <c r="D1159" i="11"/>
  <c r="G1158" i="11"/>
  <c r="D1158" i="11"/>
  <c r="G1157" i="11"/>
  <c r="D1157" i="11"/>
  <c r="G1156" i="11"/>
  <c r="D1156" i="11"/>
  <c r="G1155" i="11"/>
  <c r="D1155" i="11"/>
  <c r="G1154" i="11"/>
  <c r="D1154" i="11"/>
  <c r="G1153" i="11"/>
  <c r="D1153" i="11"/>
  <c r="G1152" i="11"/>
  <c r="D1152" i="11"/>
  <c r="G1151" i="11"/>
  <c r="D1151" i="11"/>
  <c r="G1150" i="11"/>
  <c r="D1150" i="11"/>
  <c r="G1149" i="11"/>
  <c r="D1149" i="11"/>
  <c r="G1148" i="11"/>
  <c r="D1148" i="11"/>
  <c r="G1147" i="11"/>
  <c r="D1147" i="11"/>
  <c r="G1146" i="11"/>
  <c r="D1146" i="11"/>
  <c r="G1145" i="11"/>
  <c r="D1145" i="11"/>
  <c r="G1144" i="11"/>
  <c r="D1144" i="11"/>
  <c r="G1143" i="11"/>
  <c r="D1143" i="11"/>
  <c r="G1142" i="11"/>
  <c r="D1142" i="11"/>
  <c r="G1141" i="11"/>
  <c r="D1141" i="11"/>
  <c r="G1140" i="11"/>
  <c r="D1140" i="11"/>
  <c r="G1139" i="11"/>
  <c r="D1139" i="11"/>
  <c r="G1138" i="11"/>
  <c r="D1138" i="11"/>
  <c r="G1137" i="11"/>
  <c r="D1137" i="11"/>
  <c r="G1136" i="11"/>
  <c r="D1136" i="11"/>
  <c r="G1135" i="11"/>
  <c r="D1135" i="11"/>
  <c r="G1134" i="11"/>
  <c r="D1134" i="11"/>
  <c r="G1133" i="11"/>
  <c r="D1133" i="11"/>
  <c r="G1132" i="11"/>
  <c r="D1132" i="11"/>
  <c r="G1131" i="11"/>
  <c r="D1131" i="11"/>
  <c r="G1130" i="11"/>
  <c r="D1130" i="11"/>
  <c r="G1129" i="11"/>
  <c r="D1129" i="11"/>
  <c r="G1128" i="11"/>
  <c r="D1128" i="11"/>
  <c r="G1127" i="11"/>
  <c r="D1127" i="11"/>
  <c r="G1126" i="11"/>
  <c r="D1126" i="11"/>
  <c r="G1125" i="11"/>
  <c r="D1125" i="11"/>
  <c r="G1124" i="11"/>
  <c r="D1124" i="11"/>
  <c r="G1123" i="11"/>
  <c r="D1123" i="11"/>
  <c r="G1122" i="11"/>
  <c r="D1122" i="11"/>
  <c r="G1121" i="11"/>
  <c r="D1121" i="11"/>
  <c r="G1120" i="11"/>
  <c r="D1120" i="11"/>
  <c r="G1119" i="11"/>
  <c r="D1119" i="11"/>
  <c r="G1118" i="11"/>
  <c r="D1118" i="11"/>
  <c r="G1117" i="11"/>
  <c r="D1117" i="11"/>
  <c r="G1116" i="11"/>
  <c r="D1116" i="11"/>
  <c r="G1115" i="11"/>
  <c r="D1115" i="11"/>
  <c r="G1114" i="11"/>
  <c r="D1114" i="11"/>
  <c r="G1113" i="11"/>
  <c r="D1113" i="11"/>
  <c r="G1112" i="11"/>
  <c r="D1112" i="11"/>
  <c r="G1111" i="11"/>
  <c r="D1111" i="11"/>
  <c r="G1110" i="11"/>
  <c r="D1110" i="11"/>
  <c r="G1109" i="11"/>
  <c r="D1109" i="11"/>
  <c r="G1108" i="11"/>
  <c r="D1108" i="11"/>
  <c r="G1107" i="11"/>
  <c r="D1107" i="11"/>
  <c r="G1106" i="11"/>
  <c r="D1106" i="11"/>
  <c r="G1105" i="11"/>
  <c r="D1105" i="11"/>
  <c r="G1104" i="11"/>
  <c r="D1104" i="11"/>
  <c r="G1103" i="11"/>
  <c r="D1103" i="11"/>
  <c r="G1102" i="11"/>
  <c r="D1102" i="11"/>
  <c r="G1101" i="11"/>
  <c r="D1101" i="11"/>
  <c r="G1100" i="11"/>
  <c r="D1100" i="11"/>
  <c r="G1099" i="11"/>
  <c r="D1099" i="11"/>
  <c r="G1098" i="11"/>
  <c r="D1098" i="11"/>
  <c r="G1097" i="11"/>
  <c r="D1097" i="11"/>
  <c r="G1096" i="11"/>
  <c r="D1096" i="11"/>
  <c r="G1095" i="11"/>
  <c r="D1095" i="11"/>
  <c r="G1094" i="11"/>
  <c r="D1094" i="11"/>
  <c r="G1093" i="11"/>
  <c r="D1093" i="11"/>
  <c r="G1092" i="11"/>
  <c r="D1092" i="11"/>
  <c r="G1091" i="11"/>
  <c r="D1091" i="11"/>
  <c r="G1090" i="11"/>
  <c r="D1090" i="11"/>
  <c r="G1089" i="11"/>
  <c r="D1089" i="11"/>
  <c r="G1088" i="11"/>
  <c r="D1088" i="11"/>
  <c r="G1087" i="11"/>
  <c r="D1087" i="11"/>
  <c r="G1086" i="11"/>
  <c r="D1086" i="11"/>
  <c r="G1085" i="11"/>
  <c r="D1085" i="11"/>
  <c r="G1084" i="11"/>
  <c r="D1084" i="11"/>
  <c r="G1083" i="11"/>
  <c r="D1083" i="11"/>
  <c r="G1082" i="11"/>
  <c r="D1082" i="11"/>
  <c r="G1081" i="11"/>
  <c r="D1081" i="11"/>
  <c r="G1080" i="11"/>
  <c r="D1080" i="11"/>
  <c r="G1079" i="11"/>
  <c r="D1079" i="11"/>
  <c r="G1078" i="11"/>
  <c r="D1078" i="11"/>
  <c r="G1077" i="11"/>
  <c r="D1077" i="11"/>
  <c r="G1076" i="11"/>
  <c r="D1076" i="11"/>
  <c r="G1075" i="11"/>
  <c r="D1075" i="11"/>
  <c r="G1074" i="11"/>
  <c r="D1074" i="11"/>
  <c r="G1073" i="11"/>
  <c r="D1073" i="11"/>
  <c r="G1072" i="11"/>
  <c r="D1072" i="11"/>
  <c r="G1071" i="11"/>
  <c r="D1071" i="11"/>
  <c r="G1070" i="11"/>
  <c r="D1070" i="11"/>
  <c r="G1069" i="11"/>
  <c r="D1069" i="11"/>
  <c r="G1068" i="11"/>
  <c r="D1068" i="11"/>
  <c r="G1067" i="11"/>
  <c r="D1067" i="11"/>
  <c r="G1066" i="11"/>
  <c r="D1066" i="11"/>
  <c r="G1065" i="11"/>
  <c r="D1065" i="11"/>
  <c r="G1064" i="11"/>
  <c r="D1064" i="11"/>
  <c r="G1063" i="11"/>
  <c r="D1063" i="11"/>
  <c r="G1062" i="11"/>
  <c r="D1062" i="11"/>
  <c r="G1061" i="11"/>
  <c r="D1061" i="11"/>
  <c r="G1060" i="11"/>
  <c r="D1060" i="11"/>
  <c r="G1059" i="11"/>
  <c r="D1059" i="11"/>
  <c r="G1058" i="11"/>
  <c r="D1058" i="11"/>
  <c r="G1057" i="11"/>
  <c r="D1057" i="11"/>
  <c r="G1056" i="11"/>
  <c r="D1056" i="11"/>
  <c r="G1055" i="11"/>
  <c r="D1055" i="11"/>
  <c r="G1054" i="11"/>
  <c r="D1054" i="11"/>
  <c r="G1053" i="11"/>
  <c r="D1053" i="11"/>
  <c r="G1052" i="11"/>
  <c r="D1052" i="11"/>
  <c r="G1051" i="11"/>
  <c r="D1051" i="11"/>
  <c r="G1050" i="11"/>
  <c r="D1050" i="11"/>
  <c r="G1049" i="11"/>
  <c r="D1049" i="11"/>
  <c r="G1048" i="11"/>
  <c r="D1048" i="11"/>
  <c r="G1047" i="11"/>
  <c r="D1047" i="11"/>
  <c r="G1046" i="11"/>
  <c r="D1046" i="11"/>
  <c r="G1045" i="11"/>
  <c r="D1045" i="11"/>
  <c r="G1044" i="11"/>
  <c r="D1044" i="11"/>
  <c r="G1043" i="11"/>
  <c r="D1043" i="11"/>
  <c r="G1042" i="11"/>
  <c r="D1042" i="11"/>
  <c r="G1041" i="11"/>
  <c r="D1041" i="11"/>
  <c r="G1040" i="11"/>
  <c r="D1040" i="11"/>
  <c r="G1039" i="11"/>
  <c r="D1039" i="11"/>
  <c r="G1038" i="11"/>
  <c r="D1038" i="11"/>
  <c r="G1037" i="11"/>
  <c r="D1037" i="11"/>
  <c r="G1036" i="11"/>
  <c r="D1036" i="11"/>
  <c r="G1035" i="11"/>
  <c r="D1035" i="11"/>
  <c r="G1034" i="11"/>
  <c r="D1034" i="11"/>
  <c r="G1033" i="11"/>
  <c r="D1033" i="11"/>
  <c r="G1032" i="11"/>
  <c r="D1032" i="11"/>
  <c r="G1031" i="11"/>
  <c r="D1031" i="11"/>
  <c r="G1030" i="11"/>
  <c r="D1030" i="11"/>
  <c r="G1029" i="11"/>
  <c r="D1029" i="11"/>
  <c r="G1028" i="11"/>
  <c r="D1028" i="11"/>
  <c r="G1027" i="11"/>
  <c r="D1027" i="11"/>
  <c r="G1026" i="11"/>
  <c r="D1026" i="11"/>
  <c r="G1025" i="11"/>
  <c r="D1025" i="11"/>
  <c r="G1024" i="11"/>
  <c r="D1024" i="11"/>
  <c r="G1023" i="11"/>
  <c r="D1023" i="11"/>
  <c r="G1022" i="11"/>
  <c r="D1022" i="11"/>
  <c r="G1021" i="11"/>
  <c r="D1021" i="11"/>
  <c r="G1020" i="11"/>
  <c r="D1020" i="11"/>
  <c r="G1019" i="11"/>
  <c r="D1019" i="11"/>
  <c r="G1018" i="11"/>
  <c r="D1018" i="11"/>
  <c r="G1017" i="11"/>
  <c r="D1017" i="11"/>
  <c r="G1016" i="11"/>
  <c r="D1016" i="11"/>
  <c r="G1015" i="11"/>
  <c r="D1015" i="11"/>
  <c r="G1014" i="11"/>
  <c r="D1014" i="11"/>
  <c r="G1013" i="11"/>
  <c r="D1013" i="11"/>
  <c r="G1012" i="11"/>
  <c r="D1012" i="11"/>
  <c r="G1011" i="11"/>
  <c r="D1011" i="11"/>
  <c r="G1010" i="11"/>
  <c r="D1010" i="11"/>
  <c r="G1009" i="11"/>
  <c r="D1009" i="11"/>
  <c r="G1008" i="11"/>
  <c r="D1008" i="11"/>
  <c r="G1007" i="11"/>
  <c r="D1007" i="11"/>
  <c r="G1006" i="11"/>
  <c r="D1006" i="11"/>
  <c r="G1005" i="11"/>
  <c r="D1005" i="11"/>
  <c r="G1004" i="11"/>
  <c r="D1004" i="11"/>
  <c r="G1003" i="11"/>
  <c r="D1003" i="11"/>
  <c r="G1002" i="11"/>
  <c r="D1002" i="11"/>
  <c r="G1001" i="11"/>
  <c r="D1001" i="11"/>
  <c r="G1000" i="11"/>
  <c r="D1000" i="11"/>
  <c r="G999" i="11"/>
  <c r="D999" i="11"/>
  <c r="G998" i="11"/>
  <c r="D998" i="11"/>
  <c r="G997" i="11"/>
  <c r="D997" i="11"/>
  <c r="G996" i="11"/>
  <c r="D996" i="11"/>
  <c r="G995" i="11"/>
  <c r="D995" i="11"/>
  <c r="G994" i="11"/>
  <c r="D994" i="11"/>
  <c r="G993" i="11"/>
  <c r="D993" i="11"/>
  <c r="G992" i="11"/>
  <c r="D992" i="11"/>
  <c r="G991" i="11"/>
  <c r="D991" i="11"/>
  <c r="G990" i="11"/>
  <c r="D990" i="11"/>
  <c r="G989" i="11"/>
  <c r="D989" i="11"/>
  <c r="G988" i="11"/>
  <c r="D988" i="11"/>
  <c r="G987" i="11"/>
  <c r="D987" i="11"/>
  <c r="G986" i="11"/>
  <c r="D986" i="11"/>
  <c r="G985" i="11"/>
  <c r="D985" i="11"/>
  <c r="G984" i="11"/>
  <c r="D984" i="11"/>
  <c r="G983" i="11"/>
  <c r="D983" i="11"/>
  <c r="G982" i="11"/>
  <c r="D982" i="11"/>
  <c r="G981" i="11"/>
  <c r="D981" i="11"/>
  <c r="G980" i="11"/>
  <c r="D980" i="11"/>
  <c r="G979" i="11"/>
  <c r="D979" i="11"/>
  <c r="G978" i="11"/>
  <c r="D978" i="11"/>
  <c r="G977" i="11"/>
  <c r="D977" i="11"/>
  <c r="G976" i="11"/>
  <c r="D976" i="11"/>
  <c r="G975" i="11"/>
  <c r="D975" i="11"/>
  <c r="G974" i="11"/>
  <c r="D974" i="11"/>
  <c r="G973" i="11"/>
  <c r="D973" i="11"/>
  <c r="G972" i="11"/>
  <c r="D972" i="11"/>
  <c r="G971" i="11"/>
  <c r="D971" i="11"/>
  <c r="G970" i="11"/>
  <c r="D970" i="11"/>
  <c r="G969" i="11"/>
  <c r="D969" i="11"/>
  <c r="G968" i="11"/>
  <c r="D968" i="11"/>
  <c r="G967" i="11"/>
  <c r="D967" i="11"/>
  <c r="G966" i="11"/>
  <c r="D966" i="11"/>
  <c r="G965" i="11"/>
  <c r="D965" i="11"/>
  <c r="G964" i="11"/>
  <c r="D964" i="11"/>
  <c r="G963" i="11"/>
  <c r="D963" i="11"/>
  <c r="G962" i="11"/>
  <c r="D962" i="11"/>
  <c r="G961" i="11"/>
  <c r="D961" i="11"/>
  <c r="G960" i="11"/>
  <c r="D960" i="11"/>
  <c r="G959" i="11"/>
  <c r="D959" i="11"/>
  <c r="G958" i="11"/>
  <c r="D958" i="11"/>
  <c r="G957" i="11"/>
  <c r="D957" i="11"/>
  <c r="G956" i="11"/>
  <c r="D956" i="11"/>
  <c r="G955" i="11"/>
  <c r="D955" i="11"/>
  <c r="G954" i="11"/>
  <c r="D954" i="11"/>
  <c r="G953" i="11"/>
  <c r="D953" i="11"/>
  <c r="G952" i="11"/>
  <c r="D952" i="11"/>
  <c r="G951" i="11"/>
  <c r="D951" i="11"/>
  <c r="G950" i="11"/>
  <c r="D950" i="11"/>
  <c r="G949" i="11"/>
  <c r="D949" i="11"/>
  <c r="G948" i="11"/>
  <c r="D948" i="11"/>
  <c r="G947" i="11"/>
  <c r="D947" i="11"/>
  <c r="G946" i="11"/>
  <c r="D946" i="11"/>
  <c r="G945" i="11"/>
  <c r="D945" i="11"/>
  <c r="G944" i="11"/>
  <c r="D944" i="11"/>
  <c r="G943" i="11"/>
  <c r="D943" i="11"/>
  <c r="G942" i="11"/>
  <c r="D942" i="11"/>
  <c r="G941" i="11"/>
  <c r="D941" i="11"/>
  <c r="G940" i="11"/>
  <c r="D940" i="11"/>
  <c r="G939" i="11"/>
  <c r="D939" i="11"/>
  <c r="G938" i="11"/>
  <c r="D938" i="11"/>
  <c r="G937" i="11"/>
  <c r="D937" i="11"/>
  <c r="G936" i="11"/>
  <c r="D936" i="11"/>
  <c r="G935" i="11"/>
  <c r="D935" i="11"/>
  <c r="G934" i="11"/>
  <c r="D934" i="11"/>
  <c r="G933" i="11"/>
  <c r="D933" i="11"/>
  <c r="G932" i="11"/>
  <c r="D932" i="11"/>
  <c r="G931" i="11"/>
  <c r="D931" i="11"/>
  <c r="G930" i="11"/>
  <c r="D930" i="11"/>
  <c r="G929" i="11"/>
  <c r="D929" i="11"/>
  <c r="G928" i="11"/>
  <c r="D928" i="11"/>
  <c r="G927" i="11"/>
  <c r="D927" i="11"/>
  <c r="G926" i="11"/>
  <c r="D926" i="11"/>
  <c r="G925" i="11"/>
  <c r="D925" i="11"/>
  <c r="G924" i="11"/>
  <c r="D924" i="11"/>
  <c r="G923" i="11"/>
  <c r="D923" i="11"/>
  <c r="G922" i="11"/>
  <c r="D922" i="11"/>
  <c r="G921" i="11"/>
  <c r="D921" i="11"/>
  <c r="G920" i="11"/>
  <c r="D920" i="11"/>
  <c r="G919" i="11"/>
  <c r="D919" i="11"/>
  <c r="G918" i="11"/>
  <c r="D918" i="11"/>
  <c r="G917" i="11"/>
  <c r="D917" i="11"/>
  <c r="G916" i="11"/>
  <c r="D916" i="11"/>
  <c r="G915" i="11"/>
  <c r="D915" i="11"/>
  <c r="G914" i="11"/>
  <c r="D914" i="11"/>
  <c r="G913" i="11"/>
  <c r="D913" i="11"/>
  <c r="G912" i="11"/>
  <c r="D912" i="11"/>
  <c r="G911" i="11"/>
  <c r="D911" i="11"/>
  <c r="G910" i="11"/>
  <c r="D910" i="11"/>
  <c r="G909" i="11"/>
  <c r="D909" i="11"/>
  <c r="G908" i="11"/>
  <c r="D908" i="11"/>
  <c r="G907" i="11"/>
  <c r="D907" i="11"/>
  <c r="G906" i="11"/>
  <c r="D906" i="11"/>
  <c r="G905" i="11"/>
  <c r="D905" i="11"/>
  <c r="G904" i="11"/>
  <c r="D904" i="11"/>
  <c r="G903" i="11"/>
  <c r="D903" i="11"/>
  <c r="G902" i="11"/>
  <c r="D902" i="11"/>
  <c r="G901" i="11"/>
  <c r="D901" i="11"/>
  <c r="G900" i="11"/>
  <c r="D900" i="11"/>
  <c r="G899" i="11"/>
  <c r="D899" i="11"/>
  <c r="G898" i="11"/>
  <c r="D898" i="11"/>
  <c r="G897" i="11"/>
  <c r="D897" i="11"/>
  <c r="G896" i="11"/>
  <c r="D896" i="11"/>
  <c r="G895" i="11"/>
  <c r="D895" i="11"/>
  <c r="G894" i="11"/>
  <c r="D894" i="11"/>
  <c r="G893" i="11"/>
  <c r="D893" i="11"/>
  <c r="G892" i="11"/>
  <c r="D892" i="11"/>
  <c r="G891" i="11"/>
  <c r="D891" i="11"/>
  <c r="G890" i="11"/>
  <c r="D890" i="11"/>
  <c r="G889" i="11"/>
  <c r="D889" i="11"/>
  <c r="G888" i="11"/>
  <c r="D888" i="11"/>
  <c r="G887" i="11"/>
  <c r="D887" i="11"/>
  <c r="G886" i="11"/>
  <c r="D886" i="11"/>
  <c r="G885" i="11"/>
  <c r="D885" i="11"/>
  <c r="G884" i="11"/>
  <c r="D884" i="11"/>
  <c r="G883" i="11"/>
  <c r="D883" i="11"/>
  <c r="G882" i="11"/>
  <c r="D882" i="11"/>
  <c r="G881" i="11"/>
  <c r="D881" i="11"/>
  <c r="G880" i="11"/>
  <c r="D880" i="11"/>
  <c r="G879" i="11"/>
  <c r="D879" i="11"/>
  <c r="G878" i="11"/>
  <c r="D878" i="11"/>
  <c r="G877" i="11"/>
  <c r="D877" i="11"/>
  <c r="G876" i="11"/>
  <c r="D876" i="11"/>
  <c r="G875" i="11"/>
  <c r="D875" i="11"/>
  <c r="G874" i="11"/>
  <c r="D874" i="11"/>
  <c r="G873" i="11"/>
  <c r="D873" i="11"/>
  <c r="G872" i="11"/>
  <c r="D872" i="11"/>
  <c r="G871" i="11"/>
  <c r="D871" i="11"/>
  <c r="G870" i="11"/>
  <c r="D870" i="11"/>
  <c r="G869" i="11"/>
  <c r="D869" i="11"/>
  <c r="G868" i="11"/>
  <c r="D868" i="11"/>
  <c r="G867" i="11"/>
  <c r="D867" i="11"/>
  <c r="G866" i="11"/>
  <c r="D866" i="11"/>
  <c r="G865" i="11"/>
  <c r="D865" i="11"/>
  <c r="G864" i="11"/>
  <c r="D864" i="11"/>
  <c r="G863" i="11"/>
  <c r="D863" i="11"/>
  <c r="G862" i="11"/>
  <c r="D862" i="11"/>
  <c r="G861" i="11"/>
  <c r="D861" i="11"/>
  <c r="G860" i="11"/>
  <c r="D860" i="11"/>
  <c r="G859" i="11"/>
  <c r="D859" i="11"/>
  <c r="G858" i="11"/>
  <c r="D858" i="11"/>
  <c r="G857" i="11"/>
  <c r="D857" i="11"/>
  <c r="G856" i="11"/>
  <c r="D856" i="11"/>
  <c r="G855" i="11"/>
  <c r="D855" i="11"/>
  <c r="G854" i="11"/>
  <c r="D854" i="11"/>
  <c r="G853" i="11"/>
  <c r="D853" i="11"/>
  <c r="G852" i="11"/>
  <c r="D852" i="11"/>
  <c r="G851" i="11"/>
  <c r="D851" i="11"/>
  <c r="G850" i="11"/>
  <c r="D850" i="11"/>
  <c r="G849" i="11"/>
  <c r="D849" i="11"/>
  <c r="G848" i="11"/>
  <c r="D848" i="11"/>
  <c r="G847" i="11"/>
  <c r="D847" i="11"/>
  <c r="G846" i="11"/>
  <c r="D846" i="11"/>
  <c r="G845" i="11"/>
  <c r="D845" i="11"/>
  <c r="G844" i="11"/>
  <c r="D844" i="11"/>
  <c r="G843" i="11"/>
  <c r="D843" i="11"/>
  <c r="G842" i="11"/>
  <c r="D842" i="11"/>
  <c r="G841" i="11"/>
  <c r="D841" i="11"/>
  <c r="G840" i="11"/>
  <c r="D840" i="11"/>
  <c r="G839" i="11"/>
  <c r="D839" i="11"/>
  <c r="G838" i="11"/>
  <c r="D838" i="11"/>
  <c r="G837" i="11"/>
  <c r="D837" i="11"/>
  <c r="G836" i="11"/>
  <c r="D836" i="11"/>
  <c r="G835" i="11"/>
  <c r="D835" i="11"/>
  <c r="G834" i="11"/>
  <c r="D834" i="11"/>
  <c r="G833" i="11"/>
  <c r="D833" i="11"/>
  <c r="G832" i="11"/>
  <c r="D832" i="11"/>
  <c r="G831" i="11"/>
  <c r="D831" i="11"/>
  <c r="G830" i="11"/>
  <c r="D830" i="11"/>
  <c r="G829" i="11"/>
  <c r="D829" i="11"/>
  <c r="G828" i="11"/>
  <c r="D828" i="11"/>
  <c r="G827" i="11"/>
  <c r="D827" i="11"/>
  <c r="G826" i="11"/>
  <c r="D826" i="11"/>
  <c r="G825" i="11"/>
  <c r="D825" i="11"/>
  <c r="G824" i="11"/>
  <c r="D824" i="11"/>
  <c r="G823" i="11"/>
  <c r="D823" i="11"/>
  <c r="G822" i="11"/>
  <c r="D822" i="11"/>
  <c r="G821" i="11"/>
  <c r="D821" i="11"/>
  <c r="G820" i="11"/>
  <c r="D820" i="11"/>
  <c r="G819" i="11"/>
  <c r="D819" i="11"/>
  <c r="G818" i="11"/>
  <c r="D818" i="11"/>
  <c r="G817" i="11"/>
  <c r="D817" i="11"/>
  <c r="G816" i="11"/>
  <c r="D816" i="11"/>
  <c r="G815" i="11"/>
  <c r="D815" i="11"/>
  <c r="G814" i="11"/>
  <c r="D814" i="11"/>
  <c r="G813" i="11"/>
  <c r="D813" i="11"/>
  <c r="G812" i="11"/>
  <c r="D812" i="11"/>
  <c r="G811" i="11"/>
  <c r="D811" i="11"/>
  <c r="G810" i="11"/>
  <c r="D810" i="11"/>
  <c r="G809" i="11"/>
  <c r="D809" i="11"/>
  <c r="G808" i="11"/>
  <c r="D808" i="11"/>
  <c r="G807" i="11"/>
  <c r="D807" i="11"/>
  <c r="G806" i="11"/>
  <c r="D806" i="11"/>
  <c r="G805" i="11"/>
  <c r="D805" i="11"/>
  <c r="G804" i="11"/>
  <c r="D804" i="11"/>
  <c r="G803" i="11"/>
  <c r="D803" i="11"/>
  <c r="G802" i="11"/>
  <c r="D802" i="11"/>
  <c r="G801" i="11"/>
  <c r="D801" i="11"/>
  <c r="G800" i="11"/>
  <c r="D800" i="11"/>
  <c r="G799" i="11"/>
  <c r="D799" i="11"/>
  <c r="G798" i="11"/>
  <c r="D798" i="11"/>
  <c r="G797" i="11"/>
  <c r="D797" i="11"/>
  <c r="G796" i="11"/>
  <c r="D796" i="11"/>
  <c r="G795" i="11"/>
  <c r="D795" i="11"/>
  <c r="G794" i="11"/>
  <c r="D794" i="11"/>
  <c r="G793" i="11"/>
  <c r="D793" i="11"/>
  <c r="G792" i="11"/>
  <c r="D792" i="11"/>
  <c r="G791" i="11"/>
  <c r="D791" i="11"/>
  <c r="G790" i="11"/>
  <c r="D790" i="11"/>
  <c r="G789" i="11"/>
  <c r="D789" i="11"/>
  <c r="G788" i="11"/>
  <c r="D788" i="11"/>
  <c r="G787" i="11"/>
  <c r="D787" i="11"/>
  <c r="G786" i="11"/>
  <c r="D786" i="11"/>
  <c r="G785" i="11"/>
  <c r="D785" i="11"/>
  <c r="G784" i="11"/>
  <c r="D784" i="11"/>
  <c r="G783" i="11"/>
  <c r="D783" i="11"/>
  <c r="G782" i="11"/>
  <c r="D782" i="11"/>
  <c r="G781" i="11"/>
  <c r="D781" i="11"/>
  <c r="G780" i="11"/>
  <c r="D780" i="11"/>
  <c r="G779" i="11"/>
  <c r="D779" i="11"/>
  <c r="G778" i="11"/>
  <c r="D778" i="11"/>
  <c r="G777" i="11"/>
  <c r="D777" i="11"/>
  <c r="G776" i="11"/>
  <c r="D776" i="11"/>
  <c r="G775" i="11"/>
  <c r="D775" i="11"/>
  <c r="G774" i="11"/>
  <c r="D774" i="11"/>
  <c r="G773" i="11"/>
  <c r="D773" i="11"/>
  <c r="G772" i="11"/>
  <c r="D772" i="11"/>
  <c r="G771" i="11"/>
  <c r="D771" i="11"/>
  <c r="G770" i="11"/>
  <c r="D770" i="11"/>
  <c r="G769" i="11"/>
  <c r="D769" i="11"/>
  <c r="G768" i="11"/>
  <c r="D768" i="11"/>
  <c r="G767" i="11"/>
  <c r="D767" i="11"/>
  <c r="G766" i="11"/>
  <c r="D766" i="11"/>
  <c r="G765" i="11"/>
  <c r="D765" i="11"/>
  <c r="G764" i="11"/>
  <c r="D764" i="11"/>
  <c r="G763" i="11"/>
  <c r="D763" i="11"/>
  <c r="G762" i="11"/>
  <c r="D762" i="11"/>
  <c r="G761" i="11"/>
  <c r="D761" i="11"/>
  <c r="G760" i="11"/>
  <c r="D760" i="11"/>
  <c r="G759" i="11"/>
  <c r="D759" i="11"/>
  <c r="G758" i="11"/>
  <c r="D758" i="11"/>
  <c r="G757" i="11"/>
  <c r="D757" i="11"/>
  <c r="G756" i="11"/>
  <c r="D756" i="11"/>
  <c r="G755" i="11"/>
  <c r="D755" i="11"/>
  <c r="G754" i="11"/>
  <c r="D754" i="11"/>
  <c r="G753" i="11"/>
  <c r="D753" i="11"/>
  <c r="G752" i="11"/>
  <c r="D752" i="11"/>
  <c r="G751" i="11"/>
  <c r="D751" i="11"/>
  <c r="G750" i="11"/>
  <c r="D750" i="11"/>
  <c r="G749" i="11"/>
  <c r="D749" i="11"/>
  <c r="G748" i="11"/>
  <c r="D748" i="11"/>
  <c r="G747" i="11"/>
  <c r="D747" i="11"/>
  <c r="G746" i="11"/>
  <c r="D746" i="11"/>
  <c r="G745" i="11"/>
  <c r="D745" i="11"/>
  <c r="G744" i="11"/>
  <c r="D744" i="11"/>
  <c r="G743" i="11"/>
  <c r="D743" i="11"/>
  <c r="G742" i="11"/>
  <c r="D742" i="11"/>
  <c r="G741" i="11"/>
  <c r="D741" i="11"/>
  <c r="G740" i="11"/>
  <c r="D740" i="11"/>
  <c r="G739" i="11"/>
  <c r="D739" i="11"/>
  <c r="G738" i="11"/>
  <c r="D738" i="11"/>
  <c r="G737" i="11"/>
  <c r="D737" i="11"/>
  <c r="G736" i="11"/>
  <c r="D736" i="11"/>
  <c r="G735" i="11"/>
  <c r="D735" i="11"/>
  <c r="G734" i="11"/>
  <c r="D734" i="11"/>
  <c r="G733" i="11"/>
  <c r="D733" i="11"/>
  <c r="G732" i="11"/>
  <c r="D732" i="11"/>
  <c r="G731" i="11"/>
  <c r="D731" i="11"/>
  <c r="G730" i="11"/>
  <c r="D730" i="11"/>
  <c r="G729" i="11"/>
  <c r="D729" i="11"/>
  <c r="G728" i="11"/>
  <c r="D728" i="11"/>
  <c r="G727" i="11"/>
  <c r="D727" i="11"/>
  <c r="G726" i="11"/>
  <c r="D726" i="11"/>
  <c r="G725" i="11"/>
  <c r="D725" i="11"/>
  <c r="G724" i="11"/>
  <c r="D724" i="11"/>
  <c r="G723" i="11"/>
  <c r="D723" i="11"/>
  <c r="G722" i="11"/>
  <c r="D722" i="11"/>
  <c r="G721" i="11"/>
  <c r="D721" i="11"/>
  <c r="G720" i="11"/>
  <c r="D720" i="11"/>
  <c r="G719" i="11"/>
  <c r="D719" i="11"/>
  <c r="G718" i="11"/>
  <c r="D718" i="11"/>
  <c r="G717" i="11"/>
  <c r="D717" i="11"/>
  <c r="G716" i="11"/>
  <c r="D716" i="11"/>
  <c r="G715" i="11"/>
  <c r="D715" i="11"/>
  <c r="G714" i="11"/>
  <c r="D714" i="11"/>
  <c r="G713" i="11"/>
  <c r="D713" i="11"/>
  <c r="G712" i="11"/>
  <c r="D712" i="11"/>
  <c r="G711" i="11"/>
  <c r="D711" i="11"/>
  <c r="G710" i="11"/>
  <c r="D710" i="11"/>
  <c r="G709" i="11"/>
  <c r="D709" i="11"/>
  <c r="G708" i="11"/>
  <c r="D708" i="11"/>
  <c r="G707" i="11"/>
  <c r="D707" i="11"/>
  <c r="G706" i="11"/>
  <c r="D706" i="11"/>
  <c r="G705" i="11"/>
  <c r="D705" i="11"/>
  <c r="G704" i="11"/>
  <c r="D704" i="11"/>
  <c r="G703" i="11"/>
  <c r="D703" i="11"/>
  <c r="G702" i="11"/>
  <c r="D702" i="11"/>
  <c r="G701" i="11"/>
  <c r="D701" i="11"/>
  <c r="G700" i="11"/>
  <c r="D700" i="11"/>
  <c r="G699" i="11"/>
  <c r="D699" i="11"/>
  <c r="G698" i="11"/>
  <c r="D698" i="11"/>
  <c r="G697" i="11"/>
  <c r="D697" i="11"/>
  <c r="G696" i="11"/>
  <c r="D696" i="11"/>
  <c r="G695" i="11"/>
  <c r="D695" i="11"/>
  <c r="G694" i="11"/>
  <c r="D694" i="11"/>
  <c r="G693" i="11"/>
  <c r="D693" i="11"/>
  <c r="G692" i="11"/>
  <c r="D692" i="11"/>
  <c r="G691" i="11"/>
  <c r="D691" i="11"/>
  <c r="G690" i="11"/>
  <c r="D690" i="11"/>
  <c r="G689" i="11"/>
  <c r="D689" i="11"/>
  <c r="G688" i="11"/>
  <c r="D688" i="11"/>
  <c r="G687" i="11"/>
  <c r="D687" i="11"/>
  <c r="G686" i="11"/>
  <c r="D686" i="11"/>
  <c r="G685" i="11"/>
  <c r="D685" i="11"/>
  <c r="G684" i="11"/>
  <c r="D684" i="11"/>
  <c r="G683" i="11"/>
  <c r="D683" i="11"/>
  <c r="G682" i="11"/>
  <c r="D682" i="11"/>
  <c r="G681" i="11"/>
  <c r="D681" i="11"/>
  <c r="G680" i="11"/>
  <c r="D680" i="11"/>
  <c r="G679" i="11"/>
  <c r="D679" i="11"/>
  <c r="G678" i="11"/>
  <c r="D678" i="11"/>
  <c r="G677" i="11"/>
  <c r="D677" i="11"/>
  <c r="G676" i="11"/>
  <c r="D676" i="11"/>
  <c r="G675" i="11"/>
  <c r="D675" i="11"/>
  <c r="G674" i="11"/>
  <c r="D674" i="11"/>
  <c r="G673" i="11"/>
  <c r="D673" i="11"/>
  <c r="G672" i="11"/>
  <c r="D672" i="11"/>
  <c r="G671" i="11"/>
  <c r="D671" i="11"/>
  <c r="G670" i="11"/>
  <c r="D670" i="11"/>
  <c r="G669" i="11"/>
  <c r="D669" i="11"/>
  <c r="G668" i="11"/>
  <c r="D668" i="11"/>
  <c r="G667" i="11"/>
  <c r="D667" i="11"/>
  <c r="G666" i="11"/>
  <c r="D666" i="11"/>
  <c r="G665" i="11"/>
  <c r="D665" i="11"/>
  <c r="G664" i="11"/>
  <c r="D664" i="11"/>
  <c r="G663" i="11"/>
  <c r="D663" i="11"/>
  <c r="G662" i="11"/>
  <c r="D662" i="11"/>
  <c r="G661" i="11"/>
  <c r="D661" i="11"/>
  <c r="G660" i="11"/>
  <c r="D660" i="11"/>
  <c r="G659" i="11"/>
  <c r="D659" i="11"/>
  <c r="G658" i="11"/>
  <c r="D658" i="11"/>
  <c r="G657" i="11"/>
  <c r="D657" i="11"/>
  <c r="G656" i="11"/>
  <c r="D656" i="11"/>
  <c r="G655" i="11"/>
  <c r="D655" i="11"/>
  <c r="G654" i="11"/>
  <c r="D654" i="11"/>
  <c r="G653" i="11"/>
  <c r="D653" i="11"/>
  <c r="G652" i="11"/>
  <c r="D652" i="11"/>
  <c r="G651" i="11"/>
  <c r="D651" i="11"/>
  <c r="G650" i="11"/>
  <c r="D650" i="11"/>
  <c r="G649" i="11"/>
  <c r="D649" i="11"/>
  <c r="G648" i="11"/>
  <c r="D648" i="11"/>
  <c r="G647" i="11"/>
  <c r="D647" i="11"/>
  <c r="G646" i="11"/>
  <c r="D646" i="11"/>
  <c r="G645" i="11"/>
  <c r="D645" i="11"/>
  <c r="G644" i="11"/>
  <c r="D644" i="11"/>
  <c r="G643" i="11"/>
  <c r="D643" i="11"/>
  <c r="G642" i="11"/>
  <c r="D642" i="11"/>
  <c r="G641" i="11"/>
  <c r="D641" i="11"/>
  <c r="G640" i="11"/>
  <c r="D640" i="11"/>
  <c r="G639" i="11"/>
  <c r="D639" i="11"/>
  <c r="G638" i="11"/>
  <c r="D638" i="11"/>
  <c r="G637" i="11"/>
  <c r="D637" i="11"/>
  <c r="G636" i="11"/>
  <c r="D636" i="11"/>
  <c r="G635" i="11"/>
  <c r="D635" i="11"/>
  <c r="G634" i="11"/>
  <c r="D634" i="11"/>
  <c r="G633" i="11"/>
  <c r="D633" i="11"/>
  <c r="G632" i="11"/>
  <c r="D632" i="11"/>
  <c r="G631" i="11"/>
  <c r="D631" i="11"/>
  <c r="G630" i="11"/>
  <c r="D630" i="11"/>
  <c r="G629" i="11"/>
  <c r="D629" i="11"/>
  <c r="G628" i="11"/>
  <c r="D628" i="11"/>
  <c r="G627" i="11"/>
  <c r="D627" i="11"/>
  <c r="G626" i="11"/>
  <c r="D626" i="11"/>
  <c r="G625" i="11"/>
  <c r="D625" i="11"/>
  <c r="G624" i="11"/>
  <c r="D624" i="11"/>
  <c r="G623" i="11"/>
  <c r="D623" i="11"/>
  <c r="G622" i="11"/>
  <c r="D622" i="11"/>
  <c r="G621" i="11"/>
  <c r="D621" i="11"/>
  <c r="G620" i="11"/>
  <c r="D620" i="11"/>
  <c r="G619" i="11"/>
  <c r="D619" i="11"/>
  <c r="G618" i="11"/>
  <c r="D618" i="11"/>
  <c r="G617" i="11"/>
  <c r="D617" i="11"/>
  <c r="G616" i="11"/>
  <c r="D616" i="11"/>
  <c r="G615" i="11"/>
  <c r="D615" i="11"/>
  <c r="G614" i="11"/>
  <c r="D614" i="11"/>
  <c r="G613" i="11"/>
  <c r="D613" i="11"/>
  <c r="G612" i="11"/>
  <c r="D612" i="11"/>
  <c r="G611" i="11"/>
  <c r="D611" i="11"/>
  <c r="G610" i="11"/>
  <c r="D610" i="11"/>
  <c r="G609" i="11"/>
  <c r="D609" i="11"/>
  <c r="G608" i="11"/>
  <c r="D608" i="11"/>
  <c r="G607" i="11"/>
  <c r="D607" i="11"/>
  <c r="G606" i="11"/>
  <c r="D606" i="11"/>
  <c r="G605" i="11"/>
  <c r="D605" i="11"/>
  <c r="G604" i="11"/>
  <c r="D604" i="11"/>
  <c r="G603" i="11"/>
  <c r="D603" i="11"/>
  <c r="G602" i="11"/>
  <c r="D602" i="11"/>
  <c r="G601" i="11"/>
  <c r="D601" i="11"/>
  <c r="G600" i="11"/>
  <c r="D600" i="11"/>
  <c r="G599" i="11"/>
  <c r="D599" i="11"/>
  <c r="G598" i="11"/>
  <c r="D598" i="11"/>
  <c r="G597" i="11"/>
  <c r="D597" i="11"/>
  <c r="G596" i="11"/>
  <c r="D596" i="11"/>
  <c r="G595" i="11"/>
  <c r="D595" i="11"/>
  <c r="G594" i="11"/>
  <c r="D594" i="11"/>
  <c r="G593" i="11"/>
  <c r="D593" i="11"/>
  <c r="G592" i="11"/>
  <c r="D592" i="11"/>
  <c r="G591" i="11"/>
  <c r="D591" i="11"/>
  <c r="G590" i="11"/>
  <c r="D590" i="11"/>
  <c r="G589" i="11"/>
  <c r="D589" i="11"/>
  <c r="G588" i="11"/>
  <c r="D588" i="11"/>
  <c r="G587" i="11"/>
  <c r="D587" i="11"/>
  <c r="G586" i="11"/>
  <c r="D586" i="11"/>
  <c r="G585" i="11"/>
  <c r="D585" i="11"/>
  <c r="G584" i="11"/>
  <c r="D584" i="11"/>
  <c r="G583" i="11"/>
  <c r="D583" i="11"/>
  <c r="G582" i="11"/>
  <c r="D582" i="11"/>
  <c r="G581" i="11"/>
  <c r="D581" i="11"/>
  <c r="G580" i="11"/>
  <c r="D580" i="11"/>
  <c r="G579" i="11"/>
  <c r="D579" i="11"/>
  <c r="G578" i="11"/>
  <c r="D578" i="11"/>
  <c r="G577" i="11"/>
  <c r="D577" i="11"/>
  <c r="G576" i="11"/>
  <c r="D576" i="11"/>
  <c r="G575" i="11"/>
  <c r="D575" i="11"/>
  <c r="G574" i="11"/>
  <c r="D574" i="11"/>
  <c r="G573" i="11"/>
  <c r="D573" i="11"/>
  <c r="G572" i="11"/>
  <c r="D572" i="11"/>
  <c r="G571" i="11"/>
  <c r="D571" i="11"/>
  <c r="G570" i="11"/>
  <c r="D570" i="11"/>
  <c r="G569" i="11"/>
  <c r="D569" i="11"/>
  <c r="G568" i="11"/>
  <c r="D568" i="11"/>
  <c r="G567" i="11"/>
  <c r="D567" i="11"/>
  <c r="G566" i="11"/>
  <c r="D566" i="11"/>
  <c r="G565" i="11"/>
  <c r="D565" i="11"/>
  <c r="G564" i="11"/>
  <c r="D564" i="11"/>
  <c r="G563" i="11"/>
  <c r="D563" i="11"/>
  <c r="G562" i="11"/>
  <c r="D562" i="11"/>
  <c r="G561" i="11"/>
  <c r="D561" i="11"/>
  <c r="G560" i="11"/>
  <c r="D560" i="11"/>
  <c r="G559" i="11"/>
  <c r="D559" i="11"/>
  <c r="G558" i="11"/>
  <c r="D558" i="11"/>
  <c r="G557" i="11"/>
  <c r="D557" i="11"/>
  <c r="G556" i="11"/>
  <c r="D556" i="11"/>
  <c r="G555" i="11"/>
  <c r="D555" i="11"/>
  <c r="G554" i="11"/>
  <c r="D554" i="11"/>
  <c r="G553" i="11"/>
  <c r="D553" i="11"/>
  <c r="G552" i="11"/>
  <c r="D552" i="11"/>
  <c r="G551" i="11"/>
  <c r="D551" i="11"/>
  <c r="G550" i="11"/>
  <c r="D550" i="11"/>
  <c r="G549" i="11"/>
  <c r="D549" i="11"/>
  <c r="G548" i="11"/>
  <c r="D548" i="11"/>
  <c r="G547" i="11"/>
  <c r="D547" i="11"/>
  <c r="G546" i="11"/>
  <c r="D546" i="11"/>
  <c r="G545" i="11"/>
  <c r="D545" i="11"/>
  <c r="G544" i="11"/>
  <c r="D544" i="11"/>
  <c r="G543" i="11"/>
  <c r="D543" i="11"/>
  <c r="G542" i="11"/>
  <c r="D542" i="11"/>
  <c r="G541" i="11"/>
  <c r="D541" i="11"/>
  <c r="G540" i="11"/>
  <c r="D540" i="11"/>
  <c r="G539" i="11"/>
  <c r="D539" i="11"/>
  <c r="G538" i="11"/>
  <c r="D538" i="11"/>
  <c r="G537" i="11"/>
  <c r="D537" i="11"/>
  <c r="G536" i="11"/>
  <c r="D536" i="11"/>
  <c r="G535" i="11"/>
  <c r="D535" i="11"/>
  <c r="G534" i="11"/>
  <c r="D534" i="11"/>
  <c r="G533" i="11"/>
  <c r="D533" i="11"/>
  <c r="G532" i="11"/>
  <c r="D532" i="11"/>
  <c r="G531" i="11"/>
  <c r="D531" i="11"/>
  <c r="G530" i="11"/>
  <c r="D530" i="11"/>
  <c r="G529" i="11"/>
  <c r="D529" i="11"/>
  <c r="G528" i="11"/>
  <c r="D528" i="11"/>
  <c r="G527" i="11"/>
  <c r="D527" i="11"/>
  <c r="G526" i="11"/>
  <c r="D526" i="11"/>
  <c r="G525" i="11"/>
  <c r="D525" i="11"/>
  <c r="G524" i="11"/>
  <c r="D524" i="11"/>
  <c r="G523" i="11"/>
  <c r="D523" i="11"/>
  <c r="G522" i="11"/>
  <c r="D522" i="11"/>
  <c r="G521" i="11"/>
  <c r="D521" i="11"/>
  <c r="G520" i="11"/>
  <c r="D520" i="11"/>
  <c r="G519" i="11"/>
  <c r="D519" i="11"/>
  <c r="G518" i="11"/>
  <c r="D518" i="11"/>
  <c r="G517" i="11"/>
  <c r="D517" i="11"/>
  <c r="G516" i="11"/>
  <c r="D516" i="11"/>
  <c r="G515" i="11"/>
  <c r="D515" i="11"/>
  <c r="G514" i="11"/>
  <c r="D514" i="11"/>
  <c r="G513" i="11"/>
  <c r="D513" i="11"/>
  <c r="G512" i="11"/>
  <c r="D512" i="11"/>
  <c r="G511" i="11"/>
  <c r="D511" i="11"/>
  <c r="G510" i="11"/>
  <c r="D510" i="11"/>
  <c r="G509" i="11"/>
  <c r="D509" i="11"/>
  <c r="G508" i="11"/>
  <c r="D508" i="11"/>
  <c r="G507" i="11"/>
  <c r="D507" i="11"/>
  <c r="G506" i="11"/>
  <c r="D506" i="11"/>
  <c r="G505" i="11"/>
  <c r="D505" i="11"/>
  <c r="G504" i="11"/>
  <c r="D504" i="11"/>
  <c r="G503" i="11"/>
  <c r="D503" i="11"/>
  <c r="G502" i="11"/>
  <c r="D502" i="11"/>
  <c r="G501" i="11"/>
  <c r="D501" i="11"/>
  <c r="G500" i="11"/>
  <c r="D500" i="11"/>
  <c r="G499" i="11"/>
  <c r="D499" i="11"/>
  <c r="G498" i="11"/>
  <c r="D498" i="11"/>
  <c r="G497" i="11"/>
  <c r="D497" i="11"/>
  <c r="G496" i="11"/>
  <c r="D496" i="11"/>
  <c r="G495" i="11"/>
  <c r="D495" i="11"/>
  <c r="G494" i="11"/>
  <c r="D494" i="11"/>
  <c r="G493" i="11"/>
  <c r="D493" i="11"/>
  <c r="G492" i="11"/>
  <c r="D492" i="11"/>
  <c r="G491" i="11"/>
  <c r="D491" i="11"/>
  <c r="G490" i="11"/>
  <c r="D490" i="11"/>
  <c r="G489" i="11"/>
  <c r="D489" i="11"/>
  <c r="G488" i="11"/>
  <c r="D488" i="11"/>
  <c r="G487" i="11"/>
  <c r="D487" i="11"/>
  <c r="G486" i="11"/>
  <c r="D486" i="11"/>
  <c r="G485" i="11"/>
  <c r="D485" i="11"/>
  <c r="G484" i="11"/>
  <c r="D484" i="11"/>
  <c r="G483" i="11"/>
  <c r="D483" i="11"/>
  <c r="G482" i="11"/>
  <c r="D482" i="11"/>
  <c r="G481" i="11"/>
  <c r="D481" i="11"/>
  <c r="G480" i="11"/>
  <c r="D480" i="11"/>
  <c r="G479" i="11"/>
  <c r="D479" i="11"/>
  <c r="G478" i="11"/>
  <c r="D478" i="11"/>
  <c r="G477" i="11"/>
  <c r="D477" i="11"/>
  <c r="G476" i="11"/>
  <c r="D476" i="11"/>
  <c r="G475" i="11"/>
  <c r="D475" i="11"/>
  <c r="G474" i="11"/>
  <c r="D474" i="11"/>
  <c r="G473" i="11"/>
  <c r="D473" i="11"/>
  <c r="G472" i="11"/>
  <c r="D472" i="11"/>
  <c r="G471" i="11"/>
  <c r="D471" i="11"/>
  <c r="G470" i="11"/>
  <c r="D470" i="11"/>
  <c r="G469" i="11"/>
  <c r="D469" i="11"/>
  <c r="G468" i="11"/>
  <c r="D468" i="11"/>
  <c r="G467" i="11"/>
  <c r="D467" i="11"/>
  <c r="G466" i="11"/>
  <c r="D466" i="11"/>
  <c r="G465" i="11"/>
  <c r="D465" i="11"/>
  <c r="G464" i="11"/>
  <c r="D464" i="11"/>
  <c r="G463" i="11"/>
  <c r="D463" i="11"/>
  <c r="G462" i="11"/>
  <c r="D462" i="11"/>
  <c r="G461" i="11"/>
  <c r="D461" i="11"/>
  <c r="G460" i="11"/>
  <c r="D460" i="11"/>
  <c r="G459" i="11"/>
  <c r="D459" i="11"/>
  <c r="G458" i="11"/>
  <c r="D458" i="11"/>
  <c r="G457" i="11"/>
  <c r="D457" i="11"/>
  <c r="G456" i="11"/>
  <c r="D456" i="11"/>
  <c r="G455" i="11"/>
  <c r="D455" i="11"/>
  <c r="G454" i="11"/>
  <c r="D454" i="11"/>
  <c r="G453" i="11"/>
  <c r="D453" i="11"/>
  <c r="G452" i="11"/>
  <c r="D452" i="11"/>
  <c r="G451" i="11"/>
  <c r="D451" i="11"/>
  <c r="G450" i="11"/>
  <c r="D450" i="11"/>
  <c r="G449" i="11"/>
  <c r="D449" i="11"/>
  <c r="G448" i="11"/>
  <c r="D448" i="11"/>
  <c r="G447" i="11"/>
  <c r="D447" i="11"/>
  <c r="G446" i="11"/>
  <c r="D446" i="11"/>
  <c r="G445" i="11"/>
  <c r="D445" i="11"/>
  <c r="G444" i="11"/>
  <c r="D444" i="11"/>
  <c r="G443" i="11"/>
  <c r="D443" i="11"/>
  <c r="G442" i="11"/>
  <c r="D442" i="11"/>
  <c r="G441" i="11"/>
  <c r="D441" i="11"/>
  <c r="G440" i="11"/>
  <c r="D440" i="11"/>
  <c r="G439" i="11"/>
  <c r="D439" i="11"/>
  <c r="G438" i="11"/>
  <c r="D438" i="11"/>
  <c r="G437" i="11"/>
  <c r="D437" i="11"/>
  <c r="G436" i="11"/>
  <c r="D436" i="11"/>
  <c r="G435" i="11"/>
  <c r="D435" i="11"/>
  <c r="G434" i="11"/>
  <c r="D434" i="11"/>
  <c r="G433" i="11"/>
  <c r="D433" i="11"/>
  <c r="G432" i="11"/>
  <c r="D432" i="11"/>
  <c r="G431" i="11"/>
  <c r="D431" i="11"/>
  <c r="G430" i="11"/>
  <c r="D430" i="11"/>
  <c r="G429" i="11"/>
  <c r="D429" i="11"/>
  <c r="G428" i="11"/>
  <c r="D428" i="11"/>
  <c r="G427" i="11"/>
  <c r="D427" i="11"/>
  <c r="G426" i="11"/>
  <c r="D426" i="11"/>
  <c r="G425" i="11"/>
  <c r="D425" i="11"/>
  <c r="G424" i="11"/>
  <c r="D424" i="11"/>
  <c r="G423" i="11"/>
  <c r="D423" i="11"/>
  <c r="G422" i="11"/>
  <c r="D422" i="11"/>
  <c r="G421" i="11"/>
  <c r="D421" i="11"/>
  <c r="G420" i="11"/>
  <c r="D420" i="11"/>
  <c r="G419" i="11"/>
  <c r="D419" i="11"/>
  <c r="G418" i="11"/>
  <c r="D418" i="11"/>
  <c r="G417" i="11"/>
  <c r="D417" i="11"/>
  <c r="G416" i="11"/>
  <c r="D416" i="11"/>
  <c r="G415" i="11"/>
  <c r="D415" i="11"/>
  <c r="G414" i="11"/>
  <c r="D414" i="11"/>
  <c r="G413" i="11"/>
  <c r="D413" i="11"/>
  <c r="G412" i="11"/>
  <c r="D412" i="11"/>
  <c r="G411" i="11"/>
  <c r="D411" i="11"/>
  <c r="G410" i="11"/>
  <c r="D410" i="11"/>
  <c r="G409" i="11"/>
  <c r="D409" i="11"/>
  <c r="G408" i="11"/>
  <c r="D408" i="11"/>
  <c r="G407" i="11"/>
  <c r="D407" i="11"/>
  <c r="G406" i="11"/>
  <c r="D406" i="11"/>
  <c r="G405" i="11"/>
  <c r="D405" i="11"/>
  <c r="G404" i="11"/>
  <c r="D404" i="11"/>
  <c r="G403" i="11"/>
  <c r="D403" i="11"/>
  <c r="G402" i="11"/>
  <c r="D402" i="11"/>
  <c r="G401" i="11"/>
  <c r="D401" i="11"/>
  <c r="G400" i="11"/>
  <c r="D400" i="11"/>
  <c r="G399" i="11"/>
  <c r="D399" i="11"/>
  <c r="G398" i="11"/>
  <c r="D398" i="11"/>
  <c r="G397" i="11"/>
  <c r="D397" i="11"/>
  <c r="G396" i="11"/>
  <c r="D396" i="11"/>
  <c r="G395" i="11"/>
  <c r="D395" i="11"/>
  <c r="G394" i="11"/>
  <c r="D394" i="11"/>
  <c r="G393" i="11"/>
  <c r="D393" i="11"/>
  <c r="G392" i="11"/>
  <c r="D392" i="11"/>
  <c r="G391" i="11"/>
  <c r="D391" i="11"/>
  <c r="G390" i="11"/>
  <c r="D390" i="11"/>
  <c r="G389" i="11"/>
  <c r="D389" i="11"/>
  <c r="G388" i="11"/>
  <c r="D388" i="11"/>
  <c r="G387" i="11"/>
  <c r="D387" i="11"/>
  <c r="G386" i="11"/>
  <c r="D386" i="11"/>
  <c r="G385" i="11"/>
  <c r="D385" i="11"/>
  <c r="G384" i="11"/>
  <c r="D384" i="11"/>
  <c r="G383" i="11"/>
  <c r="D383" i="11"/>
  <c r="G382" i="11"/>
  <c r="D382" i="11"/>
  <c r="G381" i="11"/>
  <c r="D381" i="11"/>
  <c r="G380" i="11"/>
  <c r="D380" i="11"/>
  <c r="G379" i="11"/>
  <c r="D379" i="11"/>
  <c r="G378" i="11"/>
  <c r="D378" i="11"/>
  <c r="G377" i="11"/>
  <c r="D377" i="11"/>
  <c r="G376" i="11"/>
  <c r="D376" i="11"/>
  <c r="G375" i="11"/>
  <c r="D375" i="11"/>
  <c r="G374" i="11"/>
  <c r="D374" i="11"/>
  <c r="G373" i="11"/>
  <c r="D373" i="11"/>
  <c r="G372" i="11"/>
  <c r="D372" i="11"/>
  <c r="G371" i="11"/>
  <c r="D371" i="11"/>
  <c r="G370" i="11"/>
  <c r="D370" i="11"/>
  <c r="G369" i="11"/>
  <c r="D369" i="11"/>
  <c r="G368" i="11"/>
  <c r="D368" i="11"/>
  <c r="G367" i="11"/>
  <c r="D367" i="11"/>
  <c r="G366" i="11"/>
  <c r="D366" i="11"/>
  <c r="G365" i="11"/>
  <c r="D365" i="11"/>
  <c r="G364" i="11"/>
  <c r="D364" i="11"/>
  <c r="G363" i="11"/>
  <c r="D363" i="11"/>
  <c r="G362" i="11"/>
  <c r="D362" i="11"/>
  <c r="G361" i="11"/>
  <c r="D361" i="11"/>
  <c r="G360" i="11"/>
  <c r="D360" i="11"/>
  <c r="G359" i="11"/>
  <c r="D359" i="11"/>
  <c r="G358" i="11"/>
  <c r="D358" i="11"/>
  <c r="G357" i="11"/>
  <c r="D357" i="11"/>
  <c r="G356" i="11"/>
  <c r="D356" i="11"/>
  <c r="G355" i="11"/>
  <c r="D355" i="11"/>
  <c r="G354" i="11"/>
  <c r="D354" i="11"/>
  <c r="G353" i="11"/>
  <c r="D353" i="11"/>
  <c r="G352" i="11"/>
  <c r="D352" i="11"/>
  <c r="G351" i="11"/>
  <c r="D351" i="11"/>
  <c r="G350" i="11"/>
  <c r="D350" i="11"/>
  <c r="G349" i="11"/>
  <c r="D349" i="11"/>
  <c r="G348" i="11"/>
  <c r="D348" i="11"/>
  <c r="G347" i="11"/>
  <c r="D347" i="11"/>
  <c r="G346" i="11"/>
  <c r="D346" i="11"/>
  <c r="G345" i="11"/>
  <c r="D345" i="11"/>
  <c r="G344" i="11"/>
  <c r="D344" i="11"/>
  <c r="G343" i="11"/>
  <c r="D343" i="11"/>
  <c r="G342" i="11"/>
  <c r="D342" i="11"/>
  <c r="G341" i="11"/>
  <c r="D341" i="11"/>
  <c r="G340" i="11"/>
  <c r="D340" i="11"/>
  <c r="G339" i="11"/>
  <c r="D339" i="11"/>
  <c r="G338" i="11"/>
  <c r="D338" i="11"/>
  <c r="G337" i="11"/>
  <c r="D337" i="11"/>
  <c r="G336" i="11"/>
  <c r="D336" i="11"/>
  <c r="G335" i="11"/>
  <c r="D335" i="11"/>
  <c r="G334" i="11"/>
  <c r="D334" i="11"/>
  <c r="G333" i="11"/>
  <c r="D333" i="11"/>
  <c r="G332" i="11"/>
  <c r="D332" i="11"/>
  <c r="G331" i="11"/>
  <c r="D331" i="11"/>
  <c r="G330" i="11"/>
  <c r="D330" i="11"/>
  <c r="G329" i="11"/>
  <c r="D329" i="11"/>
  <c r="G328" i="11"/>
  <c r="D328" i="11"/>
  <c r="G327" i="11"/>
  <c r="D327" i="11"/>
  <c r="G326" i="11"/>
  <c r="D326" i="11"/>
  <c r="G325" i="11"/>
  <c r="D325" i="11"/>
  <c r="G324" i="11"/>
  <c r="D324" i="11"/>
  <c r="G323" i="11"/>
  <c r="D323" i="11"/>
  <c r="G322" i="11"/>
  <c r="D322" i="11"/>
  <c r="G321" i="11"/>
  <c r="D321" i="11"/>
  <c r="G320" i="11"/>
  <c r="D320" i="11"/>
  <c r="G319" i="11"/>
  <c r="D319" i="11"/>
  <c r="G318" i="11"/>
  <c r="D318" i="11"/>
  <c r="G317" i="11"/>
  <c r="D317" i="11"/>
  <c r="G316" i="11"/>
  <c r="D316" i="11"/>
  <c r="G315" i="11"/>
  <c r="D315" i="11"/>
  <c r="G314" i="11"/>
  <c r="D314" i="11"/>
  <c r="G313" i="11"/>
  <c r="D313" i="11"/>
  <c r="G312" i="11"/>
  <c r="D312" i="11"/>
  <c r="G311" i="11"/>
  <c r="D311" i="11"/>
  <c r="G310" i="11"/>
  <c r="D310" i="11"/>
  <c r="G309" i="11"/>
  <c r="D309" i="11"/>
  <c r="G308" i="11"/>
  <c r="D308" i="11"/>
  <c r="G307" i="11"/>
  <c r="D307" i="11"/>
  <c r="G306" i="11"/>
  <c r="D306" i="11"/>
  <c r="G305" i="11"/>
  <c r="D305" i="11"/>
  <c r="G304" i="11"/>
  <c r="D304" i="11"/>
  <c r="G303" i="11"/>
  <c r="D303" i="11"/>
  <c r="G302" i="11"/>
  <c r="D302" i="11"/>
  <c r="G301" i="11"/>
  <c r="D301" i="11"/>
  <c r="G300" i="11"/>
  <c r="D300" i="11"/>
  <c r="G299" i="11"/>
  <c r="D299" i="11"/>
  <c r="G298" i="11"/>
  <c r="D298" i="11"/>
  <c r="G297" i="11"/>
  <c r="D297" i="11"/>
  <c r="G296" i="11"/>
  <c r="D296" i="11"/>
  <c r="G295" i="11"/>
  <c r="D295" i="11"/>
  <c r="G294" i="11"/>
  <c r="D294" i="11"/>
  <c r="G293" i="11"/>
  <c r="D293" i="11"/>
  <c r="G292" i="11"/>
  <c r="D292" i="11"/>
  <c r="G291" i="11"/>
  <c r="D291" i="11"/>
  <c r="G290" i="11"/>
  <c r="D290" i="11"/>
  <c r="G289" i="11"/>
  <c r="D289" i="11"/>
  <c r="G288" i="11"/>
  <c r="D288" i="11"/>
  <c r="G287" i="11"/>
  <c r="D287" i="11"/>
  <c r="G286" i="11"/>
  <c r="D286" i="11"/>
  <c r="G285" i="11"/>
  <c r="D285" i="11"/>
  <c r="G284" i="11"/>
  <c r="D284" i="11"/>
  <c r="G283" i="11"/>
  <c r="D283" i="11"/>
  <c r="G282" i="11"/>
  <c r="D282" i="11"/>
  <c r="G281" i="11"/>
  <c r="D281" i="11"/>
  <c r="G280" i="11"/>
  <c r="D280" i="11"/>
  <c r="G279" i="11"/>
  <c r="D279" i="11"/>
  <c r="G278" i="11"/>
  <c r="D278" i="11"/>
  <c r="G277" i="11"/>
  <c r="D277" i="11"/>
  <c r="G276" i="11"/>
  <c r="D276" i="11"/>
  <c r="G275" i="11"/>
  <c r="D275" i="11"/>
  <c r="G274" i="11"/>
  <c r="D274" i="11"/>
  <c r="G273" i="11"/>
  <c r="D273" i="11"/>
  <c r="G272" i="11"/>
  <c r="D272" i="11"/>
  <c r="G271" i="11"/>
  <c r="D271" i="11"/>
  <c r="G270" i="11"/>
  <c r="D270" i="11"/>
  <c r="G269" i="11"/>
  <c r="D269" i="11"/>
  <c r="G268" i="11"/>
  <c r="D268" i="11"/>
  <c r="G267" i="11"/>
  <c r="D267" i="11"/>
  <c r="G266" i="11"/>
  <c r="D266" i="11"/>
  <c r="G265" i="11"/>
  <c r="D265" i="11"/>
  <c r="G264" i="11"/>
  <c r="D264" i="11"/>
  <c r="G263" i="11"/>
  <c r="D263" i="11"/>
  <c r="G262" i="11"/>
  <c r="D262" i="11"/>
  <c r="G261" i="11"/>
  <c r="D261" i="11"/>
  <c r="G260" i="11"/>
  <c r="D260" i="11"/>
  <c r="G259" i="11"/>
  <c r="D259" i="11"/>
  <c r="G258" i="11"/>
  <c r="D258" i="11"/>
  <c r="G257" i="11"/>
  <c r="D257" i="11"/>
  <c r="G256" i="11"/>
  <c r="D256" i="11"/>
  <c r="G255" i="11"/>
  <c r="D255" i="11"/>
  <c r="G254" i="11"/>
  <c r="D254" i="11"/>
  <c r="G253" i="11"/>
  <c r="D253" i="11"/>
  <c r="G252" i="11"/>
  <c r="D252" i="11"/>
  <c r="G251" i="11"/>
  <c r="D251" i="11"/>
  <c r="G250" i="11"/>
  <c r="D250" i="11"/>
  <c r="G249" i="11"/>
  <c r="D249" i="11"/>
  <c r="G248" i="11"/>
  <c r="D248" i="11"/>
  <c r="G247" i="11"/>
  <c r="D247" i="11"/>
  <c r="G246" i="11"/>
  <c r="D246" i="11"/>
  <c r="G245" i="11"/>
  <c r="D245" i="11"/>
  <c r="G244" i="11"/>
  <c r="D244" i="11"/>
  <c r="G243" i="11"/>
  <c r="D243" i="11"/>
  <c r="G242" i="11"/>
  <c r="D242" i="11"/>
  <c r="G241" i="11"/>
  <c r="D241" i="11"/>
  <c r="G240" i="11"/>
  <c r="D240" i="11"/>
  <c r="G239" i="11"/>
  <c r="D239" i="11"/>
  <c r="G238" i="11"/>
  <c r="D238" i="11"/>
  <c r="G237" i="11"/>
  <c r="D237" i="11"/>
  <c r="G236" i="11"/>
  <c r="D236" i="11"/>
  <c r="G235" i="11"/>
  <c r="D235" i="11"/>
  <c r="G234" i="11"/>
  <c r="D234" i="11"/>
  <c r="G233" i="11"/>
  <c r="D233" i="11"/>
  <c r="G232" i="11"/>
  <c r="D232" i="11"/>
  <c r="G231" i="11"/>
  <c r="D231" i="11"/>
  <c r="G230" i="11"/>
  <c r="D230" i="11"/>
  <c r="G229" i="11"/>
  <c r="D229" i="11"/>
  <c r="G228" i="11"/>
  <c r="D228" i="11"/>
  <c r="G227" i="11"/>
  <c r="D227" i="11"/>
  <c r="G226" i="11"/>
  <c r="D226" i="11"/>
  <c r="G225" i="11"/>
  <c r="D225" i="11"/>
  <c r="G224" i="11"/>
  <c r="D224" i="11"/>
  <c r="G223" i="11"/>
  <c r="D223" i="11"/>
  <c r="G222" i="11"/>
  <c r="D222" i="11"/>
  <c r="G221" i="11"/>
  <c r="D221" i="11"/>
  <c r="G220" i="11"/>
  <c r="D220" i="11"/>
  <c r="G219" i="11"/>
  <c r="D219" i="11"/>
  <c r="G218" i="11"/>
  <c r="D218" i="11"/>
  <c r="G217" i="11"/>
  <c r="D217" i="11"/>
  <c r="G216" i="11"/>
  <c r="D216" i="11"/>
  <c r="G215" i="11"/>
  <c r="D215" i="11"/>
  <c r="G214" i="11"/>
  <c r="D214" i="11"/>
  <c r="G213" i="11"/>
  <c r="D213" i="11"/>
  <c r="G212" i="11"/>
  <c r="D212" i="11"/>
  <c r="G211" i="11"/>
  <c r="D211" i="11"/>
  <c r="G210" i="11"/>
  <c r="D210" i="11"/>
  <c r="G209" i="11"/>
  <c r="D209" i="11"/>
  <c r="G208" i="11"/>
  <c r="D208" i="11"/>
  <c r="G207" i="11"/>
  <c r="D207" i="11"/>
  <c r="G206" i="11"/>
  <c r="D206" i="11"/>
  <c r="G205" i="11"/>
  <c r="D205" i="11"/>
  <c r="G204" i="11"/>
  <c r="D204" i="11"/>
  <c r="G203" i="11"/>
  <c r="D203" i="11"/>
  <c r="G202" i="11"/>
  <c r="D202" i="11"/>
  <c r="G201" i="11"/>
  <c r="D201" i="11"/>
  <c r="G200" i="11"/>
  <c r="D200" i="11"/>
  <c r="G199" i="11"/>
  <c r="D199" i="11"/>
  <c r="G198" i="11"/>
  <c r="D198" i="11"/>
  <c r="G197" i="11"/>
  <c r="D197" i="11"/>
  <c r="G196" i="11"/>
  <c r="D196" i="11"/>
  <c r="G195" i="11"/>
  <c r="D195" i="11"/>
  <c r="G194" i="11"/>
  <c r="D194" i="11"/>
  <c r="G193" i="11"/>
  <c r="D193" i="11"/>
  <c r="G192" i="11"/>
  <c r="D192" i="11"/>
  <c r="G191" i="11"/>
  <c r="D191" i="11"/>
  <c r="G190" i="11"/>
  <c r="D190" i="11"/>
  <c r="G189" i="11"/>
  <c r="D189" i="11"/>
  <c r="G188" i="11"/>
  <c r="D188" i="11"/>
  <c r="G187" i="11"/>
  <c r="D187" i="11"/>
  <c r="G186" i="11"/>
  <c r="D186" i="11"/>
  <c r="G185" i="11"/>
  <c r="D185" i="11"/>
  <c r="G184" i="11"/>
  <c r="D184" i="11"/>
  <c r="G183" i="11"/>
  <c r="D183" i="11"/>
  <c r="G182" i="11"/>
  <c r="D182" i="11"/>
  <c r="G181" i="11"/>
  <c r="D181" i="11"/>
  <c r="G180" i="11"/>
  <c r="D180" i="11"/>
  <c r="G179" i="11"/>
  <c r="D179" i="11"/>
  <c r="G178" i="11"/>
  <c r="D178" i="11"/>
  <c r="G177" i="11"/>
  <c r="D177" i="11"/>
  <c r="G176" i="11"/>
  <c r="D176" i="11"/>
  <c r="G175" i="11"/>
  <c r="D175" i="11"/>
  <c r="G174" i="11"/>
  <c r="D174" i="11"/>
  <c r="G173" i="11"/>
  <c r="D173" i="11"/>
  <c r="G172" i="11"/>
  <c r="D172" i="11"/>
  <c r="G171" i="11"/>
  <c r="D171" i="11"/>
  <c r="G170" i="11"/>
  <c r="D170" i="11"/>
  <c r="G169" i="11"/>
  <c r="D169" i="11"/>
  <c r="G168" i="11"/>
  <c r="D168" i="11"/>
  <c r="G167" i="11"/>
  <c r="D167" i="11"/>
  <c r="G166" i="11"/>
  <c r="D166" i="11"/>
  <c r="G165" i="11"/>
  <c r="D165" i="11"/>
  <c r="G164" i="11"/>
  <c r="D164" i="11"/>
  <c r="G163" i="11"/>
  <c r="D163" i="11"/>
  <c r="G162" i="11"/>
  <c r="D162" i="11"/>
  <c r="G161" i="11"/>
  <c r="D161" i="11"/>
  <c r="G160" i="11"/>
  <c r="D160" i="11"/>
  <c r="G159" i="11"/>
  <c r="D159" i="11"/>
  <c r="G158" i="11"/>
  <c r="D158" i="11"/>
  <c r="G157" i="11"/>
  <c r="D157" i="11"/>
  <c r="G156" i="11"/>
  <c r="D156" i="11"/>
  <c r="G155" i="11"/>
  <c r="D155" i="11"/>
  <c r="G154" i="11"/>
  <c r="D154" i="11"/>
  <c r="G153" i="11"/>
  <c r="D153" i="11"/>
  <c r="G152" i="11"/>
  <c r="D152" i="11"/>
  <c r="G151" i="11"/>
  <c r="D151" i="11"/>
  <c r="G150" i="11"/>
  <c r="D150" i="11"/>
  <c r="G149" i="11"/>
  <c r="D149" i="11"/>
  <c r="G148" i="11"/>
  <c r="D148" i="11"/>
  <c r="G147" i="11"/>
  <c r="D147" i="11"/>
  <c r="G146" i="11"/>
  <c r="D146" i="11"/>
  <c r="G145" i="11"/>
  <c r="D145" i="11"/>
  <c r="G144" i="11"/>
  <c r="D144" i="11"/>
  <c r="G143" i="11"/>
  <c r="D143" i="11"/>
  <c r="G142" i="11"/>
  <c r="D142" i="11"/>
  <c r="G141" i="11"/>
  <c r="D141" i="11"/>
  <c r="G140" i="11"/>
  <c r="D140" i="11"/>
  <c r="G139" i="11"/>
  <c r="D139" i="11"/>
  <c r="G138" i="11"/>
  <c r="D138" i="11"/>
  <c r="G137" i="11"/>
  <c r="D137" i="11"/>
  <c r="G136" i="11"/>
  <c r="D136" i="11"/>
  <c r="G135" i="11"/>
  <c r="D135" i="11"/>
  <c r="G134" i="11"/>
  <c r="D134" i="11"/>
  <c r="G133" i="11"/>
  <c r="D133" i="11"/>
  <c r="G132" i="11"/>
  <c r="D132" i="11"/>
  <c r="G131" i="11"/>
  <c r="D131" i="11"/>
  <c r="G130" i="11"/>
  <c r="D130" i="11"/>
  <c r="G129" i="11"/>
  <c r="D129" i="11"/>
  <c r="G128" i="11"/>
  <c r="D128" i="11"/>
  <c r="G127" i="11"/>
  <c r="D127" i="11"/>
  <c r="G126" i="11"/>
  <c r="D126" i="11"/>
  <c r="G125" i="11"/>
  <c r="D125" i="11"/>
  <c r="G124" i="11"/>
  <c r="D124" i="11"/>
  <c r="G123" i="11"/>
  <c r="D123" i="11"/>
  <c r="G122" i="11"/>
  <c r="D122" i="11"/>
  <c r="G121" i="11"/>
  <c r="D121" i="11"/>
  <c r="G120" i="11"/>
  <c r="D120" i="11"/>
  <c r="G119" i="11"/>
  <c r="D119" i="11"/>
  <c r="G118" i="11"/>
  <c r="D118" i="11"/>
  <c r="G117" i="11"/>
  <c r="D117" i="11"/>
  <c r="G116" i="11"/>
  <c r="D116" i="11"/>
  <c r="G115" i="11"/>
  <c r="D115" i="11"/>
  <c r="G114" i="11"/>
  <c r="D114" i="11"/>
  <c r="G113" i="11"/>
  <c r="D113" i="11"/>
  <c r="G112" i="11"/>
  <c r="D112" i="11"/>
  <c r="G111" i="11"/>
  <c r="D111" i="11"/>
  <c r="G110" i="11"/>
  <c r="D110" i="11"/>
  <c r="G109" i="11"/>
  <c r="D109" i="11"/>
  <c r="G108" i="11"/>
  <c r="D108" i="11"/>
  <c r="G107" i="11"/>
  <c r="D107" i="11"/>
  <c r="G106" i="11"/>
  <c r="D106" i="11"/>
  <c r="G105" i="11"/>
  <c r="D105" i="11"/>
  <c r="G104" i="11"/>
  <c r="D104" i="11"/>
  <c r="G103" i="11"/>
  <c r="D103" i="11"/>
  <c r="G102" i="11"/>
  <c r="D102" i="11"/>
  <c r="G101" i="11"/>
  <c r="D101" i="11"/>
  <c r="G100" i="11"/>
  <c r="D100" i="11"/>
  <c r="G99" i="11"/>
  <c r="D99" i="11"/>
  <c r="G98" i="11"/>
  <c r="D98" i="11"/>
  <c r="G97" i="11"/>
  <c r="D97" i="11"/>
  <c r="G96" i="11"/>
  <c r="D96" i="11"/>
  <c r="G95" i="11"/>
  <c r="D95" i="11"/>
  <c r="G94" i="11"/>
  <c r="D94" i="11"/>
  <c r="G93" i="11"/>
  <c r="D93" i="11"/>
  <c r="G92" i="11"/>
  <c r="D92" i="11"/>
  <c r="G91" i="11"/>
  <c r="D91" i="11"/>
  <c r="G90" i="11"/>
  <c r="D90" i="11"/>
  <c r="G89" i="11"/>
  <c r="D89" i="11"/>
  <c r="G88" i="11"/>
  <c r="D88" i="11"/>
  <c r="G87" i="11"/>
  <c r="D87" i="11"/>
  <c r="G86" i="11"/>
  <c r="D86" i="11"/>
  <c r="G85" i="11"/>
  <c r="D85" i="11"/>
  <c r="G84" i="11"/>
  <c r="D84" i="11"/>
  <c r="G83" i="11"/>
  <c r="D83" i="11"/>
  <c r="G82" i="11"/>
  <c r="D82" i="11"/>
  <c r="G81" i="11"/>
  <c r="D81" i="11"/>
  <c r="G80" i="11"/>
  <c r="D80" i="11"/>
  <c r="G79" i="11"/>
  <c r="D79" i="11"/>
  <c r="G78" i="11"/>
  <c r="D78" i="11"/>
  <c r="G77" i="11"/>
  <c r="D77" i="11"/>
  <c r="G76" i="11"/>
  <c r="D76" i="11"/>
  <c r="G75" i="11"/>
  <c r="D75" i="11"/>
  <c r="G74" i="11"/>
  <c r="D74" i="11"/>
  <c r="G73" i="11"/>
  <c r="D73" i="11"/>
  <c r="G72" i="11"/>
  <c r="D72" i="11"/>
  <c r="G71" i="11"/>
  <c r="D71" i="11"/>
  <c r="G70" i="11"/>
  <c r="D70" i="11"/>
  <c r="G69" i="11"/>
  <c r="D69" i="11"/>
  <c r="G68" i="11"/>
  <c r="D68" i="11"/>
  <c r="G67" i="11"/>
  <c r="D67" i="11"/>
  <c r="G66" i="11"/>
  <c r="D66" i="11"/>
  <c r="G65" i="11"/>
  <c r="D65" i="11"/>
  <c r="G64" i="11"/>
  <c r="D64" i="11"/>
  <c r="G63" i="11"/>
  <c r="D63" i="11"/>
  <c r="G62" i="11"/>
  <c r="D62" i="11"/>
  <c r="G61" i="11"/>
  <c r="D61" i="11"/>
  <c r="G60" i="11"/>
  <c r="D60" i="11"/>
  <c r="G59" i="11"/>
  <c r="D59" i="11"/>
  <c r="G58" i="11"/>
  <c r="D58" i="11"/>
  <c r="G57" i="11"/>
  <c r="D57" i="11"/>
  <c r="G56" i="11"/>
  <c r="D56" i="11"/>
  <c r="G55" i="11"/>
  <c r="D55" i="11"/>
  <c r="G54" i="11"/>
  <c r="D54" i="11"/>
  <c r="G53" i="11"/>
  <c r="D53" i="11"/>
  <c r="G52" i="11"/>
  <c r="D52" i="11"/>
  <c r="G51" i="11"/>
  <c r="D51" i="11"/>
  <c r="G50" i="11"/>
  <c r="D50" i="11"/>
  <c r="G49" i="11"/>
  <c r="D49" i="11"/>
  <c r="G48" i="11"/>
  <c r="D48" i="11"/>
  <c r="G47" i="11"/>
  <c r="D47" i="11"/>
  <c r="G46" i="11"/>
  <c r="D46" i="11"/>
  <c r="G45" i="11"/>
  <c r="D45" i="11"/>
  <c r="G44" i="11"/>
  <c r="D44" i="11"/>
  <c r="G43" i="11"/>
  <c r="D43" i="11"/>
  <c r="G42" i="11"/>
  <c r="D42" i="11"/>
  <c r="G41" i="11"/>
  <c r="D41" i="11"/>
  <c r="G40" i="11"/>
  <c r="D40" i="11"/>
  <c r="G39" i="11"/>
  <c r="D39" i="11"/>
  <c r="G38" i="11"/>
  <c r="D38" i="11"/>
  <c r="G37" i="11"/>
  <c r="D37" i="11"/>
  <c r="G36" i="11"/>
  <c r="D36" i="11"/>
  <c r="G35" i="11"/>
  <c r="D35" i="11"/>
  <c r="G34" i="11"/>
  <c r="D34" i="11"/>
  <c r="G33" i="11"/>
  <c r="D33" i="11"/>
  <c r="G32" i="11"/>
  <c r="D32" i="11"/>
  <c r="G31" i="11"/>
  <c r="D31" i="11"/>
  <c r="G30" i="11"/>
  <c r="D30" i="11"/>
  <c r="G29" i="11"/>
  <c r="D29" i="11"/>
  <c r="G28" i="11"/>
  <c r="D28" i="11"/>
  <c r="G27" i="11"/>
  <c r="D27" i="11"/>
  <c r="G26" i="11"/>
  <c r="D26" i="11"/>
  <c r="G25" i="11"/>
  <c r="D25" i="11"/>
  <c r="G24" i="11"/>
  <c r="D24" i="11"/>
  <c r="G23" i="11"/>
  <c r="D23" i="11"/>
  <c r="G22" i="11"/>
  <c r="D22" i="11"/>
  <c r="G21" i="11"/>
  <c r="D21" i="11"/>
  <c r="G20" i="11"/>
  <c r="D20" i="11"/>
  <c r="G19" i="11"/>
  <c r="D19" i="11"/>
  <c r="G18" i="11"/>
  <c r="D18" i="11"/>
  <c r="G17" i="11"/>
  <c r="D17" i="11"/>
  <c r="G16" i="11"/>
  <c r="D16" i="11"/>
  <c r="G15" i="11"/>
  <c r="D15" i="11"/>
  <c r="G14" i="11"/>
  <c r="D14" i="11"/>
  <c r="G13" i="11"/>
  <c r="D13" i="11"/>
  <c r="G12" i="11"/>
  <c r="D12" i="11"/>
  <c r="G11" i="11"/>
  <c r="D11" i="11"/>
  <c r="G10" i="11"/>
  <c r="D10" i="11"/>
  <c r="G9" i="11"/>
  <c r="D9" i="11"/>
  <c r="G8" i="11"/>
  <c r="D8" i="11"/>
  <c r="G7" i="11"/>
  <c r="D7" i="11"/>
  <c r="G6" i="11"/>
  <c r="D6" i="11"/>
  <c r="G5" i="11"/>
  <c r="D5" i="11"/>
  <c r="G4" i="11"/>
  <c r="D4" i="11"/>
  <c r="G3" i="11"/>
  <c r="D3" i="11"/>
  <c r="G2" i="11"/>
  <c r="D2" i="11"/>
  <c r="AG155" i="29" l="1"/>
  <c r="AF155" i="29"/>
  <c r="AE155" i="29"/>
  <c r="AE56" i="29" s="1"/>
  <c r="AF129" i="29"/>
  <c r="AE129" i="29"/>
  <c r="AG129" i="29"/>
  <c r="AG102" i="29"/>
  <c r="AE102" i="29"/>
  <c r="AF102" i="29"/>
  <c r="U29" i="21"/>
  <c r="V29" i="21" s="1"/>
  <c r="W28" i="21"/>
  <c r="B2057" i="11"/>
  <c r="B2058" i="11" s="1"/>
  <c r="AY2" i="6"/>
  <c r="AS2" i="6"/>
  <c r="AV2" i="6" s="1"/>
  <c r="AY2" i="8"/>
  <c r="AS2" i="8"/>
  <c r="AV2" i="8" s="1"/>
  <c r="AY2" i="7"/>
  <c r="AS2" i="7"/>
  <c r="AV2" i="7" s="1"/>
  <c r="AY2" i="9"/>
  <c r="AV2" i="9"/>
  <c r="AY2" i="10"/>
  <c r="AS2" i="10"/>
  <c r="AV2" i="10" s="1"/>
  <c r="AY2" i="4"/>
  <c r="AS2" i="4"/>
  <c r="AV2" i="4" s="1"/>
  <c r="AY2" i="12"/>
  <c r="AS2" i="12"/>
  <c r="AV2" i="12" s="1"/>
  <c r="AY2" i="13"/>
  <c r="AS2" i="13"/>
  <c r="AV2" i="13" s="1"/>
  <c r="AY2" i="14"/>
  <c r="AS2" i="14"/>
  <c r="AV2" i="14" s="1"/>
  <c r="AY2" i="5"/>
  <c r="AS2" i="5"/>
  <c r="AV2" i="5" s="1"/>
  <c r="AP2" i="11"/>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AF156" i="29" l="1"/>
  <c r="AG156" i="29"/>
  <c r="AE156" i="29"/>
  <c r="AE57" i="29" s="1"/>
  <c r="AG130" i="29"/>
  <c r="AF130" i="29"/>
  <c r="AE130" i="29"/>
  <c r="AG103" i="29"/>
  <c r="AF103" i="29"/>
  <c r="AE103" i="29"/>
  <c r="W29" i="21"/>
  <c r="U30" i="21"/>
  <c r="V30" i="21" s="1"/>
  <c r="AW2" i="11"/>
  <c r="AR2" i="11"/>
  <c r="G144" i="10"/>
  <c r="D144" i="10"/>
  <c r="G143" i="10"/>
  <c r="D143" i="10"/>
  <c r="G142" i="10"/>
  <c r="D142" i="10"/>
  <c r="G141" i="10"/>
  <c r="D141" i="10"/>
  <c r="G140" i="10"/>
  <c r="D140" i="10"/>
  <c r="G139" i="10"/>
  <c r="D139" i="10"/>
  <c r="G138" i="10"/>
  <c r="D138" i="10"/>
  <c r="G137" i="10"/>
  <c r="D137" i="10"/>
  <c r="G136" i="10"/>
  <c r="D136" i="10"/>
  <c r="G135" i="10"/>
  <c r="D135" i="10"/>
  <c r="G134" i="10"/>
  <c r="D134" i="10"/>
  <c r="G133" i="10"/>
  <c r="D133" i="10"/>
  <c r="G132" i="10"/>
  <c r="D132" i="10"/>
  <c r="G131" i="10"/>
  <c r="D131" i="10"/>
  <c r="G130" i="10"/>
  <c r="D130" i="10"/>
  <c r="G129" i="10"/>
  <c r="D129" i="10"/>
  <c r="G128" i="10"/>
  <c r="D128" i="10"/>
  <c r="G127" i="10"/>
  <c r="D127" i="10"/>
  <c r="G126" i="10"/>
  <c r="D126" i="10"/>
  <c r="G125" i="10"/>
  <c r="D125" i="10"/>
  <c r="G124" i="10"/>
  <c r="D124" i="10"/>
  <c r="G123" i="10"/>
  <c r="D123" i="10"/>
  <c r="G122" i="10"/>
  <c r="D122" i="10"/>
  <c r="G121" i="10"/>
  <c r="D121" i="10"/>
  <c r="G120" i="10"/>
  <c r="D120" i="10"/>
  <c r="G119" i="10"/>
  <c r="D119" i="10"/>
  <c r="G118" i="10"/>
  <c r="D118" i="10"/>
  <c r="G117" i="10"/>
  <c r="D117" i="10"/>
  <c r="G116" i="10"/>
  <c r="D116" i="10"/>
  <c r="G115" i="10"/>
  <c r="D115" i="10"/>
  <c r="G114" i="10"/>
  <c r="D114" i="10"/>
  <c r="G113" i="10"/>
  <c r="D113" i="10"/>
  <c r="G112" i="10"/>
  <c r="D112" i="10"/>
  <c r="G111" i="10"/>
  <c r="D111" i="10"/>
  <c r="G110" i="10"/>
  <c r="D110" i="10"/>
  <c r="G109" i="10"/>
  <c r="D109" i="10"/>
  <c r="G108" i="10"/>
  <c r="D108" i="10"/>
  <c r="G107" i="10"/>
  <c r="D107" i="10"/>
  <c r="G106" i="10"/>
  <c r="D106" i="10"/>
  <c r="G105" i="10"/>
  <c r="D105" i="10"/>
  <c r="G104" i="10"/>
  <c r="D104" i="10"/>
  <c r="G103" i="10"/>
  <c r="D103" i="10"/>
  <c r="G102" i="10"/>
  <c r="D102" i="10"/>
  <c r="G101" i="10"/>
  <c r="D101" i="10"/>
  <c r="G100" i="10"/>
  <c r="D100" i="10"/>
  <c r="G99" i="10"/>
  <c r="D99" i="10"/>
  <c r="G98" i="10"/>
  <c r="D98" i="10"/>
  <c r="G97" i="10"/>
  <c r="D97" i="10"/>
  <c r="G96" i="10"/>
  <c r="D96" i="10"/>
  <c r="G95" i="10"/>
  <c r="D95" i="10"/>
  <c r="G94" i="10"/>
  <c r="D94" i="10"/>
  <c r="G93" i="10"/>
  <c r="D93" i="10"/>
  <c r="G92" i="10"/>
  <c r="D92" i="10"/>
  <c r="G91" i="10"/>
  <c r="D91" i="10"/>
  <c r="G90" i="10"/>
  <c r="D90" i="10"/>
  <c r="G89" i="10"/>
  <c r="D89" i="10"/>
  <c r="G88" i="10"/>
  <c r="D88" i="10"/>
  <c r="G87" i="10"/>
  <c r="D87" i="10"/>
  <c r="G86" i="10"/>
  <c r="D86" i="10"/>
  <c r="G85" i="10"/>
  <c r="D85" i="10"/>
  <c r="G84" i="10"/>
  <c r="D84" i="10"/>
  <c r="G83" i="10"/>
  <c r="D83" i="10"/>
  <c r="G82" i="10"/>
  <c r="D82" i="10"/>
  <c r="G81" i="10"/>
  <c r="D81" i="10"/>
  <c r="G80" i="10"/>
  <c r="D80" i="10"/>
  <c r="G79" i="10"/>
  <c r="D79" i="10"/>
  <c r="G78" i="10"/>
  <c r="D78" i="10"/>
  <c r="G77" i="10"/>
  <c r="D77" i="10"/>
  <c r="G76" i="10"/>
  <c r="D76" i="10"/>
  <c r="G75" i="10"/>
  <c r="D75" i="10"/>
  <c r="G74" i="10"/>
  <c r="D74" i="10"/>
  <c r="G73" i="10"/>
  <c r="D73" i="10"/>
  <c r="G72" i="10"/>
  <c r="D72" i="10"/>
  <c r="G71" i="10"/>
  <c r="D71" i="10"/>
  <c r="G70" i="10"/>
  <c r="D70" i="10"/>
  <c r="G69" i="10"/>
  <c r="D69" i="10"/>
  <c r="G68" i="10"/>
  <c r="D68" i="10"/>
  <c r="G67" i="10"/>
  <c r="D67" i="10"/>
  <c r="G66" i="10"/>
  <c r="D66" i="10"/>
  <c r="G65" i="10"/>
  <c r="D65" i="10"/>
  <c r="G64" i="10"/>
  <c r="D64" i="10"/>
  <c r="G63" i="10"/>
  <c r="D63" i="10"/>
  <c r="G62" i="10"/>
  <c r="D62" i="10"/>
  <c r="G61" i="10"/>
  <c r="D61" i="10"/>
  <c r="G60" i="10"/>
  <c r="D60" i="10"/>
  <c r="G59" i="10"/>
  <c r="D59" i="10"/>
  <c r="G58" i="10"/>
  <c r="D58" i="10"/>
  <c r="G57" i="10"/>
  <c r="D57" i="10"/>
  <c r="G56" i="10"/>
  <c r="D56" i="10"/>
  <c r="G55" i="10"/>
  <c r="D55" i="10"/>
  <c r="G54" i="10"/>
  <c r="D54" i="10"/>
  <c r="G53" i="10"/>
  <c r="D53" i="10"/>
  <c r="G52" i="10"/>
  <c r="D52" i="10"/>
  <c r="G51" i="10"/>
  <c r="D51" i="10"/>
  <c r="G50" i="10"/>
  <c r="D50" i="10"/>
  <c r="G49" i="10"/>
  <c r="D49" i="10"/>
  <c r="G48" i="10"/>
  <c r="D48" i="10"/>
  <c r="G47" i="10"/>
  <c r="D47" i="10"/>
  <c r="G46" i="10"/>
  <c r="D46" i="10"/>
  <c r="G45" i="10"/>
  <c r="D45" i="10"/>
  <c r="G44" i="10"/>
  <c r="D44" i="10"/>
  <c r="G43" i="10"/>
  <c r="D43" i="10"/>
  <c r="G42" i="10"/>
  <c r="D42" i="10"/>
  <c r="G41" i="10"/>
  <c r="D41" i="10"/>
  <c r="G40" i="10"/>
  <c r="D40" i="10"/>
  <c r="G39" i="10"/>
  <c r="D39" i="10"/>
  <c r="G38" i="10"/>
  <c r="D38" i="10"/>
  <c r="G37" i="10"/>
  <c r="D37" i="10"/>
  <c r="G36" i="10"/>
  <c r="D36" i="10"/>
  <c r="G35" i="10"/>
  <c r="D35" i="10"/>
  <c r="G34" i="10"/>
  <c r="D34" i="10"/>
  <c r="G33" i="10"/>
  <c r="D33" i="10"/>
  <c r="G32" i="10"/>
  <c r="D32" i="10"/>
  <c r="G31" i="10"/>
  <c r="D31" i="10"/>
  <c r="G30" i="10"/>
  <c r="D30" i="10"/>
  <c r="G29" i="10"/>
  <c r="D29" i="10"/>
  <c r="G28" i="10"/>
  <c r="D28" i="10"/>
  <c r="G27" i="10"/>
  <c r="D27" i="10"/>
  <c r="G26" i="10"/>
  <c r="D26" i="10"/>
  <c r="G25" i="10"/>
  <c r="D25" i="10"/>
  <c r="G24" i="10"/>
  <c r="D24" i="10"/>
  <c r="G23" i="10"/>
  <c r="D23" i="10"/>
  <c r="G22" i="10"/>
  <c r="D22" i="10"/>
  <c r="G21" i="10"/>
  <c r="D21" i="10"/>
  <c r="G20" i="10"/>
  <c r="D20" i="10"/>
  <c r="G19" i="10"/>
  <c r="D19" i="10"/>
  <c r="G18" i="10"/>
  <c r="D18" i="10"/>
  <c r="G17" i="10"/>
  <c r="D17" i="10"/>
  <c r="G16" i="10"/>
  <c r="D16" i="10"/>
  <c r="G15" i="10"/>
  <c r="D15" i="10"/>
  <c r="G14" i="10"/>
  <c r="D14" i="10"/>
  <c r="G13" i="10"/>
  <c r="D13" i="10"/>
  <c r="G12" i="10"/>
  <c r="D12" i="10"/>
  <c r="G11" i="10"/>
  <c r="D11" i="10"/>
  <c r="G10" i="10"/>
  <c r="D10" i="10"/>
  <c r="G9" i="10"/>
  <c r="D9" i="10"/>
  <c r="G8" i="10"/>
  <c r="D8" i="10"/>
  <c r="G7" i="10"/>
  <c r="D7" i="10"/>
  <c r="G6" i="10"/>
  <c r="D6" i="10"/>
  <c r="G5" i="10"/>
  <c r="D5" i="10"/>
  <c r="G4" i="10"/>
  <c r="D4" i="10"/>
  <c r="G3" i="10"/>
  <c r="D3" i="10"/>
  <c r="G2" i="10"/>
  <c r="D2" i="10"/>
  <c r="AG157" i="29" l="1"/>
  <c r="AF157" i="29"/>
  <c r="AE157" i="29"/>
  <c r="AE58" i="29" s="1"/>
  <c r="AG131" i="29"/>
  <c r="AF131" i="29"/>
  <c r="AE131" i="29"/>
  <c r="AG104" i="29"/>
  <c r="AE104" i="29"/>
  <c r="AF104" i="29"/>
  <c r="U31" i="21"/>
  <c r="V31" i="21" s="1"/>
  <c r="W30" i="21"/>
  <c r="AT2" i="11"/>
  <c r="B3" i="21"/>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AG158" i="29" l="1"/>
  <c r="AF158" i="29"/>
  <c r="AE158" i="29"/>
  <c r="AE59" i="29" s="1"/>
  <c r="AG132" i="29"/>
  <c r="AF132" i="29"/>
  <c r="AE132" i="29"/>
  <c r="AG105" i="29"/>
  <c r="AF105" i="29"/>
  <c r="AE105" i="29"/>
  <c r="U32" i="21"/>
  <c r="V32" i="21" s="1"/>
  <c r="W31" i="21"/>
  <c r="C3" i="21"/>
  <c r="X10" i="21" s="1"/>
  <c r="B1591" i="9"/>
  <c r="B1592" i="9" s="1"/>
  <c r="B1622" i="9" s="1"/>
  <c r="G199" i="9"/>
  <c r="D199" i="9"/>
  <c r="G198" i="9"/>
  <c r="D198" i="9"/>
  <c r="G197" i="9"/>
  <c r="D197" i="9"/>
  <c r="G196" i="9"/>
  <c r="D196" i="9"/>
  <c r="G195" i="9"/>
  <c r="D195" i="9"/>
  <c r="G194" i="9"/>
  <c r="D194" i="9"/>
  <c r="G193" i="9"/>
  <c r="D193" i="9"/>
  <c r="G192" i="9"/>
  <c r="D192" i="9"/>
  <c r="G191" i="9"/>
  <c r="D191" i="9"/>
  <c r="G190" i="9"/>
  <c r="D190" i="9"/>
  <c r="G189" i="9"/>
  <c r="D189" i="9"/>
  <c r="G188" i="9"/>
  <c r="D188" i="9"/>
  <c r="G187" i="9"/>
  <c r="D187" i="9"/>
  <c r="G186" i="9"/>
  <c r="D186" i="9"/>
  <c r="G185" i="9"/>
  <c r="D185" i="9"/>
  <c r="G184" i="9"/>
  <c r="D184" i="9"/>
  <c r="G183" i="9"/>
  <c r="D183" i="9"/>
  <c r="G182" i="9"/>
  <c r="D182" i="9"/>
  <c r="G181" i="9"/>
  <c r="D181" i="9"/>
  <c r="G180" i="9"/>
  <c r="D180" i="9"/>
  <c r="G179" i="9"/>
  <c r="D179" i="9"/>
  <c r="G178" i="9"/>
  <c r="D178" i="9"/>
  <c r="G177" i="9"/>
  <c r="D177" i="9"/>
  <c r="G176" i="9"/>
  <c r="D176" i="9"/>
  <c r="G175" i="9"/>
  <c r="D175" i="9"/>
  <c r="G174" i="9"/>
  <c r="D174" i="9"/>
  <c r="G173" i="9"/>
  <c r="D173" i="9"/>
  <c r="G172" i="9"/>
  <c r="D172" i="9"/>
  <c r="G171" i="9"/>
  <c r="D171" i="9"/>
  <c r="G170" i="9"/>
  <c r="D170" i="9"/>
  <c r="G169" i="9"/>
  <c r="D169" i="9"/>
  <c r="G168" i="9"/>
  <c r="D168" i="9"/>
  <c r="G167" i="9"/>
  <c r="D167" i="9"/>
  <c r="G166" i="9"/>
  <c r="D166" i="9"/>
  <c r="G165" i="9"/>
  <c r="D165" i="9"/>
  <c r="G164" i="9"/>
  <c r="D164" i="9"/>
  <c r="G163" i="9"/>
  <c r="D163" i="9"/>
  <c r="G162" i="9"/>
  <c r="D162" i="9"/>
  <c r="G161" i="9"/>
  <c r="D161" i="9"/>
  <c r="G160" i="9"/>
  <c r="D160" i="9"/>
  <c r="G159" i="9"/>
  <c r="D159" i="9"/>
  <c r="G158" i="9"/>
  <c r="D158" i="9"/>
  <c r="G157" i="9"/>
  <c r="D157" i="9"/>
  <c r="G156" i="9"/>
  <c r="D156" i="9"/>
  <c r="G155" i="9"/>
  <c r="D155" i="9"/>
  <c r="G154" i="9"/>
  <c r="D154" i="9"/>
  <c r="G153" i="9"/>
  <c r="D153" i="9"/>
  <c r="G152" i="9"/>
  <c r="D152" i="9"/>
  <c r="G151" i="9"/>
  <c r="D151" i="9"/>
  <c r="G150" i="9"/>
  <c r="D150" i="9"/>
  <c r="G149" i="9"/>
  <c r="D149" i="9"/>
  <c r="G148" i="9"/>
  <c r="D148" i="9"/>
  <c r="G147" i="9"/>
  <c r="D147" i="9"/>
  <c r="G146" i="9"/>
  <c r="D146" i="9"/>
  <c r="G145" i="9"/>
  <c r="D145" i="9"/>
  <c r="G144" i="9"/>
  <c r="D144" i="9"/>
  <c r="G143" i="9"/>
  <c r="D143" i="9"/>
  <c r="G142" i="9"/>
  <c r="D142" i="9"/>
  <c r="G141" i="9"/>
  <c r="D141" i="9"/>
  <c r="G140" i="9"/>
  <c r="D140" i="9"/>
  <c r="G139" i="9"/>
  <c r="D139" i="9"/>
  <c r="G138" i="9"/>
  <c r="D138" i="9"/>
  <c r="G137" i="9"/>
  <c r="D137" i="9"/>
  <c r="G136" i="9"/>
  <c r="D136" i="9"/>
  <c r="G135" i="9"/>
  <c r="D135" i="9"/>
  <c r="G134" i="9"/>
  <c r="D134" i="9"/>
  <c r="G133" i="9"/>
  <c r="D133" i="9"/>
  <c r="G132" i="9"/>
  <c r="D132" i="9"/>
  <c r="G131" i="9"/>
  <c r="D131" i="9"/>
  <c r="G130" i="9"/>
  <c r="D130" i="9"/>
  <c r="G129" i="9"/>
  <c r="D129" i="9"/>
  <c r="G128" i="9"/>
  <c r="D128" i="9"/>
  <c r="G127" i="9"/>
  <c r="D127" i="9"/>
  <c r="G126" i="9"/>
  <c r="D126" i="9"/>
  <c r="G125" i="9"/>
  <c r="D125" i="9"/>
  <c r="G124" i="9"/>
  <c r="D124" i="9"/>
  <c r="G123" i="9"/>
  <c r="D123" i="9"/>
  <c r="G122" i="9"/>
  <c r="D122" i="9"/>
  <c r="G121" i="9"/>
  <c r="D121" i="9"/>
  <c r="G120" i="9"/>
  <c r="D120" i="9"/>
  <c r="G119" i="9"/>
  <c r="D119" i="9"/>
  <c r="G118" i="9"/>
  <c r="D118" i="9"/>
  <c r="G117" i="9"/>
  <c r="D117" i="9"/>
  <c r="G116" i="9"/>
  <c r="D116" i="9"/>
  <c r="G115" i="9"/>
  <c r="D115" i="9"/>
  <c r="G114" i="9"/>
  <c r="D114" i="9"/>
  <c r="G113" i="9"/>
  <c r="D113" i="9"/>
  <c r="G112" i="9"/>
  <c r="D112" i="9"/>
  <c r="G111" i="9"/>
  <c r="D111" i="9"/>
  <c r="G110" i="9"/>
  <c r="D110" i="9"/>
  <c r="G109" i="9"/>
  <c r="D109" i="9"/>
  <c r="G108" i="9"/>
  <c r="D108" i="9"/>
  <c r="G107" i="9"/>
  <c r="D107" i="9"/>
  <c r="G106" i="9"/>
  <c r="D106" i="9"/>
  <c r="G105" i="9"/>
  <c r="D105" i="9"/>
  <c r="G104" i="9"/>
  <c r="D104" i="9"/>
  <c r="G103" i="9"/>
  <c r="D103" i="9"/>
  <c r="G102" i="9"/>
  <c r="D102" i="9"/>
  <c r="G101" i="9"/>
  <c r="D101" i="9"/>
  <c r="G100" i="9"/>
  <c r="D100" i="9"/>
  <c r="G99" i="9"/>
  <c r="D99" i="9"/>
  <c r="G98" i="9"/>
  <c r="D98" i="9"/>
  <c r="G97" i="9"/>
  <c r="D97" i="9"/>
  <c r="G96" i="9"/>
  <c r="D96" i="9"/>
  <c r="G95" i="9"/>
  <c r="D95" i="9"/>
  <c r="G94" i="9"/>
  <c r="D94" i="9"/>
  <c r="G93" i="9"/>
  <c r="D93" i="9"/>
  <c r="G92" i="9"/>
  <c r="D92" i="9"/>
  <c r="G91" i="9"/>
  <c r="D91" i="9"/>
  <c r="G90" i="9"/>
  <c r="D90" i="9"/>
  <c r="G89" i="9"/>
  <c r="D89" i="9"/>
  <c r="G88" i="9"/>
  <c r="D88" i="9"/>
  <c r="G87" i="9"/>
  <c r="D87" i="9"/>
  <c r="G86" i="9"/>
  <c r="D86" i="9"/>
  <c r="G85" i="9"/>
  <c r="D85" i="9"/>
  <c r="G84" i="9"/>
  <c r="D84" i="9"/>
  <c r="G83" i="9"/>
  <c r="D83" i="9"/>
  <c r="G82" i="9"/>
  <c r="D82" i="9"/>
  <c r="G81" i="9"/>
  <c r="D81" i="9"/>
  <c r="G80" i="9"/>
  <c r="D80" i="9"/>
  <c r="G79" i="9"/>
  <c r="D79" i="9"/>
  <c r="G78" i="9"/>
  <c r="D78" i="9"/>
  <c r="G77" i="9"/>
  <c r="D77" i="9"/>
  <c r="G76" i="9"/>
  <c r="D76" i="9"/>
  <c r="G75" i="9"/>
  <c r="D75" i="9"/>
  <c r="G74" i="9"/>
  <c r="D74" i="9"/>
  <c r="G73" i="9"/>
  <c r="D73" i="9"/>
  <c r="G72" i="9"/>
  <c r="D72" i="9"/>
  <c r="G71" i="9"/>
  <c r="D71" i="9"/>
  <c r="G70" i="9"/>
  <c r="D70" i="9"/>
  <c r="G69" i="9"/>
  <c r="D69" i="9"/>
  <c r="G68" i="9"/>
  <c r="D68" i="9"/>
  <c r="G67" i="9"/>
  <c r="D67" i="9"/>
  <c r="G66" i="9"/>
  <c r="D66" i="9"/>
  <c r="G65" i="9"/>
  <c r="D65" i="9"/>
  <c r="G64" i="9"/>
  <c r="D64" i="9"/>
  <c r="G63" i="9"/>
  <c r="D63" i="9"/>
  <c r="G62" i="9"/>
  <c r="D62" i="9"/>
  <c r="G61" i="9"/>
  <c r="D61" i="9"/>
  <c r="G60" i="9"/>
  <c r="D60" i="9"/>
  <c r="G59" i="9"/>
  <c r="D59" i="9"/>
  <c r="G58" i="9"/>
  <c r="D58" i="9"/>
  <c r="G57" i="9"/>
  <c r="D57" i="9"/>
  <c r="G56" i="9"/>
  <c r="D56" i="9"/>
  <c r="G55" i="9"/>
  <c r="D55" i="9"/>
  <c r="G54" i="9"/>
  <c r="D54" i="9"/>
  <c r="G53" i="9"/>
  <c r="D53" i="9"/>
  <c r="G52" i="9"/>
  <c r="D52" i="9"/>
  <c r="G51" i="9"/>
  <c r="D51" i="9"/>
  <c r="G50" i="9"/>
  <c r="D50" i="9"/>
  <c r="G49" i="9"/>
  <c r="D49" i="9"/>
  <c r="G48" i="9"/>
  <c r="D48" i="9"/>
  <c r="G47" i="9"/>
  <c r="D47" i="9"/>
  <c r="G46" i="9"/>
  <c r="D46" i="9"/>
  <c r="G45" i="9"/>
  <c r="D45" i="9"/>
  <c r="G44" i="9"/>
  <c r="D44" i="9"/>
  <c r="G43" i="9"/>
  <c r="D43" i="9"/>
  <c r="G42" i="9"/>
  <c r="D42" i="9"/>
  <c r="G41" i="9"/>
  <c r="D41" i="9"/>
  <c r="G40" i="9"/>
  <c r="D40" i="9"/>
  <c r="G39" i="9"/>
  <c r="D39" i="9"/>
  <c r="G38" i="9"/>
  <c r="D38" i="9"/>
  <c r="G37" i="9"/>
  <c r="D37" i="9"/>
  <c r="G36" i="9"/>
  <c r="D36" i="9"/>
  <c r="G35" i="9"/>
  <c r="D35" i="9"/>
  <c r="G34" i="9"/>
  <c r="D34" i="9"/>
  <c r="G33" i="9"/>
  <c r="D33" i="9"/>
  <c r="G32" i="9"/>
  <c r="D32" i="9"/>
  <c r="G31" i="9"/>
  <c r="D31" i="9"/>
  <c r="G30" i="9"/>
  <c r="D30" i="9"/>
  <c r="G29" i="9"/>
  <c r="D29" i="9"/>
  <c r="G28" i="9"/>
  <c r="D28" i="9"/>
  <c r="G27" i="9"/>
  <c r="D27" i="9"/>
  <c r="G26" i="9"/>
  <c r="D26" i="9"/>
  <c r="G25" i="9"/>
  <c r="D25" i="9"/>
  <c r="G24" i="9"/>
  <c r="D24" i="9"/>
  <c r="G23" i="9"/>
  <c r="D23" i="9"/>
  <c r="G22" i="9"/>
  <c r="D22" i="9"/>
  <c r="G21" i="9"/>
  <c r="D21" i="9"/>
  <c r="G20" i="9"/>
  <c r="D20" i="9"/>
  <c r="G19" i="9"/>
  <c r="D19" i="9"/>
  <c r="G18" i="9"/>
  <c r="D18" i="9"/>
  <c r="G17" i="9"/>
  <c r="D17" i="9"/>
  <c r="G16" i="9"/>
  <c r="D16" i="9"/>
  <c r="G15" i="9"/>
  <c r="D15" i="9"/>
  <c r="G14" i="9"/>
  <c r="D14" i="9"/>
  <c r="G13" i="9"/>
  <c r="D13" i="9"/>
  <c r="G12" i="9"/>
  <c r="D12" i="9"/>
  <c r="G11" i="9"/>
  <c r="D11" i="9"/>
  <c r="G10" i="9"/>
  <c r="D10" i="9"/>
  <c r="G9" i="9"/>
  <c r="D9" i="9"/>
  <c r="G8" i="9"/>
  <c r="D8" i="9"/>
  <c r="G7" i="9"/>
  <c r="D7" i="9"/>
  <c r="G6" i="9"/>
  <c r="D6" i="9"/>
  <c r="G5" i="9"/>
  <c r="D5" i="9"/>
  <c r="G4" i="9"/>
  <c r="D4" i="9"/>
  <c r="G3" i="9"/>
  <c r="D3" i="9"/>
  <c r="G2" i="9"/>
  <c r="D2" i="9"/>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AG159" i="29" l="1"/>
  <c r="AF159" i="29"/>
  <c r="AE159" i="29"/>
  <c r="AE60" i="29" s="1"/>
  <c r="AG133" i="29"/>
  <c r="AF133" i="29"/>
  <c r="AE133" i="29"/>
  <c r="AG106" i="29"/>
  <c r="AF106" i="29"/>
  <c r="AE106" i="29"/>
  <c r="W32" i="21"/>
  <c r="U33" i="21"/>
  <c r="V33" i="21" s="1"/>
  <c r="G199" i="8"/>
  <c r="D199" i="8"/>
  <c r="G198" i="8"/>
  <c r="D198" i="8"/>
  <c r="G197" i="8"/>
  <c r="D197" i="8"/>
  <c r="G196" i="8"/>
  <c r="D196" i="8"/>
  <c r="G195" i="8"/>
  <c r="D195" i="8"/>
  <c r="G194" i="8"/>
  <c r="D194" i="8"/>
  <c r="G193" i="8"/>
  <c r="D193" i="8"/>
  <c r="G192" i="8"/>
  <c r="D192" i="8"/>
  <c r="G191" i="8"/>
  <c r="D191" i="8"/>
  <c r="G190" i="8"/>
  <c r="D190" i="8"/>
  <c r="G189" i="8"/>
  <c r="D189" i="8"/>
  <c r="G188" i="8"/>
  <c r="D188" i="8"/>
  <c r="G187" i="8"/>
  <c r="D187" i="8"/>
  <c r="G186" i="8"/>
  <c r="D186" i="8"/>
  <c r="G185" i="8"/>
  <c r="D185" i="8"/>
  <c r="G184" i="8"/>
  <c r="D184" i="8"/>
  <c r="G183" i="8"/>
  <c r="D183" i="8"/>
  <c r="G182" i="8"/>
  <c r="D182" i="8"/>
  <c r="G181" i="8"/>
  <c r="D181" i="8"/>
  <c r="G180" i="8"/>
  <c r="D180" i="8"/>
  <c r="G179" i="8"/>
  <c r="D179" i="8"/>
  <c r="G178" i="8"/>
  <c r="D178" i="8"/>
  <c r="G177" i="8"/>
  <c r="D177" i="8"/>
  <c r="G176" i="8"/>
  <c r="D176" i="8"/>
  <c r="G175" i="8"/>
  <c r="D175" i="8"/>
  <c r="G174" i="8"/>
  <c r="D174" i="8"/>
  <c r="G173" i="8"/>
  <c r="D173" i="8"/>
  <c r="G172" i="8"/>
  <c r="D172" i="8"/>
  <c r="G171" i="8"/>
  <c r="D171" i="8"/>
  <c r="G170" i="8"/>
  <c r="D170" i="8"/>
  <c r="G169" i="8"/>
  <c r="D169" i="8"/>
  <c r="G168" i="8"/>
  <c r="D168" i="8"/>
  <c r="G167" i="8"/>
  <c r="D167" i="8"/>
  <c r="G166" i="8"/>
  <c r="D166" i="8"/>
  <c r="G165" i="8"/>
  <c r="D165" i="8"/>
  <c r="G164" i="8"/>
  <c r="D164" i="8"/>
  <c r="G163" i="8"/>
  <c r="D163" i="8"/>
  <c r="G162" i="8"/>
  <c r="D162" i="8"/>
  <c r="G161" i="8"/>
  <c r="D161" i="8"/>
  <c r="G160" i="8"/>
  <c r="D160" i="8"/>
  <c r="G159" i="8"/>
  <c r="D159" i="8"/>
  <c r="G158" i="8"/>
  <c r="D158" i="8"/>
  <c r="G157" i="8"/>
  <c r="D157" i="8"/>
  <c r="G156" i="8"/>
  <c r="D156" i="8"/>
  <c r="G155" i="8"/>
  <c r="D155" i="8"/>
  <c r="G154" i="8"/>
  <c r="D154" i="8"/>
  <c r="G153" i="8"/>
  <c r="D153" i="8"/>
  <c r="G152" i="8"/>
  <c r="D152" i="8"/>
  <c r="G151" i="8"/>
  <c r="D151" i="8"/>
  <c r="G150" i="8"/>
  <c r="D150" i="8"/>
  <c r="G149" i="8"/>
  <c r="D149" i="8"/>
  <c r="G148" i="8"/>
  <c r="D148" i="8"/>
  <c r="G147" i="8"/>
  <c r="D147" i="8"/>
  <c r="G146" i="8"/>
  <c r="D146" i="8"/>
  <c r="G145" i="8"/>
  <c r="D145" i="8"/>
  <c r="G144" i="8"/>
  <c r="D144" i="8"/>
  <c r="G143" i="8"/>
  <c r="D143" i="8"/>
  <c r="G142" i="8"/>
  <c r="D142" i="8"/>
  <c r="G141" i="8"/>
  <c r="D141" i="8"/>
  <c r="G140" i="8"/>
  <c r="D140" i="8"/>
  <c r="G139" i="8"/>
  <c r="D139" i="8"/>
  <c r="G138" i="8"/>
  <c r="D138" i="8"/>
  <c r="G137" i="8"/>
  <c r="D137" i="8"/>
  <c r="G136" i="8"/>
  <c r="D136" i="8"/>
  <c r="G135" i="8"/>
  <c r="D135" i="8"/>
  <c r="G134" i="8"/>
  <c r="D134" i="8"/>
  <c r="G133" i="8"/>
  <c r="D133" i="8"/>
  <c r="G132" i="8"/>
  <c r="D132" i="8"/>
  <c r="G131" i="8"/>
  <c r="D131" i="8"/>
  <c r="G130" i="8"/>
  <c r="D130" i="8"/>
  <c r="G129" i="8"/>
  <c r="D129" i="8"/>
  <c r="G128" i="8"/>
  <c r="D128" i="8"/>
  <c r="G127" i="8"/>
  <c r="D127" i="8"/>
  <c r="G126" i="8"/>
  <c r="D126" i="8"/>
  <c r="G125" i="8"/>
  <c r="D125" i="8"/>
  <c r="G124" i="8"/>
  <c r="D124" i="8"/>
  <c r="G123" i="8"/>
  <c r="D123" i="8"/>
  <c r="G122" i="8"/>
  <c r="D122" i="8"/>
  <c r="G121" i="8"/>
  <c r="D121" i="8"/>
  <c r="G120" i="8"/>
  <c r="D120" i="8"/>
  <c r="G119" i="8"/>
  <c r="D119" i="8"/>
  <c r="G118" i="8"/>
  <c r="D118" i="8"/>
  <c r="G117" i="8"/>
  <c r="D117" i="8"/>
  <c r="G116" i="8"/>
  <c r="D116" i="8"/>
  <c r="G115" i="8"/>
  <c r="D115" i="8"/>
  <c r="G114" i="8"/>
  <c r="D114" i="8"/>
  <c r="G113" i="8"/>
  <c r="D113" i="8"/>
  <c r="G112" i="8"/>
  <c r="D112" i="8"/>
  <c r="G111" i="8"/>
  <c r="D111" i="8"/>
  <c r="G110" i="8"/>
  <c r="D110" i="8"/>
  <c r="G109" i="8"/>
  <c r="D109" i="8"/>
  <c r="G108" i="8"/>
  <c r="D108" i="8"/>
  <c r="G107" i="8"/>
  <c r="D107" i="8"/>
  <c r="G106" i="8"/>
  <c r="D106" i="8"/>
  <c r="G105" i="8"/>
  <c r="D105" i="8"/>
  <c r="G104" i="8"/>
  <c r="D104" i="8"/>
  <c r="G103" i="8"/>
  <c r="D103" i="8"/>
  <c r="G102" i="8"/>
  <c r="D102" i="8"/>
  <c r="G101" i="8"/>
  <c r="D101" i="8"/>
  <c r="G100" i="8"/>
  <c r="D100" i="8"/>
  <c r="G99" i="8"/>
  <c r="D99" i="8"/>
  <c r="G98" i="8"/>
  <c r="D98" i="8"/>
  <c r="G97" i="8"/>
  <c r="D97" i="8"/>
  <c r="G96" i="8"/>
  <c r="D96" i="8"/>
  <c r="G95" i="8"/>
  <c r="D95" i="8"/>
  <c r="G94" i="8"/>
  <c r="D94" i="8"/>
  <c r="G93" i="8"/>
  <c r="D93" i="8"/>
  <c r="G92" i="8"/>
  <c r="D92" i="8"/>
  <c r="G91" i="8"/>
  <c r="D91" i="8"/>
  <c r="G90" i="8"/>
  <c r="D90" i="8"/>
  <c r="G89" i="8"/>
  <c r="D89" i="8"/>
  <c r="G88" i="8"/>
  <c r="D88" i="8"/>
  <c r="G87" i="8"/>
  <c r="D87" i="8"/>
  <c r="G86" i="8"/>
  <c r="D86" i="8"/>
  <c r="G85" i="8"/>
  <c r="D85" i="8"/>
  <c r="G84" i="8"/>
  <c r="D84" i="8"/>
  <c r="G83" i="8"/>
  <c r="D83" i="8"/>
  <c r="G82" i="8"/>
  <c r="D82" i="8"/>
  <c r="G81" i="8"/>
  <c r="D81" i="8"/>
  <c r="G80" i="8"/>
  <c r="D80" i="8"/>
  <c r="G79" i="8"/>
  <c r="D79" i="8"/>
  <c r="G78" i="8"/>
  <c r="D78" i="8"/>
  <c r="G77" i="8"/>
  <c r="D77" i="8"/>
  <c r="G76" i="8"/>
  <c r="D76" i="8"/>
  <c r="G75" i="8"/>
  <c r="D75" i="8"/>
  <c r="G74" i="8"/>
  <c r="D74" i="8"/>
  <c r="G73" i="8"/>
  <c r="D73" i="8"/>
  <c r="G72" i="8"/>
  <c r="D72" i="8"/>
  <c r="G71" i="8"/>
  <c r="D71" i="8"/>
  <c r="G70" i="8"/>
  <c r="D70" i="8"/>
  <c r="G69" i="8"/>
  <c r="D69" i="8"/>
  <c r="G68" i="8"/>
  <c r="D68" i="8"/>
  <c r="G67" i="8"/>
  <c r="D67" i="8"/>
  <c r="G66" i="8"/>
  <c r="D66" i="8"/>
  <c r="G65" i="8"/>
  <c r="D65" i="8"/>
  <c r="G64" i="8"/>
  <c r="D64" i="8"/>
  <c r="G63" i="8"/>
  <c r="D63" i="8"/>
  <c r="G62" i="8"/>
  <c r="D62" i="8"/>
  <c r="G61" i="8"/>
  <c r="D61" i="8"/>
  <c r="G60" i="8"/>
  <c r="D60" i="8"/>
  <c r="G59" i="8"/>
  <c r="D59" i="8"/>
  <c r="G58" i="8"/>
  <c r="D58" i="8"/>
  <c r="G57" i="8"/>
  <c r="D57" i="8"/>
  <c r="G56" i="8"/>
  <c r="D56" i="8"/>
  <c r="G55" i="8"/>
  <c r="D55" i="8"/>
  <c r="G54" i="8"/>
  <c r="D54" i="8"/>
  <c r="G53" i="8"/>
  <c r="D53" i="8"/>
  <c r="G52" i="8"/>
  <c r="D52" i="8"/>
  <c r="G51" i="8"/>
  <c r="D51" i="8"/>
  <c r="G50" i="8"/>
  <c r="D50" i="8"/>
  <c r="G49" i="8"/>
  <c r="D49" i="8"/>
  <c r="G48" i="8"/>
  <c r="D48" i="8"/>
  <c r="G47" i="8"/>
  <c r="D47" i="8"/>
  <c r="G46" i="8"/>
  <c r="D46" i="8"/>
  <c r="G45" i="8"/>
  <c r="D45" i="8"/>
  <c r="G44" i="8"/>
  <c r="D44" i="8"/>
  <c r="G43" i="8"/>
  <c r="D43" i="8"/>
  <c r="G42" i="8"/>
  <c r="D42" i="8"/>
  <c r="G41" i="8"/>
  <c r="D41" i="8"/>
  <c r="G40" i="8"/>
  <c r="D40" i="8"/>
  <c r="G39" i="8"/>
  <c r="D39" i="8"/>
  <c r="G38" i="8"/>
  <c r="D38" i="8"/>
  <c r="G37" i="8"/>
  <c r="D37" i="8"/>
  <c r="G36" i="8"/>
  <c r="D36" i="8"/>
  <c r="G35" i="8"/>
  <c r="D35" i="8"/>
  <c r="G34" i="8"/>
  <c r="D34" i="8"/>
  <c r="G33" i="8"/>
  <c r="D33" i="8"/>
  <c r="G32" i="8"/>
  <c r="D32" i="8"/>
  <c r="G31" i="8"/>
  <c r="D31" i="8"/>
  <c r="G30" i="8"/>
  <c r="D30" i="8"/>
  <c r="G29" i="8"/>
  <c r="D29" i="8"/>
  <c r="G28" i="8"/>
  <c r="D28" i="8"/>
  <c r="G27" i="8"/>
  <c r="D27" i="8"/>
  <c r="G26" i="8"/>
  <c r="D26" i="8"/>
  <c r="G25" i="8"/>
  <c r="D25" i="8"/>
  <c r="G24" i="8"/>
  <c r="D24" i="8"/>
  <c r="G23" i="8"/>
  <c r="D23" i="8"/>
  <c r="G22" i="8"/>
  <c r="D22" i="8"/>
  <c r="G21" i="8"/>
  <c r="D21" i="8"/>
  <c r="G20" i="8"/>
  <c r="D20" i="8"/>
  <c r="G19" i="8"/>
  <c r="D19" i="8"/>
  <c r="G18" i="8"/>
  <c r="D18" i="8"/>
  <c r="G17" i="8"/>
  <c r="D17" i="8"/>
  <c r="G16" i="8"/>
  <c r="D16" i="8"/>
  <c r="G15" i="8"/>
  <c r="D15" i="8"/>
  <c r="G14" i="8"/>
  <c r="D14" i="8"/>
  <c r="G13" i="8"/>
  <c r="D13" i="8"/>
  <c r="G12" i="8"/>
  <c r="D12" i="8"/>
  <c r="G11" i="8"/>
  <c r="D11" i="8"/>
  <c r="G10" i="8"/>
  <c r="D10" i="8"/>
  <c r="G9" i="8"/>
  <c r="D9" i="8"/>
  <c r="G8" i="8"/>
  <c r="D8" i="8"/>
  <c r="G7" i="8"/>
  <c r="D7" i="8"/>
  <c r="G6" i="8"/>
  <c r="D6" i="8"/>
  <c r="G5" i="8"/>
  <c r="D5" i="8"/>
  <c r="G4" i="8"/>
  <c r="D4" i="8"/>
  <c r="G3" i="8"/>
  <c r="D3" i="8"/>
  <c r="G2" i="8"/>
  <c r="B1200" i="8" s="1"/>
  <c r="B1201" i="8" s="1"/>
  <c r="B1231" i="8" s="1"/>
  <c r="D2" i="8"/>
  <c r="G69" i="7"/>
  <c r="D69" i="7"/>
  <c r="G68" i="7"/>
  <c r="D68" i="7"/>
  <c r="G67" i="7"/>
  <c r="D67" i="7"/>
  <c r="G66" i="7"/>
  <c r="D66" i="7"/>
  <c r="G65" i="7"/>
  <c r="D65" i="7"/>
  <c r="G64" i="7"/>
  <c r="D64" i="7"/>
  <c r="G63" i="7"/>
  <c r="D63" i="7"/>
  <c r="G62" i="7"/>
  <c r="D62" i="7"/>
  <c r="G61" i="7"/>
  <c r="D61" i="7"/>
  <c r="G60" i="7"/>
  <c r="D60" i="7"/>
  <c r="G59" i="7"/>
  <c r="D59" i="7"/>
  <c r="G58" i="7"/>
  <c r="D58" i="7"/>
  <c r="G57" i="7"/>
  <c r="D57" i="7"/>
  <c r="G56" i="7"/>
  <c r="D56" i="7"/>
  <c r="G55" i="7"/>
  <c r="D55" i="7"/>
  <c r="G54" i="7"/>
  <c r="D54" i="7"/>
  <c r="G53" i="7"/>
  <c r="D53" i="7"/>
  <c r="G52" i="7"/>
  <c r="D52" i="7"/>
  <c r="G51" i="7"/>
  <c r="D51" i="7"/>
  <c r="G50" i="7"/>
  <c r="D50" i="7"/>
  <c r="G49" i="7"/>
  <c r="D49" i="7"/>
  <c r="G48" i="7"/>
  <c r="D48" i="7"/>
  <c r="G47" i="7"/>
  <c r="D47" i="7"/>
  <c r="G46" i="7"/>
  <c r="D46" i="7"/>
  <c r="G45" i="7"/>
  <c r="D45" i="7"/>
  <c r="G44" i="7"/>
  <c r="D44" i="7"/>
  <c r="G43" i="7"/>
  <c r="D43" i="7"/>
  <c r="G42" i="7"/>
  <c r="D42" i="7"/>
  <c r="G41" i="7"/>
  <c r="D41" i="7"/>
  <c r="G40" i="7"/>
  <c r="D40" i="7"/>
  <c r="G39" i="7"/>
  <c r="D39" i="7"/>
  <c r="G38" i="7"/>
  <c r="D38" i="7"/>
  <c r="G37" i="7"/>
  <c r="D37" i="7"/>
  <c r="G36" i="7"/>
  <c r="D36" i="7"/>
  <c r="G35" i="7"/>
  <c r="D35" i="7"/>
  <c r="G34" i="7"/>
  <c r="D34" i="7"/>
  <c r="G33" i="7"/>
  <c r="D33" i="7"/>
  <c r="G32" i="7"/>
  <c r="D32" i="7"/>
  <c r="G31" i="7"/>
  <c r="D31" i="7"/>
  <c r="G30" i="7"/>
  <c r="D30" i="7"/>
  <c r="G29" i="7"/>
  <c r="D29" i="7"/>
  <c r="G28" i="7"/>
  <c r="D28" i="7"/>
  <c r="G27" i="7"/>
  <c r="D27" i="7"/>
  <c r="G26" i="7"/>
  <c r="D26" i="7"/>
  <c r="G25" i="7"/>
  <c r="D25" i="7"/>
  <c r="G24" i="7"/>
  <c r="D24" i="7"/>
  <c r="G23" i="7"/>
  <c r="D23" i="7"/>
  <c r="G22" i="7"/>
  <c r="D22" i="7"/>
  <c r="G21" i="7"/>
  <c r="D21" i="7"/>
  <c r="G20" i="7"/>
  <c r="D20" i="7"/>
  <c r="G19" i="7"/>
  <c r="D19" i="7"/>
  <c r="G18" i="7"/>
  <c r="D18" i="7"/>
  <c r="G17" i="7"/>
  <c r="D17" i="7"/>
  <c r="G16" i="7"/>
  <c r="D16" i="7"/>
  <c r="G15" i="7"/>
  <c r="D15" i="7"/>
  <c r="G14" i="7"/>
  <c r="D14" i="7"/>
  <c r="G13" i="7"/>
  <c r="D13" i="7"/>
  <c r="G12" i="7"/>
  <c r="D12" i="7"/>
  <c r="G11" i="7"/>
  <c r="D11" i="7"/>
  <c r="G10" i="7"/>
  <c r="D10" i="7"/>
  <c r="G9" i="7"/>
  <c r="D9" i="7"/>
  <c r="G8" i="7"/>
  <c r="D8" i="7"/>
  <c r="G7" i="7"/>
  <c r="D7" i="7"/>
  <c r="G6" i="7"/>
  <c r="D6" i="7"/>
  <c r="G5" i="7"/>
  <c r="D5" i="7"/>
  <c r="G4" i="7"/>
  <c r="D4" i="7"/>
  <c r="G3" i="7"/>
  <c r="D3" i="7"/>
  <c r="G2" i="7"/>
  <c r="D2" i="7"/>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AG160" i="29" l="1"/>
  <c r="AF160" i="29"/>
  <c r="AE160" i="29"/>
  <c r="AE61" i="29" s="1"/>
  <c r="AG107" i="29"/>
  <c r="AE107" i="29"/>
  <c r="AF107" i="29"/>
  <c r="AF108" i="29" s="1"/>
  <c r="W33" i="21"/>
  <c r="U34" i="21"/>
  <c r="V34" i="21" s="1"/>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D2" i="6"/>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2" i="5"/>
  <c r="AF161" i="29" l="1"/>
  <c r="W34" i="21"/>
  <c r="U35" i="21"/>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U36" i="21" l="1"/>
  <c r="V36" i="21" s="1"/>
  <c r="V35" i="21"/>
  <c r="W35" i="21"/>
  <c r="G199" i="4"/>
  <c r="D199" i="4"/>
  <c r="G198" i="4"/>
  <c r="D198" i="4"/>
  <c r="G197" i="4"/>
  <c r="D197" i="4"/>
  <c r="G196" i="4"/>
  <c r="D196" i="4"/>
  <c r="G195" i="4"/>
  <c r="D195" i="4"/>
  <c r="G194" i="4"/>
  <c r="D194" i="4"/>
  <c r="G193" i="4"/>
  <c r="D193" i="4"/>
  <c r="G192" i="4"/>
  <c r="D192" i="4"/>
  <c r="G191" i="4"/>
  <c r="D191" i="4"/>
  <c r="G190" i="4"/>
  <c r="D190" i="4"/>
  <c r="G189" i="4"/>
  <c r="D189" i="4"/>
  <c r="G188" i="4"/>
  <c r="D188" i="4"/>
  <c r="G187" i="4"/>
  <c r="D187" i="4"/>
  <c r="G186" i="4"/>
  <c r="D186" i="4"/>
  <c r="G185" i="4"/>
  <c r="D185" i="4"/>
  <c r="G184" i="4"/>
  <c r="D184" i="4"/>
  <c r="G183" i="4"/>
  <c r="D183" i="4"/>
  <c r="G182" i="4"/>
  <c r="D182" i="4"/>
  <c r="G181" i="4"/>
  <c r="D181" i="4"/>
  <c r="G180" i="4"/>
  <c r="D180" i="4"/>
  <c r="G179" i="4"/>
  <c r="D179" i="4"/>
  <c r="G178" i="4"/>
  <c r="D178" i="4"/>
  <c r="G177" i="4"/>
  <c r="D177" i="4"/>
  <c r="G176" i="4"/>
  <c r="D176" i="4"/>
  <c r="G175" i="4"/>
  <c r="D175" i="4"/>
  <c r="G174" i="4"/>
  <c r="D174" i="4"/>
  <c r="G173" i="4"/>
  <c r="D173" i="4"/>
  <c r="G172" i="4"/>
  <c r="D172" i="4"/>
  <c r="G171" i="4"/>
  <c r="D171" i="4"/>
  <c r="G170" i="4"/>
  <c r="D170" i="4"/>
  <c r="G169" i="4"/>
  <c r="D169" i="4"/>
  <c r="G168" i="4"/>
  <c r="D168" i="4"/>
  <c r="G167" i="4"/>
  <c r="D167" i="4"/>
  <c r="G166" i="4"/>
  <c r="D166" i="4"/>
  <c r="G165" i="4"/>
  <c r="D165" i="4"/>
  <c r="G164" i="4"/>
  <c r="D164" i="4"/>
  <c r="G163" i="4"/>
  <c r="D163" i="4"/>
  <c r="G162" i="4"/>
  <c r="D162" i="4"/>
  <c r="G161" i="4"/>
  <c r="D161" i="4"/>
  <c r="G160" i="4"/>
  <c r="D160" i="4"/>
  <c r="G159" i="4"/>
  <c r="D159" i="4"/>
  <c r="G158" i="4"/>
  <c r="D158" i="4"/>
  <c r="G157" i="4"/>
  <c r="D157" i="4"/>
  <c r="G156" i="4"/>
  <c r="D156" i="4"/>
  <c r="G155" i="4"/>
  <c r="D155" i="4"/>
  <c r="G154" i="4"/>
  <c r="D154" i="4"/>
  <c r="G153" i="4"/>
  <c r="D153" i="4"/>
  <c r="G152" i="4"/>
  <c r="D152" i="4"/>
  <c r="G151" i="4"/>
  <c r="D151" i="4"/>
  <c r="G150" i="4"/>
  <c r="D150" i="4"/>
  <c r="G149" i="4"/>
  <c r="D149" i="4"/>
  <c r="G148" i="4"/>
  <c r="D148" i="4"/>
  <c r="G147" i="4"/>
  <c r="D147" i="4"/>
  <c r="G146" i="4"/>
  <c r="D146" i="4"/>
  <c r="G145" i="4"/>
  <c r="D145" i="4"/>
  <c r="G144" i="4"/>
  <c r="D144" i="4"/>
  <c r="G143" i="4"/>
  <c r="D143" i="4"/>
  <c r="G142" i="4"/>
  <c r="D142" i="4"/>
  <c r="G141" i="4"/>
  <c r="D141" i="4"/>
  <c r="G140" i="4"/>
  <c r="D140" i="4"/>
  <c r="G139" i="4"/>
  <c r="D139" i="4"/>
  <c r="G138" i="4"/>
  <c r="D138" i="4"/>
  <c r="G137" i="4"/>
  <c r="D137" i="4"/>
  <c r="G136" i="4"/>
  <c r="D136" i="4"/>
  <c r="G135" i="4"/>
  <c r="D135" i="4"/>
  <c r="G134" i="4"/>
  <c r="D134" i="4"/>
  <c r="G133" i="4"/>
  <c r="D133" i="4"/>
  <c r="G132" i="4"/>
  <c r="D132" i="4"/>
  <c r="G131" i="4"/>
  <c r="D131" i="4"/>
  <c r="G130" i="4"/>
  <c r="D130" i="4"/>
  <c r="G129" i="4"/>
  <c r="D129" i="4"/>
  <c r="G128" i="4"/>
  <c r="D128" i="4"/>
  <c r="G127" i="4"/>
  <c r="D127" i="4"/>
  <c r="G126" i="4"/>
  <c r="D126" i="4"/>
  <c r="G125" i="4"/>
  <c r="D125" i="4"/>
  <c r="G124" i="4"/>
  <c r="D124" i="4"/>
  <c r="G123" i="4"/>
  <c r="D123" i="4"/>
  <c r="G122" i="4"/>
  <c r="D122" i="4"/>
  <c r="G121" i="4"/>
  <c r="D121" i="4"/>
  <c r="G120" i="4"/>
  <c r="D120" i="4"/>
  <c r="G119" i="4"/>
  <c r="D119" i="4"/>
  <c r="G118" i="4"/>
  <c r="D118" i="4"/>
  <c r="G117" i="4"/>
  <c r="D117" i="4"/>
  <c r="G116" i="4"/>
  <c r="D116" i="4"/>
  <c r="G115" i="4"/>
  <c r="D115" i="4"/>
  <c r="G114" i="4"/>
  <c r="D114" i="4"/>
  <c r="G113" i="4"/>
  <c r="D113" i="4"/>
  <c r="G112" i="4"/>
  <c r="D112" i="4"/>
  <c r="G111" i="4"/>
  <c r="D111" i="4"/>
  <c r="G110" i="4"/>
  <c r="D110" i="4"/>
  <c r="G109" i="4"/>
  <c r="D109" i="4"/>
  <c r="G108" i="4"/>
  <c r="D108" i="4"/>
  <c r="G107" i="4"/>
  <c r="D107" i="4"/>
  <c r="G106" i="4"/>
  <c r="D106" i="4"/>
  <c r="G105" i="4"/>
  <c r="D105" i="4"/>
  <c r="G104" i="4"/>
  <c r="D104" i="4"/>
  <c r="G103" i="4"/>
  <c r="D103" i="4"/>
  <c r="G102" i="4"/>
  <c r="D102" i="4"/>
  <c r="G101" i="4"/>
  <c r="D101" i="4"/>
  <c r="G100" i="4"/>
  <c r="D100" i="4"/>
  <c r="G99" i="4"/>
  <c r="D99" i="4"/>
  <c r="G98" i="4"/>
  <c r="D98" i="4"/>
  <c r="G97" i="4"/>
  <c r="D97" i="4"/>
  <c r="G96" i="4"/>
  <c r="D96" i="4"/>
  <c r="G95" i="4"/>
  <c r="D95" i="4"/>
  <c r="G94" i="4"/>
  <c r="D94" i="4"/>
  <c r="G93" i="4"/>
  <c r="D93" i="4"/>
  <c r="G92" i="4"/>
  <c r="D92" i="4"/>
  <c r="G91" i="4"/>
  <c r="D91" i="4"/>
  <c r="G90" i="4"/>
  <c r="D90" i="4"/>
  <c r="G89" i="4"/>
  <c r="D89" i="4"/>
  <c r="G88" i="4"/>
  <c r="D88" i="4"/>
  <c r="G87" i="4"/>
  <c r="D87" i="4"/>
  <c r="G86" i="4"/>
  <c r="D86" i="4"/>
  <c r="G85" i="4"/>
  <c r="D85" i="4"/>
  <c r="G84" i="4"/>
  <c r="D84" i="4"/>
  <c r="G83" i="4"/>
  <c r="D83" i="4"/>
  <c r="G82" i="4"/>
  <c r="D82" i="4"/>
  <c r="G81" i="4"/>
  <c r="D81" i="4"/>
  <c r="G80" i="4"/>
  <c r="D80" i="4"/>
  <c r="G79" i="4"/>
  <c r="D79" i="4"/>
  <c r="G78" i="4"/>
  <c r="D78" i="4"/>
  <c r="G77" i="4"/>
  <c r="D77" i="4"/>
  <c r="G76" i="4"/>
  <c r="D76" i="4"/>
  <c r="G75" i="4"/>
  <c r="D75" i="4"/>
  <c r="G74" i="4"/>
  <c r="D74" i="4"/>
  <c r="G73" i="4"/>
  <c r="D73" i="4"/>
  <c r="G72" i="4"/>
  <c r="D72" i="4"/>
  <c r="G71" i="4"/>
  <c r="D71" i="4"/>
  <c r="G70" i="4"/>
  <c r="D70" i="4"/>
  <c r="G69" i="4"/>
  <c r="D69" i="4"/>
  <c r="G68" i="4"/>
  <c r="D68" i="4"/>
  <c r="G67" i="4"/>
  <c r="D67" i="4"/>
  <c r="G66" i="4"/>
  <c r="D66" i="4"/>
  <c r="G65" i="4"/>
  <c r="D65" i="4"/>
  <c r="G64" i="4"/>
  <c r="D64" i="4"/>
  <c r="G63" i="4"/>
  <c r="D63" i="4"/>
  <c r="G62" i="4"/>
  <c r="D62" i="4"/>
  <c r="G61" i="4"/>
  <c r="D61" i="4"/>
  <c r="G60" i="4"/>
  <c r="D60" i="4"/>
  <c r="G59" i="4"/>
  <c r="D59" i="4"/>
  <c r="G58" i="4"/>
  <c r="D58" i="4"/>
  <c r="G57" i="4"/>
  <c r="D57" i="4"/>
  <c r="G56" i="4"/>
  <c r="D56" i="4"/>
  <c r="G55" i="4"/>
  <c r="D55" i="4"/>
  <c r="G54" i="4"/>
  <c r="D54" i="4"/>
  <c r="G53" i="4"/>
  <c r="D53" i="4"/>
  <c r="G52" i="4"/>
  <c r="D52" i="4"/>
  <c r="G51" i="4"/>
  <c r="D51" i="4"/>
  <c r="G50" i="4"/>
  <c r="D50" i="4"/>
  <c r="G49" i="4"/>
  <c r="D49" i="4"/>
  <c r="G48" i="4"/>
  <c r="D48" i="4"/>
  <c r="G47" i="4"/>
  <c r="D47" i="4"/>
  <c r="G46" i="4"/>
  <c r="D46" i="4"/>
  <c r="G45" i="4"/>
  <c r="D45" i="4"/>
  <c r="G44" i="4"/>
  <c r="D44" i="4"/>
  <c r="G43" i="4"/>
  <c r="D43" i="4"/>
  <c r="G42" i="4"/>
  <c r="D42" i="4"/>
  <c r="G41" i="4"/>
  <c r="D41" i="4"/>
  <c r="G40" i="4"/>
  <c r="D40" i="4"/>
  <c r="G39" i="4"/>
  <c r="D39" i="4"/>
  <c r="G38" i="4"/>
  <c r="D38" i="4"/>
  <c r="G37" i="4"/>
  <c r="D37" i="4"/>
  <c r="G36" i="4"/>
  <c r="D36" i="4"/>
  <c r="G35" i="4"/>
  <c r="D35" i="4"/>
  <c r="G34" i="4"/>
  <c r="D34" i="4"/>
  <c r="G33" i="4"/>
  <c r="D33" i="4"/>
  <c r="G32" i="4"/>
  <c r="D32" i="4"/>
  <c r="G31" i="4"/>
  <c r="D31" i="4"/>
  <c r="G30" i="4"/>
  <c r="D30" i="4"/>
  <c r="G29" i="4"/>
  <c r="D29" i="4"/>
  <c r="G28" i="4"/>
  <c r="D28" i="4"/>
  <c r="G27" i="4"/>
  <c r="D27" i="4"/>
  <c r="G26" i="4"/>
  <c r="D26" i="4"/>
  <c r="G25" i="4"/>
  <c r="D25" i="4"/>
  <c r="G24" i="4"/>
  <c r="D24" i="4"/>
  <c r="G23" i="4"/>
  <c r="D23" i="4"/>
  <c r="G22" i="4"/>
  <c r="D22" i="4"/>
  <c r="G21" i="4"/>
  <c r="D21" i="4"/>
  <c r="G20" i="4"/>
  <c r="D20" i="4"/>
  <c r="G19" i="4"/>
  <c r="D19" i="4"/>
  <c r="G18" i="4"/>
  <c r="D18" i="4"/>
  <c r="G17" i="4"/>
  <c r="D17" i="4"/>
  <c r="G16" i="4"/>
  <c r="D16" i="4"/>
  <c r="G15" i="4"/>
  <c r="D15" i="4"/>
  <c r="G14" i="4"/>
  <c r="D14" i="4"/>
  <c r="G13" i="4"/>
  <c r="D13" i="4"/>
  <c r="G12" i="4"/>
  <c r="D12" i="4"/>
  <c r="G11" i="4"/>
  <c r="D11" i="4"/>
  <c r="G10" i="4"/>
  <c r="D10" i="4"/>
  <c r="G9" i="4"/>
  <c r="D9" i="4"/>
  <c r="G8" i="4"/>
  <c r="D8" i="4"/>
  <c r="G7" i="4"/>
  <c r="D7" i="4"/>
  <c r="G6" i="4"/>
  <c r="D6" i="4"/>
  <c r="G5" i="4"/>
  <c r="D5" i="4"/>
  <c r="G4" i="4"/>
  <c r="D4" i="4"/>
  <c r="G3" i="4"/>
  <c r="D3" i="4"/>
  <c r="G2" i="4"/>
  <c r="D2" i="4"/>
  <c r="U37" i="21" l="1"/>
  <c r="V37" i="21" s="1"/>
  <c r="W36" i="21"/>
  <c r="B370" i="4"/>
  <c r="B371" i="4" s="1"/>
  <c r="B401" i="4" s="1"/>
  <c r="A5" i="20" s="1"/>
  <c r="B35" i="20" l="1"/>
  <c r="A36" i="20"/>
  <c r="A38" i="20"/>
  <c r="A41" i="20" s="1"/>
  <c r="U38" i="21"/>
  <c r="V38" i="21" s="1"/>
  <c r="W37" i="21"/>
  <c r="Q30" i="20"/>
  <c r="C35" i="20" l="1"/>
  <c r="U39" i="21"/>
  <c r="V39" i="21" s="1"/>
  <c r="W38" i="21"/>
  <c r="P35" i="20"/>
  <c r="P36" i="20" s="1"/>
  <c r="E19" i="21"/>
  <c r="F19" i="21" s="1"/>
  <c r="Q35" i="20" l="1"/>
  <c r="U40" i="21"/>
  <c r="V40" i="21" s="1"/>
  <c r="W39" i="21"/>
  <c r="D77" i="21"/>
  <c r="E77" i="21" s="1"/>
  <c r="E80" i="21" s="1"/>
  <c r="G19" i="21" s="1"/>
  <c r="P37" i="20"/>
  <c r="Q36" i="20"/>
  <c r="X11" i="21" l="1"/>
  <c r="U41" i="21"/>
  <c r="V41" i="21" s="1"/>
  <c r="W40" i="21"/>
  <c r="P38" i="20"/>
  <c r="Q37" i="20"/>
  <c r="X12" i="21" l="1"/>
  <c r="X13" i="21" s="1"/>
  <c r="X14" i="21" s="1"/>
  <c r="X15" i="21" s="1"/>
  <c r="X16" i="21" s="1"/>
  <c r="X17" i="21" s="1"/>
  <c r="W41" i="21"/>
  <c r="U42" i="21"/>
  <c r="V42" i="21" s="1"/>
  <c r="P39" i="20"/>
  <c r="Q38" i="20"/>
  <c r="X18" i="21" l="1"/>
  <c r="X19" i="21" s="1"/>
  <c r="X20" i="21" s="1"/>
  <c r="X21" i="21" s="1"/>
  <c r="X22" i="21" s="1"/>
  <c r="X23" i="21" s="1"/>
  <c r="X24" i="21" s="1"/>
  <c r="Y16" i="21"/>
  <c r="U43" i="21"/>
  <c r="V43" i="21" s="1"/>
  <c r="W42" i="21"/>
  <c r="P40" i="20"/>
  <c r="Q39" i="20"/>
  <c r="Y23" i="21" l="1"/>
  <c r="B45" i="29" s="1"/>
  <c r="C45" i="29" s="1"/>
  <c r="B44" i="29"/>
  <c r="D44" i="29" s="1"/>
  <c r="Q42" i="29"/>
  <c r="X25" i="21"/>
  <c r="X26" i="21" s="1"/>
  <c r="X27" i="21" s="1"/>
  <c r="X28" i="21" s="1"/>
  <c r="X29" i="21" s="1"/>
  <c r="X30" i="21" s="1"/>
  <c r="X31" i="21" s="1"/>
  <c r="U44" i="21"/>
  <c r="W43" i="21"/>
  <c r="P41" i="20"/>
  <c r="Q40" i="20"/>
  <c r="E44" i="29" l="1"/>
  <c r="F44" i="29"/>
  <c r="G44" i="29"/>
  <c r="F45" i="29"/>
  <c r="E45" i="29"/>
  <c r="Q43" i="29"/>
  <c r="D45" i="29"/>
  <c r="G45" i="29"/>
  <c r="C44" i="29"/>
  <c r="W44" i="21"/>
  <c r="V44" i="21"/>
  <c r="X32" i="21"/>
  <c r="X33" i="21" s="1"/>
  <c r="X34" i="21" s="1"/>
  <c r="X35" i="21" s="1"/>
  <c r="X36" i="21" s="1"/>
  <c r="X37" i="21" s="1"/>
  <c r="X38" i="21" s="1"/>
  <c r="Y30" i="21"/>
  <c r="B46" i="29" s="1"/>
  <c r="C46" i="29" s="1"/>
  <c r="P42" i="20"/>
  <c r="Q41" i="20"/>
  <c r="Y37" i="21" l="1"/>
  <c r="B47" i="29" s="1"/>
  <c r="C47" i="29" s="1"/>
  <c r="D46" i="29"/>
  <c r="Q44" i="29"/>
  <c r="E46" i="29"/>
  <c r="F46" i="29"/>
  <c r="G46" i="29"/>
  <c r="X39" i="21"/>
  <c r="X40" i="21" s="1"/>
  <c r="X41" i="21" s="1"/>
  <c r="X42" i="21" s="1"/>
  <c r="X43" i="21" s="1"/>
  <c r="X44" i="21" s="1"/>
  <c r="AD36" i="21" s="1"/>
  <c r="B59" i="22" s="1"/>
  <c r="C59" i="22" s="1"/>
  <c r="AB70" i="22" s="1"/>
  <c r="P43" i="20"/>
  <c r="Q42" i="20"/>
  <c r="D47" i="29" l="1"/>
  <c r="Q45" i="29"/>
  <c r="F47" i="29"/>
  <c r="G47" i="29"/>
  <c r="E47" i="29"/>
  <c r="Y44" i="21"/>
  <c r="B48" i="29" s="1"/>
  <c r="C48" i="29" s="1"/>
  <c r="A72" i="22"/>
  <c r="Z70" i="22" s="1"/>
  <c r="S8" i="29"/>
  <c r="S9" i="29" s="1"/>
  <c r="AX22" i="29" s="1"/>
  <c r="B72" i="22"/>
  <c r="AA70" i="22" s="1"/>
  <c r="Q43" i="20"/>
  <c r="P44" i="20"/>
  <c r="AX60" i="29" l="1"/>
  <c r="BR60" i="29" s="1"/>
  <c r="AX55" i="29"/>
  <c r="BR55" i="29" s="1"/>
  <c r="AX53" i="29"/>
  <c r="BR53" i="29" s="1"/>
  <c r="AX59" i="29"/>
  <c r="BR59" i="29" s="1"/>
  <c r="AX57" i="29"/>
  <c r="BR57" i="29" s="1"/>
  <c r="AX58" i="29"/>
  <c r="BR58" i="29" s="1"/>
  <c r="AX54" i="29"/>
  <c r="BR54" i="29" s="1"/>
  <c r="AX52" i="29"/>
  <c r="BR52" i="29" s="1"/>
  <c r="AX51" i="29"/>
  <c r="AX56" i="29"/>
  <c r="E48" i="29"/>
  <c r="F48" i="29"/>
  <c r="D48" i="29"/>
  <c r="G48" i="29"/>
  <c r="Q46" i="29"/>
  <c r="Q44" i="20"/>
  <c r="P45" i="20"/>
  <c r="BR62" i="29" l="1"/>
  <c r="BT62" i="29" s="1"/>
  <c r="Q45" i="20"/>
  <c r="P46" i="20"/>
  <c r="Q46" i="20" l="1"/>
  <c r="P47" i="20"/>
  <c r="Q47" i="20" l="1"/>
  <c r="P48" i="20"/>
  <c r="Q48" i="20" l="1"/>
  <c r="P49" i="20"/>
  <c r="Q49" i="20" l="1"/>
  <c r="P50" i="20"/>
  <c r="Q50" i="20" l="1"/>
  <c r="P51" i="20"/>
  <c r="Q51" i="20" l="1"/>
  <c r="P52" i="20"/>
  <c r="Q52" i="20" l="1"/>
  <c r="P53" i="20"/>
  <c r="Q53" i="20" l="1"/>
  <c r="P54" i="20"/>
  <c r="Q54" i="20" l="1"/>
  <c r="P55" i="20"/>
  <c r="Q55" i="20" l="1"/>
  <c r="P56" i="20"/>
  <c r="Q56" i="20" l="1"/>
  <c r="P57" i="20"/>
  <c r="Q57" i="20" l="1"/>
  <c r="P58" i="20"/>
  <c r="Q58" i="20" l="1"/>
  <c r="P59" i="20"/>
  <c r="Q59" i="20" l="1"/>
  <c r="P60" i="20"/>
  <c r="Q60" i="20" l="1"/>
  <c r="P61" i="20"/>
  <c r="Q61" i="20" l="1"/>
  <c r="P62" i="20"/>
  <c r="Q62" i="20" l="1"/>
  <c r="P63" i="20"/>
  <c r="Q63" i="20" l="1"/>
  <c r="P64" i="20"/>
  <c r="Q64" i="20" l="1"/>
  <c r="P65" i="20"/>
  <c r="Q65" i="20" l="1"/>
  <c r="P66" i="20"/>
  <c r="Q66" i="20" l="1"/>
  <c r="P67" i="20"/>
  <c r="Q67" i="20" l="1"/>
  <c r="P68" i="20"/>
  <c r="Q68" i="20" l="1"/>
  <c r="P69" i="20"/>
  <c r="Q69" i="20" s="1"/>
</calcChain>
</file>

<file path=xl/sharedStrings.xml><?xml version="1.0" encoding="utf-8"?>
<sst xmlns="http://schemas.openxmlformats.org/spreadsheetml/2006/main" count="2167" uniqueCount="958">
  <si>
    <t>Battery power (kW)</t>
  </si>
  <si>
    <t>Time (sec)</t>
  </si>
  <si>
    <t>Fuel cell power (kW)</t>
  </si>
  <si>
    <t>Battery SoC (%)</t>
  </si>
  <si>
    <t xml:space="preserve">DC BUS VOLTAGE </t>
  </si>
  <si>
    <t>Nfc</t>
  </si>
  <si>
    <t>Nbat</t>
  </si>
  <si>
    <t>Load Profile (kW)</t>
  </si>
  <si>
    <t>Total Batt Power (kW)</t>
  </si>
  <si>
    <t>TotalFC power (kW)</t>
  </si>
  <si>
    <t>FC power (kW)</t>
  </si>
  <si>
    <t>TotalFC power(kw)</t>
  </si>
  <si>
    <t>Fuel consumption</t>
  </si>
  <si>
    <t>Fuel consumption (kW) in y axis</t>
  </si>
  <si>
    <t>Power output (kW) in x axis</t>
  </si>
  <si>
    <t>k1</t>
  </si>
  <si>
    <t>k2</t>
  </si>
  <si>
    <t>k3</t>
  </si>
  <si>
    <t>Sampling_dt(sec)</t>
  </si>
  <si>
    <t>Sampling_dt(hrs)</t>
  </si>
  <si>
    <t>Fuel consumption (f(pfc)) for 1 FC (kW)</t>
  </si>
  <si>
    <t>SUM</t>
  </si>
  <si>
    <t>FC_total*hrs(kwh)</t>
  </si>
  <si>
    <t>H2 price in $/kwh</t>
  </si>
  <si>
    <t>Fuel cost ($)</t>
  </si>
  <si>
    <t>H2 in $/kg</t>
  </si>
  <si>
    <t>Fctotal(kw)</t>
  </si>
  <si>
    <t>Addit_Ploss(kW)</t>
  </si>
  <si>
    <t>sum</t>
  </si>
  <si>
    <t>*Source: Cost-effective control of Roll-on/Roll-off Emission-Free Ships</t>
  </si>
  <si>
    <t>Ke-m  ( kg/kwh)</t>
  </si>
  <si>
    <t>Fuel consumption (kg)</t>
  </si>
  <si>
    <t xml:space="preserve">Fuel cost ($) </t>
  </si>
  <si>
    <t>Fuel cost</t>
  </si>
  <si>
    <t xml:space="preserve">Abs(Pfc(t)-Pfc(t-1) </t>
  </si>
  <si>
    <t>SUM(ABS(Pfc(t)-Pfc(t-1)</t>
  </si>
  <si>
    <t>TRANSIENT DEGRADATION</t>
  </si>
  <si>
    <t>Coeff</t>
  </si>
  <si>
    <t>Microvolt/DkW</t>
  </si>
  <si>
    <t>sum(Abs(Pfc(t)-Pfc(t-1)))</t>
  </si>
  <si>
    <t>DkW</t>
  </si>
  <si>
    <t>TotalTransient Degrad</t>
  </si>
  <si>
    <t xml:space="preserve">microvolt  </t>
  </si>
  <si>
    <t xml:space="preserve">START/STOP CYCLE </t>
  </si>
  <si>
    <t>Cycles</t>
  </si>
  <si>
    <t>MicroVolt/cycle</t>
  </si>
  <si>
    <t>Total start/stop Degrad</t>
  </si>
  <si>
    <t>Always 1 start/stop cycle start from 0 and end to 0 at end of voyage</t>
  </si>
  <si>
    <t xml:space="preserve">Low Power operation (&lt;10% rated power) </t>
  </si>
  <si>
    <t>Power &lt;15 kW</t>
  </si>
  <si>
    <t xml:space="preserve">High Power operation (&gt;90% rated power) </t>
  </si>
  <si>
    <t>Power &gt; 135 kW</t>
  </si>
  <si>
    <t>Microvolt/hr</t>
  </si>
  <si>
    <t>Hours of low power oper</t>
  </si>
  <si>
    <t>Total LPO degrad</t>
  </si>
  <si>
    <t>Hours of high power oper</t>
  </si>
  <si>
    <t>Total HPO degrad</t>
  </si>
  <si>
    <t>TOTAL DEGRAD</t>
  </si>
  <si>
    <t>microvolt</t>
  </si>
  <si>
    <t>hrs</t>
  </si>
  <si>
    <t>Microvolt/cycle</t>
  </si>
  <si>
    <t>REF</t>
  </si>
  <si>
    <t>Synthesis of degradation mechanisms and of their impacts on degradation</t>
  </si>
  <si>
    <t>rates on proton-exchange membrane fuel cells and lithium-ion</t>
  </si>
  <si>
    <t>nickel–manganese–cobalt batteries in hybrid transport application</t>
  </si>
  <si>
    <t xml:space="preserve">and Fletcher study </t>
  </si>
  <si>
    <t>Colors</t>
  </si>
  <si>
    <t>Transient</t>
  </si>
  <si>
    <t>LPO</t>
  </si>
  <si>
    <t>HPO</t>
  </si>
  <si>
    <t>Constant</t>
  </si>
  <si>
    <t>Red</t>
  </si>
  <si>
    <t>orange</t>
  </si>
  <si>
    <t>An energy management strategy to concurrently optimise fuel con_x0002_sumption &amp; PEM fuel cell lifetime in a hybrid vehicle</t>
  </si>
  <si>
    <t>No color</t>
  </si>
  <si>
    <t>-</t>
  </si>
  <si>
    <t>Add minutes in intervals and convert to hours dividing by 60</t>
  </si>
  <si>
    <t>*From 101 hrs only 1 hr &lt;10%</t>
  </si>
  <si>
    <t>However this is not very frequent…small durations above 1.2 MW in most profiles..very small frequency</t>
  </si>
  <si>
    <t>a round trip of 47.2 days (sailing+port staying) repeated over lifetime</t>
  </si>
  <si>
    <t>PER YEAR</t>
  </si>
  <si>
    <t xml:space="preserve">IN MOST PROFILES 1-2 DAYS AT PORTS..SO ON AVERAGE ABOUT 1.5 DAYS AT PORT AFTER EACH VOYAGE… </t>
  </si>
  <si>
    <t>days in sailing/ports</t>
  </si>
  <si>
    <t>out of operation</t>
  </si>
  <si>
    <t>Total Degradation after 1 round trip (47.2 days)</t>
  </si>
  <si>
    <t>V</t>
  </si>
  <si>
    <t>microVolt</t>
  </si>
  <si>
    <t>BoL max power</t>
  </si>
  <si>
    <t>EoL max power (=rated)</t>
  </si>
  <si>
    <t>Maximum cell voltage(V)</t>
  </si>
  <si>
    <t>10% voltage drop (V)</t>
  </si>
  <si>
    <t>10% voltage drop (microV)</t>
  </si>
  <si>
    <t>20% voltage drop (V)</t>
  </si>
  <si>
    <t>20% voltage drop (microV)</t>
  </si>
  <si>
    <t>Voltage drop</t>
  </si>
  <si>
    <t>LITERATURE VALUES</t>
  </si>
  <si>
    <t xml:space="preserve">Voltage drop </t>
  </si>
  <si>
    <t>15% voltage drop (V)</t>
  </si>
  <si>
    <t>15% voltage drop (microV)</t>
  </si>
  <si>
    <t>years to replace</t>
  </si>
  <si>
    <t>microvolt (calculation is correct crosschecked)</t>
  </si>
  <si>
    <t>We can say this way we are more accurate…and we can also leave some margin and replace the fuel cells at the end of the corresponding year???? (with vessel out of operation)</t>
  </si>
  <si>
    <t>After how many round trips replace the stacks</t>
  </si>
  <si>
    <t>round trips until replacement</t>
  </si>
  <si>
    <t xml:space="preserve">After how many years do we replace the stacks if each year has 7 round trips </t>
  </si>
  <si>
    <t>IF WE CONSIDER STH IN THE MIDDLE LIKE 15% VOLTAGE DROP</t>
  </si>
  <si>
    <t>How many FC operating hours do these round trips until replacement correspond?</t>
  </si>
  <si>
    <t xml:space="preserve">1 round trip </t>
  </si>
  <si>
    <t>based on all_in-one profile file_new maneuv</t>
  </si>
  <si>
    <t>If we start from 175 kW and max power drops by 15% we reach 150 kW…so we could assume replacement when voltage drops by 15%</t>
  </si>
  <si>
    <t>Hydrogen consumption total after 1 round trip (47days) in kg</t>
  </si>
  <si>
    <t>How much does voltage drop after each round triop compared to its reference</t>
  </si>
  <si>
    <t>% reduction of V</t>
  </si>
  <si>
    <t>Ref(microvolt)</t>
  </si>
  <si>
    <t>Voltage drop(microvolt</t>
  </si>
  <si>
    <t>WE COULD SAY THAT POWER OUTPUT AND FUEL CONSUMPTION RELATIONS ARE LINEAR (For most interval)</t>
  </si>
  <si>
    <t>in 18 months (1. 5 years</t>
  </si>
  <si>
    <t>Initial(kg/day)</t>
  </si>
  <si>
    <t>Final(kg/day)</t>
  </si>
  <si>
    <t>Cross-check of results (verification with the other paper)</t>
  </si>
  <si>
    <t>here you can see almost linear fuel consumption increase</t>
  </si>
  <si>
    <t>in 1.5 months from 158 to 161 kg/day</t>
  </si>
  <si>
    <t xml:space="preserve">Percentage increase = </t>
  </si>
  <si>
    <t>In our case it is less it is like 0.94%</t>
  </si>
  <si>
    <t>GRAPH</t>
  </si>
  <si>
    <t>Hydrogen consumption increase vs time</t>
  </si>
  <si>
    <t>1.5%..</t>
  </si>
  <si>
    <t>At beginning</t>
  </si>
  <si>
    <t>Months</t>
  </si>
  <si>
    <t>Vref</t>
  </si>
  <si>
    <t>Vdrop</t>
  </si>
  <si>
    <t>SoH (%)</t>
  </si>
  <si>
    <t>Cumulative voltage drop</t>
  </si>
  <si>
    <t xml:space="preserve">Roundtrips </t>
  </si>
  <si>
    <t>SOH estimation =( (Vref-Vcumulative_drop)/Vref)* 100%</t>
  </si>
  <si>
    <t xml:space="preserve">2 DC BUSES </t>
  </si>
  <si>
    <t>2 battery DC-DC converters</t>
  </si>
  <si>
    <t>comments</t>
  </si>
  <si>
    <t>2 battery packs</t>
  </si>
  <si>
    <t>1 pack in each DC bus</t>
  </si>
  <si>
    <t>BoP and DC-DC converters are integrated into Zepp150</t>
  </si>
  <si>
    <t>2 electric AC motors</t>
  </si>
  <si>
    <t xml:space="preserve">Bow thruster </t>
  </si>
  <si>
    <t>1 propeller</t>
  </si>
  <si>
    <t>we need converters one in each side before the DC bus</t>
  </si>
  <si>
    <t>connected with a bus-tie switch (if only 1 bus and it fails-&gt; no propulsion)</t>
  </si>
  <si>
    <t>250 kW (same as in the original ANKIE versio also same as to right drawing)…Helps maneuvering</t>
  </si>
  <si>
    <t>2 DC/AC inverters</t>
  </si>
  <si>
    <t>1 for each propulsion motor</t>
  </si>
  <si>
    <t>1 emergency DG</t>
  </si>
  <si>
    <t>1 LH2 tank</t>
  </si>
  <si>
    <t>Located ideally in open space close to FC system if possible</t>
  </si>
  <si>
    <t>1 AC-DC converter for DG</t>
  </si>
  <si>
    <t>Diesel tank</t>
  </si>
  <si>
    <t>In the original diesel mechanical version it was stored in bottom tanks</t>
  </si>
  <si>
    <t>Connect DG to DC bus</t>
  </si>
  <si>
    <t>1 converter for bow thruster?</t>
  </si>
  <si>
    <t xml:space="preserve">ANKIE </t>
  </si>
  <si>
    <t>Systems FOR NEW ANKIE DESIGN</t>
  </si>
  <si>
    <t>This is still the same as in the original design even if needed (see literature papers)</t>
  </si>
  <si>
    <t>DESIGN</t>
  </si>
  <si>
    <t>the best position for the LH2 tank in the current design of ANKIE is to place it at the foredeck (front end of the vessel)</t>
  </si>
  <si>
    <t>LH2 TANK</t>
  </si>
  <si>
    <t>BENEFITS: Away from bridge deck, not right above accomodation deck, may be helpful for system stability because of the large weight placed ath the back in ER (reduce trim) -&gt; however we don’t do a stability analysis</t>
  </si>
  <si>
    <t>DRAWBKACS; Long distances of piping required (higher risk)</t>
  </si>
  <si>
    <t>Alternative in the design:</t>
  </si>
  <si>
    <t>Superstructure (bridge etc.) to be placed at the fore part of the vessel like in the LH2 Tata steel carrier and the LH2 tank at the back right above the ME room</t>
  </si>
  <si>
    <t>Engine specifications: Engine length = 4.261 meters, Width = 1.756 meters, Height = 2.076 meters. W = 11.6 tons. (cross-check with the link above0 </t>
  </si>
  <si>
    <t>ORIGINAL</t>
  </si>
  <si>
    <t>https://cdn.wartsila.com/docs/default-source/product-files/engines/ms-engine/brochure-o-e-w20.pdf?sfvrsn=4020e545_12 </t>
  </si>
  <si>
    <t>Engine room (ER) volume;</t>
  </si>
  <si>
    <t>ER breadth = 10.3 meters </t>
  </si>
  <si>
    <t>(whole breadth of vessel = 12.5 meters but there is 1.1 meter for tank space on both right and left side) </t>
  </si>
  <si>
    <t>ER height = 4.2 meters </t>
  </si>
  <si>
    <r>
      <t>(</t>
    </r>
    <r>
      <rPr>
        <i/>
        <sz val="12"/>
        <color rgb="FF000000"/>
        <rFont val="Calibri"/>
        <family val="2"/>
        <scheme val="minor"/>
      </rPr>
      <t>ER starts 1 meter above the bottom of the vessel at tank top) above teh engine room at 5.2 meters from the ground starts the accomodation space. The accomodation space is from 5.2 to 8 meters (whole Depth moulded from bottom of vessel to the main deck is 8 meters. </t>
    </r>
  </si>
  <si>
    <t>ER length = 10.8 meters.</t>
  </si>
  <si>
    <t>5605 kg</t>
  </si>
  <si>
    <t>HIGHEST hydrogen CONSUMPTION</t>
  </si>
  <si>
    <t>Dordrecht-Finland (170hrs)</t>
  </si>
  <si>
    <t>FUEL CELL SYSTEM</t>
  </si>
  <si>
    <t>TOTAL DIESEL CONSUMPTION AFTER 1 ROUND TRIP</t>
  </si>
  <si>
    <t>trips</t>
  </si>
  <si>
    <t>TOTAL</t>
  </si>
  <si>
    <t>kg</t>
  </si>
  <si>
    <t>Initial (fuel kg)</t>
  </si>
  <si>
    <t>FINAL</t>
  </si>
  <si>
    <t>BASED on this estimate weight and volume of LH2 tank</t>
  </si>
  <si>
    <t>150 Kw each'</t>
  </si>
  <si>
    <t xml:space="preserve">Justify with the lowest efficiency of DG and also more importntly comparing LHV of diesel and LHV of hydrogen we can see the difference </t>
  </si>
  <si>
    <t>Closer to the cargo holds because closer to the propeller should be the converters/motors</t>
  </si>
  <si>
    <t>From: Pratt and Klebanoff 2016 (big Sandia report)</t>
  </si>
  <si>
    <t>Volumetric spec of LH2 tanks (m^3/kg)</t>
  </si>
  <si>
    <t xml:space="preserve">In general these 1-2 days at each port for loading/unloading are more than enough to refuel as well when needed in parallel (after ensuring all the proper safety measures are in place) </t>
  </si>
  <si>
    <t>Weight of LH2 tank(kg)</t>
  </si>
  <si>
    <t xml:space="preserve">Volume of LH2 tank(m^3) </t>
  </si>
  <si>
    <t>&lt;200 m^3 given in the LH2 tata steel carrier</t>
  </si>
  <si>
    <t>In the main room in a separate FC room - well ventilated (2 rooms are not required since we have batteries and DGs I think)</t>
  </si>
  <si>
    <t>However it would be better if sth happens in that FC room to have the other operable so ideally in 2 FC rooms?</t>
  </si>
  <si>
    <t xml:space="preserve">AVAILABLE ER Volume </t>
  </si>
  <si>
    <t>m^3</t>
  </si>
  <si>
    <t xml:space="preserve">L = 1.25 meters, W =0.7 m and H = 0.68 m == Total volume = 0.595 m^3 </t>
  </si>
  <si>
    <t>Since ER height = 4.2 meters and each FC = 0.68 meters, we can place 5 FCs on top of each other (Height = 0.68*5 = 3.4 &lt; 4.2)</t>
  </si>
  <si>
    <t xml:space="preserve">in 2 columns where each column is 5 fuel cells </t>
  </si>
  <si>
    <t xml:space="preserve">2 battery packs </t>
  </si>
  <si>
    <t>Leave some margins between the 2 columns and from the walls for maintenance</t>
  </si>
  <si>
    <t>It would be good if they were as power supply sources on the side of FC room….</t>
  </si>
  <si>
    <t>Then close to the battery room -&gt; their DC-DC converters…</t>
  </si>
  <si>
    <t>we don’t need to design the e-motors and converters just say what is the space required and if it is feasible after installing FC and batteries</t>
  </si>
  <si>
    <t>we also need switchboard remember</t>
  </si>
  <si>
    <t>we can also have them more widespread in the breadth if needed… but we do that to see if it is possible to fit..</t>
  </si>
  <si>
    <t>ALL THESE PLACEMENTS AND LOCATIONS ARE VERY MUCH RELATED TO STABILITY, CENTERS OF GRAVITY AND WEIGHT DISTRIBUTIONS THAT IS OUT OF SCOPE.</t>
  </si>
  <si>
    <t>WE JUST NEED TO DEMONSTRATE IF IT IS SOMEHOW FEASIBLE TO LOCATE THEM OR IF DESIGN CHANGES ARE REQUIRED.</t>
  </si>
  <si>
    <t xml:space="preserve">WE SHOULD SAY THAT THE AS ANDREA SAID..FOR EACH PROFILE </t>
  </si>
  <si>
    <t>WE GET 1 DESIGN…....Pbatmax from the profiles based on the operation of FC it covers the differnece…</t>
  </si>
  <si>
    <t>Pbat max = Ebatmax/Crate ….assume C-rate = 1…</t>
  </si>
  <si>
    <t>we should say this as a way to size the batteries.</t>
  </si>
  <si>
    <t>This profile determines the battery size</t>
  </si>
  <si>
    <t>largest SoC range…from about 25-79%</t>
  </si>
  <si>
    <t xml:space="preserve">so we can say 20-80% we size the battery </t>
  </si>
  <si>
    <t>from matlab code Pbatmax= 96.5 KW</t>
  </si>
  <si>
    <t>Ebatmax =96.5kwh</t>
  </si>
  <si>
    <t xml:space="preserve">so we say Ebatmax = 100 kwh </t>
  </si>
  <si>
    <t>BATTERY DEGRADATION</t>
  </si>
  <si>
    <t>DoD</t>
  </si>
  <si>
    <t>MAX SoC</t>
  </si>
  <si>
    <t>MIN(SoC)</t>
  </si>
  <si>
    <t>MAX CYCLES</t>
  </si>
  <si>
    <t>AT 44% DoD -&gt; MAX Number of cycles = 60,000</t>
  </si>
  <si>
    <t>EC (@44.1% DoD)</t>
  </si>
  <si>
    <t>Max cycles at 44.1% DoD</t>
  </si>
  <si>
    <t>if we performed this profile over the lifetime all the time….batteries would be replaced after:</t>
  </si>
  <si>
    <t xml:space="preserve">If we did 1 trip per day all year </t>
  </si>
  <si>
    <t xml:space="preserve">years </t>
  </si>
  <si>
    <t xml:space="preserve">DoD = maxSoC - minSoC = </t>
  </si>
  <si>
    <t>EC (@40.6 % DoD)</t>
  </si>
  <si>
    <t>Max cycles at 40.6% DoD</t>
  </si>
  <si>
    <t>EC at 35.6% DoD</t>
  </si>
  <si>
    <t>Max Cycles at 35.6 % DoD</t>
  </si>
  <si>
    <t>EC at 40.6% DoD</t>
  </si>
  <si>
    <t xml:space="preserve">Max cycles at 30% DoD </t>
  </si>
  <si>
    <t>EC at 30% DoD</t>
  </si>
  <si>
    <t>Max cycles at 50.8% DoD</t>
  </si>
  <si>
    <t>EC at 50.8% DoD</t>
  </si>
  <si>
    <t>MAX cycles at 41.65% DoD</t>
  </si>
  <si>
    <t>EC at 41.6% DoD</t>
  </si>
  <si>
    <t>MAX CYCLES AT 40.4% DoD</t>
  </si>
  <si>
    <t>EC at 40.4% DoD</t>
  </si>
  <si>
    <t>Max cycles at 48.18% DoD</t>
  </si>
  <si>
    <t>EC at 48.18% DoD</t>
  </si>
  <si>
    <t>EC at 39.5% DoD</t>
  </si>
  <si>
    <t>Max cycles at 39.5% DoD</t>
  </si>
  <si>
    <t>Max cycles at 42.6% DoD</t>
  </si>
  <si>
    <t>EC at 42.6% DoD</t>
  </si>
  <si>
    <t>REFERENCE</t>
  </si>
  <si>
    <t>PBES-Overview-NMC-LTO_2019-05-21-1.pdf (spbes.com) AND </t>
  </si>
  <si>
    <t>Techno-Economic Feasibility Study of BatteryPowered Ferries (RESEARCH PAPER)</t>
  </si>
  <si>
    <t>PRAXIS BATTERIES</t>
  </si>
  <si>
    <t>513.01 GreenBattery Rev1.12 A4.cdr (praxis-automation.eu)</t>
  </si>
  <si>
    <t>Cycles (1C)</t>
  </si>
  <si>
    <t>DoD(%)</t>
  </si>
  <si>
    <t>EC (@40.6% DoD)</t>
  </si>
  <si>
    <t>EC (@35.6% DoD)</t>
  </si>
  <si>
    <t>Max cycles at 35.6% DoD</t>
  </si>
  <si>
    <t>x</t>
  </si>
  <si>
    <t>y</t>
  </si>
  <si>
    <t>EC</t>
  </si>
  <si>
    <t>at the REQUIRED DoD (%)</t>
  </si>
  <si>
    <t>NOT NEEDED SINCE IT IS 50% DoD</t>
  </si>
  <si>
    <t>CYCLING AGING</t>
  </si>
  <si>
    <t>CALENDAR AGING</t>
  </si>
  <si>
    <t>LFP</t>
  </si>
  <si>
    <t>Trips</t>
  </si>
  <si>
    <t>Dordrecht_Finland</t>
  </si>
  <si>
    <t>Finland_ports</t>
  </si>
  <si>
    <t>Finland_Sweden</t>
  </si>
  <si>
    <t>Sweden_Netherlands</t>
  </si>
  <si>
    <t>Amsterdam_maneuv</t>
  </si>
  <si>
    <t>Amsterdam_Lithuania</t>
  </si>
  <si>
    <t>Lithuania_ports</t>
  </si>
  <si>
    <t>Lithuania_sweden</t>
  </si>
  <si>
    <t>sweden_ports</t>
  </si>
  <si>
    <t>sweden_belgium</t>
  </si>
  <si>
    <t>belgium_dordrecht</t>
  </si>
  <si>
    <t xml:space="preserve">Every year -&gt; at the end of each year there is some capacity degradation due to calendar aging </t>
  </si>
  <si>
    <t>% capacity lost every year</t>
  </si>
  <si>
    <t>%</t>
  </si>
  <si>
    <t xml:space="preserve">% </t>
  </si>
  <si>
    <t xml:space="preserve">Battery is replaced when it loses 20% capacity </t>
  </si>
  <si>
    <t>THIS 20 on nominator is 20% capacity loss to replace the battery</t>
  </si>
  <si>
    <t>1 trip - EC</t>
  </si>
  <si>
    <t>DoD%</t>
  </si>
  <si>
    <t>EC(@ DoD%)</t>
  </si>
  <si>
    <t xml:space="preserve">Annual trips (7) </t>
  </si>
  <si>
    <t>Max cycles at DoD (LFP)</t>
  </si>
  <si>
    <t>AVERAGE DOD%</t>
  </si>
  <si>
    <t>No of trips to reach max. cycles</t>
  </si>
  <si>
    <t>ESTIMATION OF REPLACEMENT PERIOD OF BATTERIES</t>
  </si>
  <si>
    <t>CYCLING CAPACITY DEGRAD</t>
  </si>
  <si>
    <t>Total capacity degrad (cycling+calendar) every year</t>
  </si>
  <si>
    <t>years</t>
  </si>
  <si>
    <t>Try also capacity degradation formula</t>
  </si>
  <si>
    <t>a1</t>
  </si>
  <si>
    <t>a2</t>
  </si>
  <si>
    <t>b1</t>
  </si>
  <si>
    <t>b2</t>
  </si>
  <si>
    <t>c1</t>
  </si>
  <si>
    <t>SoC</t>
  </si>
  <si>
    <t xml:space="preserve">T </t>
  </si>
  <si>
    <t>K</t>
  </si>
  <si>
    <t>t</t>
  </si>
  <si>
    <t>days</t>
  </si>
  <si>
    <t xml:space="preserve">DAYS out of operation (end of each year) </t>
  </si>
  <si>
    <t>this formula is not so accurate for LTO - limited data from litearture on LTO</t>
  </si>
  <si>
    <t>Annual Calendar Capacity deg</t>
  </si>
  <si>
    <t xml:space="preserve">storage temperature </t>
  </si>
  <si>
    <t>SoC at which it remains stored the battery</t>
  </si>
  <si>
    <t>Assessment of the calendar aging of lithium-ion batteries for a long-term—Space missions</t>
  </si>
  <si>
    <t>REFERENCE FOR CALENDAR AGING</t>
  </si>
  <si>
    <t>but for LFP AND NMC a lot of studies -&gt; more accurate estimations</t>
  </si>
  <si>
    <t>Assume when it is at port for cargo operations for 1-1.5 days no calendar aging</t>
  </si>
  <si>
    <t>but for continous 36 days there is this calendar aging</t>
  </si>
  <si>
    <t>TOTAL CYCLING DEGRAD</t>
  </si>
  <si>
    <t>EC(@ DoD%) - CYCLES/year</t>
  </si>
  <si>
    <t>%capacitylost/year</t>
  </si>
  <si>
    <t>SMALL CYCLING DEGRADATION BECAUSE OF SMALL SoC range</t>
  </si>
  <si>
    <t>Annual round trips</t>
  </si>
  <si>
    <t>ALSO AFTER DISCUSSIONS WITH LINDERT IT MAKES MORE SENSE TO REPLACE WHEN VOLTAGE DROPS BY 10-15%</t>
  </si>
  <si>
    <t>REMEMBER WE ARE AT 15% VOLTAGE DROP</t>
  </si>
  <si>
    <t>NOT REQUIRED</t>
  </si>
  <si>
    <t>OR EVEN EASIER WE CAN JUST SAY EFFICIENCY = OUTPUT/INPUT POWER….that we know the values…</t>
  </si>
  <si>
    <t>THE KEY IS TO FIND HOW EFFICIENCY DROPS WITH RESPECT TO VOLTAGE DROP</t>
  </si>
  <si>
    <t>BATTERY SOH</t>
  </si>
  <si>
    <t>This is 30% increase of fuel consumption</t>
  </si>
  <si>
    <t>IN DAL'ARMI PAPER: VOLTAGE DROPS by 5% IN 5 MONTHS</t>
  </si>
  <si>
    <t>so as much as efficiency drops -&gt; input power (kW) increases</t>
  </si>
  <si>
    <t>17 months -10% drop efficiency</t>
  </si>
  <si>
    <t>17 months - 15% drop voltage</t>
  </si>
  <si>
    <t>DROP VOLTAGE(%)</t>
  </si>
  <si>
    <t>DROP EFFICIENCY(%)</t>
  </si>
  <si>
    <t>ROUND TRIP VOLTAGE and efficiency losses</t>
  </si>
  <si>
    <t>INPUT POWER INCREASE(%)</t>
  </si>
  <si>
    <t>(output power = constant)</t>
  </si>
  <si>
    <t>(see above)</t>
  </si>
  <si>
    <t>(SEE BELOW)</t>
  </si>
  <si>
    <t>% increase of fuel consumption</t>
  </si>
  <si>
    <t>dal'armi (for 17 months)</t>
  </si>
  <si>
    <t>Ebatterymax(kwh)</t>
  </si>
  <si>
    <t>SOH(%)</t>
  </si>
  <si>
    <t>AGAIN AS WITH THE FUEL CELL WE ASSUME THAT THE BATTERY ENEGY CAPACITY LISTED IN THE DATASHEET….AND THE CAPACITY WE USE IS THE END OF LIFE…(guaranteed)</t>
  </si>
  <si>
    <t>YEARS</t>
  </si>
  <si>
    <t>FUEL CONSUMPTION CALCULATION ALTERNATIVE</t>
  </si>
  <si>
    <t>FUNCTION OF Kg now the FC</t>
  </si>
  <si>
    <t xml:space="preserve">Total FC (kg) </t>
  </si>
  <si>
    <t>REAL-TIME CONTROLLER</t>
  </si>
  <si>
    <t>GLOBAL OPTIMIZATION-WITH ONBOARD CHARGING</t>
  </si>
  <si>
    <t>OPTIMIZATION - NO ONBOARD CHARGING</t>
  </si>
  <si>
    <t>LFP BATTERY COSTS</t>
  </si>
  <si>
    <t xml:space="preserve">Source: </t>
  </si>
  <si>
    <t>Maintenance</t>
  </si>
  <si>
    <t>Source</t>
  </si>
  <si>
    <t>Replacement</t>
  </si>
  <si>
    <t>CAPEX($/kwh)</t>
  </si>
  <si>
    <t>Optimized Configuration of Diesel Engine-Fuel Cell-Battery Hybrid Power Systems in a Platform Supply Vessel to Reduce CO2 Emissions</t>
  </si>
  <si>
    <t>Annual Discount rates used</t>
  </si>
  <si>
    <t>Values</t>
  </si>
  <si>
    <t>Optimal ship lifetime fuel and power system selection under uncertainty</t>
  </si>
  <si>
    <t>Hydrogen price</t>
  </si>
  <si>
    <t>LT PEM FUEL CELLS</t>
  </si>
  <si>
    <t>CAPEX($/kw)</t>
  </si>
  <si>
    <t>Uncertainty analysis of the optimal health-conscious operation of a hybrid PEMFC coastal ferry</t>
  </si>
  <si>
    <t>3.3 - 8.2 $/kg (sensitivity analysis</t>
  </si>
  <si>
    <t>Values ($/kg)</t>
  </si>
  <si>
    <t>$/kwh</t>
  </si>
  <si>
    <t>$/kg</t>
  </si>
  <si>
    <t>3.33 - 15 $/kg (uncertainty probabilitydistributions)</t>
  </si>
  <si>
    <t xml:space="preserve">Lifetime prediction and the economic lifetime of Proton Exchange Membrane fuel cells </t>
  </si>
  <si>
    <t>Conversion (hydrogen price)</t>
  </si>
  <si>
    <t>Sizing Optimization Of A Fuel Cell/Battery Hybrid System For A Domestic Ferry Using A Whole Ship System Simulator</t>
  </si>
  <si>
    <t>2 - 8$/kg (sensitivity for 2,4,6,8)</t>
  </si>
  <si>
    <t>Integrated design and control optimization of fuel cell hybrid mining truck with minimized lifecycle cost</t>
  </si>
  <si>
    <t>4$/kg (fixed price over lifetime)</t>
  </si>
  <si>
    <t>2.6 - 8.2$/kg</t>
  </si>
  <si>
    <t>Optimal design strategy for fuel cell-based hybrid power system of all-electric ships</t>
  </si>
  <si>
    <t>interest rate</t>
  </si>
  <si>
    <t>annual discount rate</t>
  </si>
  <si>
    <t>Drop even below 2$/kg by 2050, but they have considered 3$/kg</t>
  </si>
  <si>
    <t>Green hydrogen cost-potentials for global trade </t>
  </si>
  <si>
    <t xml:space="preserve"> market leaders predict cost of batteries in usd/kwh to remain almost constant after 2030 until 2045</t>
  </si>
  <si>
    <t>REF: Transport electrification: the effect of recent battery cost
reduction on future emission scenario</t>
  </si>
  <si>
    <t>CAPEX ($/kwh) change over time</t>
  </si>
  <si>
    <t>CAPEX ($/kw) change over time</t>
  </si>
  <si>
    <t>Deloitte-Ballard white paper on fuel cells for fueling future mobility. Fueling the Future of Mobility Hydrogen and fuel cell solutions for transportation, Tech. rep. 2020-01-09, Deloitte, China, 2020(1).</t>
  </si>
  <si>
    <t>1000-1100</t>
  </si>
  <si>
    <t>200-250 $/KWH (in 2030) - BEST CASE: 200 usd/kwh, worst case NOW near 2020 or so is 840$/kwh, REF = 570$/kwh (it was in 2016 between 500-600 USD/kwh it seems)</t>
  </si>
  <si>
    <t>The Future of Hydrogen Report prepared by the IEA for the G20, Japan Seizing today’s opportunitie</t>
  </si>
  <si>
    <t>3-4 $/kg in long term in operating area</t>
  </si>
  <si>
    <r>
      <t> </t>
    </r>
    <r>
      <rPr>
        <sz val="13.5"/>
        <color rgb="FF000000"/>
        <rFont val="Times New Roman"/>
        <family val="1"/>
      </rPr>
      <t>Application of fuel cells with zero-carbon fuels in short-sea shipping</t>
    </r>
  </si>
  <si>
    <t>assumed discount rate</t>
  </si>
  <si>
    <t xml:space="preserve">Replacement </t>
  </si>
  <si>
    <t xml:space="preserve">The engine replacement is not considered due to the assumption that its lifetime is 20 years. </t>
  </si>
  <si>
    <t>Diesel price ($/kg)</t>
  </si>
  <si>
    <t>0.78$/kg (croatian fuel price)</t>
  </si>
  <si>
    <t>420-840 $/kW</t>
  </si>
  <si>
    <t>5.8 $/kg</t>
  </si>
  <si>
    <t>2.5-5.5$/kg</t>
  </si>
  <si>
    <t>EU hydrogen policy Hydrogen as an energy carrier for a climate-neutral economy</t>
  </si>
  <si>
    <t>Fuel cell prices and the battery price will decline by at least 25% by the time they will need to be replaced</t>
  </si>
  <si>
    <t>A Preliminary Study on an Alternative Ship Propulsion System Fueled by Ammonia: Environmental and Economic Assessments</t>
  </si>
  <si>
    <t xml:space="preserve">Discount rate </t>
  </si>
  <si>
    <t>5% (also give annual inflation rate as 2%</t>
  </si>
  <si>
    <t>DIESEL ENGINE (M/E)</t>
  </si>
  <si>
    <t>5.2$/KW/year</t>
  </si>
  <si>
    <t>0.014 $/kwh lifetime energy consumption estimation in kwh</t>
  </si>
  <si>
    <t>1000 $/kw</t>
  </si>
  <si>
    <t>1% CAPEX</t>
  </si>
  <si>
    <t>500 $/KW</t>
  </si>
  <si>
    <t>0.5$/kw/year</t>
  </si>
  <si>
    <t>2$/kw/year</t>
  </si>
  <si>
    <t>PROPULSION MOTORS</t>
  </si>
  <si>
    <t>CONVERTERS</t>
  </si>
  <si>
    <t>870$/kw</t>
  </si>
  <si>
    <t xml:space="preserve">https://www.humsterlandenergie.nl/resources/LInks-duurzaam/Linkpagina/20180619_Hydrogenics_EU-P2G-Platform_for-distribution.pdf </t>
  </si>
  <si>
    <t>760$/kw (in 2030)</t>
  </si>
  <si>
    <t>390$/KW (now)  - SEE ON RIGHT FOR FUTURE REPLACEMENT COSTS</t>
  </si>
  <si>
    <t>We can assume 50% the replacement cost</t>
  </si>
  <si>
    <t xml:space="preserve">as function of CAPEX (50%of CAPEX = replacement) </t>
  </si>
  <si>
    <t>LH2 tank cost</t>
  </si>
  <si>
    <t>DIESEL TANK</t>
  </si>
  <si>
    <t>VALUES</t>
  </si>
  <si>
    <t>source</t>
  </si>
  <si>
    <t>POTENTIAL AND LIMITATIONS OF BATTERY-ELECTRIC CONTAINER SHIP PROPULSION SYSTEMS</t>
  </si>
  <si>
    <t>0.54$/kg (VLSFO price)</t>
  </si>
  <si>
    <t>Interest rate</t>
  </si>
  <si>
    <t>0.816$/kg</t>
  </si>
  <si>
    <t>460$/kwh</t>
  </si>
  <si>
    <t>Life-cycle assessment and life-cycle cost assessment of power batteries for all-electric vessels for short-sea navigation</t>
  </si>
  <si>
    <t>No replacement (25 years)  - 350 days annual operation for containerships</t>
  </si>
  <si>
    <t>INCLUDE ALSO THE PWC predictions around the operational area</t>
  </si>
  <si>
    <t>Performance evaluation on thermodynamics-economy-environment of PEMFC vehicle power system under dynamic condition</t>
  </si>
  <si>
    <t>5.8$/kg</t>
  </si>
  <si>
    <t>Batteries also can be operated continuously and do not have to be switched off, unlike diesel generator, to perform extensive maintenance.</t>
  </si>
  <si>
    <t>Sizing and Control of a Hybrid Ship Propulsion System Using Multi-Objective Double-Layer Optimization </t>
  </si>
  <si>
    <t>1.45$/kg</t>
  </si>
  <si>
    <t>2000$/kw</t>
  </si>
  <si>
    <t xml:space="preserve">5% of investment (maybe this is until replacement not annually this value </t>
  </si>
  <si>
    <t>Most studies assume a system life cycle of 20-30 years, whereas stack lifetime is currently 2-3 years [185]. Although some manufacturers aspire lifetimes in the range of 5-7 years, this is still an ambitious target for most suppliers [186].</t>
  </si>
  <si>
    <t>WHY REPLACE ONLY STACK and keep operating the rest of the system</t>
  </si>
  <si>
    <t>6$/kg</t>
  </si>
  <si>
    <t>A Comparison of the State-of-the-Art Reinforcement  Learning Algorithms for Health-Aware Energy &amp;Emissions Management in Zero-emission Ships</t>
  </si>
  <si>
    <t>7.5$/kg</t>
  </si>
  <si>
    <t>Cost-effective control of Roll-on/Roll-off EmissionFree Ships</t>
  </si>
  <si>
    <t>Operation cost</t>
  </si>
  <si>
    <t>0.4$/kwh</t>
  </si>
  <si>
    <t>Lifetime = 30 years (but for high-pressure storage tanks)</t>
  </si>
  <si>
    <t>Life Cycle Assessment of a Hydrogen and Fuel Cell RoPax Ferry Prototype</t>
  </si>
  <si>
    <t>No replacement 30 years for DG and M/E</t>
  </si>
  <si>
    <t>Comprehensive review on fuel cell technology for stationary applications as sustainable and efficient poly-generation energy systems</t>
  </si>
  <si>
    <t>1100-1200$/Kw</t>
  </si>
  <si>
    <t>900$/Kw in 2027 and 600$/kW in 2030</t>
  </si>
  <si>
    <t>Green hydrogen economy - predicted development of tomorrow: PwC</t>
  </si>
  <si>
    <t xml:space="preserve">THIS INCREASE IS PURELY DUE TO FUEL CELL DEGRADATION BUT THERE ARE </t>
  </si>
  <si>
    <t>OTHER REASONS LIKE FOULING FOR HYDROGEN CONSUMPTION INCREASE</t>
  </si>
  <si>
    <t>Sizing Optimization Of A Fuel Cell/Battery Hybrid System For A Domestic Ferry Using A Whole Ship simulator</t>
  </si>
  <si>
    <t>162.5$/kg H2</t>
  </si>
  <si>
    <t>Physical Energy Storage Employed Worldwide☆</t>
  </si>
  <si>
    <t>27.63 $/kwh (too small)</t>
  </si>
  <si>
    <t>21$/kw/year (O&amp;M fixed annual cost (TOO HIGH It seems)</t>
  </si>
  <si>
    <r>
      <t xml:space="preserve">A Preliminary Study on an Alternative Ship Propulsion System Fueled by Ammonia: Environmental and Economic Assessments - </t>
    </r>
    <r>
      <rPr>
        <b/>
        <sz val="11"/>
        <color rgb="FFFF0000"/>
        <rFont val="Var(--nova-font-family-display)"/>
      </rPr>
      <t>BUT TAKEN FROM SAME REFERENCE AS THAT IN stack replacement costs</t>
    </r>
  </si>
  <si>
    <t>Trending/moving towards 1% -&gt; so currently (2018 study) it seems it was higher</t>
  </si>
  <si>
    <t>Cost of liquefying hydrogen</t>
  </si>
  <si>
    <t>Hydrogen liquefaction: A review of the funda_x0002_mental physics, engineering practice and future opportunities,</t>
  </si>
  <si>
    <t>1 $/kg</t>
  </si>
  <si>
    <t>0.9$/kg (also 0.9$/kg for distribution)</t>
  </si>
  <si>
    <t xml:space="preserve">https://www.europarl.europa.eu/RegData/etudes/BRIE/2021/689332/EPRS_BRI(2021)689332_EN.pdf </t>
  </si>
  <si>
    <t xml:space="preserve">200 - 270$/kg </t>
  </si>
  <si>
    <t>A Review on the Cost Analysis of Hydrogen Gas Storage Tanks for Fuel Cell Vehicles</t>
  </si>
  <si>
    <t>0.844$/kg (MGO price Rotterdam)</t>
  </si>
  <si>
    <t>Ship and Bunker, Rotterdam bunker prices. [Online]. Available: https://shipandbunker.com/ prices/emea/nwe/nl-rtm-rotterdam#MGO</t>
  </si>
  <si>
    <t>80-100k hours for short sea cargo vessels</t>
  </si>
  <si>
    <t>Cost-Analysis-Power-2-Fuel_def_2020.pdf (smartport.nl) </t>
  </si>
  <si>
    <t>Cost-Analysis-Power-2-Fuel_def_2020.pdf (smartport.nl)</t>
  </si>
  <si>
    <t>1 round trip(47 days) = 755 hours</t>
  </si>
  <si>
    <t xml:space="preserve">100k hours = 132 round trips </t>
  </si>
  <si>
    <t>7 round trips/year -&gt; so engines can last 19 years (so if it is the old ANKIE it is fine - no replacement)</t>
  </si>
  <si>
    <t>PowerPoint-presentatie (utwente.nl)</t>
  </si>
  <si>
    <t>According to Pratt and Klebanoff (2016), it takes around 1 hr to fill 1000 kg LH2 in one hydrogen tank on the upper deck of the ferry, through direct refuelling by trailers (SO we can estimate the amount it takes for the corresponding hydrogen amount (maximum 5-6 hours for 5.5 tons which is hte maximum required</t>
  </si>
  <si>
    <t>300$/kg (long lifespan) - Also give boil-off rate 1%/day, but I think in the project they said it might be much less after discussions</t>
  </si>
  <si>
    <t>discount rate</t>
  </si>
  <si>
    <t>Energy and cost analysis of a hydrogen driven high speed passenger ferry</t>
  </si>
  <si>
    <t>8% (based on Oslo market from 2014-19)</t>
  </si>
  <si>
    <t>Normally, the old engines are replaced with new ones to minimize the time the ship is out of service. A service and replacement of diesel engines takes about 1–2 weeks, during which a replacement ferry must be rented. The old engines are afterwards refurbished and sold. The replacement of diesel engines and consequent down time of the ferry is a major cost</t>
  </si>
  <si>
    <t>Residual value of high-speed diesel engines = 50% of original cost (but in our case this is not sold afterwards)</t>
  </si>
  <si>
    <t>The new fuel cell costs (CAPEX in future depends on annual production volumes…if they increase prices will drop</t>
  </si>
  <si>
    <t>600 (in 2029) 480 $/kw in 2030 - linear decrease of price until then….and after 2026 increase of FC lifetime to 30k hours for Ballard</t>
  </si>
  <si>
    <r>
      <t>The overall fuel cell system costs are equally divided for components with limited lifetime on one side, mainly the stack and wearable components in the BoP, a</t>
    </r>
    <r>
      <rPr>
        <b/>
        <u/>
        <sz val="11"/>
        <color theme="1"/>
        <rFont val="Calibri"/>
        <family val="2"/>
        <scheme val="minor"/>
      </rPr>
      <t>nd other components with lifetime similar to the lifetime of the HSC on the other side, such as non-wearable BoP components, control and monitoring systems, piping, safety systems, auxiliary equipment and regulatory approvals.</t>
    </r>
    <r>
      <rPr>
        <sz val="11"/>
        <color theme="1"/>
        <rFont val="Calibri"/>
        <family val="2"/>
        <scheme val="minor"/>
      </rPr>
      <t>(these last 20 years)</t>
    </r>
  </si>
  <si>
    <t>** MAINTENANCE COSTS DEPEND A LOT ON HOW YOU OPERATE THE BATTERY/FC/ and all the systems - so should it be included?</t>
  </si>
  <si>
    <t>For both batteries and fuel cells predictions are given until 2030 due to uncertainty (cannot predict production volumes after 2030)</t>
  </si>
  <si>
    <t>Assume the costs of diesel engines, e-motors and converters are fixed over time (no more progress/development on these technologies</t>
  </si>
  <si>
    <t>THERE MIGHT ALSO BE FUTURE CHANGES IN LH2 STORAGE TANK COSTS (BUT ASSUME THE PRICES ARE CONSTANT (no data about predictions)</t>
  </si>
  <si>
    <t>This lifetime of 25k hours given in the datasheets of FCs according to Aarskog (above ref) is for the degradable components for which the main cost is the stack and some few wearable BoP components</t>
  </si>
  <si>
    <t>The hydrogen storage is assumed to have the same lifetime as the HSC.(light weight carbon fibre reinforced Type 4 cylinders
from Hexagon were selected)  - SO LIFETIME = 20 YEARS</t>
  </si>
  <si>
    <t>All components (power electronics and electric motor) are expected to have the same lifetime as the HSC = 20 years</t>
  </si>
  <si>
    <t>can this be assumed until the end of lifetime (20 years?)</t>
  </si>
  <si>
    <t>25,000 euros per 100 kW fuel cell system (250 euros/kW)</t>
  </si>
  <si>
    <t>Can we assume 50% of CAPEX (same as FC?)  say only degraded modules are replaced and the rest of BoP (cooling/monitoring etc. remain)</t>
  </si>
  <si>
    <t>570k for 2 x 600 Kw motors and 2 propellers (propulsion system)</t>
  </si>
  <si>
    <t>475 USD/kw</t>
  </si>
  <si>
    <t>515$/KWH</t>
  </si>
  <si>
    <t>AVERAGE OF THE ABOVE 3</t>
  </si>
  <si>
    <t xml:space="preserve">REPLACEMENT = 50% CAPEX </t>
  </si>
  <si>
    <t>Kw</t>
  </si>
  <si>
    <t>$/kw</t>
  </si>
  <si>
    <t>WHERE THEY GIVE 0.4185 microvolt for load changing degradation which is also for a same size of FC…</t>
  </si>
  <si>
    <t>FC operating hours = 25k until replacement</t>
  </si>
  <si>
    <t>we consider low power degradation until the FC starts and reaches 10% rated power level</t>
  </si>
  <si>
    <t>Very close to the actual hours given by the manufacturer</t>
  </si>
  <si>
    <t>Days</t>
  </si>
  <si>
    <t>Years</t>
  </si>
  <si>
    <t>In 1 year degradation</t>
  </si>
  <si>
    <t xml:space="preserve">FUEL CONSUMPTION (kg) = Input power * coefficient….so the same % increase of fuel consumption after every round trip is </t>
  </si>
  <si>
    <t>Degradation rate 0.4185 microvolt/Dkw transient</t>
  </si>
  <si>
    <t>HOWEVER the cost of diesel fuel is like 0.5-1 $/kg and the cost of hydrogen is more than 2-3$/kg</t>
  </si>
  <si>
    <r>
      <t>it was assumed that service and maintenance mainly consists of replacing degraded or defective FC-modules with new or refurbished FC-modules.</t>
    </r>
    <r>
      <rPr>
        <b/>
        <sz val="11"/>
        <color rgb="FF000000"/>
        <rFont val="Arial"/>
        <family val="2"/>
      </rPr>
      <t xml:space="preserve"> It was assumed that for a FC-module this can be performed within a few hours overnight while the ferry is not in operation, and that the ferry would not need to be taken out of service to perform this task. </t>
    </r>
    <r>
      <rPr>
        <sz val="11"/>
        <color rgb="FF000000"/>
        <rFont val="Arial"/>
        <family val="2"/>
      </rPr>
      <t>Since it is mainly the membrane with catalysts that has a short lifetime, or perhaps single components have failed, the degraded or defective module may afterwards be refurbished and resold or reused</t>
    </r>
  </si>
  <si>
    <t>but we can replace the fuel cells in the 1-2 days the vessel is out of operation after each voyage</t>
  </si>
  <si>
    <t xml:space="preserve">NO DEGRADATION IN THE LAST 36 DAYS OF </t>
  </si>
  <si>
    <t>1ST YEAR</t>
  </si>
  <si>
    <t>2nd YEAR</t>
  </si>
  <si>
    <t>5th year</t>
  </si>
  <si>
    <t>4th year</t>
  </si>
  <si>
    <t>3rd year</t>
  </si>
  <si>
    <t>% INCREASE (24.24-30.37)</t>
  </si>
  <si>
    <t>EACH YEAR (just no operation of fuel cell)</t>
  </si>
  <si>
    <t>These intervals that are bigger are at the end of each year that there is no operation</t>
  </si>
  <si>
    <t xml:space="preserve">so we wait 36 days at the end of each year and then operate 47 days and then there is a new increase </t>
  </si>
  <si>
    <t xml:space="preserve">100 kwh (EoL) </t>
  </si>
  <si>
    <t>Guaranteed</t>
  </si>
  <si>
    <t xml:space="preserve">100 kwh </t>
  </si>
  <si>
    <t>they do the tests at full loads but not at part loads</t>
  </si>
  <si>
    <t>Equivalent  cycles at specific DoD %</t>
  </si>
  <si>
    <t>Degradation might not drop linearly due to current increase</t>
  </si>
  <si>
    <t>Experiments take a lot of time to get these data….and different operating conditions in the experiments etc.</t>
  </si>
  <si>
    <t>they usually have data about degradation at constant full load or sth ….so even at part loads they don’t have data</t>
  </si>
  <si>
    <t>these coefficients are really challenging to estimate what values to use</t>
  </si>
  <si>
    <t>also for transient laoding very challenging to do the experiments</t>
  </si>
  <si>
    <t>source: Dynamic energy modelling for ship life-cycle performance assessment</t>
  </si>
  <si>
    <t>FC CAPEX</t>
  </si>
  <si>
    <t>Average</t>
  </si>
  <si>
    <t>LFP BATTERY CAPEX</t>
  </si>
  <si>
    <t>DIESEL (MAIN) ENGINE CAPEX</t>
  </si>
  <si>
    <t xml:space="preserve">Average </t>
  </si>
  <si>
    <t>CONVERTERS/Inverters</t>
  </si>
  <si>
    <t>E-motors</t>
  </si>
  <si>
    <t xml:space="preserve">LH2 TANK </t>
  </si>
  <si>
    <t>SHOULD WE ALSO INCLUDE AUXILIARY DIESEL GENERATOR? OR SAY JUST FOCUS ON PROPULSION SYSTEM EQUIPMENT BECAUSE ALSO THE 9 FUEL CELLS ARE REPLACED NOT THE 10 at this interval -so 9 fuel cells no diesel generator</t>
  </si>
  <si>
    <t>we also need diesel price predictions</t>
  </si>
  <si>
    <t>$/kgH2</t>
  </si>
  <si>
    <t>BOW THRUSTERS REMAIN THE SAME IN BOTH VERSION</t>
  </si>
  <si>
    <t>SAY THAT MOST STUDIES EITHER CONSIDER A RANGE OF PRICE AND DO A SENSITIVITY ANALYSIS OR ASSUME CONSTANT PRICE</t>
  </si>
  <si>
    <t>Hydrogen price $/kg (sensitivity analysis)</t>
  </si>
  <si>
    <t>YEAR</t>
  </si>
  <si>
    <t>Assume for PWC use the price of Netherlands</t>
  </si>
  <si>
    <t>BAT installed capacity</t>
  </si>
  <si>
    <t>kwh</t>
  </si>
  <si>
    <t>kw</t>
  </si>
  <si>
    <t>TOTAL CAPEX ($)</t>
  </si>
  <si>
    <t>TOTAL CAPEX($)</t>
  </si>
  <si>
    <t>M/E power</t>
  </si>
  <si>
    <t>FC-DC/DC</t>
  </si>
  <si>
    <t>BAT-DC/DC</t>
  </si>
  <si>
    <t>DC/AC</t>
  </si>
  <si>
    <t>kW</t>
  </si>
  <si>
    <t>Motor power</t>
  </si>
  <si>
    <t>Netherlands</t>
  </si>
  <si>
    <t>Finland</t>
  </si>
  <si>
    <t>Sweden</t>
  </si>
  <si>
    <t>Lithuania</t>
  </si>
  <si>
    <t>Belgium</t>
  </si>
  <si>
    <t>SCENARIO 1</t>
  </si>
  <si>
    <t>Constant for 20 y</t>
  </si>
  <si>
    <t>$/kg for the 5 countries of operation (average)</t>
  </si>
  <si>
    <t>PWC green hydrogen predictions (Average from the countries of operation)</t>
  </si>
  <si>
    <t>We don’t know where it will refuel every time</t>
  </si>
  <si>
    <t>However, we can make some comments about where it is better to do so</t>
  </si>
  <si>
    <t>It might decide to refuel in Sweden if there is available</t>
  </si>
  <si>
    <t>instead of lithuania that may not be or don’t know if it will be</t>
  </si>
  <si>
    <t>In general, try to refuel when there is available hydrogen at early</t>
  </si>
  <si>
    <t>stages of operation where there is a lot of uncertainty</t>
  </si>
  <si>
    <t>e.g. when possible avoid refueling in Finland</t>
  </si>
  <si>
    <t>Prefer in Netherlands or Belgium that is much cheaper</t>
  </si>
  <si>
    <t>Price($/kw)</t>
  </si>
  <si>
    <t>Assume there will not be significant variations in diesel price</t>
  </si>
  <si>
    <t>European Heavy‑Duty Vehicles – Cost effectiveness of fuel efficiency technologies for long‑haul tractor‑trailers in the 2025‑2030 timeframe</t>
  </si>
  <si>
    <t>See they predict almost constant dieel rpices in 10 years based on historical data</t>
  </si>
  <si>
    <t>and we also see the fluctuations in diesel prices are very small especially compared to H2</t>
  </si>
  <si>
    <t>A comparative total cost of ownership analysis of heavy duty on-road and off-road vehicles powered by hydrogen, electricity, and diesel</t>
  </si>
  <si>
    <t>ALSO IN THIS REF THEY ASSUME DIESEL PRICE ALMOST CONSTANT UNTIL 2050…SMALL VARIATIONS</t>
  </si>
  <si>
    <t>Hydrodynamic Simulation of Green Hydrogen Catamaran Operating in Lisbon, Portugal</t>
  </si>
  <si>
    <t>interest</t>
  </si>
  <si>
    <t>1.33 $/kw/year</t>
  </si>
  <si>
    <t>3.25$/kw/year</t>
  </si>
  <si>
    <t>197$/kw</t>
  </si>
  <si>
    <t>984 $/kw</t>
  </si>
  <si>
    <t>remember diesel in our vessel is placed</t>
  </si>
  <si>
    <t xml:space="preserve">at the bottom parts (bottom tanks) </t>
  </si>
  <si>
    <t>1 litre = 0.84 kg diesel</t>
  </si>
  <si>
    <t>5.12$/kw/year</t>
  </si>
  <si>
    <t>SCENARIO 2: Based on Hydrodynamic Simulation of Green Hydrogen Catamaran Operating in Lisbon, Portugal (taken from DNV)</t>
  </si>
  <si>
    <t>MGO price</t>
  </si>
  <si>
    <t>$/litre</t>
  </si>
  <si>
    <t>HIGHLY UNCERTAIN DEPENDS A LOT ON HOW THEY ARE OPERATED ALSO HOW OFTEN AND WHAT COST THEY ARE MAINTAINED</t>
  </si>
  <si>
    <t xml:space="preserve">OPEX COST 9.75$/KW/YEAR (IS THERE MAINTENANCE COST?) </t>
  </si>
  <si>
    <t>MGO DENSITY = 860kg/m^3 = 0.86 g/mL</t>
  </si>
  <si>
    <t>1L = 0.86kg based on the above</t>
  </si>
  <si>
    <t>Increase in diesel consumption due to engine deterioration</t>
  </si>
  <si>
    <t>Check this number</t>
  </si>
  <si>
    <t>A review of fuel cell systems for maritime applications (old Lindert paper)</t>
  </si>
  <si>
    <t>CHECK END OF LIFE INCREASE IN kg</t>
  </si>
  <si>
    <t>25.29% increase in kg due to FC degrad</t>
  </si>
  <si>
    <t xml:space="preserve">CHECK FOR THE INCREASED CONSUMPTION 25.29% </t>
  </si>
  <si>
    <t>SO THE RESULTS MATCH…SO AFTER EACH TRIP THERE IS ALSO THIS INCREASE AT THE LAST YEAR</t>
  </si>
  <si>
    <r>
      <rPr>
        <b/>
        <sz val="11"/>
        <color theme="1"/>
        <rFont val="Calibri"/>
        <family val="2"/>
        <scheme val="minor"/>
      </rPr>
      <t>25.29% INCREASE DUE TO FC degrad, 10% due to increased fouling etc. +5% margin to remain at the end of each port.</t>
    </r>
    <r>
      <rPr>
        <sz val="11"/>
        <color theme="1"/>
        <rFont val="Calibri"/>
        <family val="2"/>
        <scheme val="minor"/>
      </rPr>
      <t>We don’t need to refuel at each port…however it is important to refuel whenever hydrogen is available at the locations to reduce the risk of not finding in next port</t>
    </r>
  </si>
  <si>
    <t>Amount of hydrogen (longest voyage)</t>
  </si>
  <si>
    <t>kg H2</t>
  </si>
  <si>
    <t>$/kg fuel</t>
  </si>
  <si>
    <t xml:space="preserve">ASSUME THIS AMOUNT IS ADDED TO THE TANK WHENEVER WE REFUEL (Max. level refuel) </t>
  </si>
  <si>
    <t>SHAFT GENERATOR (Original diesel version)</t>
  </si>
  <si>
    <t>also they are the same thrusters in the TATA STEEL CARRIER</t>
  </si>
  <si>
    <t>7 round trips (1 year) = 755 * 7</t>
  </si>
  <si>
    <t xml:space="preserve">YEARS (1 Year = 7 round trips = 7 * 5285 operating hours) </t>
  </si>
  <si>
    <t>Operating hours</t>
  </si>
  <si>
    <t>Replacement  of components</t>
  </si>
  <si>
    <t>Diesel consumption increase (%) - compared to initial</t>
  </si>
  <si>
    <t>We can just say this is the big maintenance of engines</t>
  </si>
  <si>
    <t>but there is also annual regular maintenance</t>
  </si>
  <si>
    <t>5.2$/kw/year</t>
  </si>
  <si>
    <t>MAX</t>
  </si>
  <si>
    <t xml:space="preserve">EoL </t>
  </si>
  <si>
    <t>!!!!!!!! IMPORTANT: THERE IS ALSO INCREASE IN DIESEL CONSUMPTION DUE TO  OTHER REASONS: SO consider also here a 15% spare capacity</t>
  </si>
  <si>
    <t>New diesel consumption due to wear/fouling of engine</t>
  </si>
  <si>
    <t>1st voyage Dordrecht_finland (maximum consumption in one voyage</t>
  </si>
  <si>
    <t>Maximum amount of diesel due to wear and fouling</t>
  </si>
  <si>
    <t>Extra (spare capacity) - fouling etc. - increased consumption</t>
  </si>
  <si>
    <t>TOTAL AMOUNT OF DIESEL TO BE CARRIED ONBOARD</t>
  </si>
  <si>
    <t>This value is for tank dimensioning</t>
  </si>
  <si>
    <t xml:space="preserve">MGO DENSITY (kg/m^3) </t>
  </si>
  <si>
    <t xml:space="preserve">Occupied volume (m^3) by the mass of diesel </t>
  </si>
  <si>
    <t>kg MGO</t>
  </si>
  <si>
    <t>Amount of diesel longest voyage</t>
  </si>
  <si>
    <t>CAPEX ($/KW)</t>
  </si>
  <si>
    <t>DIESEL AUXILIARY GENERATOR</t>
  </si>
  <si>
    <t>in general say very similar cost to M/E</t>
  </si>
  <si>
    <t>Shaft generator power (kw)</t>
  </si>
  <si>
    <t>BOW THRUSTER</t>
  </si>
  <si>
    <t>250 KW (SAME FOR BOTH VERSIONS)</t>
  </si>
  <si>
    <t>Leave it out of the cost comparison</t>
  </si>
  <si>
    <t>BIG EMERGENCY DG for the Hydrogen-battery hybrid version</t>
  </si>
  <si>
    <t>9 + 2 fuel cells</t>
  </si>
  <si>
    <t>9 FOR PROPULSION 2 FOR AUXILIARIES</t>
  </si>
  <si>
    <t>0 FC DC converters (EXTRA converters mean - they are integrated into the stack)</t>
  </si>
  <si>
    <t>Only for auxiliary load demands (STANDBY/EMERGENCY DG auxiliary: 168 kW but shaft GENERATOR 312 KW -&gt; so 2 more Zepp of 150 kW is good).</t>
  </si>
  <si>
    <t>2 auxiliary FC (2x150 = 300 kW)</t>
  </si>
  <si>
    <t>In case of hydrogen fuel unavailability to avoid waiting (What rating?) - BIG ENOUGH FOR THE BIGGEST VOYAGE</t>
  </si>
  <si>
    <t>FC propulsion power</t>
  </si>
  <si>
    <t>standby/emergency DG  (Original diesel version)</t>
  </si>
  <si>
    <t>standby generator power (kW)</t>
  </si>
  <si>
    <t>THE STANDBY GENERATOR/EMERGENCY IS ALSO REMOVED IN THE NEW VERSION</t>
  </si>
  <si>
    <t>Need to find data only if include auxiliary systems</t>
  </si>
  <si>
    <r>
      <t>COSTS OF ALL THE</t>
    </r>
    <r>
      <rPr>
        <b/>
        <sz val="11"/>
        <color rgb="FF00B0F0"/>
        <rFont val="Calibri"/>
        <family val="2"/>
        <scheme val="minor"/>
      </rPr>
      <t xml:space="preserve"> PROPULSION </t>
    </r>
    <r>
      <rPr>
        <b/>
        <sz val="11"/>
        <color theme="1"/>
        <rFont val="Calibri"/>
        <family val="2"/>
        <scheme val="minor"/>
      </rPr>
      <t xml:space="preserve">SYSTEM COMPONENTS </t>
    </r>
  </si>
  <si>
    <t>SHAFT GENERATOR IS REMOVED IN THE NEW VERSION (SEE THE PURPOSE in the lifecycle costs of using shaft generator in diesel mechanical</t>
  </si>
  <si>
    <t>After that constant until 2045</t>
  </si>
  <si>
    <t>https://www2.deloitte.com/content/dam/Deloitte/cn/Documents/finance/deloitte-cn-fueling-the-future-of-mobility-en-200101.pdf</t>
  </si>
  <si>
    <t>Price($/kwh)</t>
  </si>
  <si>
    <t>Electricity storage and renewables: Costs and markets to 2030 (irena.org)</t>
  </si>
  <si>
    <t>CAPEX CHANGE (Deloitte-Ballard)</t>
  </si>
  <si>
    <t>CAPEX CHANGE (IRENA-ELECTRICITY COST AND MARKET)</t>
  </si>
  <si>
    <t>No full engine replacement in 20 years</t>
  </si>
  <si>
    <t>No converter replacement in 20 years</t>
  </si>
  <si>
    <t>No e-motor replacement in 20 years</t>
  </si>
  <si>
    <t>No tank replacement in 20 years</t>
  </si>
  <si>
    <t>MAINTENANCE COST FOR ALL PROPULSION EQUIPMENT</t>
  </si>
  <si>
    <t>ANNUAL BATTERY MAINTENANCE ($)</t>
  </si>
  <si>
    <t>BAT MAINTENANCE FACTOR ($/kw/year)</t>
  </si>
  <si>
    <t>FC MAINTENANCE FACTOR (% CAPEX)</t>
  </si>
  <si>
    <t>TOTAL FC MAINTENANCE ($) UNTIL REPLACEMENT</t>
  </si>
  <si>
    <t>ANNUAL MAINTENANCE ($) FOR 4 years (5th year replacement)</t>
  </si>
  <si>
    <t xml:space="preserve">DIESEL ENGINE MAINTENANCE FACTOR ($/kw/year) </t>
  </si>
  <si>
    <t>ANNUAL DIESEL ENGINE MAINTENANCE ($)</t>
  </si>
  <si>
    <t>REPLACEMENT COST FACTOR (% OF CAPEX)</t>
  </si>
  <si>
    <t>CONVERTER MAINTENANCE FACTOR ($/kw/year)</t>
  </si>
  <si>
    <t>AVERAGE</t>
  </si>
  <si>
    <t>ANNUAL CONVERTER AND INVERTER MAINTENANCE ($)</t>
  </si>
  <si>
    <t>E-MOTOR MAINTENANCE FACTOR ($/kw/year)</t>
  </si>
  <si>
    <t>ANNUAL E-MOTOR MAINTENANCE ($)</t>
  </si>
  <si>
    <t>LH2 TANK MAINTENANCE FACTOR ($/kw/year)</t>
  </si>
  <si>
    <t>Assume that I replace all the battery systems after 7 years</t>
  </si>
  <si>
    <t>No other data found + maintenance cost is very small (little maintenance)</t>
  </si>
  <si>
    <t>Boil-Off Rate(1 bar, 15°C, Total capacity) Vacuum &lt; 2*10-2 mbar  ======= 0.19%/day</t>
  </si>
  <si>
    <t xml:space="preserve">VERY MINIMAL BOIL-OFF RATE ALREADY - + with the development of the tanks </t>
  </si>
  <si>
    <t>1 TABLE FOR THE MACHINERY 1 FOR THE TANKS AND 1 FOR THE FUEL COSTS I CAN MAKE]</t>
  </si>
  <si>
    <t>COST ANALYSIS</t>
  </si>
  <si>
    <t>INCLUDE ALSO WEIGHTS/VOLUMES IN TABLES?</t>
  </si>
  <si>
    <t>CAPEX ($)</t>
  </si>
  <si>
    <t>REPLACEMENT COST WITH VARIABLE CAPEX</t>
  </si>
  <si>
    <t>MAINTENANCE ($)</t>
  </si>
  <si>
    <t>HYDROGEN VERSION</t>
  </si>
  <si>
    <t>REPLACEMENT ($)</t>
  </si>
  <si>
    <t>MOTORS</t>
  </si>
  <si>
    <t>DIESEL VERSION</t>
  </si>
  <si>
    <t>MAIN ENGINE</t>
  </si>
  <si>
    <t>REPLACEMENT ($) - FIXED</t>
  </si>
  <si>
    <t>REPLACEMENT ($) - VARIABLE</t>
  </si>
  <si>
    <t>DIESEL COST - FIXED ($)</t>
  </si>
  <si>
    <t>HYDROGEN COST - FIXED (2$/kg)</t>
  </si>
  <si>
    <t>DIESEL COST - VARIABLE ($)</t>
  </si>
  <si>
    <t>HYDROGEN COST - FIXED (4$/kg)</t>
  </si>
  <si>
    <t>HYDROGEN COST - FIXED (6$/kg)</t>
  </si>
  <si>
    <t>HYDROGEN COST - FIXED (8$/kg)</t>
  </si>
  <si>
    <t>HYDROGEN COST - VARIABLE (PWC)</t>
  </si>
  <si>
    <t>BATTERIES</t>
  </si>
  <si>
    <t>FUEL CELLS</t>
  </si>
  <si>
    <t>Average ($/kg)</t>
  </si>
  <si>
    <t>Round trips</t>
  </si>
  <si>
    <t>Fuel consumption (tons)</t>
  </si>
  <si>
    <t>YEAR 2</t>
  </si>
  <si>
    <t>YEAR 3</t>
  </si>
  <si>
    <t>YEAR 4</t>
  </si>
  <si>
    <t>YEAR 5</t>
  </si>
  <si>
    <t xml:space="preserve">Increase in hydrogen cons. due to FC degradation only </t>
  </si>
  <si>
    <t>Margin (24.48% + 15%spare capacity) - Aarskog Energy analysis</t>
  </si>
  <si>
    <t>Total hydrogen consumed (kg) per year</t>
  </si>
  <si>
    <t xml:space="preserve">YEAR 1 </t>
  </si>
  <si>
    <t>2025-2026</t>
  </si>
  <si>
    <t>2026-27</t>
  </si>
  <si>
    <t>2027-28</t>
  </si>
  <si>
    <t>2028-29</t>
  </si>
  <si>
    <t>2029-30</t>
  </si>
  <si>
    <t>HYDROGEN CONSUMPTION (kg)</t>
  </si>
  <si>
    <t>HYDROGEN COST ($)</t>
  </si>
  <si>
    <t>Hydrogen cost  ($)</t>
  </si>
  <si>
    <t>2045 (EoL - Scrapped)</t>
  </si>
  <si>
    <t>Diesel consumption (kg)</t>
  </si>
  <si>
    <t>Fluctuations/predictions until 2044</t>
  </si>
  <si>
    <t>TOTAL DIESE CONSUMPTION VALUES (kg)</t>
  </si>
  <si>
    <t>Number of round trips</t>
  </si>
  <si>
    <t>1 euro = 1 usd</t>
  </si>
  <si>
    <t>Diesel cost ($) - Variable</t>
  </si>
  <si>
    <t>Diesel cost ($) - Fixed</t>
  </si>
  <si>
    <t xml:space="preserve">NPV </t>
  </si>
  <si>
    <t>Residual value of batteries? 1 more year of life</t>
  </si>
  <si>
    <t>Fuel cells reach their life limit</t>
  </si>
  <si>
    <t>SCENARIOS FOR HYDROGEN VERSION</t>
  </si>
  <si>
    <t>YEAR 1 = 2025, YEAR 2 = 2026,….YEAR 20 = 2044</t>
  </si>
  <si>
    <t>SCENARIOS FOR DIESEL VERSION</t>
  </si>
  <si>
    <t>$</t>
  </si>
  <si>
    <t>Variable CAPEX, 8$/kg h2 price</t>
  </si>
  <si>
    <t>TOTAL NPV HYDROGEN (SUM)</t>
  </si>
  <si>
    <t>TOTAL NPV DIESEL (SUM)</t>
  </si>
  <si>
    <t>% increase of NPV moving from diesel -&gt; hydrogen</t>
  </si>
  <si>
    <t>Crude Oil Brent Apr '24 Futures Price - Barchart.com</t>
  </si>
  <si>
    <t xml:space="preserve">11 fuel cells (9 for propulsion + 2 for auxiliaries) </t>
  </si>
  <si>
    <t>BATTERY SYSTEM: 513.01 GreenBattery Rev1.12 A4.cdr (praxis-automation.eu)</t>
  </si>
  <si>
    <t>The recommended ambient temperature of battery room and liquid cooling fluid (in case of liquid cooling) is 22°C in order to reach highest life cycle of the ESS.</t>
  </si>
  <si>
    <t>ER HEIGHT = 4.2 meters so the vertical configuraiton is perfectly fine with 1.995 meters</t>
  </si>
  <si>
    <t>Mass = 355 * 9 (or 11) lets say 11 so we have 355 * 11 = 3905 kg</t>
  </si>
  <si>
    <t>Do these racks have integrated DC-DC converters?</t>
  </si>
  <si>
    <t>Nominal DC bus voltage is given as 960 V DC -&gt; so do we need additional external equipment to connect to the DC bus? (Probably no</t>
  </si>
  <si>
    <t xml:space="preserve">also in additional external equipment they mention DC bus, ethernet, cooling, venting but not the converters) </t>
  </si>
  <si>
    <r>
      <t xml:space="preserve">1.045 tons * 2 (2 racks of 100 kwh each) so </t>
    </r>
    <r>
      <rPr>
        <b/>
        <sz val="11"/>
        <color theme="1"/>
        <rFont val="Calibri"/>
        <family val="2"/>
        <scheme val="minor"/>
      </rPr>
      <t>2.090 tons total battery weight</t>
    </r>
  </si>
  <si>
    <r>
      <t xml:space="preserve">Based on SoC profile and the use of battery in profiles we choose ….. </t>
    </r>
    <r>
      <rPr>
        <sz val="11"/>
        <rFont val="Calibri"/>
        <family val="2"/>
        <scheme val="minor"/>
      </rPr>
      <t>LFP battery</t>
    </r>
    <r>
      <rPr>
        <sz val="11"/>
        <color theme="1"/>
        <rFont val="Calibri"/>
        <family val="2"/>
        <scheme val="minor"/>
      </rPr>
      <t xml:space="preserve"> (superior safety, compact, light weight/volume) </t>
    </r>
  </si>
  <si>
    <t>INVERTERS</t>
  </si>
  <si>
    <t>Smallest possible 2 x 650 Kw = 1300 kW</t>
  </si>
  <si>
    <t>Highest possible 2 x 700 Kw = 1400 kW</t>
  </si>
  <si>
    <t>2 x 675 kW (1350 kW) - Same as the propulsive fuel cell units</t>
  </si>
  <si>
    <t>KEEP IN MIND WE ALSO NEED ADDITIONAL SPACE FOR THE TANK CONNECTION SPACE ADJACENT TO THE TANK PROBABLY</t>
  </si>
  <si>
    <t xml:space="preserve">So with vaporizers, piping, valves etc. (even more challenging to fit this in the ER) </t>
  </si>
  <si>
    <t>We can also discuss the benefits of FPP instead of CPP in the original version as well</t>
  </si>
  <si>
    <t>and also the benefits of DC instead of AC in the original version</t>
  </si>
  <si>
    <t>Nice info about battery types/selection/cycling and calendar aging</t>
  </si>
  <si>
    <t>How to select a battery system for your ship? — Maritime Battery Forum</t>
  </si>
  <si>
    <t>Technical catalog: High voltage engineered induction motors (abb.com)</t>
  </si>
  <si>
    <t>Rib cooled motors, type AXR</t>
  </si>
  <si>
    <t>PAGE 25/164</t>
  </si>
  <si>
    <t>MOTOR WEIGHT = 3.87 tons</t>
  </si>
  <si>
    <t xml:space="preserve">675 KW (exactly the power level that we want) </t>
  </si>
  <si>
    <t>AXR 400ML6 680 KW 4160V ABB HIGH VOLTAGE INDUCTION MOTORS 1193 RPM 60HZ</t>
  </si>
  <si>
    <t>According to ABB one motor of 675 or 680 kW</t>
  </si>
  <si>
    <t>AXR 400ML6 680 KW 4160V ABB high voltage induction motors 1193 rpm 60HZ (bonnew.com)</t>
  </si>
  <si>
    <t>see how close it is with my approximation</t>
  </si>
  <si>
    <t>Actual product price</t>
  </si>
  <si>
    <t xml:space="preserve">Estimated total capex </t>
  </si>
  <si>
    <t>2 electric motors we need</t>
  </si>
  <si>
    <t>$ (actual price of my product)</t>
  </si>
  <si>
    <t>exact cost of the machine here</t>
  </si>
  <si>
    <t>Length = L2 = 2.71 meters, Breadth = 1.16 m, Height = 1.61 m</t>
  </si>
  <si>
    <t>85,633.33 USD is the exact cost very similar to what found from the literature</t>
  </si>
  <si>
    <t>OTHER SYSTEMS</t>
  </si>
  <si>
    <t>Auxiliaries for the converters, cooling, filter etc.</t>
  </si>
  <si>
    <t>Converters/inverters it is a bit more challenging to select the sizes (the good thing is that the fuel cells have integrated converters</t>
  </si>
  <si>
    <t xml:space="preserve">For the weight and volume we cannot make so definite statements like this is the weight and this is the total volume - We need to consider detailed stability analysis if the systesms can be placed like this </t>
  </si>
  <si>
    <t>or on top of each other some fuel cells or also the centers of gravity we need detailed analysis for when removing some systems and we add some systems at the locations</t>
  </si>
  <si>
    <t>We can give a brief idea about required spaces, and where systems should be located…..highlight clearly the challenges, the uncertainties etc..</t>
  </si>
  <si>
    <t>highlight the big impact that converters have on total occupied volume, but also especially on cost…and their sizes are not negligible</t>
  </si>
  <si>
    <t>Voltage = 690 V</t>
  </si>
  <si>
    <t>ACS880 drive modules catalog (abb.com)</t>
  </si>
  <si>
    <t>AC880 are liquid cooled inverter modules</t>
  </si>
  <si>
    <t> The inverters are designed to be used in common DC bus systems, multidrives, to control several motors, but can also be used in a single drive configuration together with a dedicated supply unit.</t>
  </si>
  <si>
    <t>ABB’s state of the art motor control technology Direct torque control (DTC) as standard</t>
  </si>
  <si>
    <t>DTC provides precise speed and torque control</t>
  </si>
  <si>
    <t> 690V with one R7i module and 500 - 1400 kW</t>
  </si>
  <si>
    <t>PAGE 34/136</t>
  </si>
  <si>
    <t xml:space="preserve">Nominal voltage = 690 V (same as the e-motor) - 525-690 V range given </t>
  </si>
  <si>
    <t>710 Kw (to consider also the losses due to efficiency)  - nominal rating</t>
  </si>
  <si>
    <t>6 pulse</t>
  </si>
  <si>
    <t>Voltage range 520-690 V</t>
  </si>
  <si>
    <t>Current range Nominal-Max current ratings 721-825 A</t>
  </si>
  <si>
    <t>ACS880-04-721A-7 (ACS880-04, 6-pulse)</t>
  </si>
  <si>
    <t>760-1140 A current range, voltage range same 520-690V….710 Kw (liquid cooled inverter unit)</t>
  </si>
  <si>
    <r>
      <t xml:space="preserve">ACS880-104LC-0760A-7 </t>
    </r>
    <r>
      <rPr>
        <b/>
        <u/>
        <sz val="11"/>
        <color theme="1"/>
        <rFont val="Calibri"/>
        <family val="2"/>
        <scheme val="minor"/>
      </rPr>
      <t>2×R7i</t>
    </r>
    <r>
      <rPr>
        <sz val="11"/>
        <color theme="1"/>
        <rFont val="Calibri"/>
        <family val="2"/>
        <scheme val="minor"/>
      </rPr>
      <t xml:space="preserve"> 1) 760 1140 710</t>
    </r>
  </si>
  <si>
    <t>OR AS ALTERNATIVE pg 65/136</t>
  </si>
  <si>
    <t>Plosses = 13.3 kW</t>
  </si>
  <si>
    <t>1) R7i module can be connected in parallel to achieve higher powers for low-height cabinets.</t>
  </si>
  <si>
    <t>0760A we have so the weight is 63 kg</t>
  </si>
  <si>
    <t>Length = 0.25 meters, Height = 0.424 meters, Depth = 0.541 meters</t>
  </si>
  <si>
    <t xml:space="preserve">2 of them so 126 kg </t>
  </si>
  <si>
    <t>So this is not so significant weight and volume</t>
  </si>
  <si>
    <t>PLACE ONE ON TOP OF EACH OTHER OR NEXT TO EACH OTHER?</t>
  </si>
  <si>
    <t>DIMENSIONS OF INVERTERS (pg 75/136)</t>
  </si>
  <si>
    <t xml:space="preserve">ACS880 drive modules catalog (abb.com) </t>
  </si>
  <si>
    <t>THERE ARE ALSO DC-DC CONVERTERS IN THAT PAGE.</t>
  </si>
  <si>
    <t>IF WE NEED TO CONSIDER ALSO FOR THE BATTERIES</t>
  </si>
  <si>
    <t>ORIGINAL MAIN DIESEL ENGINE SPECIFICATIONS</t>
  </si>
  <si>
    <t>FROM A SYSTEM PERSPECTIVE WITHOUT THE TANK IT SEEMS THE WEIGHTS OF FUEL CELL/BATTERY HYBRID CONFIGURATION ….are comparable to the weights of the diesel engine…</t>
  </si>
  <si>
    <t xml:space="preserve">but it is the tank that will make the big difference </t>
  </si>
  <si>
    <t>THE TANK ACTUALLY MAKES A HUGE DIFFERENCE In many aspects (safety, volume, cost, weight)</t>
  </si>
  <si>
    <t>The total system weight is close to 10 tons but TANK WEIGHT IS 62 tons</t>
  </si>
  <si>
    <t>importance to find more weight/volume efffective methods to store hydrogen</t>
  </si>
  <si>
    <t>THIS INVERTER TO BE USED IN THE DESIGN</t>
  </si>
  <si>
    <t>ANNUAL TANK MAINTENANCE COST($)</t>
  </si>
  <si>
    <t>It can be quite significant. Should this be considered?? What about diesel tank maintenance also?</t>
  </si>
  <si>
    <t>standby/emergency DG  (Hydrogen version)</t>
  </si>
  <si>
    <t>No maintenance cost considered because it does not operate</t>
  </si>
  <si>
    <t>also no replacement as for the diesel engine</t>
  </si>
  <si>
    <t>CAPEX  $ (no maintenance/no replacement)</t>
  </si>
  <si>
    <t xml:space="preserve">EMERG. DIESEL GENSET </t>
  </si>
  <si>
    <t>BIG EMERGENCY DIESEL GENERATOR (1200 KW) - IN THE HYDROGEN-BATTERY HYBRID VERSION</t>
  </si>
  <si>
    <t>Marine generating sets - Wärtsilä (wartsila.com)</t>
  </si>
  <si>
    <t>Since also the original main engine is from Wartsila</t>
  </si>
  <si>
    <t xml:space="preserve">LETS KEEP THE SAME ENGINE (4stroke diesel engine and use it as a generator) </t>
  </si>
  <si>
    <t>Wärtsilä 20 (wartsila.com)</t>
  </si>
  <si>
    <t>used as a generator in the new design</t>
  </si>
  <si>
    <t>IDEALLY THIS SYSTEM SHOULD NOT BE OPERATED AT ALL in normal conditions if we assume hydrogen fuel is always available</t>
  </si>
  <si>
    <t xml:space="preserve">4L20 engine </t>
  </si>
  <si>
    <t>800 kW at 1000 rpm</t>
  </si>
  <si>
    <t>4L20 because we don’t want full power in case of emergency (reduced ship power and speed - 800 Kw - TATA uses 750 kW in that scenario)</t>
  </si>
  <si>
    <t>Length = A* = 2.51 meters</t>
  </si>
  <si>
    <t>Breadth = C = 1.483 meters</t>
  </si>
  <si>
    <t>Height = F+D = 0.725 + 1.8 = 2.424 meters</t>
  </si>
  <si>
    <t>Weight = 7.2 tons</t>
  </si>
  <si>
    <t>TOTAL NPV ($)</t>
  </si>
  <si>
    <t>Volume (m^3)</t>
  </si>
  <si>
    <t>Batteries</t>
  </si>
  <si>
    <t>Inverters</t>
  </si>
  <si>
    <t>Motors</t>
  </si>
  <si>
    <t>Main Components</t>
  </si>
  <si>
    <t>Weights (kg)</t>
  </si>
  <si>
    <t>Total</t>
  </si>
  <si>
    <t>Main diesel engine</t>
  </si>
  <si>
    <t>Fuel cell stacks (integrated DC-DC)</t>
  </si>
  <si>
    <t>Weight (kg)</t>
  </si>
  <si>
    <t>Fuel amount (kg)</t>
  </si>
  <si>
    <t>LH2 tank</t>
  </si>
  <si>
    <t>Carbon taxes (source: https://taxfoundation.org/data/all/eu/carbon-taxes-in-europe-2023/)</t>
  </si>
  <si>
    <t>Unit: Euros/CO2 tons</t>
  </si>
  <si>
    <t xml:space="preserve">For predictions see study of Karagiorgis (2nd scenario) </t>
  </si>
  <si>
    <t>Implementation of Ship Hybridisation: Sizing a Hybrid Crew Transfer Vessel Considering Uncertainties</t>
  </si>
  <si>
    <t>In Belgium and Lithuania still no data is available on implementation of carbon taxes up to 2023</t>
  </si>
  <si>
    <t xml:space="preserve">1st scenario constant price at 100 $/ton (Karagiorgis and above reference) </t>
  </si>
  <si>
    <t>3.02 kg CO2/kg MGO (Karvounis et al. Environmental-economic sustainability of hydrogen and ammonia fuels for 
short sea shipping operations)</t>
  </si>
  <si>
    <t>3 ton CO2 eq. per ton of diesel (or 3 kg CO2eq per kg diesel is the same thing) Karagiorgis et al. Implementation of Ship Hybridisation: Sizing a Hybrid Crew Transfer Vessel Considering Uncertainties</t>
  </si>
  <si>
    <t>so both references give 3 kg CO2/kg MGO</t>
  </si>
  <si>
    <t>3 ton CO2/ton MGO</t>
  </si>
  <si>
    <t>Average($/ton CO2)</t>
  </si>
  <si>
    <t>AVERAGE (euros/ton CO2)</t>
  </si>
  <si>
    <t xml:space="preserve">Fixed </t>
  </si>
  <si>
    <t>Emission factor (ton CO2/ton MGO)</t>
  </si>
  <si>
    <t xml:space="preserve">Fixed tax cost $/ton MGO </t>
  </si>
  <si>
    <t>$/kg CO2</t>
  </si>
  <si>
    <t>kg CO2/kg MGO</t>
  </si>
  <si>
    <t xml:space="preserve">or 0.3 $/kg MGO </t>
  </si>
  <si>
    <t>Carbon tax fixed cost ($)</t>
  </si>
  <si>
    <t>Carbon tax variable cost ($)</t>
  </si>
  <si>
    <t>VALUE ($/ton MGO)</t>
  </si>
  <si>
    <t>Value ($/kg MGO)</t>
  </si>
  <si>
    <t>Variable tax cost (Karagiorgis et al.)</t>
  </si>
  <si>
    <t>$/ton CO2 (to check based on the other ref)</t>
  </si>
  <si>
    <t>% Increase</t>
  </si>
  <si>
    <t>Increase from 2022-2023</t>
  </si>
  <si>
    <t>Increase from 2021-2022</t>
  </si>
  <si>
    <t>% cost increase per year</t>
  </si>
  <si>
    <t xml:space="preserve">Average % increase </t>
  </si>
  <si>
    <t>Expected to increase the average when these 2 countries are aso included probably</t>
  </si>
  <si>
    <t xml:space="preserve">Fixed CAPEX, 4$/kg H2 </t>
  </si>
  <si>
    <t>Fixed CAPEX, 2$/kg H2</t>
  </si>
  <si>
    <t>Fixed CAPEX, 6$/kg H2</t>
  </si>
  <si>
    <t>Fixed CAPEX, 8$/kg H2</t>
  </si>
  <si>
    <t>Fixed CAPEX, PwC H2 predictions</t>
  </si>
  <si>
    <t>Variable CAPEX, PwC H2 predictions</t>
  </si>
  <si>
    <t>Variable CAPEX, 4$/kg H2</t>
  </si>
  <si>
    <t>Variable CAPEX, 6$/kg H2</t>
  </si>
  <si>
    <t>Variable CAPEX, 8$/kg H2</t>
  </si>
  <si>
    <t>Variable CAPEX, 2$/kg H2</t>
  </si>
  <si>
    <t>0.73$/kg MGO, no carbon tax</t>
  </si>
  <si>
    <t>DNV MGO predictions, no carbon tax</t>
  </si>
  <si>
    <t>0.73$/kg MGO, fixed carbon tax (0.3$/kg MGO)</t>
  </si>
  <si>
    <t>DNV MGO predictions, variable carbon tax (+5%/a)</t>
  </si>
  <si>
    <t xml:space="preserve">0.73$/kg MGO, variable carbon tax (+5%/a) </t>
  </si>
  <si>
    <t>DNV MGO predictions, fixed carbon tax (0.3$/kg MGO)</t>
  </si>
  <si>
    <t>CARBON TAX COST - FIXED ($)</t>
  </si>
  <si>
    <t>CARBON TAX COST - VARIABLE ($)</t>
  </si>
  <si>
    <t>6 (Not realistic green hydrogen)</t>
  </si>
  <si>
    <t>1(not realistic green hydrogen)</t>
  </si>
  <si>
    <t xml:space="preserve">Liquefaction cost ($/kg) </t>
  </si>
  <si>
    <t>Liquefication hydrogen cost ($)</t>
  </si>
  <si>
    <t xml:space="preserve">Transportation cost is not considered </t>
  </si>
  <si>
    <t>since transporation of diesel should also be considered if so (in such scenario)</t>
  </si>
  <si>
    <t>LIQUEFACTION COST ($) - 1$/kg</t>
  </si>
  <si>
    <r>
      <t xml:space="preserve">Most studies estimating future prices for alternative fuels </t>
    </r>
    <r>
      <rPr>
        <b/>
        <sz val="16"/>
        <color rgb="FF000000"/>
        <rFont val="Calibri"/>
        <family val="2"/>
        <scheme val="minor"/>
      </rPr>
      <t>give high- and low-price scenarios (Lloyd’s Register and UMAS 2020, DNV GL 2020, Lindstad et al. 2021b), due to the many uncertain parameters involved in such estimates</t>
    </r>
  </si>
  <si>
    <t>On the long term it seems to be a reasonable choice….based on current situation it seems unfeasible…in future realistic</t>
  </si>
  <si>
    <t xml:space="preserve">5 % increase per year </t>
  </si>
  <si>
    <t>Based on PwC</t>
  </si>
  <si>
    <t>$/ton CO2</t>
  </si>
  <si>
    <t>$ton CO2/ton MGO</t>
  </si>
  <si>
    <t>0.73$/kg MGO, variable carbon tax (PwC)</t>
  </si>
  <si>
    <t>DNV MGO predictions, variable carbon tax (PwC)</t>
  </si>
  <si>
    <t>0.73$/kg MGO, fixed carbon tax (62$/ton CO2)</t>
  </si>
  <si>
    <t>DNV MGO predictions, fixed carbon tax (62$/Tton CO2)</t>
  </si>
  <si>
    <t>READ VALUES SANKARSHAN MATLAB CODE</t>
  </si>
  <si>
    <t>RED FROM FIGURE FROM PAPER</t>
  </si>
  <si>
    <t>85$/ton CO2</t>
  </si>
  <si>
    <t xml:space="preserve">Storing hydrogen in 1 tank is more cost efficient and results in less boil-off compared to utilizing more than 1 smaller LH2 tanks </t>
  </si>
  <si>
    <t xml:space="preserve">kw </t>
  </si>
  <si>
    <t>in agreement with what I have for calendar aging</t>
  </si>
  <si>
    <t>1.3$/kg</t>
  </si>
  <si>
    <t>Diesel consumption increase over time for the main engine</t>
  </si>
  <si>
    <t>WE NEED ABOUT 5 TIMES MORE VOLUME FOR THE HYDROGEN TANK compared to the diesel storage space requirements</t>
  </si>
  <si>
    <t>1 CPP</t>
  </si>
  <si>
    <t>Both e-motors connected to one propeller (675*2 kW)</t>
  </si>
  <si>
    <t>ACS880 INVERTER MODULES</t>
  </si>
  <si>
    <t>Gravimetric spec of LH2 tanks (kg tank/kg h2)</t>
  </si>
  <si>
    <t>REF. PAPER</t>
  </si>
  <si>
    <t>from the study:</t>
  </si>
  <si>
    <t>also every 1.5 months it drops the voltage by about</t>
  </si>
  <si>
    <t xml:space="preserve">NO IDLING DEGRADATION BECAUSE WE HAVE THE BATTERY </t>
  </si>
  <si>
    <t>from ref: Integrated design and control optimization of fuel cell hybrid mining truck with minimized lifecycle cost</t>
  </si>
  <si>
    <t xml:space="preserve"> FROM: Integrated design and control optimization of fuel cell hybrid mining truck with minimized lifecycle cost</t>
  </si>
  <si>
    <r>
      <t>FROM:</t>
    </r>
    <r>
      <rPr>
        <sz val="11"/>
        <color rgb="FFFF0000"/>
        <rFont val="Calibri"/>
        <family val="2"/>
        <scheme val="minor"/>
      </rPr>
      <t xml:space="preserve"> Integrated design and control optimization of fuel cell hybrid mining truck with minimized lifecycle cost</t>
    </r>
  </si>
  <si>
    <t>FROM: Integrated design and control optimization of fuel cell hybrid mining truck with minimized lifecycle cost</t>
  </si>
  <si>
    <r>
      <t xml:space="preserve"> FROM:</t>
    </r>
    <r>
      <rPr>
        <sz val="11"/>
        <color rgb="FFFF0000"/>
        <rFont val="Calibri"/>
        <family val="2"/>
        <scheme val="minor"/>
      </rPr>
      <t xml:space="preserve"> Integrated design and control optimization of fuel cell hybrid mining truck with minimized lifecycle cost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</si>
</sst>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 #,##0.0000_ ;_ * \-#,##0.0000_ ;_ * &quot;-&quot;??_ ;_ @_ "/>
    <numFmt numFmtId="165" formatCode="0.0%"/>
    <numFmt numFmtId="166" formatCode="_ * #,##0_ ;_ * \-#,##0_ ;_ * &quot;-&quot;??_ ;_ @_ "/>
    <numFmt numFmtId="167" formatCode="0.000000000000000%"/>
    <numFmt numFmtId="168" formatCode="0.0"/>
    <numFmt numFmtId="169" formatCode="_ * #,##0.0_ ;_ * \-#,##0.0_ ;_ * &quot;-&quot;??_ ;_ @_ "/>
  </numFmts>
  <fonts count="56">
    <font>
      <sz val="11"/>
      <color theme="1"/>
      <name val="Calibri"/>
      <family val="2"/>
      <scheme val="minor"/>
    </font>
    <font>
      <b/>
      <sz val="11"/>
      <color theme="1"/>
      <name val="Calibri"/>
      <family val="2"/>
      <scheme val="minor"/>
    </font>
    <font>
      <sz val="11"/>
      <color theme="1"/>
      <name val="Calibri"/>
      <family val="2"/>
      <charset val="161"/>
      <scheme val="minor"/>
    </font>
    <font>
      <b/>
      <sz val="9"/>
      <name val="Verdana"/>
      <family val="2"/>
    </font>
    <font>
      <b/>
      <sz val="9"/>
      <color rgb="FFFF0000"/>
      <name val="Verdana"/>
      <family val="2"/>
    </font>
    <font>
      <b/>
      <u/>
      <sz val="11"/>
      <color theme="1"/>
      <name val="Calibri"/>
      <family val="2"/>
      <scheme val="minor"/>
    </font>
    <font>
      <b/>
      <i/>
      <sz val="11"/>
      <color theme="1"/>
      <name val="Calibri"/>
      <family val="2"/>
      <scheme val="minor"/>
    </font>
    <font>
      <sz val="11"/>
      <color rgb="FFFF0000"/>
      <name val="Calibri"/>
      <family val="2"/>
      <scheme val="minor"/>
    </font>
    <font>
      <sz val="13.5"/>
      <color rgb="FF000000"/>
      <name val="Times New Roman"/>
      <family val="1"/>
    </font>
    <font>
      <b/>
      <sz val="11"/>
      <color rgb="FFFF0000"/>
      <name val="Calibri"/>
      <family val="2"/>
      <scheme val="minor"/>
    </font>
    <font>
      <b/>
      <u/>
      <sz val="11"/>
      <name val="Calibri"/>
      <family val="2"/>
      <scheme val="minor"/>
    </font>
    <font>
      <sz val="11"/>
      <name val="Calibri"/>
      <family val="2"/>
      <scheme val="minor"/>
    </font>
    <font>
      <sz val="11"/>
      <color theme="1"/>
      <name val="Calibri"/>
      <family val="2"/>
      <scheme val="minor"/>
    </font>
    <font>
      <b/>
      <sz val="11"/>
      <name val="Calibri"/>
      <family val="2"/>
      <scheme val="minor"/>
    </font>
    <font>
      <sz val="12"/>
      <color rgb="FF000000"/>
      <name val="Calibri"/>
      <family val="2"/>
      <scheme val="minor"/>
    </font>
    <font>
      <u/>
      <sz val="11"/>
      <color theme="10"/>
      <name val="Calibri"/>
      <family val="2"/>
      <scheme val="minor"/>
    </font>
    <font>
      <i/>
      <sz val="12"/>
      <color rgb="FF000000"/>
      <name val="Calibri"/>
      <family val="2"/>
      <scheme val="minor"/>
    </font>
    <font>
      <b/>
      <u/>
      <sz val="12"/>
      <color rgb="FF000000"/>
      <name val="Calibri"/>
      <family val="2"/>
      <scheme val="minor"/>
    </font>
    <font>
      <sz val="11"/>
      <color rgb="FF000000"/>
      <name val="Calibri"/>
      <family val="2"/>
      <scheme val="minor"/>
    </font>
    <font>
      <b/>
      <u/>
      <sz val="11"/>
      <color rgb="FFFF0000"/>
      <name val="Calibri"/>
      <family val="2"/>
      <scheme val="minor"/>
    </font>
    <font>
      <sz val="8"/>
      <color rgb="FF282828"/>
      <name val="Georgia"/>
      <family val="1"/>
    </font>
    <font>
      <sz val="10"/>
      <color rgb="FF212121"/>
      <name val="Arial"/>
      <family val="2"/>
    </font>
    <font>
      <sz val="10"/>
      <color theme="1"/>
      <name val="Consolas"/>
      <family val="3"/>
    </font>
    <font>
      <sz val="10"/>
      <color rgb="FF1F1F1F"/>
      <name val="Georgia"/>
      <family val="1"/>
    </font>
    <font>
      <sz val="10"/>
      <color rgb="FF000000"/>
      <name val="Calibri"/>
      <family val="2"/>
      <scheme val="minor"/>
    </font>
    <font>
      <b/>
      <sz val="13"/>
      <color rgb="FF000000"/>
      <name val="Arial"/>
      <family val="2"/>
    </font>
    <font>
      <sz val="12"/>
      <color rgb="FF000000"/>
      <name val="Times New Roman"/>
      <family val="1"/>
    </font>
    <font>
      <b/>
      <sz val="11"/>
      <color rgb="FF131314"/>
      <name val="Var(--nova-font-family-display)"/>
    </font>
    <font>
      <sz val="10.5"/>
      <color rgb="FF000000"/>
      <name val="Arial"/>
      <family val="2"/>
    </font>
    <font>
      <sz val="16"/>
      <color rgb="FF000000"/>
      <name val="Arial"/>
      <family val="2"/>
    </font>
    <font>
      <sz val="13"/>
      <color rgb="FF000000"/>
      <name val="Arial"/>
      <family val="2"/>
    </font>
    <font>
      <b/>
      <sz val="11"/>
      <color rgb="FFFF0000"/>
      <name val="Var(--nova-font-family-display)"/>
    </font>
    <font>
      <b/>
      <i/>
      <u/>
      <sz val="11"/>
      <color theme="1"/>
      <name val="Calibri"/>
      <family val="2"/>
      <scheme val="minor"/>
    </font>
    <font>
      <b/>
      <sz val="11"/>
      <color rgb="FF131314"/>
      <name val="Arial"/>
      <family val="2"/>
    </font>
    <font>
      <sz val="11"/>
      <color rgb="FF000000"/>
      <name val="Arial"/>
      <family val="2"/>
    </font>
    <font>
      <b/>
      <sz val="11"/>
      <color rgb="FF000000"/>
      <name val="Arial"/>
      <family val="2"/>
    </font>
    <font>
      <b/>
      <sz val="18"/>
      <color theme="1"/>
      <name val="Calibri"/>
      <family val="2"/>
      <scheme val="minor"/>
    </font>
    <font>
      <sz val="15"/>
      <color rgb="FF111111"/>
      <name val="Arial"/>
      <family val="2"/>
    </font>
    <font>
      <b/>
      <sz val="11"/>
      <color rgb="FF00B0F0"/>
      <name val="Calibri"/>
      <family val="2"/>
      <scheme val="minor"/>
    </font>
    <font>
      <b/>
      <u/>
      <sz val="12"/>
      <color theme="1"/>
      <name val="Calibri"/>
      <family val="2"/>
      <scheme val="minor"/>
    </font>
    <font>
      <sz val="11"/>
      <color theme="1"/>
      <name val="Segoe UI"/>
      <family val="2"/>
    </font>
    <font>
      <b/>
      <sz val="18"/>
      <color rgb="FFFF0000"/>
      <name val="Calibri"/>
      <family val="2"/>
      <scheme val="minor"/>
    </font>
    <font>
      <sz val="14"/>
      <color rgb="FF2D3748"/>
      <name val="Segoe UI"/>
      <family val="2"/>
    </font>
    <font>
      <sz val="12"/>
      <color rgb="FF4007A2"/>
      <name val="Segoe UI"/>
      <family val="2"/>
    </font>
    <font>
      <sz val="18"/>
      <color rgb="FF333333"/>
      <name val="Arial"/>
      <family val="2"/>
    </font>
    <font>
      <sz val="12"/>
      <color rgb="FF0F0F0F"/>
      <name val="ABBVoice-Light"/>
    </font>
    <font>
      <b/>
      <u/>
      <sz val="12"/>
      <color rgb="FF0F0F0F"/>
      <name val="ABBVoice-Light"/>
    </font>
    <font>
      <b/>
      <sz val="11"/>
      <color rgb="FF00B050"/>
      <name val="Calibri"/>
      <family val="2"/>
      <scheme val="minor"/>
    </font>
    <font>
      <b/>
      <sz val="17"/>
      <color rgb="FF131314"/>
      <name val="Arial"/>
      <family val="2"/>
    </font>
    <font>
      <i/>
      <sz val="11"/>
      <color theme="1"/>
      <name val="Calibri"/>
      <family val="2"/>
      <scheme val="minor"/>
    </font>
    <font>
      <sz val="18"/>
      <color theme="1"/>
      <name val="Calibri"/>
      <family val="2"/>
      <scheme val="minor"/>
    </font>
    <font>
      <sz val="16"/>
      <color rgb="FF1F1F1F"/>
      <name val="Georgia"/>
      <family val="1"/>
    </font>
    <font>
      <b/>
      <sz val="16"/>
      <color rgb="FF000000"/>
      <name val="Calibri"/>
      <family val="2"/>
      <scheme val="minor"/>
    </font>
    <font>
      <sz val="18"/>
      <color rgb="FFFF0000"/>
      <name val="Calibri"/>
      <family val="2"/>
      <scheme val="minor"/>
    </font>
    <font>
      <sz val="18"/>
      <name val="Calibri"/>
      <family val="2"/>
      <scheme val="minor"/>
    </font>
    <font>
      <sz val="12"/>
      <name val="Georgia"/>
      <family val="1"/>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8"/>
        <bgColor indexed="64"/>
      </patternFill>
    </fill>
    <fill>
      <patternFill patternType="solid">
        <fgColor theme="6"/>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7"/>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4">
    <xf numFmtId="0" fontId="0" fillId="0" borderId="0"/>
    <xf numFmtId="0" fontId="2" fillId="0" borderId="0"/>
    <xf numFmtId="43" fontId="12" fillId="0" borderId="0" applyFont="0" applyFill="0" applyBorder="0" applyAlignment="0" applyProtection="0"/>
    <xf numFmtId="0" fontId="15" fillId="0" borderId="0" applyNumberFormat="0" applyFill="0" applyBorder="0" applyAlignment="0" applyProtection="0"/>
  </cellStyleXfs>
  <cellXfs count="248">
    <xf numFmtId="0" fontId="0" fillId="0" borderId="0" xfId="0"/>
    <xf numFmtId="0" fontId="1" fillId="2" borderId="0" xfId="0" applyFont="1" applyFill="1"/>
    <xf numFmtId="11" fontId="0" fillId="0" borderId="0" xfId="0" applyNumberFormat="1"/>
    <xf numFmtId="0" fontId="3" fillId="0" borderId="0" xfId="1" applyFont="1"/>
    <xf numFmtId="0" fontId="3" fillId="0" borderId="1" xfId="1" applyFont="1" applyBorder="1"/>
    <xf numFmtId="0" fontId="1" fillId="0" borderId="0" xfId="1" applyFont="1"/>
    <xf numFmtId="0" fontId="0" fillId="0" borderId="0" xfId="0" applyAlignment="1">
      <alignment vertical="center" wrapText="1"/>
    </xf>
    <xf numFmtId="0" fontId="3" fillId="0" borderId="0" xfId="0" applyFont="1"/>
    <xf numFmtId="0" fontId="3" fillId="0" borderId="1" xfId="0" applyFont="1" applyBorder="1"/>
    <xf numFmtId="0" fontId="4" fillId="0" borderId="0" xfId="0" applyFont="1"/>
    <xf numFmtId="0" fontId="1" fillId="0" borderId="0" xfId="0" applyFont="1"/>
    <xf numFmtId="0" fontId="5" fillId="0" borderId="0" xfId="0" applyFont="1"/>
    <xf numFmtId="0" fontId="0" fillId="0" borderId="1" xfId="0" applyBorder="1"/>
    <xf numFmtId="0" fontId="6" fillId="0" borderId="0" xfId="0" applyFont="1"/>
    <xf numFmtId="0" fontId="0" fillId="0" borderId="0" xfId="0" applyAlignment="1">
      <alignment wrapText="1"/>
    </xf>
    <xf numFmtId="0" fontId="0" fillId="3" borderId="0" xfId="0" applyFill="1"/>
    <xf numFmtId="0" fontId="8" fillId="0" borderId="0" xfId="0" applyFont="1" applyAlignment="1">
      <alignment vertical="center"/>
    </xf>
    <xf numFmtId="0" fontId="0" fillId="4" borderId="0" xfId="0" applyFill="1"/>
    <xf numFmtId="0" fontId="1" fillId="4" borderId="0" xfId="0" applyFont="1" applyFill="1"/>
    <xf numFmtId="0" fontId="0" fillId="2" borderId="0" xfId="0" applyFill="1"/>
    <xf numFmtId="11" fontId="0" fillId="4" borderId="0" xfId="0" applyNumberFormat="1" applyFill="1"/>
    <xf numFmtId="0" fontId="7" fillId="0" borderId="0" xfId="0" applyFont="1"/>
    <xf numFmtId="0" fontId="0" fillId="4" borderId="1" xfId="0" applyFill="1" applyBorder="1"/>
    <xf numFmtId="0" fontId="0" fillId="5" borderId="0" xfId="0" applyFill="1"/>
    <xf numFmtId="0" fontId="10" fillId="5" borderId="0" xfId="0" applyFont="1" applyFill="1"/>
    <xf numFmtId="11" fontId="0" fillId="4" borderId="1" xfId="0" applyNumberFormat="1" applyFill="1" applyBorder="1"/>
    <xf numFmtId="0" fontId="1" fillId="0" borderId="0" xfId="0" applyFont="1" applyAlignment="1">
      <alignment horizontal="right"/>
    </xf>
    <xf numFmtId="0" fontId="11" fillId="0" borderId="0" xfId="0" applyFont="1"/>
    <xf numFmtId="0" fontId="1" fillId="0" borderId="0" xfId="0" applyFont="1" applyAlignment="1">
      <alignment horizontal="right" indent="1"/>
    </xf>
    <xf numFmtId="0" fontId="0" fillId="0" borderId="0" xfId="0" applyAlignment="1">
      <alignment horizontal="right"/>
    </xf>
    <xf numFmtId="0" fontId="9" fillId="0" borderId="0" xfId="0" applyFont="1"/>
    <xf numFmtId="43" fontId="0" fillId="0" borderId="0" xfId="2" applyFont="1"/>
    <xf numFmtId="11" fontId="7" fillId="0" borderId="0" xfId="0" applyNumberFormat="1" applyFont="1"/>
    <xf numFmtId="11" fontId="11" fillId="0" borderId="0" xfId="0" applyNumberFormat="1" applyFont="1"/>
    <xf numFmtId="0" fontId="1" fillId="3" borderId="0" xfId="0" applyFont="1" applyFill="1"/>
    <xf numFmtId="0" fontId="1" fillId="0" borderId="0" xfId="0" applyFont="1" applyAlignment="1">
      <alignment horizontal="center"/>
    </xf>
    <xf numFmtId="0" fontId="13" fillId="0" borderId="0" xfId="0" applyFont="1"/>
    <xf numFmtId="10" fontId="5" fillId="0" borderId="0" xfId="0" applyNumberFormat="1" applyFont="1"/>
    <xf numFmtId="164" fontId="11" fillId="0" borderId="0" xfId="2" applyNumberFormat="1" applyFont="1"/>
    <xf numFmtId="0" fontId="0" fillId="0" borderId="0" xfId="0" applyAlignment="1">
      <alignment vertical="top" wrapText="1"/>
    </xf>
    <xf numFmtId="0" fontId="0" fillId="0" borderId="0" xfId="0" applyAlignment="1">
      <alignment vertical="center"/>
    </xf>
    <xf numFmtId="0" fontId="14" fillId="0" borderId="0" xfId="0" applyFont="1" applyAlignment="1">
      <alignment vertical="center"/>
    </xf>
    <xf numFmtId="0" fontId="15" fillId="0" borderId="0" xfId="3" applyAlignment="1">
      <alignment vertical="center"/>
    </xf>
    <xf numFmtId="0" fontId="0" fillId="0" borderId="2" xfId="0" applyBorder="1"/>
    <xf numFmtId="0" fontId="17" fillId="2" borderId="2" xfId="0" applyFont="1" applyFill="1" applyBorder="1" applyAlignment="1">
      <alignment vertical="center"/>
    </xf>
    <xf numFmtId="0" fontId="5" fillId="2" borderId="2" xfId="0" applyFont="1" applyFill="1" applyBorder="1"/>
    <xf numFmtId="0" fontId="14" fillId="0" borderId="2" xfId="0" applyFont="1" applyBorder="1" applyAlignment="1">
      <alignment vertical="center"/>
    </xf>
    <xf numFmtId="0" fontId="1" fillId="0" borderId="1" xfId="0" applyFont="1" applyBorder="1"/>
    <xf numFmtId="0" fontId="18" fillId="0" borderId="0" xfId="0" applyFont="1" applyAlignment="1">
      <alignment vertical="center"/>
    </xf>
    <xf numFmtId="0" fontId="15" fillId="0" borderId="0" xfId="3"/>
    <xf numFmtId="11" fontId="0" fillId="0" borderId="0" xfId="2" applyNumberFormat="1" applyFont="1"/>
    <xf numFmtId="0" fontId="19" fillId="0" borderId="0" xfId="0" applyFont="1"/>
    <xf numFmtId="43" fontId="7" fillId="0" borderId="0" xfId="2" applyFont="1"/>
    <xf numFmtId="0" fontId="0" fillId="0" borderId="0" xfId="0" applyAlignment="1">
      <alignment horizontal="center"/>
    </xf>
    <xf numFmtId="0" fontId="0" fillId="0" borderId="3" xfId="0" applyBorder="1"/>
    <xf numFmtId="0" fontId="0" fillId="0" borderId="4" xfId="0" applyBorder="1"/>
    <xf numFmtId="0" fontId="1" fillId="0" borderId="6" xfId="0" applyFont="1" applyBorder="1" applyAlignment="1">
      <alignment horizontal="center"/>
    </xf>
    <xf numFmtId="0" fontId="0" fillId="0" borderId="5" xfId="0" applyBorder="1"/>
    <xf numFmtId="0" fontId="0" fillId="0" borderId="6" xfId="0" applyBorder="1"/>
    <xf numFmtId="43" fontId="0" fillId="0" borderId="0" xfId="0" applyNumberFormat="1"/>
    <xf numFmtId="43" fontId="0" fillId="0" borderId="3" xfId="2" applyFont="1" applyBorder="1"/>
    <xf numFmtId="43" fontId="0" fillId="0" borderId="3" xfId="0" applyNumberFormat="1" applyBorder="1"/>
    <xf numFmtId="43" fontId="0" fillId="0" borderId="4" xfId="0" applyNumberFormat="1" applyBorder="1"/>
    <xf numFmtId="43" fontId="1" fillId="0" borderId="0" xfId="0" applyNumberFormat="1" applyFont="1"/>
    <xf numFmtId="0" fontId="20" fillId="0" borderId="0" xfId="0" applyFont="1" applyAlignment="1">
      <alignment horizontal="left" vertical="center" wrapText="1"/>
    </xf>
    <xf numFmtId="43" fontId="0" fillId="0" borderId="3" xfId="2" applyFont="1" applyFill="1" applyBorder="1"/>
    <xf numFmtId="0" fontId="0" fillId="3" borderId="4" xfId="0" applyFill="1" applyBorder="1"/>
    <xf numFmtId="43" fontId="0" fillId="0" borderId="5" xfId="2" applyFont="1" applyBorder="1"/>
    <xf numFmtId="0" fontId="7" fillId="0" borderId="5" xfId="0" applyFont="1" applyBorder="1"/>
    <xf numFmtId="43" fontId="7" fillId="0" borderId="6" xfId="0" applyNumberFormat="1" applyFont="1" applyBorder="1"/>
    <xf numFmtId="43" fontId="7" fillId="0" borderId="5" xfId="0" applyNumberFormat="1" applyFont="1" applyBorder="1"/>
    <xf numFmtId="0" fontId="7" fillId="0" borderId="1" xfId="0" applyFont="1" applyBorder="1"/>
    <xf numFmtId="0" fontId="11" fillId="0" borderId="1" xfId="0" applyFont="1" applyBorder="1"/>
    <xf numFmtId="0" fontId="21" fillId="0" borderId="0" xfId="0" applyFont="1" applyAlignment="1">
      <alignment horizontal="left" vertical="center" wrapText="1" indent="1"/>
    </xf>
    <xf numFmtId="0" fontId="0" fillId="0" borderId="7" xfId="0" applyBorder="1"/>
    <xf numFmtId="0" fontId="0" fillId="0" borderId="8" xfId="0" applyBorder="1"/>
    <xf numFmtId="0" fontId="7" fillId="0" borderId="8" xfId="0" applyFont="1" applyBorder="1"/>
    <xf numFmtId="0" fontId="11" fillId="0" borderId="8" xfId="0" applyFont="1" applyBorder="1"/>
    <xf numFmtId="164" fontId="11" fillId="0" borderId="0" xfId="0" applyNumberFormat="1" applyFont="1"/>
    <xf numFmtId="43" fontId="11" fillId="0" borderId="0" xfId="0" applyNumberFormat="1" applyFont="1"/>
    <xf numFmtId="43" fontId="11" fillId="3" borderId="0" xfId="0" applyNumberFormat="1" applyFont="1" applyFill="1"/>
    <xf numFmtId="0" fontId="11" fillId="2" borderId="0" xfId="0" applyFont="1" applyFill="1"/>
    <xf numFmtId="43" fontId="11" fillId="2" borderId="0" xfId="0" applyNumberFormat="1" applyFont="1" applyFill="1"/>
    <xf numFmtId="10" fontId="0" fillId="0" borderId="0" xfId="0" applyNumberFormat="1"/>
    <xf numFmtId="43" fontId="1" fillId="0" borderId="0" xfId="2" applyFont="1"/>
    <xf numFmtId="0" fontId="1" fillId="2" borderId="3" xfId="0" applyFont="1" applyFill="1" applyBorder="1"/>
    <xf numFmtId="0" fontId="22" fillId="0" borderId="0" xfId="0" applyFont="1" applyAlignment="1">
      <alignment horizontal="left" vertical="center" indent="3"/>
    </xf>
    <xf numFmtId="0" fontId="0" fillId="2" borderId="1" xfId="0" applyFill="1" applyBorder="1"/>
    <xf numFmtId="0" fontId="3" fillId="2" borderId="1" xfId="0" applyFont="1" applyFill="1" applyBorder="1"/>
    <xf numFmtId="0" fontId="0" fillId="2" borderId="3" xfId="0" applyFill="1" applyBorder="1"/>
    <xf numFmtId="0" fontId="7" fillId="0" borderId="3" xfId="0" applyFont="1" applyBorder="1"/>
    <xf numFmtId="11" fontId="0" fillId="0" borderId="1" xfId="0" applyNumberFormat="1" applyBorder="1"/>
    <xf numFmtId="0" fontId="18" fillId="0" borderId="0" xfId="0" applyFont="1" applyAlignment="1">
      <alignment vertical="center" wrapText="1"/>
    </xf>
    <xf numFmtId="0" fontId="0" fillId="0" borderId="0" xfId="0" applyAlignment="1">
      <alignment horizontal="center" vertical="center"/>
    </xf>
    <xf numFmtId="9" fontId="0" fillId="0" borderId="0" xfId="0" applyNumberFormat="1" applyAlignment="1">
      <alignment horizontal="center"/>
    </xf>
    <xf numFmtId="9" fontId="0" fillId="0" borderId="0" xfId="0" applyNumberFormat="1" applyAlignment="1">
      <alignment horizontal="center" vertical="center"/>
    </xf>
    <xf numFmtId="0" fontId="0" fillId="0" borderId="0" xfId="0" applyAlignment="1">
      <alignment horizontal="center" vertical="center" wrapText="1"/>
    </xf>
    <xf numFmtId="0" fontId="23"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18" fillId="0" borderId="0" xfId="0" applyFont="1" applyAlignment="1">
      <alignment horizontal="center" vertical="center" wrapText="1"/>
    </xf>
    <xf numFmtId="0" fontId="26" fillId="0" borderId="0" xfId="0" applyFont="1" applyAlignment="1">
      <alignment vertical="center" wrapText="1"/>
    </xf>
    <xf numFmtId="0" fontId="18" fillId="0" borderId="0" xfId="0" applyFont="1" applyAlignment="1">
      <alignment wrapText="1"/>
    </xf>
    <xf numFmtId="0" fontId="27" fillId="0" borderId="0" xfId="0" applyFont="1" applyAlignment="1">
      <alignment horizontal="left" vertical="center" wrapText="1"/>
    </xf>
    <xf numFmtId="9" fontId="0" fillId="0" borderId="0" xfId="0" applyNumberFormat="1" applyAlignment="1">
      <alignment horizontal="center" vertical="center" wrapText="1"/>
    </xf>
    <xf numFmtId="0" fontId="26" fillId="0" borderId="0" xfId="0" applyFont="1" applyAlignment="1">
      <alignment horizontal="center" vertical="center" wrapText="1"/>
    </xf>
    <xf numFmtId="0" fontId="15" fillId="0" borderId="0" xfId="3" applyAlignment="1">
      <alignment wrapText="1"/>
    </xf>
    <xf numFmtId="0" fontId="28" fillId="0" borderId="0" xfId="0" applyFont="1" applyAlignment="1">
      <alignment vertical="center" wrapText="1"/>
    </xf>
    <xf numFmtId="10" fontId="0" fillId="0" borderId="0" xfId="0" applyNumberFormat="1" applyAlignment="1">
      <alignment horizontal="center"/>
    </xf>
    <xf numFmtId="0" fontId="29" fillId="0" borderId="0" xfId="0" applyFont="1" applyAlignment="1">
      <alignment vertical="center" wrapText="1"/>
    </xf>
    <xf numFmtId="0" fontId="30" fillId="0" borderId="0" xfId="0" applyFont="1" applyAlignment="1">
      <alignment vertical="center" wrapText="1"/>
    </xf>
    <xf numFmtId="0" fontId="24" fillId="0" borderId="0" xfId="0" applyFont="1" applyAlignment="1">
      <alignment wrapText="1"/>
    </xf>
    <xf numFmtId="0" fontId="1" fillId="5" borderId="0" xfId="0" applyFont="1" applyFill="1"/>
    <xf numFmtId="0" fontId="7" fillId="0" borderId="0" xfId="0" applyFont="1" applyAlignment="1">
      <alignment wrapText="1"/>
    </xf>
    <xf numFmtId="0" fontId="7" fillId="0" borderId="0" xfId="0" applyFont="1" applyAlignment="1">
      <alignment horizontal="left" wrapText="1"/>
    </xf>
    <xf numFmtId="0" fontId="32" fillId="0" borderId="0" xfId="0" applyFont="1"/>
    <xf numFmtId="0" fontId="33" fillId="0" borderId="0" xfId="0" applyFont="1" applyAlignment="1">
      <alignment wrapText="1"/>
    </xf>
    <xf numFmtId="9" fontId="0" fillId="0" borderId="0" xfId="0" applyNumberFormat="1" applyAlignment="1">
      <alignment horizontal="center" wrapText="1"/>
    </xf>
    <xf numFmtId="0" fontId="34" fillId="0" borderId="0" xfId="0" applyFont="1" applyAlignment="1">
      <alignment wrapText="1"/>
    </xf>
    <xf numFmtId="0" fontId="1" fillId="0" borderId="0" xfId="0" applyFont="1" applyAlignment="1">
      <alignment horizontal="center" vertical="center" wrapText="1"/>
    </xf>
    <xf numFmtId="0" fontId="7" fillId="0" borderId="0" xfId="0" applyFont="1" applyAlignment="1">
      <alignment horizontal="center" vertical="center" wrapText="1"/>
    </xf>
    <xf numFmtId="0" fontId="13" fillId="0" borderId="0" xfId="0" applyFont="1" applyAlignment="1">
      <alignment wrapText="1"/>
    </xf>
    <xf numFmtId="2" fontId="0" fillId="0" borderId="0" xfId="0" applyNumberFormat="1"/>
    <xf numFmtId="9" fontId="0" fillId="0" borderId="0" xfId="0" applyNumberFormat="1"/>
    <xf numFmtId="0" fontId="11" fillId="0" borderId="0" xfId="0" applyFont="1" applyAlignment="1">
      <alignment horizontal="right"/>
    </xf>
    <xf numFmtId="0" fontId="1" fillId="0" borderId="0" xfId="0" applyFont="1" applyAlignment="1">
      <alignment horizontal="center" vertical="center"/>
    </xf>
    <xf numFmtId="0" fontId="0" fillId="6" borderId="0" xfId="0" applyFill="1"/>
    <xf numFmtId="0" fontId="0" fillId="7" borderId="0" xfId="0" applyFill="1"/>
    <xf numFmtId="0" fontId="0" fillId="9" borderId="0" xfId="0" applyFill="1"/>
    <xf numFmtId="0" fontId="0" fillId="4" borderId="0" xfId="0" applyFill="1" applyAlignment="1">
      <alignment horizontal="center"/>
    </xf>
    <xf numFmtId="43" fontId="1" fillId="2" borderId="0" xfId="2" applyFont="1" applyFill="1"/>
    <xf numFmtId="43" fontId="0" fillId="3" borderId="0" xfId="2" applyFont="1" applyFill="1"/>
    <xf numFmtId="43" fontId="0" fillId="4" borderId="0" xfId="2" applyFont="1" applyFill="1"/>
    <xf numFmtId="43" fontId="0" fillId="7" borderId="0" xfId="2" applyFont="1" applyFill="1"/>
    <xf numFmtId="0" fontId="1" fillId="0" borderId="0" xfId="0" applyFont="1" applyAlignment="1">
      <alignment wrapText="1"/>
    </xf>
    <xf numFmtId="0" fontId="1" fillId="0" borderId="1" xfId="0" applyFont="1" applyBorder="1" applyAlignment="1">
      <alignment horizontal="right"/>
    </xf>
    <xf numFmtId="0" fontId="1" fillId="0" borderId="4" xfId="0" applyFont="1" applyBorder="1" applyAlignment="1">
      <alignment horizontal="right"/>
    </xf>
    <xf numFmtId="0" fontId="1" fillId="3" borderId="7" xfId="0" applyFont="1" applyFill="1" applyBorder="1" applyAlignment="1">
      <alignment horizontal="center"/>
    </xf>
    <xf numFmtId="0" fontId="1" fillId="0" borderId="7" xfId="0" applyFont="1" applyBorder="1" applyAlignment="1">
      <alignment horizontal="center"/>
    </xf>
    <xf numFmtId="0" fontId="1" fillId="0" borderId="9" xfId="0" applyFont="1" applyBorder="1" applyAlignment="1">
      <alignment horizontal="center"/>
    </xf>
    <xf numFmtId="0" fontId="35" fillId="0" borderId="0" xfId="0" applyFont="1" applyAlignment="1">
      <alignment vertical="center" wrapText="1"/>
    </xf>
    <xf numFmtId="0" fontId="36" fillId="0" borderId="0" xfId="0" applyFont="1" applyAlignment="1">
      <alignment wrapText="1"/>
    </xf>
    <xf numFmtId="43" fontId="0" fillId="9" borderId="0" xfId="2" applyFont="1" applyFill="1"/>
    <xf numFmtId="0" fontId="0" fillId="10" borderId="0" xfId="0" applyFill="1"/>
    <xf numFmtId="165" fontId="0" fillId="0" borderId="0" xfId="0" applyNumberFormat="1"/>
    <xf numFmtId="10" fontId="1" fillId="0" borderId="0" xfId="0" applyNumberFormat="1" applyFont="1"/>
    <xf numFmtId="43" fontId="0" fillId="5" borderId="0" xfId="0" applyNumberFormat="1" applyFill="1"/>
    <xf numFmtId="0" fontId="0" fillId="11" borderId="0" xfId="0" applyFill="1"/>
    <xf numFmtId="43" fontId="0" fillId="11" borderId="0" xfId="2" applyFont="1" applyFill="1"/>
    <xf numFmtId="0" fontId="37" fillId="0" borderId="0" xfId="0" applyFont="1"/>
    <xf numFmtId="0" fontId="0" fillId="0" borderId="9" xfId="0" applyBorder="1"/>
    <xf numFmtId="0" fontId="0" fillId="0" borderId="7" xfId="0" applyBorder="1" applyAlignment="1">
      <alignment horizontal="right"/>
    </xf>
    <xf numFmtId="0" fontId="1" fillId="0" borderId="7" xfId="0" applyFont="1" applyBorder="1" applyAlignment="1">
      <alignment horizontal="right"/>
    </xf>
    <xf numFmtId="0" fontId="11" fillId="0" borderId="0" xfId="0" applyFont="1" applyAlignment="1">
      <alignment horizontal="left" vertical="center"/>
    </xf>
    <xf numFmtId="0" fontId="1" fillId="0" borderId="1" xfId="0" applyFont="1" applyBorder="1" applyAlignment="1">
      <alignment horizontal="center"/>
    </xf>
    <xf numFmtId="0" fontId="15" fillId="0" borderId="0" xfId="3" applyAlignment="1">
      <alignment horizontal="left" vertical="center" wrapText="1" indent="3"/>
    </xf>
    <xf numFmtId="9" fontId="1" fillId="0" borderId="0" xfId="0" applyNumberFormat="1" applyFont="1" applyAlignment="1">
      <alignment horizontal="center"/>
    </xf>
    <xf numFmtId="43" fontId="0" fillId="0" borderId="1" xfId="0" applyNumberFormat="1" applyBorder="1"/>
    <xf numFmtId="0" fontId="1" fillId="0" borderId="7" xfId="0" applyFont="1" applyBorder="1" applyAlignment="1">
      <alignment horizontal="center" vertical="center"/>
    </xf>
    <xf numFmtId="166" fontId="0" fillId="0" borderId="0" xfId="2" applyNumberFormat="1" applyFont="1"/>
    <xf numFmtId="43" fontId="0" fillId="0" borderId="0" xfId="2" applyFont="1" applyBorder="1"/>
    <xf numFmtId="1" fontId="1" fillId="0" borderId="0" xfId="2" applyNumberFormat="1" applyFont="1"/>
    <xf numFmtId="0" fontId="39" fillId="0" borderId="0" xfId="0" applyFont="1"/>
    <xf numFmtId="167" fontId="0" fillId="0" borderId="0" xfId="0" applyNumberFormat="1"/>
    <xf numFmtId="0" fontId="1" fillId="4" borderId="0" xfId="0" applyFont="1" applyFill="1" applyAlignment="1">
      <alignment horizontal="right"/>
    </xf>
    <xf numFmtId="1" fontId="9" fillId="0" borderId="0" xfId="2" applyNumberFormat="1" applyFont="1"/>
    <xf numFmtId="43" fontId="1" fillId="0" borderId="1" xfId="2" applyFont="1" applyBorder="1"/>
    <xf numFmtId="43" fontId="0" fillId="0" borderId="1" xfId="2" applyFont="1" applyBorder="1"/>
    <xf numFmtId="43" fontId="1" fillId="0" borderId="0" xfId="2" applyFont="1" applyBorder="1"/>
    <xf numFmtId="166" fontId="1" fillId="0" borderId="0" xfId="2" applyNumberFormat="1" applyFont="1"/>
    <xf numFmtId="166" fontId="0" fillId="0" borderId="0" xfId="0" applyNumberFormat="1"/>
    <xf numFmtId="43" fontId="1" fillId="0" borderId="0" xfId="0" applyNumberFormat="1" applyFont="1" applyAlignment="1">
      <alignment horizontal="left"/>
    </xf>
    <xf numFmtId="0" fontId="0" fillId="0" borderId="0" xfId="0" applyAlignment="1">
      <alignment horizontal="left"/>
    </xf>
    <xf numFmtId="43" fontId="1" fillId="4" borderId="0" xfId="2" applyFont="1" applyFill="1"/>
    <xf numFmtId="43" fontId="1" fillId="4" borderId="0" xfId="0" applyNumberFormat="1" applyFont="1" applyFill="1" applyAlignment="1">
      <alignment horizontal="left"/>
    </xf>
    <xf numFmtId="0" fontId="1" fillId="2" borderId="0" xfId="0" applyFont="1" applyFill="1" applyAlignment="1">
      <alignment horizontal="center"/>
    </xf>
    <xf numFmtId="0" fontId="40" fillId="0" borderId="0" xfId="0" applyFont="1" applyAlignment="1">
      <alignment vertical="center"/>
    </xf>
    <xf numFmtId="0" fontId="41" fillId="0" borderId="0" xfId="0" applyFont="1"/>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43" fontId="0" fillId="6" borderId="0" xfId="2" applyFont="1" applyFill="1" applyAlignment="1">
      <alignment horizontal="center" vertical="center"/>
    </xf>
    <xf numFmtId="0" fontId="0" fillId="0" borderId="0" xfId="0" applyAlignment="1">
      <alignment horizontal="right" wrapText="1"/>
    </xf>
    <xf numFmtId="0" fontId="45" fillId="0" borderId="0" xfId="0" applyFont="1" applyAlignment="1">
      <alignment wrapText="1"/>
    </xf>
    <xf numFmtId="0" fontId="45" fillId="0" borderId="0" xfId="0" applyFont="1" applyAlignment="1">
      <alignment horizontal="left" vertical="center" wrapText="1" indent="1"/>
    </xf>
    <xf numFmtId="0" fontId="45" fillId="0" borderId="0" xfId="0" applyFont="1" applyAlignment="1">
      <alignment horizontal="left" vertical="center" wrapText="1" indent="2"/>
    </xf>
    <xf numFmtId="0" fontId="46" fillId="0" borderId="0" xfId="0" applyFont="1"/>
    <xf numFmtId="0" fontId="5" fillId="3" borderId="0" xfId="0" applyFont="1" applyFill="1"/>
    <xf numFmtId="0" fontId="0" fillId="12" borderId="0" xfId="0" applyFill="1"/>
    <xf numFmtId="0" fontId="6" fillId="12" borderId="0" xfId="0" applyFont="1" applyFill="1"/>
    <xf numFmtId="166" fontId="0" fillId="0" borderId="0" xfId="2" applyNumberFormat="1" applyFont="1" applyBorder="1"/>
    <xf numFmtId="166" fontId="47" fillId="0" borderId="0" xfId="2" applyNumberFormat="1" applyFont="1"/>
    <xf numFmtId="166" fontId="9" fillId="0" borderId="0" xfId="2" applyNumberFormat="1" applyFont="1"/>
    <xf numFmtId="166" fontId="11" fillId="0" borderId="0" xfId="2" applyNumberFormat="1" applyFont="1"/>
    <xf numFmtId="0" fontId="0" fillId="0" borderId="1" xfId="0" applyBorder="1" applyAlignment="1">
      <alignment horizontal="center"/>
    </xf>
    <xf numFmtId="168" fontId="0" fillId="0" borderId="0" xfId="0" applyNumberFormat="1"/>
    <xf numFmtId="169" fontId="0" fillId="0" borderId="0" xfId="2" applyNumberFormat="1" applyFont="1"/>
    <xf numFmtId="0" fontId="48" fillId="0" borderId="0" xfId="0" applyFont="1"/>
    <xf numFmtId="0" fontId="49" fillId="0" borderId="0" xfId="0" applyFont="1"/>
    <xf numFmtId="0" fontId="0" fillId="0" borderId="10" xfId="0" applyBorder="1"/>
    <xf numFmtId="2" fontId="0" fillId="0" borderId="1" xfId="0" applyNumberFormat="1" applyBorder="1"/>
    <xf numFmtId="43" fontId="7" fillId="0" borderId="0" xfId="0" applyNumberFormat="1" applyFont="1"/>
    <xf numFmtId="0" fontId="0" fillId="0" borderId="1" xfId="0" applyBorder="1" applyAlignment="1">
      <alignment horizontal="center" wrapText="1"/>
    </xf>
    <xf numFmtId="0" fontId="51" fillId="3" borderId="0" xfId="0" applyFont="1" applyFill="1" applyAlignment="1">
      <alignment vertical="center" wrapText="1"/>
    </xf>
    <xf numFmtId="0" fontId="9" fillId="0" borderId="1" xfId="0" applyFont="1" applyBorder="1" applyAlignment="1">
      <alignment horizontal="right"/>
    </xf>
    <xf numFmtId="0" fontId="9" fillId="0" borderId="1" xfId="0" applyFont="1" applyBorder="1"/>
    <xf numFmtId="0" fontId="7" fillId="0" borderId="10" xfId="0" applyFont="1" applyBorder="1"/>
    <xf numFmtId="2" fontId="7" fillId="0" borderId="0" xfId="0" applyNumberFormat="1" applyFont="1"/>
    <xf numFmtId="0" fontId="7" fillId="0" borderId="4" xfId="0" applyFont="1" applyBorder="1"/>
    <xf numFmtId="2" fontId="7" fillId="0" borderId="9" xfId="0" applyNumberFormat="1" applyFont="1" applyBorder="1"/>
    <xf numFmtId="2" fontId="7" fillId="0" borderId="1" xfId="0" applyNumberFormat="1" applyFont="1" applyBorder="1"/>
    <xf numFmtId="0" fontId="13" fillId="0" borderId="1" xfId="0" applyFont="1" applyBorder="1" applyAlignment="1">
      <alignment horizontal="right"/>
    </xf>
    <xf numFmtId="0" fontId="13" fillId="0" borderId="1" xfId="0" applyFont="1" applyBorder="1"/>
    <xf numFmtId="0" fontId="11" fillId="0" borderId="10" xfId="0" applyFont="1" applyBorder="1"/>
    <xf numFmtId="2" fontId="11" fillId="0" borderId="0" xfId="0" applyNumberFormat="1" applyFont="1"/>
    <xf numFmtId="0" fontId="11" fillId="0" borderId="3" xfId="0" applyFont="1" applyBorder="1"/>
    <xf numFmtId="0" fontId="11" fillId="0" borderId="4" xfId="0" applyFont="1" applyBorder="1"/>
    <xf numFmtId="2" fontId="11" fillId="0" borderId="1" xfId="0" applyNumberFormat="1" applyFont="1" applyBorder="1"/>
    <xf numFmtId="0" fontId="1" fillId="0" borderId="0" xfId="0" applyFont="1" applyAlignment="1">
      <alignment horizontal="left"/>
    </xf>
    <xf numFmtId="2" fontId="2" fillId="0" borderId="0" xfId="1" applyNumberFormat="1"/>
    <xf numFmtId="0" fontId="55" fillId="0" borderId="0" xfId="0" applyFont="1" applyAlignment="1">
      <alignment horizontal="center" wrapText="1"/>
    </xf>
    <xf numFmtId="0" fontId="1" fillId="3" borderId="0" xfId="0" applyFont="1" applyFill="1" applyAlignment="1">
      <alignment horizontal="center"/>
    </xf>
    <xf numFmtId="0" fontId="9" fillId="3" borderId="0" xfId="0" applyFont="1" applyFill="1" applyAlignment="1">
      <alignment horizontal="center"/>
    </xf>
    <xf numFmtId="0" fontId="0" fillId="2" borderId="0" xfId="0" applyFill="1" applyAlignment="1">
      <alignment horizontal="center"/>
    </xf>
    <xf numFmtId="0" fontId="1" fillId="0" borderId="0" xfId="0" applyFont="1" applyAlignment="1">
      <alignment horizontal="center"/>
    </xf>
    <xf numFmtId="0" fontId="13" fillId="0" borderId="0" xfId="0" applyFont="1" applyAlignment="1">
      <alignment horizontal="center"/>
    </xf>
    <xf numFmtId="0" fontId="0" fillId="8" borderId="0" xfId="0" applyFill="1" applyAlignment="1">
      <alignment horizontal="center"/>
    </xf>
    <xf numFmtId="0" fontId="0" fillId="10" borderId="0" xfId="0" applyFill="1" applyAlignment="1">
      <alignment horizontal="center"/>
    </xf>
    <xf numFmtId="0" fontId="5" fillId="0" borderId="0" xfId="0" applyFont="1" applyAlignment="1">
      <alignment horizontal="center"/>
    </xf>
    <xf numFmtId="0" fontId="1" fillId="0" borderId="3" xfId="0" applyFont="1" applyBorder="1" applyAlignment="1">
      <alignment horizontal="center"/>
    </xf>
    <xf numFmtId="0" fontId="1" fillId="2" borderId="0" xfId="0" applyFont="1" applyFill="1" applyAlignment="1">
      <alignment horizontal="center"/>
    </xf>
    <xf numFmtId="0" fontId="13" fillId="3" borderId="0" xfId="0" applyFont="1" applyFill="1" applyAlignment="1">
      <alignment horizontal="center" vertical="center"/>
    </xf>
    <xf numFmtId="0" fontId="53" fillId="0" borderId="0" xfId="0" applyFont="1" applyAlignment="1">
      <alignment horizontal="center"/>
    </xf>
    <xf numFmtId="0" fontId="0" fillId="0" borderId="0" xfId="0" applyAlignment="1">
      <alignment horizontal="center"/>
    </xf>
    <xf numFmtId="43" fontId="1" fillId="0" borderId="7" xfId="0" applyNumberFormat="1" applyFont="1" applyBorder="1" applyAlignment="1">
      <alignment horizontal="center"/>
    </xf>
    <xf numFmtId="43" fontId="1" fillId="0" borderId="0" xfId="0" applyNumberFormat="1" applyFont="1" applyAlignment="1">
      <alignment horizontal="center"/>
    </xf>
    <xf numFmtId="43" fontId="0" fillId="4" borderId="7" xfId="0" applyNumberFormat="1" applyFill="1" applyBorder="1" applyAlignment="1">
      <alignment horizontal="center"/>
    </xf>
    <xf numFmtId="43" fontId="0" fillId="4" borderId="0" xfId="0" applyNumberFormat="1" applyFill="1" applyAlignment="1">
      <alignment horizontal="center"/>
    </xf>
    <xf numFmtId="0" fontId="0" fillId="3" borderId="7" xfId="0" applyFill="1" applyBorder="1" applyAlignment="1">
      <alignment horizontal="center"/>
    </xf>
    <xf numFmtId="0" fontId="0" fillId="3" borderId="0" xfId="0" applyFill="1" applyAlignment="1">
      <alignment horizontal="center"/>
    </xf>
    <xf numFmtId="0" fontId="1" fillId="0" borderId="7" xfId="0" applyFont="1" applyBorder="1" applyAlignment="1">
      <alignment horizontal="center"/>
    </xf>
    <xf numFmtId="0" fontId="1" fillId="0" borderId="7" xfId="0" applyFont="1" applyBorder="1" applyAlignment="1">
      <alignment horizontal="center" vertical="center"/>
    </xf>
    <xf numFmtId="0" fontId="0" fillId="4" borderId="0" xfId="0" applyFill="1" applyAlignment="1">
      <alignment horizontal="center"/>
    </xf>
    <xf numFmtId="0" fontId="1" fillId="0" borderId="1" xfId="0" applyFont="1" applyBorder="1" applyAlignment="1">
      <alignment horizontal="center"/>
    </xf>
    <xf numFmtId="0" fontId="54" fillId="0" borderId="0" xfId="0" applyFont="1" applyAlignment="1">
      <alignment horizontal="center"/>
    </xf>
    <xf numFmtId="0" fontId="50" fillId="0" borderId="0" xfId="0" applyFont="1" applyAlignment="1">
      <alignment horizontal="center"/>
    </xf>
    <xf numFmtId="43" fontId="1" fillId="2" borderId="7" xfId="0" applyNumberFormat="1" applyFont="1" applyFill="1" applyBorder="1" applyAlignment="1">
      <alignment horizontal="center"/>
    </xf>
    <xf numFmtId="43" fontId="1" fillId="2" borderId="0" xfId="0" applyNumberFormat="1" applyFont="1" applyFill="1" applyAlignment="1">
      <alignment horizontal="center"/>
    </xf>
  </cellXfs>
  <cellStyles count="4">
    <cellStyle name="Comma" xfId="2" builtinId="3"/>
    <cellStyle name="Hyperlink" xfId="3" builtinId="8"/>
    <cellStyle name="Normal" xfId="0" builtinId="0"/>
    <cellStyle name="Normal 2" xfId="1" xr:uid="{CB467D6F-D483-4392-9A70-19638C7A92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Dordrecth_Finland_600LPF_125Ah!$A$2:$A$2051</c:f>
              <c:numCache>
                <c:formatCode>General</c:formatCode>
                <c:ptCount val="205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pt idx="1584">
                  <c:v>475200</c:v>
                </c:pt>
                <c:pt idx="1585">
                  <c:v>475500</c:v>
                </c:pt>
                <c:pt idx="1586">
                  <c:v>475800</c:v>
                </c:pt>
                <c:pt idx="1587">
                  <c:v>476100</c:v>
                </c:pt>
                <c:pt idx="1588">
                  <c:v>476400</c:v>
                </c:pt>
                <c:pt idx="1589">
                  <c:v>476700</c:v>
                </c:pt>
                <c:pt idx="1590">
                  <c:v>477000</c:v>
                </c:pt>
                <c:pt idx="1591">
                  <c:v>477300</c:v>
                </c:pt>
                <c:pt idx="1592">
                  <c:v>477600</c:v>
                </c:pt>
                <c:pt idx="1593">
                  <c:v>477900</c:v>
                </c:pt>
                <c:pt idx="1594">
                  <c:v>478200</c:v>
                </c:pt>
                <c:pt idx="1595">
                  <c:v>478500</c:v>
                </c:pt>
                <c:pt idx="1596">
                  <c:v>478800</c:v>
                </c:pt>
                <c:pt idx="1597">
                  <c:v>479100</c:v>
                </c:pt>
                <c:pt idx="1598">
                  <c:v>479400</c:v>
                </c:pt>
                <c:pt idx="1599">
                  <c:v>479700</c:v>
                </c:pt>
                <c:pt idx="1600">
                  <c:v>480000</c:v>
                </c:pt>
                <c:pt idx="1601">
                  <c:v>480300</c:v>
                </c:pt>
                <c:pt idx="1602">
                  <c:v>480600</c:v>
                </c:pt>
                <c:pt idx="1603">
                  <c:v>480900</c:v>
                </c:pt>
                <c:pt idx="1604">
                  <c:v>481200</c:v>
                </c:pt>
                <c:pt idx="1605">
                  <c:v>481500</c:v>
                </c:pt>
                <c:pt idx="1606">
                  <c:v>481800</c:v>
                </c:pt>
                <c:pt idx="1607">
                  <c:v>482100</c:v>
                </c:pt>
                <c:pt idx="1608">
                  <c:v>482400</c:v>
                </c:pt>
                <c:pt idx="1609">
                  <c:v>482700</c:v>
                </c:pt>
                <c:pt idx="1610">
                  <c:v>483000</c:v>
                </c:pt>
                <c:pt idx="1611">
                  <c:v>483300</c:v>
                </c:pt>
                <c:pt idx="1612">
                  <c:v>483600</c:v>
                </c:pt>
                <c:pt idx="1613">
                  <c:v>483900</c:v>
                </c:pt>
                <c:pt idx="1614">
                  <c:v>484200</c:v>
                </c:pt>
                <c:pt idx="1615">
                  <c:v>484500</c:v>
                </c:pt>
                <c:pt idx="1616">
                  <c:v>484800</c:v>
                </c:pt>
                <c:pt idx="1617">
                  <c:v>485100</c:v>
                </c:pt>
                <c:pt idx="1618">
                  <c:v>485400</c:v>
                </c:pt>
                <c:pt idx="1619">
                  <c:v>485700</c:v>
                </c:pt>
                <c:pt idx="1620">
                  <c:v>486000</c:v>
                </c:pt>
                <c:pt idx="1621">
                  <c:v>486300</c:v>
                </c:pt>
                <c:pt idx="1622">
                  <c:v>486600</c:v>
                </c:pt>
                <c:pt idx="1623">
                  <c:v>486900</c:v>
                </c:pt>
                <c:pt idx="1624">
                  <c:v>487200</c:v>
                </c:pt>
                <c:pt idx="1625">
                  <c:v>487500</c:v>
                </c:pt>
                <c:pt idx="1626">
                  <c:v>487800</c:v>
                </c:pt>
                <c:pt idx="1627">
                  <c:v>488100</c:v>
                </c:pt>
                <c:pt idx="1628">
                  <c:v>488400</c:v>
                </c:pt>
                <c:pt idx="1629">
                  <c:v>488700</c:v>
                </c:pt>
                <c:pt idx="1630">
                  <c:v>489000</c:v>
                </c:pt>
                <c:pt idx="1631">
                  <c:v>489300</c:v>
                </c:pt>
                <c:pt idx="1632">
                  <c:v>489600</c:v>
                </c:pt>
                <c:pt idx="1633">
                  <c:v>489900</c:v>
                </c:pt>
                <c:pt idx="1634">
                  <c:v>490200</c:v>
                </c:pt>
                <c:pt idx="1635">
                  <c:v>490500</c:v>
                </c:pt>
                <c:pt idx="1636">
                  <c:v>490800</c:v>
                </c:pt>
                <c:pt idx="1637">
                  <c:v>491100</c:v>
                </c:pt>
                <c:pt idx="1638">
                  <c:v>491400</c:v>
                </c:pt>
                <c:pt idx="1639">
                  <c:v>491700</c:v>
                </c:pt>
                <c:pt idx="1640">
                  <c:v>492000</c:v>
                </c:pt>
                <c:pt idx="1641">
                  <c:v>492300</c:v>
                </c:pt>
                <c:pt idx="1642">
                  <c:v>492600</c:v>
                </c:pt>
                <c:pt idx="1643">
                  <c:v>492900</c:v>
                </c:pt>
                <c:pt idx="1644">
                  <c:v>493200</c:v>
                </c:pt>
                <c:pt idx="1645">
                  <c:v>493500</c:v>
                </c:pt>
                <c:pt idx="1646">
                  <c:v>493800</c:v>
                </c:pt>
                <c:pt idx="1647">
                  <c:v>494100</c:v>
                </c:pt>
                <c:pt idx="1648">
                  <c:v>494400</c:v>
                </c:pt>
                <c:pt idx="1649">
                  <c:v>494700</c:v>
                </c:pt>
                <c:pt idx="1650">
                  <c:v>495000</c:v>
                </c:pt>
                <c:pt idx="1651">
                  <c:v>495300</c:v>
                </c:pt>
                <c:pt idx="1652">
                  <c:v>495600</c:v>
                </c:pt>
                <c:pt idx="1653">
                  <c:v>495900</c:v>
                </c:pt>
                <c:pt idx="1654">
                  <c:v>496200</c:v>
                </c:pt>
                <c:pt idx="1655">
                  <c:v>496500</c:v>
                </c:pt>
                <c:pt idx="1656">
                  <c:v>496800</c:v>
                </c:pt>
                <c:pt idx="1657">
                  <c:v>497100</c:v>
                </c:pt>
                <c:pt idx="1658">
                  <c:v>497400</c:v>
                </c:pt>
                <c:pt idx="1659">
                  <c:v>497700</c:v>
                </c:pt>
                <c:pt idx="1660">
                  <c:v>498000</c:v>
                </c:pt>
                <c:pt idx="1661">
                  <c:v>498300</c:v>
                </c:pt>
                <c:pt idx="1662">
                  <c:v>498600</c:v>
                </c:pt>
                <c:pt idx="1663">
                  <c:v>498900</c:v>
                </c:pt>
                <c:pt idx="1664">
                  <c:v>499200</c:v>
                </c:pt>
                <c:pt idx="1665">
                  <c:v>499500</c:v>
                </c:pt>
                <c:pt idx="1666">
                  <c:v>499800</c:v>
                </c:pt>
                <c:pt idx="1667">
                  <c:v>500100</c:v>
                </c:pt>
                <c:pt idx="1668">
                  <c:v>500400</c:v>
                </c:pt>
                <c:pt idx="1669">
                  <c:v>500700</c:v>
                </c:pt>
                <c:pt idx="1670">
                  <c:v>501000</c:v>
                </c:pt>
                <c:pt idx="1671">
                  <c:v>501300</c:v>
                </c:pt>
                <c:pt idx="1672">
                  <c:v>501600</c:v>
                </c:pt>
                <c:pt idx="1673">
                  <c:v>501900</c:v>
                </c:pt>
                <c:pt idx="1674">
                  <c:v>502200</c:v>
                </c:pt>
                <c:pt idx="1675">
                  <c:v>502500</c:v>
                </c:pt>
                <c:pt idx="1676">
                  <c:v>502800</c:v>
                </c:pt>
                <c:pt idx="1677">
                  <c:v>503100</c:v>
                </c:pt>
                <c:pt idx="1678">
                  <c:v>503400</c:v>
                </c:pt>
                <c:pt idx="1679">
                  <c:v>503700</c:v>
                </c:pt>
                <c:pt idx="1680">
                  <c:v>504000</c:v>
                </c:pt>
                <c:pt idx="1681">
                  <c:v>504300</c:v>
                </c:pt>
                <c:pt idx="1682">
                  <c:v>504600</c:v>
                </c:pt>
                <c:pt idx="1683">
                  <c:v>504900</c:v>
                </c:pt>
                <c:pt idx="1684">
                  <c:v>505200</c:v>
                </c:pt>
                <c:pt idx="1685">
                  <c:v>505500</c:v>
                </c:pt>
                <c:pt idx="1686">
                  <c:v>505800</c:v>
                </c:pt>
                <c:pt idx="1687">
                  <c:v>506100</c:v>
                </c:pt>
                <c:pt idx="1688">
                  <c:v>506400</c:v>
                </c:pt>
                <c:pt idx="1689">
                  <c:v>506700</c:v>
                </c:pt>
                <c:pt idx="1690">
                  <c:v>507000</c:v>
                </c:pt>
                <c:pt idx="1691">
                  <c:v>507300</c:v>
                </c:pt>
                <c:pt idx="1692">
                  <c:v>507600</c:v>
                </c:pt>
                <c:pt idx="1693">
                  <c:v>507900</c:v>
                </c:pt>
                <c:pt idx="1694">
                  <c:v>508200</c:v>
                </c:pt>
                <c:pt idx="1695">
                  <c:v>508500</c:v>
                </c:pt>
                <c:pt idx="1696">
                  <c:v>508800</c:v>
                </c:pt>
                <c:pt idx="1697">
                  <c:v>509100</c:v>
                </c:pt>
                <c:pt idx="1698">
                  <c:v>509400</c:v>
                </c:pt>
                <c:pt idx="1699">
                  <c:v>509700</c:v>
                </c:pt>
                <c:pt idx="1700">
                  <c:v>510000</c:v>
                </c:pt>
                <c:pt idx="1701">
                  <c:v>510300</c:v>
                </c:pt>
                <c:pt idx="1702">
                  <c:v>510600</c:v>
                </c:pt>
                <c:pt idx="1703">
                  <c:v>510900</c:v>
                </c:pt>
                <c:pt idx="1704">
                  <c:v>511200</c:v>
                </c:pt>
                <c:pt idx="1705">
                  <c:v>511500</c:v>
                </c:pt>
                <c:pt idx="1706">
                  <c:v>511800</c:v>
                </c:pt>
                <c:pt idx="1707">
                  <c:v>512100</c:v>
                </c:pt>
                <c:pt idx="1708">
                  <c:v>512400</c:v>
                </c:pt>
                <c:pt idx="1709">
                  <c:v>512700</c:v>
                </c:pt>
                <c:pt idx="1710">
                  <c:v>513000</c:v>
                </c:pt>
                <c:pt idx="1711">
                  <c:v>513300</c:v>
                </c:pt>
                <c:pt idx="1712">
                  <c:v>513600</c:v>
                </c:pt>
                <c:pt idx="1713">
                  <c:v>513900</c:v>
                </c:pt>
                <c:pt idx="1714">
                  <c:v>514200</c:v>
                </c:pt>
                <c:pt idx="1715">
                  <c:v>514500</c:v>
                </c:pt>
                <c:pt idx="1716">
                  <c:v>514800</c:v>
                </c:pt>
                <c:pt idx="1717">
                  <c:v>515100</c:v>
                </c:pt>
                <c:pt idx="1718">
                  <c:v>515400</c:v>
                </c:pt>
                <c:pt idx="1719">
                  <c:v>515700</c:v>
                </c:pt>
                <c:pt idx="1720">
                  <c:v>516000</c:v>
                </c:pt>
                <c:pt idx="1721">
                  <c:v>516300</c:v>
                </c:pt>
                <c:pt idx="1722">
                  <c:v>516600</c:v>
                </c:pt>
                <c:pt idx="1723">
                  <c:v>516900</c:v>
                </c:pt>
                <c:pt idx="1724">
                  <c:v>517200</c:v>
                </c:pt>
                <c:pt idx="1725">
                  <c:v>517500</c:v>
                </c:pt>
                <c:pt idx="1726">
                  <c:v>517800</c:v>
                </c:pt>
                <c:pt idx="1727">
                  <c:v>518100</c:v>
                </c:pt>
                <c:pt idx="1728">
                  <c:v>518400</c:v>
                </c:pt>
                <c:pt idx="1729">
                  <c:v>518700</c:v>
                </c:pt>
                <c:pt idx="1730">
                  <c:v>519000</c:v>
                </c:pt>
                <c:pt idx="1731">
                  <c:v>519300</c:v>
                </c:pt>
                <c:pt idx="1732">
                  <c:v>519600</c:v>
                </c:pt>
                <c:pt idx="1733">
                  <c:v>519900</c:v>
                </c:pt>
                <c:pt idx="1734">
                  <c:v>520200</c:v>
                </c:pt>
                <c:pt idx="1735">
                  <c:v>520500</c:v>
                </c:pt>
                <c:pt idx="1736">
                  <c:v>520800</c:v>
                </c:pt>
                <c:pt idx="1737">
                  <c:v>521100</c:v>
                </c:pt>
                <c:pt idx="1738">
                  <c:v>521400</c:v>
                </c:pt>
                <c:pt idx="1739">
                  <c:v>521700</c:v>
                </c:pt>
                <c:pt idx="1740">
                  <c:v>522000</c:v>
                </c:pt>
                <c:pt idx="1741">
                  <c:v>522300</c:v>
                </c:pt>
                <c:pt idx="1742">
                  <c:v>522600</c:v>
                </c:pt>
                <c:pt idx="1743">
                  <c:v>522900</c:v>
                </c:pt>
                <c:pt idx="1744">
                  <c:v>523200</c:v>
                </c:pt>
                <c:pt idx="1745">
                  <c:v>523500</c:v>
                </c:pt>
                <c:pt idx="1746">
                  <c:v>523800</c:v>
                </c:pt>
                <c:pt idx="1747">
                  <c:v>524100</c:v>
                </c:pt>
                <c:pt idx="1748">
                  <c:v>524400</c:v>
                </c:pt>
                <c:pt idx="1749">
                  <c:v>524700</c:v>
                </c:pt>
                <c:pt idx="1750">
                  <c:v>525000</c:v>
                </c:pt>
                <c:pt idx="1751">
                  <c:v>525300</c:v>
                </c:pt>
                <c:pt idx="1752">
                  <c:v>525600</c:v>
                </c:pt>
                <c:pt idx="1753">
                  <c:v>525900</c:v>
                </c:pt>
                <c:pt idx="1754">
                  <c:v>526200</c:v>
                </c:pt>
                <c:pt idx="1755">
                  <c:v>526500</c:v>
                </c:pt>
                <c:pt idx="1756">
                  <c:v>526800</c:v>
                </c:pt>
                <c:pt idx="1757">
                  <c:v>527100</c:v>
                </c:pt>
                <c:pt idx="1758">
                  <c:v>527400</c:v>
                </c:pt>
                <c:pt idx="1759">
                  <c:v>527700</c:v>
                </c:pt>
                <c:pt idx="1760">
                  <c:v>528000</c:v>
                </c:pt>
                <c:pt idx="1761">
                  <c:v>528300</c:v>
                </c:pt>
                <c:pt idx="1762">
                  <c:v>528600</c:v>
                </c:pt>
                <c:pt idx="1763">
                  <c:v>528900</c:v>
                </c:pt>
                <c:pt idx="1764">
                  <c:v>529200</c:v>
                </c:pt>
                <c:pt idx="1765">
                  <c:v>529500</c:v>
                </c:pt>
                <c:pt idx="1766">
                  <c:v>529800</c:v>
                </c:pt>
                <c:pt idx="1767">
                  <c:v>530100</c:v>
                </c:pt>
                <c:pt idx="1768">
                  <c:v>530400</c:v>
                </c:pt>
                <c:pt idx="1769">
                  <c:v>530700</c:v>
                </c:pt>
                <c:pt idx="1770">
                  <c:v>531000</c:v>
                </c:pt>
                <c:pt idx="1771">
                  <c:v>531300</c:v>
                </c:pt>
                <c:pt idx="1772">
                  <c:v>531600</c:v>
                </c:pt>
                <c:pt idx="1773">
                  <c:v>531900</c:v>
                </c:pt>
                <c:pt idx="1774">
                  <c:v>532200</c:v>
                </c:pt>
                <c:pt idx="1775">
                  <c:v>532500</c:v>
                </c:pt>
                <c:pt idx="1776">
                  <c:v>532800</c:v>
                </c:pt>
                <c:pt idx="1777">
                  <c:v>533100</c:v>
                </c:pt>
                <c:pt idx="1778">
                  <c:v>533400</c:v>
                </c:pt>
                <c:pt idx="1779">
                  <c:v>533700</c:v>
                </c:pt>
                <c:pt idx="1780">
                  <c:v>534000</c:v>
                </c:pt>
                <c:pt idx="1781">
                  <c:v>534300</c:v>
                </c:pt>
                <c:pt idx="1782">
                  <c:v>534600</c:v>
                </c:pt>
                <c:pt idx="1783">
                  <c:v>534900</c:v>
                </c:pt>
                <c:pt idx="1784">
                  <c:v>535200</c:v>
                </c:pt>
                <c:pt idx="1785">
                  <c:v>535500</c:v>
                </c:pt>
                <c:pt idx="1786">
                  <c:v>535800</c:v>
                </c:pt>
                <c:pt idx="1787">
                  <c:v>536100</c:v>
                </c:pt>
                <c:pt idx="1788">
                  <c:v>536400</c:v>
                </c:pt>
                <c:pt idx="1789">
                  <c:v>536700</c:v>
                </c:pt>
                <c:pt idx="1790">
                  <c:v>537000</c:v>
                </c:pt>
                <c:pt idx="1791">
                  <c:v>537300</c:v>
                </c:pt>
                <c:pt idx="1792">
                  <c:v>537600</c:v>
                </c:pt>
                <c:pt idx="1793">
                  <c:v>537900</c:v>
                </c:pt>
                <c:pt idx="1794">
                  <c:v>538200</c:v>
                </c:pt>
                <c:pt idx="1795">
                  <c:v>538500</c:v>
                </c:pt>
                <c:pt idx="1796">
                  <c:v>538800</c:v>
                </c:pt>
                <c:pt idx="1797">
                  <c:v>539100</c:v>
                </c:pt>
                <c:pt idx="1798">
                  <c:v>539400</c:v>
                </c:pt>
                <c:pt idx="1799">
                  <c:v>539700</c:v>
                </c:pt>
                <c:pt idx="1800">
                  <c:v>540000</c:v>
                </c:pt>
                <c:pt idx="1801">
                  <c:v>540300</c:v>
                </c:pt>
                <c:pt idx="1802">
                  <c:v>540600</c:v>
                </c:pt>
                <c:pt idx="1803">
                  <c:v>540900</c:v>
                </c:pt>
                <c:pt idx="1804">
                  <c:v>541200</c:v>
                </c:pt>
                <c:pt idx="1805">
                  <c:v>541500</c:v>
                </c:pt>
                <c:pt idx="1806">
                  <c:v>541800</c:v>
                </c:pt>
                <c:pt idx="1807">
                  <c:v>542100</c:v>
                </c:pt>
                <c:pt idx="1808">
                  <c:v>542400</c:v>
                </c:pt>
                <c:pt idx="1809">
                  <c:v>542700</c:v>
                </c:pt>
                <c:pt idx="1810">
                  <c:v>543000</c:v>
                </c:pt>
                <c:pt idx="1811">
                  <c:v>543300</c:v>
                </c:pt>
                <c:pt idx="1812">
                  <c:v>543600</c:v>
                </c:pt>
                <c:pt idx="1813">
                  <c:v>543900</c:v>
                </c:pt>
                <c:pt idx="1814">
                  <c:v>544200</c:v>
                </c:pt>
                <c:pt idx="1815">
                  <c:v>544500</c:v>
                </c:pt>
                <c:pt idx="1816">
                  <c:v>544800</c:v>
                </c:pt>
                <c:pt idx="1817">
                  <c:v>545100</c:v>
                </c:pt>
                <c:pt idx="1818">
                  <c:v>545400</c:v>
                </c:pt>
                <c:pt idx="1819">
                  <c:v>545700</c:v>
                </c:pt>
                <c:pt idx="1820">
                  <c:v>546000</c:v>
                </c:pt>
                <c:pt idx="1821">
                  <c:v>546300</c:v>
                </c:pt>
                <c:pt idx="1822">
                  <c:v>546600</c:v>
                </c:pt>
                <c:pt idx="1823">
                  <c:v>546900</c:v>
                </c:pt>
                <c:pt idx="1824">
                  <c:v>547200</c:v>
                </c:pt>
                <c:pt idx="1825">
                  <c:v>547500</c:v>
                </c:pt>
                <c:pt idx="1826">
                  <c:v>547800</c:v>
                </c:pt>
                <c:pt idx="1827">
                  <c:v>548100</c:v>
                </c:pt>
                <c:pt idx="1828">
                  <c:v>548400</c:v>
                </c:pt>
                <c:pt idx="1829">
                  <c:v>548700</c:v>
                </c:pt>
                <c:pt idx="1830">
                  <c:v>549000</c:v>
                </c:pt>
                <c:pt idx="1831">
                  <c:v>549300</c:v>
                </c:pt>
                <c:pt idx="1832">
                  <c:v>549600</c:v>
                </c:pt>
                <c:pt idx="1833">
                  <c:v>549900</c:v>
                </c:pt>
                <c:pt idx="1834">
                  <c:v>550200</c:v>
                </c:pt>
                <c:pt idx="1835">
                  <c:v>550500</c:v>
                </c:pt>
                <c:pt idx="1836">
                  <c:v>550800</c:v>
                </c:pt>
                <c:pt idx="1837">
                  <c:v>551100</c:v>
                </c:pt>
                <c:pt idx="1838">
                  <c:v>551400</c:v>
                </c:pt>
                <c:pt idx="1839">
                  <c:v>551700</c:v>
                </c:pt>
                <c:pt idx="1840">
                  <c:v>552000</c:v>
                </c:pt>
                <c:pt idx="1841">
                  <c:v>552300</c:v>
                </c:pt>
                <c:pt idx="1842">
                  <c:v>552600</c:v>
                </c:pt>
                <c:pt idx="1843">
                  <c:v>552900</c:v>
                </c:pt>
                <c:pt idx="1844">
                  <c:v>553200</c:v>
                </c:pt>
                <c:pt idx="1845">
                  <c:v>553500</c:v>
                </c:pt>
                <c:pt idx="1846">
                  <c:v>553800</c:v>
                </c:pt>
                <c:pt idx="1847">
                  <c:v>554100</c:v>
                </c:pt>
                <c:pt idx="1848">
                  <c:v>554400</c:v>
                </c:pt>
                <c:pt idx="1849">
                  <c:v>554700</c:v>
                </c:pt>
                <c:pt idx="1850">
                  <c:v>555000</c:v>
                </c:pt>
                <c:pt idx="1851">
                  <c:v>555300</c:v>
                </c:pt>
                <c:pt idx="1852">
                  <c:v>555600</c:v>
                </c:pt>
                <c:pt idx="1853">
                  <c:v>555900</c:v>
                </c:pt>
                <c:pt idx="1854">
                  <c:v>556200</c:v>
                </c:pt>
                <c:pt idx="1855">
                  <c:v>556500</c:v>
                </c:pt>
                <c:pt idx="1856">
                  <c:v>556800</c:v>
                </c:pt>
                <c:pt idx="1857">
                  <c:v>557100</c:v>
                </c:pt>
                <c:pt idx="1858">
                  <c:v>557400</c:v>
                </c:pt>
                <c:pt idx="1859">
                  <c:v>557700</c:v>
                </c:pt>
                <c:pt idx="1860">
                  <c:v>558000</c:v>
                </c:pt>
                <c:pt idx="1861">
                  <c:v>558300</c:v>
                </c:pt>
                <c:pt idx="1862">
                  <c:v>558600</c:v>
                </c:pt>
                <c:pt idx="1863">
                  <c:v>558900</c:v>
                </c:pt>
                <c:pt idx="1864">
                  <c:v>559200</c:v>
                </c:pt>
                <c:pt idx="1865">
                  <c:v>559500</c:v>
                </c:pt>
                <c:pt idx="1866">
                  <c:v>559800</c:v>
                </c:pt>
                <c:pt idx="1867">
                  <c:v>560100</c:v>
                </c:pt>
                <c:pt idx="1868">
                  <c:v>560400</c:v>
                </c:pt>
                <c:pt idx="1869">
                  <c:v>560700</c:v>
                </c:pt>
                <c:pt idx="1870">
                  <c:v>561000</c:v>
                </c:pt>
                <c:pt idx="1871">
                  <c:v>561300</c:v>
                </c:pt>
                <c:pt idx="1872">
                  <c:v>561600</c:v>
                </c:pt>
                <c:pt idx="1873">
                  <c:v>561900</c:v>
                </c:pt>
                <c:pt idx="1874">
                  <c:v>562200</c:v>
                </c:pt>
                <c:pt idx="1875">
                  <c:v>562500</c:v>
                </c:pt>
                <c:pt idx="1876">
                  <c:v>562800</c:v>
                </c:pt>
                <c:pt idx="1877">
                  <c:v>563100</c:v>
                </c:pt>
                <c:pt idx="1878">
                  <c:v>563400</c:v>
                </c:pt>
                <c:pt idx="1879">
                  <c:v>563700</c:v>
                </c:pt>
                <c:pt idx="1880">
                  <c:v>564000</c:v>
                </c:pt>
                <c:pt idx="1881">
                  <c:v>564300</c:v>
                </c:pt>
                <c:pt idx="1882">
                  <c:v>564600</c:v>
                </c:pt>
                <c:pt idx="1883">
                  <c:v>564900</c:v>
                </c:pt>
                <c:pt idx="1884">
                  <c:v>565200</c:v>
                </c:pt>
                <c:pt idx="1885">
                  <c:v>565500</c:v>
                </c:pt>
                <c:pt idx="1886">
                  <c:v>565800</c:v>
                </c:pt>
                <c:pt idx="1887">
                  <c:v>566100</c:v>
                </c:pt>
                <c:pt idx="1888">
                  <c:v>566400</c:v>
                </c:pt>
                <c:pt idx="1889">
                  <c:v>566700</c:v>
                </c:pt>
                <c:pt idx="1890">
                  <c:v>567000</c:v>
                </c:pt>
                <c:pt idx="1891">
                  <c:v>567300</c:v>
                </c:pt>
                <c:pt idx="1892">
                  <c:v>567600</c:v>
                </c:pt>
                <c:pt idx="1893">
                  <c:v>567900</c:v>
                </c:pt>
                <c:pt idx="1894">
                  <c:v>568200</c:v>
                </c:pt>
                <c:pt idx="1895">
                  <c:v>568500</c:v>
                </c:pt>
                <c:pt idx="1896">
                  <c:v>568800</c:v>
                </c:pt>
                <c:pt idx="1897">
                  <c:v>569100</c:v>
                </c:pt>
                <c:pt idx="1898">
                  <c:v>569400</c:v>
                </c:pt>
                <c:pt idx="1899">
                  <c:v>569700</c:v>
                </c:pt>
                <c:pt idx="1900">
                  <c:v>570000</c:v>
                </c:pt>
                <c:pt idx="1901">
                  <c:v>570300</c:v>
                </c:pt>
                <c:pt idx="1902">
                  <c:v>570600</c:v>
                </c:pt>
                <c:pt idx="1903">
                  <c:v>570900</c:v>
                </c:pt>
                <c:pt idx="1904">
                  <c:v>571200</c:v>
                </c:pt>
                <c:pt idx="1905">
                  <c:v>571500</c:v>
                </c:pt>
                <c:pt idx="1906">
                  <c:v>571800</c:v>
                </c:pt>
                <c:pt idx="1907">
                  <c:v>572100</c:v>
                </c:pt>
                <c:pt idx="1908">
                  <c:v>572400</c:v>
                </c:pt>
                <c:pt idx="1909">
                  <c:v>572700</c:v>
                </c:pt>
                <c:pt idx="1910">
                  <c:v>573000</c:v>
                </c:pt>
                <c:pt idx="1911">
                  <c:v>573300</c:v>
                </c:pt>
                <c:pt idx="1912">
                  <c:v>573600</c:v>
                </c:pt>
                <c:pt idx="1913">
                  <c:v>573900</c:v>
                </c:pt>
                <c:pt idx="1914">
                  <c:v>574200</c:v>
                </c:pt>
                <c:pt idx="1915">
                  <c:v>574500</c:v>
                </c:pt>
                <c:pt idx="1916">
                  <c:v>574800</c:v>
                </c:pt>
                <c:pt idx="1917">
                  <c:v>575100</c:v>
                </c:pt>
                <c:pt idx="1918">
                  <c:v>575400</c:v>
                </c:pt>
                <c:pt idx="1919">
                  <c:v>575700</c:v>
                </c:pt>
                <c:pt idx="1920">
                  <c:v>576000</c:v>
                </c:pt>
                <c:pt idx="1921">
                  <c:v>576300</c:v>
                </c:pt>
                <c:pt idx="1922">
                  <c:v>576600</c:v>
                </c:pt>
                <c:pt idx="1923">
                  <c:v>576900</c:v>
                </c:pt>
                <c:pt idx="1924">
                  <c:v>577200</c:v>
                </c:pt>
                <c:pt idx="1925">
                  <c:v>577500</c:v>
                </c:pt>
                <c:pt idx="1926">
                  <c:v>577800</c:v>
                </c:pt>
                <c:pt idx="1927">
                  <c:v>578100</c:v>
                </c:pt>
                <c:pt idx="1928">
                  <c:v>578400</c:v>
                </c:pt>
                <c:pt idx="1929">
                  <c:v>578700</c:v>
                </c:pt>
                <c:pt idx="1930">
                  <c:v>579000</c:v>
                </c:pt>
                <c:pt idx="1931">
                  <c:v>579300</c:v>
                </c:pt>
                <c:pt idx="1932">
                  <c:v>579600</c:v>
                </c:pt>
                <c:pt idx="1933">
                  <c:v>579900</c:v>
                </c:pt>
                <c:pt idx="1934">
                  <c:v>580200</c:v>
                </c:pt>
                <c:pt idx="1935">
                  <c:v>580500</c:v>
                </c:pt>
                <c:pt idx="1936">
                  <c:v>580800</c:v>
                </c:pt>
                <c:pt idx="1937">
                  <c:v>581100</c:v>
                </c:pt>
                <c:pt idx="1938">
                  <c:v>581400</c:v>
                </c:pt>
                <c:pt idx="1939">
                  <c:v>581700</c:v>
                </c:pt>
                <c:pt idx="1940">
                  <c:v>582000</c:v>
                </c:pt>
                <c:pt idx="1941">
                  <c:v>582300</c:v>
                </c:pt>
                <c:pt idx="1942">
                  <c:v>582600</c:v>
                </c:pt>
                <c:pt idx="1943">
                  <c:v>582900</c:v>
                </c:pt>
                <c:pt idx="1944">
                  <c:v>583200</c:v>
                </c:pt>
                <c:pt idx="1945">
                  <c:v>583500</c:v>
                </c:pt>
                <c:pt idx="1946">
                  <c:v>583800</c:v>
                </c:pt>
                <c:pt idx="1947">
                  <c:v>584100</c:v>
                </c:pt>
                <c:pt idx="1948">
                  <c:v>584400</c:v>
                </c:pt>
                <c:pt idx="1949">
                  <c:v>584700</c:v>
                </c:pt>
                <c:pt idx="1950">
                  <c:v>585000</c:v>
                </c:pt>
                <c:pt idx="1951">
                  <c:v>585300</c:v>
                </c:pt>
                <c:pt idx="1952">
                  <c:v>585600</c:v>
                </c:pt>
                <c:pt idx="1953">
                  <c:v>585900</c:v>
                </c:pt>
                <c:pt idx="1954">
                  <c:v>586200</c:v>
                </c:pt>
                <c:pt idx="1955">
                  <c:v>586500</c:v>
                </c:pt>
                <c:pt idx="1956">
                  <c:v>586800</c:v>
                </c:pt>
                <c:pt idx="1957">
                  <c:v>587100</c:v>
                </c:pt>
                <c:pt idx="1958">
                  <c:v>587400</c:v>
                </c:pt>
                <c:pt idx="1959">
                  <c:v>587700</c:v>
                </c:pt>
                <c:pt idx="1960">
                  <c:v>588000</c:v>
                </c:pt>
                <c:pt idx="1961">
                  <c:v>588300</c:v>
                </c:pt>
                <c:pt idx="1962">
                  <c:v>588600</c:v>
                </c:pt>
                <c:pt idx="1963">
                  <c:v>588900</c:v>
                </c:pt>
                <c:pt idx="1964">
                  <c:v>589200</c:v>
                </c:pt>
                <c:pt idx="1965">
                  <c:v>589500</c:v>
                </c:pt>
                <c:pt idx="1966">
                  <c:v>589800</c:v>
                </c:pt>
                <c:pt idx="1967">
                  <c:v>590100</c:v>
                </c:pt>
                <c:pt idx="1968">
                  <c:v>590400</c:v>
                </c:pt>
                <c:pt idx="1969">
                  <c:v>590700</c:v>
                </c:pt>
                <c:pt idx="1970">
                  <c:v>591000</c:v>
                </c:pt>
                <c:pt idx="1971">
                  <c:v>591300</c:v>
                </c:pt>
                <c:pt idx="1972">
                  <c:v>591600</c:v>
                </c:pt>
                <c:pt idx="1973">
                  <c:v>591900</c:v>
                </c:pt>
                <c:pt idx="1974">
                  <c:v>592200</c:v>
                </c:pt>
                <c:pt idx="1975">
                  <c:v>592500</c:v>
                </c:pt>
                <c:pt idx="1976">
                  <c:v>592800</c:v>
                </c:pt>
                <c:pt idx="1977">
                  <c:v>593100</c:v>
                </c:pt>
                <c:pt idx="1978">
                  <c:v>593400</c:v>
                </c:pt>
                <c:pt idx="1979">
                  <c:v>593700</c:v>
                </c:pt>
                <c:pt idx="1980">
                  <c:v>594000</c:v>
                </c:pt>
                <c:pt idx="1981">
                  <c:v>594300</c:v>
                </c:pt>
                <c:pt idx="1982">
                  <c:v>594600</c:v>
                </c:pt>
                <c:pt idx="1983">
                  <c:v>594900</c:v>
                </c:pt>
                <c:pt idx="1984">
                  <c:v>595200</c:v>
                </c:pt>
                <c:pt idx="1985">
                  <c:v>595500</c:v>
                </c:pt>
                <c:pt idx="1986">
                  <c:v>595800</c:v>
                </c:pt>
                <c:pt idx="1987">
                  <c:v>596100</c:v>
                </c:pt>
                <c:pt idx="1988">
                  <c:v>596400</c:v>
                </c:pt>
                <c:pt idx="1989">
                  <c:v>596700</c:v>
                </c:pt>
                <c:pt idx="1990">
                  <c:v>597000</c:v>
                </c:pt>
                <c:pt idx="1991">
                  <c:v>597300</c:v>
                </c:pt>
                <c:pt idx="1992">
                  <c:v>597600</c:v>
                </c:pt>
                <c:pt idx="1993">
                  <c:v>597900</c:v>
                </c:pt>
                <c:pt idx="1994">
                  <c:v>598200</c:v>
                </c:pt>
                <c:pt idx="1995">
                  <c:v>598500</c:v>
                </c:pt>
                <c:pt idx="1996">
                  <c:v>598800</c:v>
                </c:pt>
                <c:pt idx="1997">
                  <c:v>599100</c:v>
                </c:pt>
                <c:pt idx="1998">
                  <c:v>599400</c:v>
                </c:pt>
                <c:pt idx="1999">
                  <c:v>599700</c:v>
                </c:pt>
                <c:pt idx="2000">
                  <c:v>600000</c:v>
                </c:pt>
                <c:pt idx="2001">
                  <c:v>600300</c:v>
                </c:pt>
                <c:pt idx="2002">
                  <c:v>600600</c:v>
                </c:pt>
                <c:pt idx="2003">
                  <c:v>600900</c:v>
                </c:pt>
                <c:pt idx="2004">
                  <c:v>601200</c:v>
                </c:pt>
                <c:pt idx="2005">
                  <c:v>601500</c:v>
                </c:pt>
                <c:pt idx="2006">
                  <c:v>601800</c:v>
                </c:pt>
                <c:pt idx="2007">
                  <c:v>602100</c:v>
                </c:pt>
                <c:pt idx="2008">
                  <c:v>602400</c:v>
                </c:pt>
                <c:pt idx="2009">
                  <c:v>602700</c:v>
                </c:pt>
                <c:pt idx="2010">
                  <c:v>603000</c:v>
                </c:pt>
                <c:pt idx="2011">
                  <c:v>603300</c:v>
                </c:pt>
                <c:pt idx="2012">
                  <c:v>603600</c:v>
                </c:pt>
                <c:pt idx="2013">
                  <c:v>603900</c:v>
                </c:pt>
                <c:pt idx="2014">
                  <c:v>604200</c:v>
                </c:pt>
                <c:pt idx="2015">
                  <c:v>604500</c:v>
                </c:pt>
                <c:pt idx="2016">
                  <c:v>604800</c:v>
                </c:pt>
                <c:pt idx="2017">
                  <c:v>605100</c:v>
                </c:pt>
                <c:pt idx="2018">
                  <c:v>605400</c:v>
                </c:pt>
                <c:pt idx="2019">
                  <c:v>605700</c:v>
                </c:pt>
                <c:pt idx="2020">
                  <c:v>606000</c:v>
                </c:pt>
                <c:pt idx="2021">
                  <c:v>606300</c:v>
                </c:pt>
                <c:pt idx="2022">
                  <c:v>606600</c:v>
                </c:pt>
                <c:pt idx="2023">
                  <c:v>606900</c:v>
                </c:pt>
                <c:pt idx="2024">
                  <c:v>607200</c:v>
                </c:pt>
                <c:pt idx="2025">
                  <c:v>607500</c:v>
                </c:pt>
                <c:pt idx="2026">
                  <c:v>607800</c:v>
                </c:pt>
                <c:pt idx="2027">
                  <c:v>608100</c:v>
                </c:pt>
                <c:pt idx="2028">
                  <c:v>608400</c:v>
                </c:pt>
                <c:pt idx="2029">
                  <c:v>608700</c:v>
                </c:pt>
                <c:pt idx="2030">
                  <c:v>609000</c:v>
                </c:pt>
                <c:pt idx="2031">
                  <c:v>609300</c:v>
                </c:pt>
                <c:pt idx="2032">
                  <c:v>609600</c:v>
                </c:pt>
                <c:pt idx="2033">
                  <c:v>609900</c:v>
                </c:pt>
                <c:pt idx="2034">
                  <c:v>610200</c:v>
                </c:pt>
                <c:pt idx="2035">
                  <c:v>610500</c:v>
                </c:pt>
                <c:pt idx="2036">
                  <c:v>610800</c:v>
                </c:pt>
                <c:pt idx="2037">
                  <c:v>611100</c:v>
                </c:pt>
                <c:pt idx="2038">
                  <c:v>611400</c:v>
                </c:pt>
                <c:pt idx="2039">
                  <c:v>611700</c:v>
                </c:pt>
                <c:pt idx="2040">
                  <c:v>612000</c:v>
                </c:pt>
                <c:pt idx="2041">
                  <c:v>612300</c:v>
                </c:pt>
                <c:pt idx="2042">
                  <c:v>612600</c:v>
                </c:pt>
                <c:pt idx="2043">
                  <c:v>612900</c:v>
                </c:pt>
                <c:pt idx="2044">
                  <c:v>613200</c:v>
                </c:pt>
                <c:pt idx="2045">
                  <c:v>613500</c:v>
                </c:pt>
                <c:pt idx="2046">
                  <c:v>613800</c:v>
                </c:pt>
                <c:pt idx="2047">
                  <c:v>614100</c:v>
                </c:pt>
                <c:pt idx="2048">
                  <c:v>614400</c:v>
                </c:pt>
                <c:pt idx="2049">
                  <c:v>614700</c:v>
                </c:pt>
              </c:numCache>
            </c:numRef>
          </c:cat>
          <c:val>
            <c:numRef>
              <c:f>Dordrecth_Finland_600LPF_125Ah!$B$2:$B$2051</c:f>
              <c:numCache>
                <c:formatCode>General</c:formatCode>
                <c:ptCount val="2050"/>
                <c:pt idx="0">
                  <c:v>0</c:v>
                </c:pt>
                <c:pt idx="1">
                  <c:v>0</c:v>
                </c:pt>
                <c:pt idx="2">
                  <c:v>23</c:v>
                </c:pt>
                <c:pt idx="3">
                  <c:v>87</c:v>
                </c:pt>
                <c:pt idx="4">
                  <c:v>128</c:v>
                </c:pt>
                <c:pt idx="5">
                  <c:v>149</c:v>
                </c:pt>
                <c:pt idx="6">
                  <c:v>260</c:v>
                </c:pt>
                <c:pt idx="7">
                  <c:v>233</c:v>
                </c:pt>
                <c:pt idx="8">
                  <c:v>188</c:v>
                </c:pt>
                <c:pt idx="9">
                  <c:v>152</c:v>
                </c:pt>
                <c:pt idx="10">
                  <c:v>197</c:v>
                </c:pt>
                <c:pt idx="11">
                  <c:v>225</c:v>
                </c:pt>
                <c:pt idx="12">
                  <c:v>280</c:v>
                </c:pt>
                <c:pt idx="13">
                  <c:v>480</c:v>
                </c:pt>
                <c:pt idx="14">
                  <c:v>533</c:v>
                </c:pt>
                <c:pt idx="15">
                  <c:v>600</c:v>
                </c:pt>
                <c:pt idx="16">
                  <c:v>818</c:v>
                </c:pt>
                <c:pt idx="17">
                  <c:v>574</c:v>
                </c:pt>
                <c:pt idx="18">
                  <c:v>331</c:v>
                </c:pt>
                <c:pt idx="19">
                  <c:v>534</c:v>
                </c:pt>
                <c:pt idx="20">
                  <c:v>740</c:v>
                </c:pt>
                <c:pt idx="21">
                  <c:v>702</c:v>
                </c:pt>
                <c:pt idx="22">
                  <c:v>706</c:v>
                </c:pt>
                <c:pt idx="23">
                  <c:v>746</c:v>
                </c:pt>
                <c:pt idx="24">
                  <c:v>751</c:v>
                </c:pt>
                <c:pt idx="25">
                  <c:v>719</c:v>
                </c:pt>
                <c:pt idx="26">
                  <c:v>704</c:v>
                </c:pt>
                <c:pt idx="27">
                  <c:v>699</c:v>
                </c:pt>
                <c:pt idx="28">
                  <c:v>729</c:v>
                </c:pt>
                <c:pt idx="29">
                  <c:v>728</c:v>
                </c:pt>
                <c:pt idx="30">
                  <c:v>724</c:v>
                </c:pt>
                <c:pt idx="31">
                  <c:v>735</c:v>
                </c:pt>
                <c:pt idx="32">
                  <c:v>735</c:v>
                </c:pt>
                <c:pt idx="33">
                  <c:v>697</c:v>
                </c:pt>
                <c:pt idx="34">
                  <c:v>434</c:v>
                </c:pt>
                <c:pt idx="35">
                  <c:v>440</c:v>
                </c:pt>
                <c:pt idx="36">
                  <c:v>330</c:v>
                </c:pt>
                <c:pt idx="37">
                  <c:v>305</c:v>
                </c:pt>
                <c:pt idx="38">
                  <c:v>252</c:v>
                </c:pt>
                <c:pt idx="39">
                  <c:v>464</c:v>
                </c:pt>
                <c:pt idx="40">
                  <c:v>602</c:v>
                </c:pt>
                <c:pt idx="41">
                  <c:v>526</c:v>
                </c:pt>
                <c:pt idx="42">
                  <c:v>935</c:v>
                </c:pt>
                <c:pt idx="43">
                  <c:v>932</c:v>
                </c:pt>
                <c:pt idx="44">
                  <c:v>912</c:v>
                </c:pt>
                <c:pt idx="45">
                  <c:v>918</c:v>
                </c:pt>
                <c:pt idx="46">
                  <c:v>940</c:v>
                </c:pt>
                <c:pt idx="47">
                  <c:v>947</c:v>
                </c:pt>
                <c:pt idx="48">
                  <c:v>931</c:v>
                </c:pt>
                <c:pt idx="49">
                  <c:v>911</c:v>
                </c:pt>
                <c:pt idx="50">
                  <c:v>962</c:v>
                </c:pt>
                <c:pt idx="51">
                  <c:v>947</c:v>
                </c:pt>
                <c:pt idx="52">
                  <c:v>917</c:v>
                </c:pt>
                <c:pt idx="53">
                  <c:v>936</c:v>
                </c:pt>
                <c:pt idx="54">
                  <c:v>939</c:v>
                </c:pt>
                <c:pt idx="55">
                  <c:v>922</c:v>
                </c:pt>
                <c:pt idx="56">
                  <c:v>922</c:v>
                </c:pt>
                <c:pt idx="57">
                  <c:v>917</c:v>
                </c:pt>
                <c:pt idx="58">
                  <c:v>934</c:v>
                </c:pt>
                <c:pt idx="59">
                  <c:v>939</c:v>
                </c:pt>
                <c:pt idx="60">
                  <c:v>939</c:v>
                </c:pt>
                <c:pt idx="61">
                  <c:v>935</c:v>
                </c:pt>
                <c:pt idx="62">
                  <c:v>974</c:v>
                </c:pt>
                <c:pt idx="63">
                  <c:v>739</c:v>
                </c:pt>
                <c:pt idx="64">
                  <c:v>242</c:v>
                </c:pt>
                <c:pt idx="65">
                  <c:v>221</c:v>
                </c:pt>
                <c:pt idx="66">
                  <c:v>444</c:v>
                </c:pt>
                <c:pt idx="67">
                  <c:v>687</c:v>
                </c:pt>
                <c:pt idx="68">
                  <c:v>711</c:v>
                </c:pt>
                <c:pt idx="69">
                  <c:v>709</c:v>
                </c:pt>
                <c:pt idx="70">
                  <c:v>703</c:v>
                </c:pt>
                <c:pt idx="71">
                  <c:v>704</c:v>
                </c:pt>
                <c:pt idx="72">
                  <c:v>712</c:v>
                </c:pt>
                <c:pt idx="73">
                  <c:v>679</c:v>
                </c:pt>
                <c:pt idx="74">
                  <c:v>660</c:v>
                </c:pt>
                <c:pt idx="75">
                  <c:v>894</c:v>
                </c:pt>
                <c:pt idx="76">
                  <c:v>968</c:v>
                </c:pt>
                <c:pt idx="77">
                  <c:v>973</c:v>
                </c:pt>
                <c:pt idx="78">
                  <c:v>983</c:v>
                </c:pt>
                <c:pt idx="79">
                  <c:v>1034</c:v>
                </c:pt>
                <c:pt idx="80">
                  <c:v>938</c:v>
                </c:pt>
                <c:pt idx="81">
                  <c:v>318</c:v>
                </c:pt>
                <c:pt idx="82">
                  <c:v>163</c:v>
                </c:pt>
                <c:pt idx="83">
                  <c:v>510</c:v>
                </c:pt>
                <c:pt idx="84">
                  <c:v>862</c:v>
                </c:pt>
                <c:pt idx="85">
                  <c:v>865</c:v>
                </c:pt>
                <c:pt idx="86">
                  <c:v>348</c:v>
                </c:pt>
                <c:pt idx="87">
                  <c:v>211</c:v>
                </c:pt>
                <c:pt idx="88">
                  <c:v>211</c:v>
                </c:pt>
                <c:pt idx="89">
                  <c:v>211</c:v>
                </c:pt>
                <c:pt idx="90">
                  <c:v>211</c:v>
                </c:pt>
                <c:pt idx="91">
                  <c:v>210</c:v>
                </c:pt>
                <c:pt idx="92">
                  <c:v>210</c:v>
                </c:pt>
                <c:pt idx="93">
                  <c:v>211</c:v>
                </c:pt>
                <c:pt idx="94">
                  <c:v>210</c:v>
                </c:pt>
                <c:pt idx="95">
                  <c:v>210</c:v>
                </c:pt>
                <c:pt idx="96">
                  <c:v>209</c:v>
                </c:pt>
                <c:pt idx="97">
                  <c:v>226</c:v>
                </c:pt>
                <c:pt idx="98">
                  <c:v>247</c:v>
                </c:pt>
                <c:pt idx="99">
                  <c:v>249</c:v>
                </c:pt>
                <c:pt idx="100">
                  <c:v>248</c:v>
                </c:pt>
                <c:pt idx="101">
                  <c:v>248</c:v>
                </c:pt>
                <c:pt idx="102">
                  <c:v>246</c:v>
                </c:pt>
                <c:pt idx="103">
                  <c:v>247</c:v>
                </c:pt>
                <c:pt idx="104">
                  <c:v>247</c:v>
                </c:pt>
                <c:pt idx="105">
                  <c:v>245</c:v>
                </c:pt>
                <c:pt idx="106">
                  <c:v>249</c:v>
                </c:pt>
                <c:pt idx="107">
                  <c:v>246</c:v>
                </c:pt>
                <c:pt idx="108">
                  <c:v>246</c:v>
                </c:pt>
                <c:pt idx="109">
                  <c:v>248</c:v>
                </c:pt>
                <c:pt idx="110">
                  <c:v>249</c:v>
                </c:pt>
                <c:pt idx="111">
                  <c:v>248</c:v>
                </c:pt>
                <c:pt idx="112">
                  <c:v>248</c:v>
                </c:pt>
                <c:pt idx="113">
                  <c:v>249</c:v>
                </c:pt>
                <c:pt idx="114">
                  <c:v>249</c:v>
                </c:pt>
                <c:pt idx="115">
                  <c:v>248</c:v>
                </c:pt>
                <c:pt idx="116">
                  <c:v>249</c:v>
                </c:pt>
                <c:pt idx="117">
                  <c:v>248</c:v>
                </c:pt>
                <c:pt idx="118">
                  <c:v>248</c:v>
                </c:pt>
                <c:pt idx="119">
                  <c:v>248</c:v>
                </c:pt>
                <c:pt idx="120">
                  <c:v>248</c:v>
                </c:pt>
                <c:pt idx="121">
                  <c:v>249</c:v>
                </c:pt>
                <c:pt idx="122">
                  <c:v>249</c:v>
                </c:pt>
                <c:pt idx="123">
                  <c:v>251</c:v>
                </c:pt>
                <c:pt idx="124">
                  <c:v>243</c:v>
                </c:pt>
                <c:pt idx="125">
                  <c:v>201</c:v>
                </c:pt>
                <c:pt idx="126">
                  <c:v>187</c:v>
                </c:pt>
                <c:pt idx="127">
                  <c:v>186</c:v>
                </c:pt>
                <c:pt idx="128">
                  <c:v>190</c:v>
                </c:pt>
                <c:pt idx="129">
                  <c:v>207</c:v>
                </c:pt>
                <c:pt idx="130">
                  <c:v>207</c:v>
                </c:pt>
                <c:pt idx="131">
                  <c:v>205</c:v>
                </c:pt>
                <c:pt idx="132">
                  <c:v>228</c:v>
                </c:pt>
                <c:pt idx="133">
                  <c:v>268</c:v>
                </c:pt>
                <c:pt idx="134">
                  <c:v>303</c:v>
                </c:pt>
                <c:pt idx="135">
                  <c:v>326</c:v>
                </c:pt>
                <c:pt idx="136">
                  <c:v>326</c:v>
                </c:pt>
                <c:pt idx="137">
                  <c:v>326</c:v>
                </c:pt>
                <c:pt idx="138">
                  <c:v>327</c:v>
                </c:pt>
                <c:pt idx="139">
                  <c:v>326</c:v>
                </c:pt>
                <c:pt idx="140">
                  <c:v>326</c:v>
                </c:pt>
                <c:pt idx="141">
                  <c:v>326</c:v>
                </c:pt>
                <c:pt idx="142">
                  <c:v>327</c:v>
                </c:pt>
                <c:pt idx="143">
                  <c:v>328</c:v>
                </c:pt>
                <c:pt idx="144">
                  <c:v>327</c:v>
                </c:pt>
                <c:pt idx="145">
                  <c:v>330</c:v>
                </c:pt>
                <c:pt idx="146">
                  <c:v>329</c:v>
                </c:pt>
                <c:pt idx="147">
                  <c:v>324</c:v>
                </c:pt>
                <c:pt idx="148">
                  <c:v>326</c:v>
                </c:pt>
                <c:pt idx="149">
                  <c:v>326</c:v>
                </c:pt>
                <c:pt idx="150">
                  <c:v>326</c:v>
                </c:pt>
                <c:pt idx="151">
                  <c:v>327</c:v>
                </c:pt>
                <c:pt idx="152">
                  <c:v>325</c:v>
                </c:pt>
                <c:pt idx="153">
                  <c:v>328</c:v>
                </c:pt>
                <c:pt idx="154">
                  <c:v>349</c:v>
                </c:pt>
                <c:pt idx="155">
                  <c:v>340</c:v>
                </c:pt>
                <c:pt idx="156">
                  <c:v>335</c:v>
                </c:pt>
                <c:pt idx="157">
                  <c:v>334</c:v>
                </c:pt>
                <c:pt idx="158">
                  <c:v>334</c:v>
                </c:pt>
                <c:pt idx="159">
                  <c:v>335</c:v>
                </c:pt>
                <c:pt idx="160">
                  <c:v>335</c:v>
                </c:pt>
                <c:pt idx="161">
                  <c:v>335</c:v>
                </c:pt>
                <c:pt idx="162">
                  <c:v>334</c:v>
                </c:pt>
                <c:pt idx="163">
                  <c:v>334</c:v>
                </c:pt>
                <c:pt idx="164">
                  <c:v>334</c:v>
                </c:pt>
                <c:pt idx="165">
                  <c:v>334</c:v>
                </c:pt>
                <c:pt idx="166">
                  <c:v>335</c:v>
                </c:pt>
                <c:pt idx="167">
                  <c:v>334</c:v>
                </c:pt>
                <c:pt idx="168">
                  <c:v>335</c:v>
                </c:pt>
                <c:pt idx="169">
                  <c:v>336</c:v>
                </c:pt>
                <c:pt idx="170">
                  <c:v>334</c:v>
                </c:pt>
                <c:pt idx="171">
                  <c:v>335</c:v>
                </c:pt>
                <c:pt idx="172">
                  <c:v>334</c:v>
                </c:pt>
                <c:pt idx="173">
                  <c:v>331</c:v>
                </c:pt>
                <c:pt idx="174">
                  <c:v>365</c:v>
                </c:pt>
                <c:pt idx="175">
                  <c:v>373</c:v>
                </c:pt>
                <c:pt idx="176">
                  <c:v>374</c:v>
                </c:pt>
                <c:pt idx="177">
                  <c:v>374</c:v>
                </c:pt>
                <c:pt idx="178">
                  <c:v>374</c:v>
                </c:pt>
                <c:pt idx="179">
                  <c:v>374</c:v>
                </c:pt>
                <c:pt idx="180">
                  <c:v>374</c:v>
                </c:pt>
                <c:pt idx="181">
                  <c:v>375</c:v>
                </c:pt>
                <c:pt idx="182">
                  <c:v>375</c:v>
                </c:pt>
                <c:pt idx="183">
                  <c:v>375</c:v>
                </c:pt>
                <c:pt idx="184">
                  <c:v>376</c:v>
                </c:pt>
                <c:pt idx="185">
                  <c:v>375</c:v>
                </c:pt>
                <c:pt idx="186">
                  <c:v>375</c:v>
                </c:pt>
                <c:pt idx="187">
                  <c:v>375</c:v>
                </c:pt>
                <c:pt idx="188">
                  <c:v>375</c:v>
                </c:pt>
                <c:pt idx="189">
                  <c:v>374</c:v>
                </c:pt>
                <c:pt idx="190">
                  <c:v>377</c:v>
                </c:pt>
                <c:pt idx="191">
                  <c:v>402</c:v>
                </c:pt>
                <c:pt idx="192">
                  <c:v>403</c:v>
                </c:pt>
                <c:pt idx="193">
                  <c:v>402</c:v>
                </c:pt>
                <c:pt idx="194">
                  <c:v>402</c:v>
                </c:pt>
                <c:pt idx="195">
                  <c:v>403</c:v>
                </c:pt>
                <c:pt idx="196">
                  <c:v>403</c:v>
                </c:pt>
                <c:pt idx="197">
                  <c:v>402</c:v>
                </c:pt>
                <c:pt idx="198">
                  <c:v>403</c:v>
                </c:pt>
                <c:pt idx="199">
                  <c:v>402</c:v>
                </c:pt>
                <c:pt idx="200">
                  <c:v>412</c:v>
                </c:pt>
                <c:pt idx="201">
                  <c:v>413</c:v>
                </c:pt>
                <c:pt idx="202">
                  <c:v>451</c:v>
                </c:pt>
                <c:pt idx="203">
                  <c:v>521</c:v>
                </c:pt>
                <c:pt idx="204">
                  <c:v>549</c:v>
                </c:pt>
                <c:pt idx="205">
                  <c:v>548</c:v>
                </c:pt>
                <c:pt idx="206">
                  <c:v>549</c:v>
                </c:pt>
                <c:pt idx="207">
                  <c:v>549</c:v>
                </c:pt>
                <c:pt idx="208">
                  <c:v>547</c:v>
                </c:pt>
                <c:pt idx="209">
                  <c:v>546</c:v>
                </c:pt>
                <c:pt idx="210">
                  <c:v>544</c:v>
                </c:pt>
                <c:pt idx="211">
                  <c:v>545</c:v>
                </c:pt>
                <c:pt idx="212">
                  <c:v>544</c:v>
                </c:pt>
                <c:pt idx="213">
                  <c:v>545</c:v>
                </c:pt>
                <c:pt idx="214">
                  <c:v>545</c:v>
                </c:pt>
                <c:pt idx="215">
                  <c:v>546</c:v>
                </c:pt>
                <c:pt idx="216">
                  <c:v>550</c:v>
                </c:pt>
                <c:pt idx="217">
                  <c:v>574</c:v>
                </c:pt>
                <c:pt idx="218">
                  <c:v>557</c:v>
                </c:pt>
                <c:pt idx="219">
                  <c:v>553</c:v>
                </c:pt>
                <c:pt idx="220">
                  <c:v>553</c:v>
                </c:pt>
                <c:pt idx="221">
                  <c:v>554</c:v>
                </c:pt>
                <c:pt idx="222">
                  <c:v>561</c:v>
                </c:pt>
                <c:pt idx="223">
                  <c:v>567</c:v>
                </c:pt>
                <c:pt idx="224">
                  <c:v>664</c:v>
                </c:pt>
                <c:pt idx="225">
                  <c:v>716</c:v>
                </c:pt>
                <c:pt idx="226">
                  <c:v>718</c:v>
                </c:pt>
                <c:pt idx="227">
                  <c:v>719</c:v>
                </c:pt>
                <c:pt idx="228">
                  <c:v>719</c:v>
                </c:pt>
                <c:pt idx="229">
                  <c:v>720</c:v>
                </c:pt>
                <c:pt idx="230">
                  <c:v>719</c:v>
                </c:pt>
                <c:pt idx="231">
                  <c:v>718</c:v>
                </c:pt>
                <c:pt idx="232">
                  <c:v>716</c:v>
                </c:pt>
                <c:pt idx="233">
                  <c:v>717</c:v>
                </c:pt>
                <c:pt idx="234">
                  <c:v>716</c:v>
                </c:pt>
                <c:pt idx="235">
                  <c:v>712</c:v>
                </c:pt>
                <c:pt idx="236">
                  <c:v>770</c:v>
                </c:pt>
                <c:pt idx="237">
                  <c:v>880</c:v>
                </c:pt>
                <c:pt idx="238">
                  <c:v>878</c:v>
                </c:pt>
                <c:pt idx="239">
                  <c:v>880</c:v>
                </c:pt>
                <c:pt idx="240">
                  <c:v>883</c:v>
                </c:pt>
                <c:pt idx="241">
                  <c:v>882</c:v>
                </c:pt>
                <c:pt idx="242">
                  <c:v>880</c:v>
                </c:pt>
                <c:pt idx="243">
                  <c:v>879</c:v>
                </c:pt>
                <c:pt idx="244">
                  <c:v>882</c:v>
                </c:pt>
                <c:pt idx="245">
                  <c:v>882</c:v>
                </c:pt>
                <c:pt idx="246">
                  <c:v>882</c:v>
                </c:pt>
                <c:pt idx="247">
                  <c:v>885</c:v>
                </c:pt>
                <c:pt idx="248">
                  <c:v>886</c:v>
                </c:pt>
                <c:pt idx="249">
                  <c:v>886</c:v>
                </c:pt>
                <c:pt idx="250">
                  <c:v>885</c:v>
                </c:pt>
                <c:pt idx="251">
                  <c:v>888</c:v>
                </c:pt>
                <c:pt idx="252">
                  <c:v>894</c:v>
                </c:pt>
                <c:pt idx="253">
                  <c:v>895</c:v>
                </c:pt>
                <c:pt idx="254">
                  <c:v>893</c:v>
                </c:pt>
                <c:pt idx="255">
                  <c:v>892</c:v>
                </c:pt>
                <c:pt idx="256">
                  <c:v>889</c:v>
                </c:pt>
                <c:pt idx="257">
                  <c:v>890</c:v>
                </c:pt>
                <c:pt idx="258">
                  <c:v>891</c:v>
                </c:pt>
                <c:pt idx="259">
                  <c:v>886</c:v>
                </c:pt>
                <c:pt idx="260">
                  <c:v>885</c:v>
                </c:pt>
                <c:pt idx="261">
                  <c:v>885</c:v>
                </c:pt>
                <c:pt idx="262">
                  <c:v>874</c:v>
                </c:pt>
                <c:pt idx="263">
                  <c:v>883</c:v>
                </c:pt>
                <c:pt idx="264">
                  <c:v>883</c:v>
                </c:pt>
                <c:pt idx="265">
                  <c:v>882</c:v>
                </c:pt>
                <c:pt idx="266">
                  <c:v>885</c:v>
                </c:pt>
                <c:pt idx="267">
                  <c:v>890</c:v>
                </c:pt>
                <c:pt idx="268">
                  <c:v>880</c:v>
                </c:pt>
                <c:pt idx="269">
                  <c:v>823</c:v>
                </c:pt>
                <c:pt idx="270">
                  <c:v>822</c:v>
                </c:pt>
                <c:pt idx="271">
                  <c:v>817</c:v>
                </c:pt>
                <c:pt idx="272">
                  <c:v>826</c:v>
                </c:pt>
                <c:pt idx="273">
                  <c:v>824</c:v>
                </c:pt>
                <c:pt idx="274">
                  <c:v>750</c:v>
                </c:pt>
                <c:pt idx="275">
                  <c:v>744</c:v>
                </c:pt>
                <c:pt idx="276">
                  <c:v>744</c:v>
                </c:pt>
                <c:pt idx="277">
                  <c:v>745</c:v>
                </c:pt>
                <c:pt idx="278">
                  <c:v>744</c:v>
                </c:pt>
                <c:pt idx="279">
                  <c:v>742</c:v>
                </c:pt>
                <c:pt idx="280">
                  <c:v>756</c:v>
                </c:pt>
                <c:pt idx="281">
                  <c:v>758</c:v>
                </c:pt>
                <c:pt idx="282">
                  <c:v>761</c:v>
                </c:pt>
                <c:pt idx="283">
                  <c:v>761</c:v>
                </c:pt>
                <c:pt idx="284">
                  <c:v>760</c:v>
                </c:pt>
                <c:pt idx="285">
                  <c:v>758</c:v>
                </c:pt>
                <c:pt idx="286">
                  <c:v>761</c:v>
                </c:pt>
                <c:pt idx="287">
                  <c:v>763</c:v>
                </c:pt>
                <c:pt idx="288">
                  <c:v>761</c:v>
                </c:pt>
                <c:pt idx="289">
                  <c:v>763</c:v>
                </c:pt>
                <c:pt idx="290">
                  <c:v>762</c:v>
                </c:pt>
                <c:pt idx="291">
                  <c:v>762</c:v>
                </c:pt>
                <c:pt idx="292">
                  <c:v>762</c:v>
                </c:pt>
                <c:pt idx="293">
                  <c:v>763</c:v>
                </c:pt>
                <c:pt idx="294">
                  <c:v>764</c:v>
                </c:pt>
                <c:pt idx="295">
                  <c:v>765</c:v>
                </c:pt>
                <c:pt idx="296">
                  <c:v>765</c:v>
                </c:pt>
                <c:pt idx="297">
                  <c:v>764</c:v>
                </c:pt>
                <c:pt idx="298">
                  <c:v>763</c:v>
                </c:pt>
                <c:pt idx="299">
                  <c:v>763</c:v>
                </c:pt>
                <c:pt idx="300">
                  <c:v>763</c:v>
                </c:pt>
                <c:pt idx="301">
                  <c:v>762</c:v>
                </c:pt>
                <c:pt idx="302">
                  <c:v>763</c:v>
                </c:pt>
                <c:pt idx="303">
                  <c:v>800</c:v>
                </c:pt>
                <c:pt idx="304">
                  <c:v>780</c:v>
                </c:pt>
                <c:pt idx="305">
                  <c:v>772</c:v>
                </c:pt>
                <c:pt idx="306">
                  <c:v>769</c:v>
                </c:pt>
                <c:pt idx="307">
                  <c:v>769</c:v>
                </c:pt>
                <c:pt idx="308">
                  <c:v>767</c:v>
                </c:pt>
                <c:pt idx="309">
                  <c:v>770</c:v>
                </c:pt>
                <c:pt idx="310">
                  <c:v>767</c:v>
                </c:pt>
                <c:pt idx="311">
                  <c:v>764</c:v>
                </c:pt>
                <c:pt idx="312">
                  <c:v>762</c:v>
                </c:pt>
                <c:pt idx="313">
                  <c:v>762</c:v>
                </c:pt>
                <c:pt idx="314">
                  <c:v>763</c:v>
                </c:pt>
                <c:pt idx="315">
                  <c:v>761</c:v>
                </c:pt>
                <c:pt idx="316">
                  <c:v>761</c:v>
                </c:pt>
                <c:pt idx="317">
                  <c:v>758</c:v>
                </c:pt>
                <c:pt idx="318">
                  <c:v>758</c:v>
                </c:pt>
                <c:pt idx="319">
                  <c:v>754</c:v>
                </c:pt>
                <c:pt idx="320">
                  <c:v>753</c:v>
                </c:pt>
                <c:pt idx="321">
                  <c:v>753</c:v>
                </c:pt>
                <c:pt idx="322">
                  <c:v>752</c:v>
                </c:pt>
                <c:pt idx="323">
                  <c:v>753</c:v>
                </c:pt>
                <c:pt idx="324">
                  <c:v>753</c:v>
                </c:pt>
                <c:pt idx="325">
                  <c:v>752</c:v>
                </c:pt>
                <c:pt idx="326">
                  <c:v>752</c:v>
                </c:pt>
                <c:pt idx="327">
                  <c:v>752</c:v>
                </c:pt>
                <c:pt idx="328">
                  <c:v>752</c:v>
                </c:pt>
                <c:pt idx="329">
                  <c:v>753</c:v>
                </c:pt>
                <c:pt idx="330">
                  <c:v>752</c:v>
                </c:pt>
                <c:pt idx="331">
                  <c:v>751</c:v>
                </c:pt>
                <c:pt idx="332">
                  <c:v>751</c:v>
                </c:pt>
                <c:pt idx="333">
                  <c:v>752</c:v>
                </c:pt>
                <c:pt idx="334">
                  <c:v>750</c:v>
                </c:pt>
                <c:pt idx="335">
                  <c:v>754</c:v>
                </c:pt>
                <c:pt idx="336">
                  <c:v>754</c:v>
                </c:pt>
                <c:pt idx="337">
                  <c:v>751</c:v>
                </c:pt>
                <c:pt idx="338">
                  <c:v>750</c:v>
                </c:pt>
                <c:pt idx="339">
                  <c:v>750</c:v>
                </c:pt>
                <c:pt idx="340">
                  <c:v>750</c:v>
                </c:pt>
                <c:pt idx="341">
                  <c:v>751</c:v>
                </c:pt>
                <c:pt idx="342">
                  <c:v>753</c:v>
                </c:pt>
                <c:pt idx="343">
                  <c:v>755</c:v>
                </c:pt>
                <c:pt idx="344">
                  <c:v>752</c:v>
                </c:pt>
                <c:pt idx="345">
                  <c:v>747</c:v>
                </c:pt>
                <c:pt idx="346">
                  <c:v>744</c:v>
                </c:pt>
                <c:pt idx="347">
                  <c:v>742</c:v>
                </c:pt>
                <c:pt idx="348">
                  <c:v>741</c:v>
                </c:pt>
                <c:pt idx="349">
                  <c:v>740</c:v>
                </c:pt>
                <c:pt idx="350">
                  <c:v>742</c:v>
                </c:pt>
                <c:pt idx="351">
                  <c:v>742</c:v>
                </c:pt>
                <c:pt idx="352">
                  <c:v>740</c:v>
                </c:pt>
                <c:pt idx="353">
                  <c:v>737</c:v>
                </c:pt>
                <c:pt idx="354">
                  <c:v>737</c:v>
                </c:pt>
                <c:pt idx="355">
                  <c:v>737</c:v>
                </c:pt>
                <c:pt idx="356">
                  <c:v>737</c:v>
                </c:pt>
                <c:pt idx="357">
                  <c:v>738</c:v>
                </c:pt>
                <c:pt idx="358">
                  <c:v>733</c:v>
                </c:pt>
                <c:pt idx="359">
                  <c:v>737</c:v>
                </c:pt>
                <c:pt idx="360">
                  <c:v>735</c:v>
                </c:pt>
                <c:pt idx="361">
                  <c:v>737</c:v>
                </c:pt>
                <c:pt idx="362">
                  <c:v>736</c:v>
                </c:pt>
                <c:pt idx="363">
                  <c:v>736</c:v>
                </c:pt>
                <c:pt idx="364">
                  <c:v>735</c:v>
                </c:pt>
                <c:pt idx="365">
                  <c:v>735</c:v>
                </c:pt>
                <c:pt idx="366">
                  <c:v>733</c:v>
                </c:pt>
                <c:pt idx="367">
                  <c:v>733</c:v>
                </c:pt>
                <c:pt idx="368">
                  <c:v>736</c:v>
                </c:pt>
                <c:pt idx="369">
                  <c:v>735</c:v>
                </c:pt>
                <c:pt idx="370">
                  <c:v>735</c:v>
                </c:pt>
                <c:pt idx="371">
                  <c:v>736</c:v>
                </c:pt>
                <c:pt idx="372">
                  <c:v>733</c:v>
                </c:pt>
                <c:pt idx="373">
                  <c:v>734</c:v>
                </c:pt>
                <c:pt idx="374">
                  <c:v>736</c:v>
                </c:pt>
                <c:pt idx="375">
                  <c:v>736</c:v>
                </c:pt>
                <c:pt idx="376">
                  <c:v>735</c:v>
                </c:pt>
                <c:pt idx="377">
                  <c:v>737</c:v>
                </c:pt>
                <c:pt idx="378">
                  <c:v>736</c:v>
                </c:pt>
                <c:pt idx="379">
                  <c:v>738</c:v>
                </c:pt>
                <c:pt idx="380">
                  <c:v>737</c:v>
                </c:pt>
                <c:pt idx="381">
                  <c:v>736</c:v>
                </c:pt>
                <c:pt idx="382">
                  <c:v>736</c:v>
                </c:pt>
                <c:pt idx="383">
                  <c:v>807</c:v>
                </c:pt>
                <c:pt idx="384">
                  <c:v>843</c:v>
                </c:pt>
                <c:pt idx="385">
                  <c:v>845</c:v>
                </c:pt>
                <c:pt idx="386">
                  <c:v>845</c:v>
                </c:pt>
                <c:pt idx="387">
                  <c:v>842</c:v>
                </c:pt>
                <c:pt idx="388">
                  <c:v>840</c:v>
                </c:pt>
                <c:pt idx="389">
                  <c:v>840</c:v>
                </c:pt>
                <c:pt idx="390">
                  <c:v>840</c:v>
                </c:pt>
                <c:pt idx="391">
                  <c:v>842</c:v>
                </c:pt>
                <c:pt idx="392">
                  <c:v>841</c:v>
                </c:pt>
                <c:pt idx="393">
                  <c:v>844</c:v>
                </c:pt>
                <c:pt idx="394">
                  <c:v>846</c:v>
                </c:pt>
                <c:pt idx="395">
                  <c:v>846</c:v>
                </c:pt>
                <c:pt idx="396">
                  <c:v>848</c:v>
                </c:pt>
                <c:pt idx="397">
                  <c:v>847</c:v>
                </c:pt>
                <c:pt idx="398">
                  <c:v>846</c:v>
                </c:pt>
                <c:pt idx="399">
                  <c:v>846</c:v>
                </c:pt>
                <c:pt idx="400">
                  <c:v>846</c:v>
                </c:pt>
                <c:pt idx="401">
                  <c:v>848</c:v>
                </c:pt>
                <c:pt idx="402">
                  <c:v>848</c:v>
                </c:pt>
                <c:pt idx="403">
                  <c:v>848</c:v>
                </c:pt>
                <c:pt idx="404">
                  <c:v>849</c:v>
                </c:pt>
                <c:pt idx="405">
                  <c:v>848</c:v>
                </c:pt>
                <c:pt idx="406">
                  <c:v>848</c:v>
                </c:pt>
                <c:pt idx="407">
                  <c:v>852</c:v>
                </c:pt>
                <c:pt idx="408">
                  <c:v>853</c:v>
                </c:pt>
                <c:pt idx="409">
                  <c:v>851</c:v>
                </c:pt>
                <c:pt idx="410">
                  <c:v>852</c:v>
                </c:pt>
                <c:pt idx="411">
                  <c:v>855</c:v>
                </c:pt>
                <c:pt idx="412">
                  <c:v>857</c:v>
                </c:pt>
                <c:pt idx="413">
                  <c:v>858</c:v>
                </c:pt>
                <c:pt idx="414">
                  <c:v>855</c:v>
                </c:pt>
                <c:pt idx="415">
                  <c:v>856</c:v>
                </c:pt>
                <c:pt idx="416">
                  <c:v>853</c:v>
                </c:pt>
                <c:pt idx="417">
                  <c:v>852</c:v>
                </c:pt>
                <c:pt idx="418">
                  <c:v>850</c:v>
                </c:pt>
                <c:pt idx="419">
                  <c:v>851</c:v>
                </c:pt>
                <c:pt idx="420">
                  <c:v>850</c:v>
                </c:pt>
                <c:pt idx="421">
                  <c:v>850</c:v>
                </c:pt>
                <c:pt idx="422">
                  <c:v>859</c:v>
                </c:pt>
                <c:pt idx="423">
                  <c:v>858</c:v>
                </c:pt>
                <c:pt idx="424">
                  <c:v>857</c:v>
                </c:pt>
                <c:pt idx="425">
                  <c:v>859</c:v>
                </c:pt>
                <c:pt idx="426">
                  <c:v>861</c:v>
                </c:pt>
                <c:pt idx="427">
                  <c:v>857</c:v>
                </c:pt>
                <c:pt idx="428">
                  <c:v>859</c:v>
                </c:pt>
                <c:pt idx="429">
                  <c:v>855</c:v>
                </c:pt>
                <c:pt idx="430">
                  <c:v>859</c:v>
                </c:pt>
                <c:pt idx="431">
                  <c:v>859</c:v>
                </c:pt>
                <c:pt idx="432">
                  <c:v>860</c:v>
                </c:pt>
                <c:pt idx="433">
                  <c:v>858</c:v>
                </c:pt>
                <c:pt idx="434">
                  <c:v>859</c:v>
                </c:pt>
                <c:pt idx="435">
                  <c:v>857</c:v>
                </c:pt>
                <c:pt idx="436">
                  <c:v>853</c:v>
                </c:pt>
                <c:pt idx="437">
                  <c:v>854</c:v>
                </c:pt>
                <c:pt idx="438">
                  <c:v>855</c:v>
                </c:pt>
                <c:pt idx="439">
                  <c:v>857</c:v>
                </c:pt>
                <c:pt idx="440">
                  <c:v>860</c:v>
                </c:pt>
                <c:pt idx="441">
                  <c:v>857</c:v>
                </c:pt>
                <c:pt idx="442">
                  <c:v>857</c:v>
                </c:pt>
                <c:pt idx="443">
                  <c:v>856</c:v>
                </c:pt>
                <c:pt idx="444">
                  <c:v>858</c:v>
                </c:pt>
                <c:pt idx="445">
                  <c:v>860</c:v>
                </c:pt>
                <c:pt idx="446">
                  <c:v>861</c:v>
                </c:pt>
                <c:pt idx="447">
                  <c:v>865</c:v>
                </c:pt>
                <c:pt idx="448">
                  <c:v>865</c:v>
                </c:pt>
                <c:pt idx="449">
                  <c:v>865</c:v>
                </c:pt>
                <c:pt idx="450">
                  <c:v>865</c:v>
                </c:pt>
                <c:pt idx="451">
                  <c:v>867</c:v>
                </c:pt>
                <c:pt idx="452">
                  <c:v>866</c:v>
                </c:pt>
                <c:pt idx="453">
                  <c:v>863</c:v>
                </c:pt>
                <c:pt idx="454">
                  <c:v>862</c:v>
                </c:pt>
                <c:pt idx="455">
                  <c:v>862</c:v>
                </c:pt>
                <c:pt idx="456">
                  <c:v>860</c:v>
                </c:pt>
                <c:pt idx="457">
                  <c:v>862</c:v>
                </c:pt>
                <c:pt idx="458">
                  <c:v>866</c:v>
                </c:pt>
                <c:pt idx="459">
                  <c:v>866</c:v>
                </c:pt>
                <c:pt idx="460">
                  <c:v>868</c:v>
                </c:pt>
                <c:pt idx="461">
                  <c:v>870</c:v>
                </c:pt>
                <c:pt idx="462">
                  <c:v>866</c:v>
                </c:pt>
                <c:pt idx="463">
                  <c:v>864</c:v>
                </c:pt>
                <c:pt idx="464">
                  <c:v>864</c:v>
                </c:pt>
                <c:pt idx="465">
                  <c:v>865</c:v>
                </c:pt>
                <c:pt idx="466">
                  <c:v>865</c:v>
                </c:pt>
                <c:pt idx="467">
                  <c:v>865</c:v>
                </c:pt>
                <c:pt idx="468">
                  <c:v>867</c:v>
                </c:pt>
                <c:pt idx="469">
                  <c:v>867</c:v>
                </c:pt>
                <c:pt idx="470">
                  <c:v>866</c:v>
                </c:pt>
                <c:pt idx="471">
                  <c:v>864</c:v>
                </c:pt>
                <c:pt idx="472">
                  <c:v>871</c:v>
                </c:pt>
                <c:pt idx="473">
                  <c:v>870</c:v>
                </c:pt>
                <c:pt idx="474">
                  <c:v>869</c:v>
                </c:pt>
                <c:pt idx="475">
                  <c:v>864</c:v>
                </c:pt>
                <c:pt idx="476">
                  <c:v>864</c:v>
                </c:pt>
                <c:pt idx="477">
                  <c:v>866</c:v>
                </c:pt>
                <c:pt idx="478">
                  <c:v>864</c:v>
                </c:pt>
                <c:pt idx="479">
                  <c:v>866</c:v>
                </c:pt>
                <c:pt idx="480">
                  <c:v>865</c:v>
                </c:pt>
                <c:pt idx="481">
                  <c:v>863</c:v>
                </c:pt>
                <c:pt idx="482">
                  <c:v>866</c:v>
                </c:pt>
                <c:pt idx="483">
                  <c:v>871</c:v>
                </c:pt>
                <c:pt idx="484">
                  <c:v>872</c:v>
                </c:pt>
                <c:pt idx="485">
                  <c:v>871</c:v>
                </c:pt>
                <c:pt idx="486">
                  <c:v>873</c:v>
                </c:pt>
                <c:pt idx="487">
                  <c:v>872</c:v>
                </c:pt>
                <c:pt idx="488">
                  <c:v>872</c:v>
                </c:pt>
                <c:pt idx="489">
                  <c:v>875</c:v>
                </c:pt>
                <c:pt idx="490">
                  <c:v>873</c:v>
                </c:pt>
                <c:pt idx="491">
                  <c:v>875</c:v>
                </c:pt>
                <c:pt idx="492">
                  <c:v>877</c:v>
                </c:pt>
                <c:pt idx="493">
                  <c:v>877</c:v>
                </c:pt>
                <c:pt idx="494">
                  <c:v>878</c:v>
                </c:pt>
                <c:pt idx="495">
                  <c:v>877</c:v>
                </c:pt>
                <c:pt idx="496">
                  <c:v>879</c:v>
                </c:pt>
                <c:pt idx="497">
                  <c:v>879</c:v>
                </c:pt>
                <c:pt idx="498">
                  <c:v>880</c:v>
                </c:pt>
                <c:pt idx="499">
                  <c:v>883</c:v>
                </c:pt>
                <c:pt idx="500">
                  <c:v>881</c:v>
                </c:pt>
                <c:pt idx="501">
                  <c:v>881</c:v>
                </c:pt>
                <c:pt idx="502">
                  <c:v>882</c:v>
                </c:pt>
                <c:pt idx="503">
                  <c:v>880</c:v>
                </c:pt>
                <c:pt idx="504">
                  <c:v>880</c:v>
                </c:pt>
                <c:pt idx="505">
                  <c:v>880</c:v>
                </c:pt>
                <c:pt idx="506">
                  <c:v>882</c:v>
                </c:pt>
                <c:pt idx="507">
                  <c:v>881</c:v>
                </c:pt>
                <c:pt idx="508">
                  <c:v>880</c:v>
                </c:pt>
                <c:pt idx="509">
                  <c:v>882</c:v>
                </c:pt>
                <c:pt idx="510">
                  <c:v>885</c:v>
                </c:pt>
                <c:pt idx="511">
                  <c:v>882</c:v>
                </c:pt>
                <c:pt idx="512">
                  <c:v>879</c:v>
                </c:pt>
                <c:pt idx="513">
                  <c:v>876</c:v>
                </c:pt>
                <c:pt idx="514">
                  <c:v>875</c:v>
                </c:pt>
                <c:pt idx="515">
                  <c:v>876</c:v>
                </c:pt>
                <c:pt idx="516">
                  <c:v>876</c:v>
                </c:pt>
                <c:pt idx="517">
                  <c:v>871</c:v>
                </c:pt>
                <c:pt idx="518">
                  <c:v>871</c:v>
                </c:pt>
                <c:pt idx="519">
                  <c:v>871</c:v>
                </c:pt>
                <c:pt idx="520">
                  <c:v>864</c:v>
                </c:pt>
                <c:pt idx="521">
                  <c:v>867</c:v>
                </c:pt>
                <c:pt idx="522">
                  <c:v>870</c:v>
                </c:pt>
                <c:pt idx="523">
                  <c:v>876</c:v>
                </c:pt>
                <c:pt idx="524">
                  <c:v>883</c:v>
                </c:pt>
                <c:pt idx="525">
                  <c:v>873</c:v>
                </c:pt>
                <c:pt idx="526">
                  <c:v>869</c:v>
                </c:pt>
                <c:pt idx="527">
                  <c:v>859</c:v>
                </c:pt>
                <c:pt idx="528">
                  <c:v>857</c:v>
                </c:pt>
                <c:pt idx="529">
                  <c:v>864</c:v>
                </c:pt>
                <c:pt idx="530">
                  <c:v>867</c:v>
                </c:pt>
                <c:pt idx="531">
                  <c:v>860</c:v>
                </c:pt>
                <c:pt idx="532">
                  <c:v>859</c:v>
                </c:pt>
                <c:pt idx="533">
                  <c:v>860</c:v>
                </c:pt>
                <c:pt idx="534">
                  <c:v>861</c:v>
                </c:pt>
                <c:pt idx="535">
                  <c:v>857</c:v>
                </c:pt>
                <c:pt idx="536">
                  <c:v>859</c:v>
                </c:pt>
                <c:pt idx="537">
                  <c:v>859</c:v>
                </c:pt>
                <c:pt idx="538">
                  <c:v>855</c:v>
                </c:pt>
                <c:pt idx="539">
                  <c:v>850</c:v>
                </c:pt>
                <c:pt idx="540">
                  <c:v>847</c:v>
                </c:pt>
                <c:pt idx="541">
                  <c:v>835</c:v>
                </c:pt>
                <c:pt idx="542">
                  <c:v>928</c:v>
                </c:pt>
                <c:pt idx="543">
                  <c:v>967</c:v>
                </c:pt>
                <c:pt idx="544">
                  <c:v>949</c:v>
                </c:pt>
                <c:pt idx="545">
                  <c:v>1241</c:v>
                </c:pt>
                <c:pt idx="546">
                  <c:v>1224</c:v>
                </c:pt>
                <c:pt idx="547">
                  <c:v>970</c:v>
                </c:pt>
                <c:pt idx="548">
                  <c:v>967</c:v>
                </c:pt>
                <c:pt idx="549">
                  <c:v>973</c:v>
                </c:pt>
                <c:pt idx="550">
                  <c:v>965</c:v>
                </c:pt>
                <c:pt idx="551">
                  <c:v>961</c:v>
                </c:pt>
                <c:pt idx="552">
                  <c:v>963</c:v>
                </c:pt>
                <c:pt idx="553">
                  <c:v>967</c:v>
                </c:pt>
                <c:pt idx="554">
                  <c:v>969</c:v>
                </c:pt>
                <c:pt idx="555">
                  <c:v>971</c:v>
                </c:pt>
                <c:pt idx="556">
                  <c:v>959</c:v>
                </c:pt>
                <c:pt idx="557">
                  <c:v>961</c:v>
                </c:pt>
                <c:pt idx="558">
                  <c:v>961</c:v>
                </c:pt>
                <c:pt idx="559">
                  <c:v>961</c:v>
                </c:pt>
                <c:pt idx="560">
                  <c:v>972</c:v>
                </c:pt>
                <c:pt idx="561">
                  <c:v>976</c:v>
                </c:pt>
                <c:pt idx="562">
                  <c:v>979</c:v>
                </c:pt>
                <c:pt idx="563">
                  <c:v>979</c:v>
                </c:pt>
                <c:pt idx="564">
                  <c:v>980</c:v>
                </c:pt>
                <c:pt idx="565">
                  <c:v>975</c:v>
                </c:pt>
                <c:pt idx="566">
                  <c:v>972</c:v>
                </c:pt>
                <c:pt idx="567">
                  <c:v>966</c:v>
                </c:pt>
                <c:pt idx="568">
                  <c:v>963</c:v>
                </c:pt>
                <c:pt idx="569">
                  <c:v>971</c:v>
                </c:pt>
                <c:pt idx="570">
                  <c:v>980</c:v>
                </c:pt>
                <c:pt idx="571">
                  <c:v>989</c:v>
                </c:pt>
                <c:pt idx="572">
                  <c:v>978</c:v>
                </c:pt>
                <c:pt idx="573">
                  <c:v>980</c:v>
                </c:pt>
                <c:pt idx="574">
                  <c:v>979</c:v>
                </c:pt>
                <c:pt idx="575">
                  <c:v>985</c:v>
                </c:pt>
                <c:pt idx="576">
                  <c:v>985</c:v>
                </c:pt>
                <c:pt idx="577">
                  <c:v>983</c:v>
                </c:pt>
                <c:pt idx="578">
                  <c:v>969</c:v>
                </c:pt>
                <c:pt idx="579">
                  <c:v>989</c:v>
                </c:pt>
                <c:pt idx="580">
                  <c:v>980</c:v>
                </c:pt>
                <c:pt idx="581">
                  <c:v>970</c:v>
                </c:pt>
                <c:pt idx="582">
                  <c:v>964</c:v>
                </c:pt>
                <c:pt idx="583">
                  <c:v>965</c:v>
                </c:pt>
                <c:pt idx="584">
                  <c:v>965</c:v>
                </c:pt>
                <c:pt idx="585">
                  <c:v>944</c:v>
                </c:pt>
                <c:pt idx="586">
                  <c:v>948</c:v>
                </c:pt>
                <c:pt idx="587">
                  <c:v>958</c:v>
                </c:pt>
                <c:pt idx="588">
                  <c:v>970</c:v>
                </c:pt>
                <c:pt idx="589">
                  <c:v>958</c:v>
                </c:pt>
                <c:pt idx="590">
                  <c:v>949</c:v>
                </c:pt>
                <c:pt idx="591">
                  <c:v>954</c:v>
                </c:pt>
                <c:pt idx="592">
                  <c:v>968</c:v>
                </c:pt>
                <c:pt idx="593">
                  <c:v>955</c:v>
                </c:pt>
                <c:pt idx="594">
                  <c:v>948</c:v>
                </c:pt>
                <c:pt idx="595">
                  <c:v>968</c:v>
                </c:pt>
                <c:pt idx="596">
                  <c:v>947</c:v>
                </c:pt>
                <c:pt idx="597">
                  <c:v>973</c:v>
                </c:pt>
                <c:pt idx="598">
                  <c:v>965</c:v>
                </c:pt>
                <c:pt idx="599">
                  <c:v>973</c:v>
                </c:pt>
                <c:pt idx="600">
                  <c:v>971</c:v>
                </c:pt>
                <c:pt idx="601">
                  <c:v>966</c:v>
                </c:pt>
                <c:pt idx="602">
                  <c:v>950</c:v>
                </c:pt>
                <c:pt idx="603">
                  <c:v>969</c:v>
                </c:pt>
                <c:pt idx="604">
                  <c:v>969</c:v>
                </c:pt>
                <c:pt idx="605">
                  <c:v>967</c:v>
                </c:pt>
                <c:pt idx="606">
                  <c:v>966</c:v>
                </c:pt>
                <c:pt idx="607">
                  <c:v>966</c:v>
                </c:pt>
                <c:pt idx="608">
                  <c:v>963</c:v>
                </c:pt>
                <c:pt idx="609">
                  <c:v>962</c:v>
                </c:pt>
                <c:pt idx="610">
                  <c:v>963</c:v>
                </c:pt>
                <c:pt idx="611">
                  <c:v>943</c:v>
                </c:pt>
                <c:pt idx="612">
                  <c:v>960</c:v>
                </c:pt>
                <c:pt idx="613">
                  <c:v>958</c:v>
                </c:pt>
                <c:pt idx="614">
                  <c:v>946</c:v>
                </c:pt>
                <c:pt idx="615">
                  <c:v>956</c:v>
                </c:pt>
                <c:pt idx="616">
                  <c:v>947</c:v>
                </c:pt>
                <c:pt idx="617">
                  <c:v>953</c:v>
                </c:pt>
                <c:pt idx="618">
                  <c:v>938</c:v>
                </c:pt>
                <c:pt idx="619">
                  <c:v>953</c:v>
                </c:pt>
                <c:pt idx="620">
                  <c:v>968</c:v>
                </c:pt>
                <c:pt idx="621">
                  <c:v>971</c:v>
                </c:pt>
                <c:pt idx="622">
                  <c:v>918</c:v>
                </c:pt>
                <c:pt idx="623">
                  <c:v>840</c:v>
                </c:pt>
                <c:pt idx="624">
                  <c:v>832</c:v>
                </c:pt>
                <c:pt idx="625">
                  <c:v>844</c:v>
                </c:pt>
                <c:pt idx="626">
                  <c:v>828</c:v>
                </c:pt>
                <c:pt idx="627">
                  <c:v>682</c:v>
                </c:pt>
                <c:pt idx="628">
                  <c:v>217</c:v>
                </c:pt>
                <c:pt idx="629">
                  <c:v>130</c:v>
                </c:pt>
                <c:pt idx="630">
                  <c:v>104</c:v>
                </c:pt>
                <c:pt idx="631">
                  <c:v>104</c:v>
                </c:pt>
                <c:pt idx="632">
                  <c:v>107</c:v>
                </c:pt>
                <c:pt idx="633">
                  <c:v>107</c:v>
                </c:pt>
                <c:pt idx="634">
                  <c:v>105</c:v>
                </c:pt>
                <c:pt idx="635">
                  <c:v>106</c:v>
                </c:pt>
                <c:pt idx="636">
                  <c:v>123</c:v>
                </c:pt>
                <c:pt idx="637">
                  <c:v>182</c:v>
                </c:pt>
                <c:pt idx="638">
                  <c:v>139</c:v>
                </c:pt>
                <c:pt idx="639">
                  <c:v>132</c:v>
                </c:pt>
                <c:pt idx="640">
                  <c:v>162</c:v>
                </c:pt>
                <c:pt idx="641">
                  <c:v>215</c:v>
                </c:pt>
                <c:pt idx="642">
                  <c:v>329</c:v>
                </c:pt>
                <c:pt idx="643">
                  <c:v>373</c:v>
                </c:pt>
                <c:pt idx="644">
                  <c:v>478</c:v>
                </c:pt>
                <c:pt idx="645">
                  <c:v>473</c:v>
                </c:pt>
                <c:pt idx="646">
                  <c:v>473</c:v>
                </c:pt>
                <c:pt idx="647">
                  <c:v>479</c:v>
                </c:pt>
                <c:pt idx="648">
                  <c:v>477</c:v>
                </c:pt>
                <c:pt idx="649">
                  <c:v>474</c:v>
                </c:pt>
                <c:pt idx="650">
                  <c:v>474</c:v>
                </c:pt>
                <c:pt idx="651">
                  <c:v>473</c:v>
                </c:pt>
                <c:pt idx="652">
                  <c:v>526</c:v>
                </c:pt>
                <c:pt idx="653">
                  <c:v>469</c:v>
                </c:pt>
                <c:pt idx="654">
                  <c:v>371</c:v>
                </c:pt>
                <c:pt idx="655">
                  <c:v>516</c:v>
                </c:pt>
                <c:pt idx="656">
                  <c:v>528</c:v>
                </c:pt>
                <c:pt idx="657">
                  <c:v>435</c:v>
                </c:pt>
                <c:pt idx="658">
                  <c:v>502</c:v>
                </c:pt>
                <c:pt idx="659">
                  <c:v>508</c:v>
                </c:pt>
                <c:pt idx="660">
                  <c:v>543</c:v>
                </c:pt>
                <c:pt idx="661">
                  <c:v>521</c:v>
                </c:pt>
                <c:pt idx="662">
                  <c:v>521</c:v>
                </c:pt>
                <c:pt idx="663">
                  <c:v>523</c:v>
                </c:pt>
                <c:pt idx="664">
                  <c:v>518</c:v>
                </c:pt>
                <c:pt idx="665">
                  <c:v>521</c:v>
                </c:pt>
                <c:pt idx="666">
                  <c:v>507</c:v>
                </c:pt>
                <c:pt idx="667">
                  <c:v>498</c:v>
                </c:pt>
                <c:pt idx="668">
                  <c:v>498</c:v>
                </c:pt>
                <c:pt idx="669">
                  <c:v>542</c:v>
                </c:pt>
                <c:pt idx="670">
                  <c:v>538</c:v>
                </c:pt>
                <c:pt idx="671">
                  <c:v>537</c:v>
                </c:pt>
                <c:pt idx="672">
                  <c:v>540</c:v>
                </c:pt>
                <c:pt idx="673">
                  <c:v>533</c:v>
                </c:pt>
                <c:pt idx="674">
                  <c:v>533</c:v>
                </c:pt>
                <c:pt idx="675">
                  <c:v>542</c:v>
                </c:pt>
                <c:pt idx="676">
                  <c:v>498</c:v>
                </c:pt>
                <c:pt idx="677">
                  <c:v>525</c:v>
                </c:pt>
                <c:pt idx="678">
                  <c:v>578</c:v>
                </c:pt>
                <c:pt idx="679">
                  <c:v>523</c:v>
                </c:pt>
                <c:pt idx="680">
                  <c:v>506</c:v>
                </c:pt>
                <c:pt idx="681">
                  <c:v>504</c:v>
                </c:pt>
                <c:pt idx="682">
                  <c:v>542</c:v>
                </c:pt>
                <c:pt idx="683">
                  <c:v>483</c:v>
                </c:pt>
                <c:pt idx="684">
                  <c:v>473</c:v>
                </c:pt>
                <c:pt idx="685">
                  <c:v>484</c:v>
                </c:pt>
                <c:pt idx="686">
                  <c:v>532</c:v>
                </c:pt>
                <c:pt idx="687">
                  <c:v>522</c:v>
                </c:pt>
                <c:pt idx="688">
                  <c:v>515</c:v>
                </c:pt>
                <c:pt idx="689">
                  <c:v>517</c:v>
                </c:pt>
                <c:pt idx="690">
                  <c:v>518</c:v>
                </c:pt>
                <c:pt idx="691">
                  <c:v>518</c:v>
                </c:pt>
                <c:pt idx="692">
                  <c:v>517</c:v>
                </c:pt>
                <c:pt idx="693">
                  <c:v>515</c:v>
                </c:pt>
                <c:pt idx="694">
                  <c:v>517</c:v>
                </c:pt>
                <c:pt idx="695">
                  <c:v>517</c:v>
                </c:pt>
                <c:pt idx="696">
                  <c:v>514</c:v>
                </c:pt>
                <c:pt idx="697">
                  <c:v>511</c:v>
                </c:pt>
                <c:pt idx="698">
                  <c:v>501</c:v>
                </c:pt>
                <c:pt idx="699">
                  <c:v>505</c:v>
                </c:pt>
                <c:pt idx="700">
                  <c:v>474</c:v>
                </c:pt>
                <c:pt idx="701">
                  <c:v>497</c:v>
                </c:pt>
                <c:pt idx="702">
                  <c:v>545</c:v>
                </c:pt>
                <c:pt idx="703">
                  <c:v>513</c:v>
                </c:pt>
                <c:pt idx="704">
                  <c:v>475</c:v>
                </c:pt>
                <c:pt idx="705">
                  <c:v>525</c:v>
                </c:pt>
                <c:pt idx="706">
                  <c:v>582</c:v>
                </c:pt>
                <c:pt idx="707">
                  <c:v>516</c:v>
                </c:pt>
                <c:pt idx="708">
                  <c:v>179</c:v>
                </c:pt>
                <c:pt idx="709">
                  <c:v>474</c:v>
                </c:pt>
                <c:pt idx="710">
                  <c:v>521</c:v>
                </c:pt>
                <c:pt idx="711">
                  <c:v>522</c:v>
                </c:pt>
                <c:pt idx="712">
                  <c:v>526</c:v>
                </c:pt>
                <c:pt idx="713">
                  <c:v>518</c:v>
                </c:pt>
                <c:pt idx="714">
                  <c:v>465</c:v>
                </c:pt>
                <c:pt idx="715">
                  <c:v>549</c:v>
                </c:pt>
                <c:pt idx="716">
                  <c:v>497</c:v>
                </c:pt>
                <c:pt idx="717">
                  <c:v>283</c:v>
                </c:pt>
                <c:pt idx="718">
                  <c:v>330</c:v>
                </c:pt>
                <c:pt idx="719">
                  <c:v>475</c:v>
                </c:pt>
                <c:pt idx="720">
                  <c:v>561</c:v>
                </c:pt>
                <c:pt idx="721">
                  <c:v>459</c:v>
                </c:pt>
                <c:pt idx="722">
                  <c:v>445</c:v>
                </c:pt>
                <c:pt idx="723">
                  <c:v>407</c:v>
                </c:pt>
                <c:pt idx="724">
                  <c:v>163</c:v>
                </c:pt>
                <c:pt idx="725">
                  <c:v>112</c:v>
                </c:pt>
                <c:pt idx="726">
                  <c:v>111</c:v>
                </c:pt>
                <c:pt idx="727">
                  <c:v>111</c:v>
                </c:pt>
                <c:pt idx="728">
                  <c:v>111</c:v>
                </c:pt>
                <c:pt idx="729">
                  <c:v>111</c:v>
                </c:pt>
                <c:pt idx="730">
                  <c:v>110</c:v>
                </c:pt>
                <c:pt idx="731">
                  <c:v>110</c:v>
                </c:pt>
                <c:pt idx="732">
                  <c:v>110</c:v>
                </c:pt>
                <c:pt idx="733">
                  <c:v>119</c:v>
                </c:pt>
                <c:pt idx="734">
                  <c:v>184</c:v>
                </c:pt>
                <c:pt idx="735">
                  <c:v>166</c:v>
                </c:pt>
                <c:pt idx="736">
                  <c:v>133</c:v>
                </c:pt>
                <c:pt idx="737">
                  <c:v>163</c:v>
                </c:pt>
                <c:pt idx="738">
                  <c:v>177</c:v>
                </c:pt>
                <c:pt idx="739">
                  <c:v>303</c:v>
                </c:pt>
                <c:pt idx="740">
                  <c:v>340</c:v>
                </c:pt>
                <c:pt idx="741">
                  <c:v>340</c:v>
                </c:pt>
                <c:pt idx="742">
                  <c:v>337</c:v>
                </c:pt>
                <c:pt idx="743">
                  <c:v>334</c:v>
                </c:pt>
                <c:pt idx="744">
                  <c:v>405</c:v>
                </c:pt>
                <c:pt idx="745">
                  <c:v>483</c:v>
                </c:pt>
                <c:pt idx="746">
                  <c:v>491</c:v>
                </c:pt>
                <c:pt idx="747">
                  <c:v>489</c:v>
                </c:pt>
                <c:pt idx="748">
                  <c:v>495</c:v>
                </c:pt>
                <c:pt idx="749">
                  <c:v>431</c:v>
                </c:pt>
                <c:pt idx="750">
                  <c:v>320</c:v>
                </c:pt>
                <c:pt idx="751">
                  <c:v>504</c:v>
                </c:pt>
                <c:pt idx="752">
                  <c:v>509</c:v>
                </c:pt>
                <c:pt idx="753">
                  <c:v>494</c:v>
                </c:pt>
                <c:pt idx="754">
                  <c:v>509</c:v>
                </c:pt>
                <c:pt idx="755">
                  <c:v>545</c:v>
                </c:pt>
                <c:pt idx="756">
                  <c:v>545</c:v>
                </c:pt>
                <c:pt idx="757">
                  <c:v>543</c:v>
                </c:pt>
                <c:pt idx="758">
                  <c:v>538</c:v>
                </c:pt>
                <c:pt idx="759">
                  <c:v>542</c:v>
                </c:pt>
                <c:pt idx="760">
                  <c:v>532</c:v>
                </c:pt>
                <c:pt idx="761">
                  <c:v>547</c:v>
                </c:pt>
                <c:pt idx="762">
                  <c:v>620</c:v>
                </c:pt>
                <c:pt idx="763">
                  <c:v>458</c:v>
                </c:pt>
                <c:pt idx="764">
                  <c:v>324</c:v>
                </c:pt>
                <c:pt idx="765">
                  <c:v>514</c:v>
                </c:pt>
                <c:pt idx="766">
                  <c:v>619</c:v>
                </c:pt>
                <c:pt idx="767">
                  <c:v>622</c:v>
                </c:pt>
                <c:pt idx="768">
                  <c:v>626</c:v>
                </c:pt>
                <c:pt idx="769">
                  <c:v>571</c:v>
                </c:pt>
                <c:pt idx="770">
                  <c:v>498</c:v>
                </c:pt>
                <c:pt idx="771">
                  <c:v>480</c:v>
                </c:pt>
                <c:pt idx="772">
                  <c:v>496</c:v>
                </c:pt>
                <c:pt idx="773">
                  <c:v>497</c:v>
                </c:pt>
                <c:pt idx="774">
                  <c:v>496</c:v>
                </c:pt>
                <c:pt idx="775">
                  <c:v>490</c:v>
                </c:pt>
                <c:pt idx="776">
                  <c:v>488</c:v>
                </c:pt>
                <c:pt idx="777">
                  <c:v>504</c:v>
                </c:pt>
                <c:pt idx="778">
                  <c:v>391</c:v>
                </c:pt>
                <c:pt idx="779">
                  <c:v>119</c:v>
                </c:pt>
                <c:pt idx="780">
                  <c:v>106</c:v>
                </c:pt>
                <c:pt idx="781">
                  <c:v>106</c:v>
                </c:pt>
                <c:pt idx="782">
                  <c:v>105</c:v>
                </c:pt>
                <c:pt idx="783">
                  <c:v>106</c:v>
                </c:pt>
                <c:pt idx="784">
                  <c:v>105</c:v>
                </c:pt>
                <c:pt idx="785">
                  <c:v>105</c:v>
                </c:pt>
                <c:pt idx="786">
                  <c:v>131</c:v>
                </c:pt>
                <c:pt idx="787">
                  <c:v>180</c:v>
                </c:pt>
                <c:pt idx="788">
                  <c:v>194</c:v>
                </c:pt>
                <c:pt idx="789">
                  <c:v>142</c:v>
                </c:pt>
                <c:pt idx="790">
                  <c:v>124</c:v>
                </c:pt>
                <c:pt idx="791">
                  <c:v>145</c:v>
                </c:pt>
                <c:pt idx="792">
                  <c:v>205</c:v>
                </c:pt>
                <c:pt idx="793">
                  <c:v>157</c:v>
                </c:pt>
                <c:pt idx="794">
                  <c:v>192</c:v>
                </c:pt>
                <c:pt idx="795">
                  <c:v>358</c:v>
                </c:pt>
                <c:pt idx="796">
                  <c:v>500</c:v>
                </c:pt>
                <c:pt idx="797">
                  <c:v>511</c:v>
                </c:pt>
                <c:pt idx="798">
                  <c:v>526</c:v>
                </c:pt>
                <c:pt idx="799">
                  <c:v>524</c:v>
                </c:pt>
                <c:pt idx="800">
                  <c:v>511</c:v>
                </c:pt>
                <c:pt idx="801">
                  <c:v>514</c:v>
                </c:pt>
                <c:pt idx="802">
                  <c:v>520</c:v>
                </c:pt>
                <c:pt idx="803">
                  <c:v>498</c:v>
                </c:pt>
                <c:pt idx="804">
                  <c:v>484</c:v>
                </c:pt>
                <c:pt idx="805">
                  <c:v>469</c:v>
                </c:pt>
                <c:pt idx="806">
                  <c:v>476</c:v>
                </c:pt>
                <c:pt idx="807">
                  <c:v>489</c:v>
                </c:pt>
                <c:pt idx="808">
                  <c:v>491</c:v>
                </c:pt>
                <c:pt idx="809">
                  <c:v>493</c:v>
                </c:pt>
                <c:pt idx="810">
                  <c:v>496</c:v>
                </c:pt>
                <c:pt idx="811">
                  <c:v>499</c:v>
                </c:pt>
                <c:pt idx="812">
                  <c:v>507</c:v>
                </c:pt>
                <c:pt idx="813">
                  <c:v>510</c:v>
                </c:pt>
                <c:pt idx="814">
                  <c:v>520</c:v>
                </c:pt>
                <c:pt idx="815">
                  <c:v>518</c:v>
                </c:pt>
                <c:pt idx="816">
                  <c:v>513</c:v>
                </c:pt>
                <c:pt idx="817">
                  <c:v>673</c:v>
                </c:pt>
                <c:pt idx="818">
                  <c:v>813</c:v>
                </c:pt>
                <c:pt idx="819">
                  <c:v>822</c:v>
                </c:pt>
                <c:pt idx="820">
                  <c:v>799</c:v>
                </c:pt>
                <c:pt idx="821">
                  <c:v>746</c:v>
                </c:pt>
                <c:pt idx="822">
                  <c:v>738</c:v>
                </c:pt>
                <c:pt idx="823">
                  <c:v>739</c:v>
                </c:pt>
                <c:pt idx="824">
                  <c:v>712</c:v>
                </c:pt>
                <c:pt idx="825">
                  <c:v>687</c:v>
                </c:pt>
                <c:pt idx="826">
                  <c:v>575</c:v>
                </c:pt>
                <c:pt idx="827">
                  <c:v>548</c:v>
                </c:pt>
                <c:pt idx="828">
                  <c:v>547</c:v>
                </c:pt>
                <c:pt idx="829">
                  <c:v>548</c:v>
                </c:pt>
                <c:pt idx="830">
                  <c:v>547</c:v>
                </c:pt>
                <c:pt idx="831">
                  <c:v>549</c:v>
                </c:pt>
                <c:pt idx="832">
                  <c:v>547</c:v>
                </c:pt>
                <c:pt idx="833">
                  <c:v>546</c:v>
                </c:pt>
                <c:pt idx="834">
                  <c:v>548</c:v>
                </c:pt>
                <c:pt idx="835">
                  <c:v>548</c:v>
                </c:pt>
                <c:pt idx="836">
                  <c:v>549</c:v>
                </c:pt>
                <c:pt idx="837">
                  <c:v>548</c:v>
                </c:pt>
                <c:pt idx="838">
                  <c:v>560</c:v>
                </c:pt>
                <c:pt idx="839">
                  <c:v>547</c:v>
                </c:pt>
                <c:pt idx="840">
                  <c:v>548</c:v>
                </c:pt>
                <c:pt idx="841">
                  <c:v>548</c:v>
                </c:pt>
                <c:pt idx="842">
                  <c:v>546</c:v>
                </c:pt>
                <c:pt idx="843">
                  <c:v>545</c:v>
                </c:pt>
                <c:pt idx="844">
                  <c:v>544</c:v>
                </c:pt>
                <c:pt idx="845">
                  <c:v>545</c:v>
                </c:pt>
                <c:pt idx="846">
                  <c:v>545</c:v>
                </c:pt>
                <c:pt idx="847">
                  <c:v>547</c:v>
                </c:pt>
                <c:pt idx="848">
                  <c:v>545</c:v>
                </c:pt>
                <c:pt idx="849">
                  <c:v>544</c:v>
                </c:pt>
                <c:pt idx="850">
                  <c:v>544</c:v>
                </c:pt>
                <c:pt idx="851">
                  <c:v>545</c:v>
                </c:pt>
                <c:pt idx="852">
                  <c:v>545</c:v>
                </c:pt>
                <c:pt idx="853">
                  <c:v>545</c:v>
                </c:pt>
                <c:pt idx="854">
                  <c:v>545</c:v>
                </c:pt>
                <c:pt idx="855">
                  <c:v>546</c:v>
                </c:pt>
                <c:pt idx="856">
                  <c:v>549</c:v>
                </c:pt>
                <c:pt idx="857">
                  <c:v>548</c:v>
                </c:pt>
                <c:pt idx="858">
                  <c:v>546</c:v>
                </c:pt>
                <c:pt idx="859">
                  <c:v>549</c:v>
                </c:pt>
                <c:pt idx="860">
                  <c:v>545</c:v>
                </c:pt>
                <c:pt idx="861">
                  <c:v>538</c:v>
                </c:pt>
                <c:pt idx="862">
                  <c:v>538</c:v>
                </c:pt>
                <c:pt idx="863">
                  <c:v>544</c:v>
                </c:pt>
                <c:pt idx="864">
                  <c:v>547</c:v>
                </c:pt>
                <c:pt idx="865">
                  <c:v>547</c:v>
                </c:pt>
                <c:pt idx="866">
                  <c:v>543</c:v>
                </c:pt>
                <c:pt idx="867">
                  <c:v>544</c:v>
                </c:pt>
                <c:pt idx="868">
                  <c:v>538</c:v>
                </c:pt>
                <c:pt idx="869">
                  <c:v>515</c:v>
                </c:pt>
                <c:pt idx="870">
                  <c:v>511</c:v>
                </c:pt>
                <c:pt idx="871">
                  <c:v>511</c:v>
                </c:pt>
                <c:pt idx="872">
                  <c:v>510</c:v>
                </c:pt>
                <c:pt idx="873">
                  <c:v>516</c:v>
                </c:pt>
                <c:pt idx="874">
                  <c:v>514</c:v>
                </c:pt>
                <c:pt idx="875">
                  <c:v>515</c:v>
                </c:pt>
                <c:pt idx="876">
                  <c:v>517</c:v>
                </c:pt>
                <c:pt idx="877">
                  <c:v>516</c:v>
                </c:pt>
                <c:pt idx="878">
                  <c:v>524</c:v>
                </c:pt>
                <c:pt idx="879">
                  <c:v>542</c:v>
                </c:pt>
                <c:pt idx="880">
                  <c:v>522</c:v>
                </c:pt>
                <c:pt idx="881">
                  <c:v>521</c:v>
                </c:pt>
                <c:pt idx="882">
                  <c:v>521</c:v>
                </c:pt>
                <c:pt idx="883">
                  <c:v>521</c:v>
                </c:pt>
                <c:pt idx="884">
                  <c:v>519</c:v>
                </c:pt>
                <c:pt idx="885">
                  <c:v>521</c:v>
                </c:pt>
                <c:pt idx="886">
                  <c:v>519</c:v>
                </c:pt>
                <c:pt idx="887">
                  <c:v>518</c:v>
                </c:pt>
                <c:pt idx="888">
                  <c:v>519</c:v>
                </c:pt>
                <c:pt idx="889">
                  <c:v>521</c:v>
                </c:pt>
                <c:pt idx="890">
                  <c:v>519</c:v>
                </c:pt>
                <c:pt idx="891">
                  <c:v>521</c:v>
                </c:pt>
                <c:pt idx="892">
                  <c:v>523</c:v>
                </c:pt>
                <c:pt idx="893">
                  <c:v>521</c:v>
                </c:pt>
                <c:pt idx="894">
                  <c:v>521</c:v>
                </c:pt>
                <c:pt idx="895">
                  <c:v>520</c:v>
                </c:pt>
                <c:pt idx="896">
                  <c:v>519</c:v>
                </c:pt>
                <c:pt idx="897">
                  <c:v>520</c:v>
                </c:pt>
                <c:pt idx="898">
                  <c:v>522</c:v>
                </c:pt>
                <c:pt idx="899">
                  <c:v>507</c:v>
                </c:pt>
                <c:pt idx="900">
                  <c:v>486</c:v>
                </c:pt>
                <c:pt idx="901">
                  <c:v>476</c:v>
                </c:pt>
                <c:pt idx="902">
                  <c:v>471</c:v>
                </c:pt>
                <c:pt idx="903">
                  <c:v>504</c:v>
                </c:pt>
                <c:pt idx="904">
                  <c:v>536</c:v>
                </c:pt>
                <c:pt idx="905">
                  <c:v>550</c:v>
                </c:pt>
                <c:pt idx="906">
                  <c:v>547</c:v>
                </c:pt>
                <c:pt idx="907">
                  <c:v>545</c:v>
                </c:pt>
                <c:pt idx="908">
                  <c:v>543</c:v>
                </c:pt>
                <c:pt idx="909">
                  <c:v>543</c:v>
                </c:pt>
                <c:pt idx="910">
                  <c:v>545</c:v>
                </c:pt>
                <c:pt idx="911">
                  <c:v>545</c:v>
                </c:pt>
                <c:pt idx="912">
                  <c:v>545</c:v>
                </c:pt>
                <c:pt idx="913">
                  <c:v>542</c:v>
                </c:pt>
                <c:pt idx="914">
                  <c:v>545</c:v>
                </c:pt>
                <c:pt idx="915">
                  <c:v>544</c:v>
                </c:pt>
                <c:pt idx="916">
                  <c:v>527</c:v>
                </c:pt>
                <c:pt idx="917">
                  <c:v>528</c:v>
                </c:pt>
                <c:pt idx="918">
                  <c:v>530</c:v>
                </c:pt>
                <c:pt idx="919">
                  <c:v>530</c:v>
                </c:pt>
                <c:pt idx="920">
                  <c:v>529</c:v>
                </c:pt>
                <c:pt idx="921">
                  <c:v>529</c:v>
                </c:pt>
                <c:pt idx="922">
                  <c:v>527</c:v>
                </c:pt>
                <c:pt idx="923">
                  <c:v>531</c:v>
                </c:pt>
                <c:pt idx="924">
                  <c:v>530</c:v>
                </c:pt>
                <c:pt idx="925">
                  <c:v>528</c:v>
                </c:pt>
                <c:pt idx="926">
                  <c:v>527</c:v>
                </c:pt>
                <c:pt idx="927">
                  <c:v>523</c:v>
                </c:pt>
                <c:pt idx="928">
                  <c:v>522</c:v>
                </c:pt>
                <c:pt idx="929">
                  <c:v>524</c:v>
                </c:pt>
                <c:pt idx="930">
                  <c:v>527</c:v>
                </c:pt>
                <c:pt idx="931">
                  <c:v>528</c:v>
                </c:pt>
                <c:pt idx="932">
                  <c:v>528</c:v>
                </c:pt>
                <c:pt idx="933">
                  <c:v>528</c:v>
                </c:pt>
                <c:pt idx="934">
                  <c:v>527</c:v>
                </c:pt>
                <c:pt idx="935">
                  <c:v>527</c:v>
                </c:pt>
                <c:pt idx="936">
                  <c:v>527</c:v>
                </c:pt>
                <c:pt idx="937">
                  <c:v>527</c:v>
                </c:pt>
                <c:pt idx="938">
                  <c:v>531</c:v>
                </c:pt>
                <c:pt idx="939">
                  <c:v>528</c:v>
                </c:pt>
                <c:pt idx="940">
                  <c:v>524</c:v>
                </c:pt>
                <c:pt idx="941">
                  <c:v>527</c:v>
                </c:pt>
                <c:pt idx="942">
                  <c:v>527</c:v>
                </c:pt>
                <c:pt idx="943">
                  <c:v>526</c:v>
                </c:pt>
                <c:pt idx="944">
                  <c:v>528</c:v>
                </c:pt>
                <c:pt idx="945">
                  <c:v>527</c:v>
                </c:pt>
                <c:pt idx="946">
                  <c:v>527</c:v>
                </c:pt>
                <c:pt idx="947">
                  <c:v>528</c:v>
                </c:pt>
                <c:pt idx="948">
                  <c:v>528</c:v>
                </c:pt>
                <c:pt idx="949">
                  <c:v>531</c:v>
                </c:pt>
                <c:pt idx="950">
                  <c:v>523</c:v>
                </c:pt>
                <c:pt idx="951">
                  <c:v>530</c:v>
                </c:pt>
                <c:pt idx="952">
                  <c:v>512</c:v>
                </c:pt>
                <c:pt idx="953">
                  <c:v>514</c:v>
                </c:pt>
                <c:pt idx="954">
                  <c:v>512</c:v>
                </c:pt>
                <c:pt idx="955">
                  <c:v>521</c:v>
                </c:pt>
                <c:pt idx="956">
                  <c:v>504</c:v>
                </c:pt>
                <c:pt idx="957">
                  <c:v>523</c:v>
                </c:pt>
                <c:pt idx="958">
                  <c:v>520</c:v>
                </c:pt>
                <c:pt idx="959">
                  <c:v>521</c:v>
                </c:pt>
                <c:pt idx="960">
                  <c:v>521</c:v>
                </c:pt>
                <c:pt idx="961">
                  <c:v>517</c:v>
                </c:pt>
                <c:pt idx="962">
                  <c:v>520</c:v>
                </c:pt>
                <c:pt idx="963">
                  <c:v>518</c:v>
                </c:pt>
                <c:pt idx="964">
                  <c:v>520</c:v>
                </c:pt>
                <c:pt idx="965">
                  <c:v>553</c:v>
                </c:pt>
                <c:pt idx="966">
                  <c:v>564</c:v>
                </c:pt>
                <c:pt idx="967">
                  <c:v>562</c:v>
                </c:pt>
                <c:pt idx="968">
                  <c:v>563</c:v>
                </c:pt>
                <c:pt idx="969">
                  <c:v>562</c:v>
                </c:pt>
                <c:pt idx="970">
                  <c:v>561</c:v>
                </c:pt>
                <c:pt idx="971">
                  <c:v>561</c:v>
                </c:pt>
                <c:pt idx="972">
                  <c:v>559</c:v>
                </c:pt>
                <c:pt idx="973">
                  <c:v>559</c:v>
                </c:pt>
                <c:pt idx="974">
                  <c:v>562</c:v>
                </c:pt>
                <c:pt idx="975">
                  <c:v>575</c:v>
                </c:pt>
                <c:pt idx="976">
                  <c:v>561</c:v>
                </c:pt>
                <c:pt idx="977">
                  <c:v>566</c:v>
                </c:pt>
                <c:pt idx="978">
                  <c:v>555</c:v>
                </c:pt>
                <c:pt idx="979">
                  <c:v>548</c:v>
                </c:pt>
                <c:pt idx="980">
                  <c:v>544</c:v>
                </c:pt>
                <c:pt idx="981">
                  <c:v>544</c:v>
                </c:pt>
                <c:pt idx="982">
                  <c:v>544</c:v>
                </c:pt>
                <c:pt idx="983">
                  <c:v>546</c:v>
                </c:pt>
                <c:pt idx="984">
                  <c:v>548</c:v>
                </c:pt>
                <c:pt idx="985">
                  <c:v>548</c:v>
                </c:pt>
                <c:pt idx="986">
                  <c:v>549</c:v>
                </c:pt>
                <c:pt idx="987">
                  <c:v>550</c:v>
                </c:pt>
                <c:pt idx="988">
                  <c:v>547</c:v>
                </c:pt>
                <c:pt idx="989">
                  <c:v>548</c:v>
                </c:pt>
                <c:pt idx="990">
                  <c:v>548</c:v>
                </c:pt>
                <c:pt idx="991">
                  <c:v>547</c:v>
                </c:pt>
                <c:pt idx="992">
                  <c:v>546</c:v>
                </c:pt>
                <c:pt idx="993">
                  <c:v>546</c:v>
                </c:pt>
                <c:pt idx="994">
                  <c:v>547</c:v>
                </c:pt>
                <c:pt idx="995">
                  <c:v>547</c:v>
                </c:pt>
                <c:pt idx="996">
                  <c:v>543</c:v>
                </c:pt>
                <c:pt idx="997">
                  <c:v>544</c:v>
                </c:pt>
                <c:pt idx="998">
                  <c:v>545</c:v>
                </c:pt>
                <c:pt idx="999">
                  <c:v>544</c:v>
                </c:pt>
                <c:pt idx="1000">
                  <c:v>544</c:v>
                </c:pt>
                <c:pt idx="1001">
                  <c:v>544</c:v>
                </c:pt>
                <c:pt idx="1002">
                  <c:v>546</c:v>
                </c:pt>
                <c:pt idx="1003">
                  <c:v>546</c:v>
                </c:pt>
                <c:pt idx="1004">
                  <c:v>544</c:v>
                </c:pt>
                <c:pt idx="1005">
                  <c:v>548</c:v>
                </c:pt>
                <c:pt idx="1006">
                  <c:v>549</c:v>
                </c:pt>
                <c:pt idx="1007">
                  <c:v>546</c:v>
                </c:pt>
                <c:pt idx="1008">
                  <c:v>544</c:v>
                </c:pt>
                <c:pt idx="1009">
                  <c:v>543</c:v>
                </c:pt>
                <c:pt idx="1010">
                  <c:v>544</c:v>
                </c:pt>
                <c:pt idx="1011">
                  <c:v>545</c:v>
                </c:pt>
                <c:pt idx="1012">
                  <c:v>544</c:v>
                </c:pt>
                <c:pt idx="1013">
                  <c:v>549</c:v>
                </c:pt>
                <c:pt idx="1014">
                  <c:v>547</c:v>
                </c:pt>
                <c:pt idx="1015">
                  <c:v>548</c:v>
                </c:pt>
                <c:pt idx="1016">
                  <c:v>547</c:v>
                </c:pt>
                <c:pt idx="1017">
                  <c:v>546</c:v>
                </c:pt>
                <c:pt idx="1018">
                  <c:v>548</c:v>
                </c:pt>
                <c:pt idx="1019">
                  <c:v>548</c:v>
                </c:pt>
                <c:pt idx="1020">
                  <c:v>547</c:v>
                </c:pt>
                <c:pt idx="1021">
                  <c:v>546</c:v>
                </c:pt>
                <c:pt idx="1022">
                  <c:v>547</c:v>
                </c:pt>
                <c:pt idx="1023">
                  <c:v>546</c:v>
                </c:pt>
                <c:pt idx="1024">
                  <c:v>546</c:v>
                </c:pt>
                <c:pt idx="1025">
                  <c:v>546</c:v>
                </c:pt>
                <c:pt idx="1026">
                  <c:v>548</c:v>
                </c:pt>
                <c:pt idx="1027">
                  <c:v>545</c:v>
                </c:pt>
                <c:pt idx="1028">
                  <c:v>545</c:v>
                </c:pt>
                <c:pt idx="1029">
                  <c:v>544</c:v>
                </c:pt>
                <c:pt idx="1030">
                  <c:v>544</c:v>
                </c:pt>
                <c:pt idx="1031">
                  <c:v>544</c:v>
                </c:pt>
                <c:pt idx="1032">
                  <c:v>543</c:v>
                </c:pt>
                <c:pt idx="1033">
                  <c:v>544</c:v>
                </c:pt>
                <c:pt idx="1034">
                  <c:v>544</c:v>
                </c:pt>
                <c:pt idx="1035">
                  <c:v>544</c:v>
                </c:pt>
                <c:pt idx="1036">
                  <c:v>544</c:v>
                </c:pt>
                <c:pt idx="1037">
                  <c:v>544</c:v>
                </c:pt>
                <c:pt idx="1038">
                  <c:v>544</c:v>
                </c:pt>
                <c:pt idx="1039">
                  <c:v>542</c:v>
                </c:pt>
                <c:pt idx="1040">
                  <c:v>541</c:v>
                </c:pt>
                <c:pt idx="1041">
                  <c:v>543</c:v>
                </c:pt>
                <c:pt idx="1042">
                  <c:v>544</c:v>
                </c:pt>
                <c:pt idx="1043">
                  <c:v>545</c:v>
                </c:pt>
                <c:pt idx="1044">
                  <c:v>546</c:v>
                </c:pt>
                <c:pt idx="1045">
                  <c:v>543</c:v>
                </c:pt>
                <c:pt idx="1046">
                  <c:v>544</c:v>
                </c:pt>
                <c:pt idx="1047">
                  <c:v>544</c:v>
                </c:pt>
                <c:pt idx="1048">
                  <c:v>543</c:v>
                </c:pt>
                <c:pt idx="1049">
                  <c:v>545</c:v>
                </c:pt>
                <c:pt idx="1050">
                  <c:v>545</c:v>
                </c:pt>
                <c:pt idx="1051">
                  <c:v>543</c:v>
                </c:pt>
                <c:pt idx="1052">
                  <c:v>544</c:v>
                </c:pt>
                <c:pt idx="1053">
                  <c:v>543</c:v>
                </c:pt>
                <c:pt idx="1054">
                  <c:v>542</c:v>
                </c:pt>
                <c:pt idx="1055">
                  <c:v>541</c:v>
                </c:pt>
                <c:pt idx="1056">
                  <c:v>541</c:v>
                </c:pt>
                <c:pt idx="1057">
                  <c:v>543</c:v>
                </c:pt>
                <c:pt idx="1058">
                  <c:v>539</c:v>
                </c:pt>
                <c:pt idx="1059">
                  <c:v>539</c:v>
                </c:pt>
                <c:pt idx="1060">
                  <c:v>540</c:v>
                </c:pt>
                <c:pt idx="1061">
                  <c:v>542</c:v>
                </c:pt>
                <c:pt idx="1062">
                  <c:v>541</c:v>
                </c:pt>
                <c:pt idx="1063">
                  <c:v>540</c:v>
                </c:pt>
                <c:pt idx="1064">
                  <c:v>539</c:v>
                </c:pt>
                <c:pt idx="1065">
                  <c:v>539</c:v>
                </c:pt>
                <c:pt idx="1066">
                  <c:v>541</c:v>
                </c:pt>
                <c:pt idx="1067">
                  <c:v>540</c:v>
                </c:pt>
                <c:pt idx="1068">
                  <c:v>540</c:v>
                </c:pt>
                <c:pt idx="1069">
                  <c:v>541</c:v>
                </c:pt>
                <c:pt idx="1070">
                  <c:v>539</c:v>
                </c:pt>
                <c:pt idx="1071">
                  <c:v>540</c:v>
                </c:pt>
                <c:pt idx="1072">
                  <c:v>540</c:v>
                </c:pt>
                <c:pt idx="1073">
                  <c:v>540</c:v>
                </c:pt>
                <c:pt idx="1074">
                  <c:v>540</c:v>
                </c:pt>
                <c:pt idx="1075">
                  <c:v>542</c:v>
                </c:pt>
                <c:pt idx="1076">
                  <c:v>542</c:v>
                </c:pt>
                <c:pt idx="1077">
                  <c:v>540</c:v>
                </c:pt>
                <c:pt idx="1078">
                  <c:v>542</c:v>
                </c:pt>
                <c:pt idx="1079">
                  <c:v>540</c:v>
                </c:pt>
                <c:pt idx="1080">
                  <c:v>542</c:v>
                </c:pt>
                <c:pt idx="1081">
                  <c:v>542</c:v>
                </c:pt>
                <c:pt idx="1082">
                  <c:v>543</c:v>
                </c:pt>
                <c:pt idx="1083">
                  <c:v>542</c:v>
                </c:pt>
                <c:pt idx="1084">
                  <c:v>542</c:v>
                </c:pt>
                <c:pt idx="1085">
                  <c:v>540</c:v>
                </c:pt>
                <c:pt idx="1086">
                  <c:v>539</c:v>
                </c:pt>
                <c:pt idx="1087">
                  <c:v>540</c:v>
                </c:pt>
                <c:pt idx="1088">
                  <c:v>539</c:v>
                </c:pt>
                <c:pt idx="1089">
                  <c:v>540</c:v>
                </c:pt>
                <c:pt idx="1090">
                  <c:v>540</c:v>
                </c:pt>
                <c:pt idx="1091">
                  <c:v>540</c:v>
                </c:pt>
                <c:pt idx="1092">
                  <c:v>541</c:v>
                </c:pt>
                <c:pt idx="1093">
                  <c:v>541</c:v>
                </c:pt>
                <c:pt idx="1094">
                  <c:v>540</c:v>
                </c:pt>
                <c:pt idx="1095">
                  <c:v>539</c:v>
                </c:pt>
                <c:pt idx="1096">
                  <c:v>540</c:v>
                </c:pt>
                <c:pt idx="1097">
                  <c:v>539</c:v>
                </c:pt>
                <c:pt idx="1098">
                  <c:v>539</c:v>
                </c:pt>
                <c:pt idx="1099">
                  <c:v>539</c:v>
                </c:pt>
                <c:pt idx="1100">
                  <c:v>539</c:v>
                </c:pt>
                <c:pt idx="1101">
                  <c:v>538</c:v>
                </c:pt>
                <c:pt idx="1102">
                  <c:v>539</c:v>
                </c:pt>
                <c:pt idx="1103">
                  <c:v>539</c:v>
                </c:pt>
                <c:pt idx="1104">
                  <c:v>539</c:v>
                </c:pt>
                <c:pt idx="1105">
                  <c:v>540</c:v>
                </c:pt>
                <c:pt idx="1106">
                  <c:v>541</c:v>
                </c:pt>
                <c:pt idx="1107">
                  <c:v>540</c:v>
                </c:pt>
                <c:pt idx="1108">
                  <c:v>535</c:v>
                </c:pt>
                <c:pt idx="1109">
                  <c:v>536</c:v>
                </c:pt>
                <c:pt idx="1110">
                  <c:v>541</c:v>
                </c:pt>
                <c:pt idx="1111">
                  <c:v>544</c:v>
                </c:pt>
                <c:pt idx="1112">
                  <c:v>542</c:v>
                </c:pt>
                <c:pt idx="1113">
                  <c:v>543</c:v>
                </c:pt>
                <c:pt idx="1114">
                  <c:v>542</c:v>
                </c:pt>
                <c:pt idx="1115">
                  <c:v>542</c:v>
                </c:pt>
                <c:pt idx="1116">
                  <c:v>542</c:v>
                </c:pt>
                <c:pt idx="1117">
                  <c:v>543</c:v>
                </c:pt>
                <c:pt idx="1118">
                  <c:v>543</c:v>
                </c:pt>
                <c:pt idx="1119">
                  <c:v>541</c:v>
                </c:pt>
                <c:pt idx="1120">
                  <c:v>543</c:v>
                </c:pt>
                <c:pt idx="1121">
                  <c:v>543</c:v>
                </c:pt>
                <c:pt idx="1122">
                  <c:v>538</c:v>
                </c:pt>
                <c:pt idx="1123">
                  <c:v>529</c:v>
                </c:pt>
                <c:pt idx="1124">
                  <c:v>542</c:v>
                </c:pt>
                <c:pt idx="1125">
                  <c:v>541</c:v>
                </c:pt>
                <c:pt idx="1126">
                  <c:v>540</c:v>
                </c:pt>
                <c:pt idx="1127">
                  <c:v>542</c:v>
                </c:pt>
                <c:pt idx="1128">
                  <c:v>542</c:v>
                </c:pt>
                <c:pt idx="1129">
                  <c:v>540</c:v>
                </c:pt>
                <c:pt idx="1130">
                  <c:v>540</c:v>
                </c:pt>
                <c:pt idx="1131">
                  <c:v>541</c:v>
                </c:pt>
                <c:pt idx="1132">
                  <c:v>539</c:v>
                </c:pt>
                <c:pt idx="1133">
                  <c:v>539</c:v>
                </c:pt>
                <c:pt idx="1134">
                  <c:v>535</c:v>
                </c:pt>
                <c:pt idx="1135">
                  <c:v>537</c:v>
                </c:pt>
                <c:pt idx="1136">
                  <c:v>539</c:v>
                </c:pt>
                <c:pt idx="1137">
                  <c:v>539</c:v>
                </c:pt>
                <c:pt idx="1138">
                  <c:v>540</c:v>
                </c:pt>
                <c:pt idx="1139">
                  <c:v>540</c:v>
                </c:pt>
                <c:pt idx="1140">
                  <c:v>543</c:v>
                </c:pt>
                <c:pt idx="1141">
                  <c:v>572</c:v>
                </c:pt>
                <c:pt idx="1142">
                  <c:v>588</c:v>
                </c:pt>
                <c:pt idx="1143">
                  <c:v>569</c:v>
                </c:pt>
                <c:pt idx="1144">
                  <c:v>550</c:v>
                </c:pt>
                <c:pt idx="1145">
                  <c:v>549</c:v>
                </c:pt>
                <c:pt idx="1146">
                  <c:v>551</c:v>
                </c:pt>
                <c:pt idx="1147">
                  <c:v>547</c:v>
                </c:pt>
                <c:pt idx="1148">
                  <c:v>546</c:v>
                </c:pt>
                <c:pt idx="1149">
                  <c:v>549</c:v>
                </c:pt>
                <c:pt idx="1150">
                  <c:v>548</c:v>
                </c:pt>
                <c:pt idx="1151">
                  <c:v>548</c:v>
                </c:pt>
                <c:pt idx="1152">
                  <c:v>546</c:v>
                </c:pt>
                <c:pt idx="1153">
                  <c:v>546</c:v>
                </c:pt>
                <c:pt idx="1154">
                  <c:v>546</c:v>
                </c:pt>
                <c:pt idx="1155">
                  <c:v>544</c:v>
                </c:pt>
                <c:pt idx="1156">
                  <c:v>545</c:v>
                </c:pt>
                <c:pt idx="1157">
                  <c:v>545</c:v>
                </c:pt>
                <c:pt idx="1158">
                  <c:v>546</c:v>
                </c:pt>
                <c:pt idx="1159">
                  <c:v>548</c:v>
                </c:pt>
                <c:pt idx="1160">
                  <c:v>549</c:v>
                </c:pt>
                <c:pt idx="1161">
                  <c:v>551</c:v>
                </c:pt>
                <c:pt idx="1162">
                  <c:v>550</c:v>
                </c:pt>
                <c:pt idx="1163">
                  <c:v>550</c:v>
                </c:pt>
                <c:pt idx="1164">
                  <c:v>551</c:v>
                </c:pt>
                <c:pt idx="1165">
                  <c:v>551</c:v>
                </c:pt>
                <c:pt idx="1166">
                  <c:v>552</c:v>
                </c:pt>
                <c:pt idx="1167">
                  <c:v>552</c:v>
                </c:pt>
                <c:pt idx="1168">
                  <c:v>554</c:v>
                </c:pt>
                <c:pt idx="1169">
                  <c:v>552</c:v>
                </c:pt>
                <c:pt idx="1170">
                  <c:v>551</c:v>
                </c:pt>
                <c:pt idx="1171">
                  <c:v>551</c:v>
                </c:pt>
                <c:pt idx="1172">
                  <c:v>553</c:v>
                </c:pt>
                <c:pt idx="1173">
                  <c:v>570</c:v>
                </c:pt>
                <c:pt idx="1174">
                  <c:v>584</c:v>
                </c:pt>
                <c:pt idx="1175">
                  <c:v>585</c:v>
                </c:pt>
                <c:pt idx="1176">
                  <c:v>587</c:v>
                </c:pt>
                <c:pt idx="1177">
                  <c:v>585</c:v>
                </c:pt>
                <c:pt idx="1178">
                  <c:v>585</c:v>
                </c:pt>
                <c:pt idx="1179">
                  <c:v>584</c:v>
                </c:pt>
                <c:pt idx="1180">
                  <c:v>585</c:v>
                </c:pt>
                <c:pt idx="1181">
                  <c:v>589</c:v>
                </c:pt>
                <c:pt idx="1182">
                  <c:v>605</c:v>
                </c:pt>
                <c:pt idx="1183">
                  <c:v>593</c:v>
                </c:pt>
                <c:pt idx="1184">
                  <c:v>588</c:v>
                </c:pt>
                <c:pt idx="1185">
                  <c:v>589</c:v>
                </c:pt>
                <c:pt idx="1186">
                  <c:v>587</c:v>
                </c:pt>
                <c:pt idx="1187">
                  <c:v>587</c:v>
                </c:pt>
                <c:pt idx="1188">
                  <c:v>585</c:v>
                </c:pt>
                <c:pt idx="1189">
                  <c:v>604</c:v>
                </c:pt>
                <c:pt idx="1190">
                  <c:v>657</c:v>
                </c:pt>
                <c:pt idx="1191">
                  <c:v>660</c:v>
                </c:pt>
                <c:pt idx="1192">
                  <c:v>660</c:v>
                </c:pt>
                <c:pt idx="1193">
                  <c:v>659</c:v>
                </c:pt>
                <c:pt idx="1194">
                  <c:v>656</c:v>
                </c:pt>
                <c:pt idx="1195">
                  <c:v>657</c:v>
                </c:pt>
                <c:pt idx="1196">
                  <c:v>656</c:v>
                </c:pt>
                <c:pt idx="1197">
                  <c:v>657</c:v>
                </c:pt>
                <c:pt idx="1198">
                  <c:v>659</c:v>
                </c:pt>
                <c:pt idx="1199">
                  <c:v>661</c:v>
                </c:pt>
                <c:pt idx="1200">
                  <c:v>660</c:v>
                </c:pt>
                <c:pt idx="1201">
                  <c:v>659</c:v>
                </c:pt>
                <c:pt idx="1202">
                  <c:v>661</c:v>
                </c:pt>
                <c:pt idx="1203">
                  <c:v>661</c:v>
                </c:pt>
                <c:pt idx="1204">
                  <c:v>661</c:v>
                </c:pt>
                <c:pt idx="1205">
                  <c:v>659</c:v>
                </c:pt>
                <c:pt idx="1206">
                  <c:v>653</c:v>
                </c:pt>
                <c:pt idx="1207">
                  <c:v>637</c:v>
                </c:pt>
                <c:pt idx="1208">
                  <c:v>637</c:v>
                </c:pt>
                <c:pt idx="1209">
                  <c:v>635</c:v>
                </c:pt>
                <c:pt idx="1210">
                  <c:v>635</c:v>
                </c:pt>
                <c:pt idx="1211">
                  <c:v>637</c:v>
                </c:pt>
                <c:pt idx="1212">
                  <c:v>636</c:v>
                </c:pt>
                <c:pt idx="1213">
                  <c:v>635</c:v>
                </c:pt>
                <c:pt idx="1214">
                  <c:v>635</c:v>
                </c:pt>
                <c:pt idx="1215">
                  <c:v>636</c:v>
                </c:pt>
                <c:pt idx="1216">
                  <c:v>636</c:v>
                </c:pt>
                <c:pt idx="1217">
                  <c:v>636</c:v>
                </c:pt>
                <c:pt idx="1218">
                  <c:v>635</c:v>
                </c:pt>
                <c:pt idx="1219">
                  <c:v>639</c:v>
                </c:pt>
                <c:pt idx="1220">
                  <c:v>637</c:v>
                </c:pt>
                <c:pt idx="1221">
                  <c:v>638</c:v>
                </c:pt>
                <c:pt idx="1222">
                  <c:v>638</c:v>
                </c:pt>
                <c:pt idx="1223">
                  <c:v>637</c:v>
                </c:pt>
                <c:pt idx="1224">
                  <c:v>636</c:v>
                </c:pt>
                <c:pt idx="1225">
                  <c:v>636</c:v>
                </c:pt>
                <c:pt idx="1226">
                  <c:v>635</c:v>
                </c:pt>
                <c:pt idx="1227">
                  <c:v>635</c:v>
                </c:pt>
                <c:pt idx="1228">
                  <c:v>639</c:v>
                </c:pt>
                <c:pt idx="1229">
                  <c:v>612</c:v>
                </c:pt>
                <c:pt idx="1230">
                  <c:v>607</c:v>
                </c:pt>
                <c:pt idx="1231">
                  <c:v>606</c:v>
                </c:pt>
                <c:pt idx="1232">
                  <c:v>609</c:v>
                </c:pt>
                <c:pt idx="1233">
                  <c:v>611</c:v>
                </c:pt>
                <c:pt idx="1234">
                  <c:v>583</c:v>
                </c:pt>
                <c:pt idx="1235">
                  <c:v>560</c:v>
                </c:pt>
                <c:pt idx="1236">
                  <c:v>557</c:v>
                </c:pt>
                <c:pt idx="1237">
                  <c:v>597</c:v>
                </c:pt>
                <c:pt idx="1238">
                  <c:v>616</c:v>
                </c:pt>
                <c:pt idx="1239">
                  <c:v>614</c:v>
                </c:pt>
                <c:pt idx="1240">
                  <c:v>616</c:v>
                </c:pt>
                <c:pt idx="1241">
                  <c:v>617</c:v>
                </c:pt>
                <c:pt idx="1242">
                  <c:v>616</c:v>
                </c:pt>
                <c:pt idx="1243">
                  <c:v>616</c:v>
                </c:pt>
                <c:pt idx="1244">
                  <c:v>616</c:v>
                </c:pt>
                <c:pt idx="1245">
                  <c:v>616</c:v>
                </c:pt>
                <c:pt idx="1246">
                  <c:v>618</c:v>
                </c:pt>
                <c:pt idx="1247">
                  <c:v>617</c:v>
                </c:pt>
                <c:pt idx="1248">
                  <c:v>618</c:v>
                </c:pt>
                <c:pt idx="1249">
                  <c:v>616</c:v>
                </c:pt>
                <c:pt idx="1250">
                  <c:v>615</c:v>
                </c:pt>
                <c:pt idx="1251">
                  <c:v>616</c:v>
                </c:pt>
                <c:pt idx="1252">
                  <c:v>616</c:v>
                </c:pt>
                <c:pt idx="1253">
                  <c:v>620</c:v>
                </c:pt>
                <c:pt idx="1254">
                  <c:v>620</c:v>
                </c:pt>
                <c:pt idx="1255">
                  <c:v>622</c:v>
                </c:pt>
                <c:pt idx="1256">
                  <c:v>618</c:v>
                </c:pt>
                <c:pt idx="1257">
                  <c:v>618</c:v>
                </c:pt>
                <c:pt idx="1258">
                  <c:v>616</c:v>
                </c:pt>
                <c:pt idx="1259">
                  <c:v>616</c:v>
                </c:pt>
                <c:pt idx="1260">
                  <c:v>616</c:v>
                </c:pt>
                <c:pt idx="1261">
                  <c:v>615</c:v>
                </c:pt>
                <c:pt idx="1262">
                  <c:v>615</c:v>
                </c:pt>
                <c:pt idx="1263">
                  <c:v>615</c:v>
                </c:pt>
                <c:pt idx="1264">
                  <c:v>614</c:v>
                </c:pt>
                <c:pt idx="1265">
                  <c:v>616</c:v>
                </c:pt>
                <c:pt idx="1266">
                  <c:v>618</c:v>
                </c:pt>
                <c:pt idx="1267">
                  <c:v>618</c:v>
                </c:pt>
                <c:pt idx="1268">
                  <c:v>619</c:v>
                </c:pt>
                <c:pt idx="1269">
                  <c:v>620</c:v>
                </c:pt>
                <c:pt idx="1270">
                  <c:v>620</c:v>
                </c:pt>
                <c:pt idx="1271">
                  <c:v>617</c:v>
                </c:pt>
                <c:pt idx="1272">
                  <c:v>618</c:v>
                </c:pt>
                <c:pt idx="1273">
                  <c:v>617</c:v>
                </c:pt>
                <c:pt idx="1274">
                  <c:v>617</c:v>
                </c:pt>
                <c:pt idx="1275">
                  <c:v>616</c:v>
                </c:pt>
                <c:pt idx="1276">
                  <c:v>616</c:v>
                </c:pt>
                <c:pt idx="1277">
                  <c:v>616</c:v>
                </c:pt>
                <c:pt idx="1278">
                  <c:v>616</c:v>
                </c:pt>
                <c:pt idx="1279">
                  <c:v>616</c:v>
                </c:pt>
                <c:pt idx="1280">
                  <c:v>616</c:v>
                </c:pt>
                <c:pt idx="1281">
                  <c:v>616</c:v>
                </c:pt>
                <c:pt idx="1282">
                  <c:v>617</c:v>
                </c:pt>
                <c:pt idx="1283">
                  <c:v>618</c:v>
                </c:pt>
                <c:pt idx="1284">
                  <c:v>616</c:v>
                </c:pt>
                <c:pt idx="1285">
                  <c:v>616</c:v>
                </c:pt>
                <c:pt idx="1286">
                  <c:v>616</c:v>
                </c:pt>
                <c:pt idx="1287">
                  <c:v>616</c:v>
                </c:pt>
                <c:pt idx="1288">
                  <c:v>617</c:v>
                </c:pt>
                <c:pt idx="1289">
                  <c:v>616</c:v>
                </c:pt>
                <c:pt idx="1290">
                  <c:v>616</c:v>
                </c:pt>
                <c:pt idx="1291">
                  <c:v>617</c:v>
                </c:pt>
                <c:pt idx="1292">
                  <c:v>617</c:v>
                </c:pt>
                <c:pt idx="1293">
                  <c:v>617</c:v>
                </c:pt>
                <c:pt idx="1294">
                  <c:v>618</c:v>
                </c:pt>
                <c:pt idx="1295">
                  <c:v>617</c:v>
                </c:pt>
                <c:pt idx="1296">
                  <c:v>617</c:v>
                </c:pt>
                <c:pt idx="1297">
                  <c:v>617</c:v>
                </c:pt>
                <c:pt idx="1298">
                  <c:v>618</c:v>
                </c:pt>
                <c:pt idx="1299">
                  <c:v>616</c:v>
                </c:pt>
                <c:pt idx="1300">
                  <c:v>615</c:v>
                </c:pt>
                <c:pt idx="1301">
                  <c:v>615</c:v>
                </c:pt>
                <c:pt idx="1302">
                  <c:v>616</c:v>
                </c:pt>
                <c:pt idx="1303">
                  <c:v>615</c:v>
                </c:pt>
                <c:pt idx="1304">
                  <c:v>616</c:v>
                </c:pt>
                <c:pt idx="1305">
                  <c:v>615</c:v>
                </c:pt>
                <c:pt idx="1306">
                  <c:v>616</c:v>
                </c:pt>
                <c:pt idx="1307">
                  <c:v>615</c:v>
                </c:pt>
                <c:pt idx="1308">
                  <c:v>615</c:v>
                </c:pt>
                <c:pt idx="1309">
                  <c:v>618</c:v>
                </c:pt>
                <c:pt idx="1310">
                  <c:v>616</c:v>
                </c:pt>
                <c:pt idx="1311">
                  <c:v>615</c:v>
                </c:pt>
                <c:pt idx="1312">
                  <c:v>613</c:v>
                </c:pt>
                <c:pt idx="1313">
                  <c:v>615</c:v>
                </c:pt>
                <c:pt idx="1314">
                  <c:v>616</c:v>
                </c:pt>
                <c:pt idx="1315">
                  <c:v>618</c:v>
                </c:pt>
                <c:pt idx="1316">
                  <c:v>616</c:v>
                </c:pt>
                <c:pt idx="1317">
                  <c:v>617</c:v>
                </c:pt>
                <c:pt idx="1318">
                  <c:v>617</c:v>
                </c:pt>
                <c:pt idx="1319">
                  <c:v>617</c:v>
                </c:pt>
                <c:pt idx="1320">
                  <c:v>615</c:v>
                </c:pt>
                <c:pt idx="1321">
                  <c:v>617</c:v>
                </c:pt>
                <c:pt idx="1322">
                  <c:v>617</c:v>
                </c:pt>
                <c:pt idx="1323">
                  <c:v>617</c:v>
                </c:pt>
                <c:pt idx="1324">
                  <c:v>616</c:v>
                </c:pt>
                <c:pt idx="1325">
                  <c:v>616</c:v>
                </c:pt>
                <c:pt idx="1326">
                  <c:v>615</c:v>
                </c:pt>
                <c:pt idx="1327">
                  <c:v>616</c:v>
                </c:pt>
                <c:pt idx="1328">
                  <c:v>617</c:v>
                </c:pt>
                <c:pt idx="1329">
                  <c:v>617</c:v>
                </c:pt>
                <c:pt idx="1330">
                  <c:v>616</c:v>
                </c:pt>
                <c:pt idx="1331">
                  <c:v>618</c:v>
                </c:pt>
                <c:pt idx="1332">
                  <c:v>618</c:v>
                </c:pt>
                <c:pt idx="1333">
                  <c:v>615</c:v>
                </c:pt>
                <c:pt idx="1334">
                  <c:v>616</c:v>
                </c:pt>
                <c:pt idx="1335">
                  <c:v>618</c:v>
                </c:pt>
                <c:pt idx="1336">
                  <c:v>617</c:v>
                </c:pt>
                <c:pt idx="1337">
                  <c:v>620</c:v>
                </c:pt>
                <c:pt idx="1338">
                  <c:v>620</c:v>
                </c:pt>
                <c:pt idx="1339">
                  <c:v>616</c:v>
                </c:pt>
                <c:pt idx="1340">
                  <c:v>617</c:v>
                </c:pt>
                <c:pt idx="1341">
                  <c:v>617</c:v>
                </c:pt>
                <c:pt idx="1342">
                  <c:v>615</c:v>
                </c:pt>
                <c:pt idx="1343">
                  <c:v>616</c:v>
                </c:pt>
                <c:pt idx="1344">
                  <c:v>616</c:v>
                </c:pt>
                <c:pt idx="1345">
                  <c:v>618</c:v>
                </c:pt>
                <c:pt idx="1346">
                  <c:v>617</c:v>
                </c:pt>
                <c:pt idx="1347">
                  <c:v>619</c:v>
                </c:pt>
                <c:pt idx="1348">
                  <c:v>618</c:v>
                </c:pt>
                <c:pt idx="1349">
                  <c:v>613</c:v>
                </c:pt>
                <c:pt idx="1350">
                  <c:v>619</c:v>
                </c:pt>
                <c:pt idx="1351">
                  <c:v>618</c:v>
                </c:pt>
                <c:pt idx="1352">
                  <c:v>620</c:v>
                </c:pt>
                <c:pt idx="1353">
                  <c:v>621</c:v>
                </c:pt>
                <c:pt idx="1354">
                  <c:v>621</c:v>
                </c:pt>
                <c:pt idx="1355">
                  <c:v>622</c:v>
                </c:pt>
                <c:pt idx="1356">
                  <c:v>622</c:v>
                </c:pt>
                <c:pt idx="1357">
                  <c:v>621</c:v>
                </c:pt>
                <c:pt idx="1358">
                  <c:v>618</c:v>
                </c:pt>
                <c:pt idx="1359">
                  <c:v>617</c:v>
                </c:pt>
                <c:pt idx="1360">
                  <c:v>610</c:v>
                </c:pt>
                <c:pt idx="1361">
                  <c:v>612</c:v>
                </c:pt>
                <c:pt idx="1362">
                  <c:v>613</c:v>
                </c:pt>
                <c:pt idx="1363">
                  <c:v>613</c:v>
                </c:pt>
                <c:pt idx="1364">
                  <c:v>612</c:v>
                </c:pt>
                <c:pt idx="1365">
                  <c:v>614</c:v>
                </c:pt>
                <c:pt idx="1366">
                  <c:v>614</c:v>
                </c:pt>
                <c:pt idx="1367">
                  <c:v>613</c:v>
                </c:pt>
                <c:pt idx="1368">
                  <c:v>615</c:v>
                </c:pt>
                <c:pt idx="1369">
                  <c:v>613</c:v>
                </c:pt>
                <c:pt idx="1370">
                  <c:v>614</c:v>
                </c:pt>
                <c:pt idx="1371">
                  <c:v>614</c:v>
                </c:pt>
                <c:pt idx="1372">
                  <c:v>614</c:v>
                </c:pt>
                <c:pt idx="1373">
                  <c:v>615</c:v>
                </c:pt>
                <c:pt idx="1374">
                  <c:v>614</c:v>
                </c:pt>
                <c:pt idx="1375">
                  <c:v>616</c:v>
                </c:pt>
                <c:pt idx="1376">
                  <c:v>623</c:v>
                </c:pt>
                <c:pt idx="1377">
                  <c:v>629</c:v>
                </c:pt>
                <c:pt idx="1378">
                  <c:v>613</c:v>
                </c:pt>
                <c:pt idx="1379">
                  <c:v>614</c:v>
                </c:pt>
                <c:pt idx="1380">
                  <c:v>613</c:v>
                </c:pt>
                <c:pt idx="1381">
                  <c:v>614</c:v>
                </c:pt>
                <c:pt idx="1382">
                  <c:v>614</c:v>
                </c:pt>
                <c:pt idx="1383">
                  <c:v>614</c:v>
                </c:pt>
                <c:pt idx="1384">
                  <c:v>614</c:v>
                </c:pt>
                <c:pt idx="1385">
                  <c:v>614</c:v>
                </c:pt>
                <c:pt idx="1386">
                  <c:v>617</c:v>
                </c:pt>
                <c:pt idx="1387">
                  <c:v>617</c:v>
                </c:pt>
                <c:pt idx="1388">
                  <c:v>619</c:v>
                </c:pt>
                <c:pt idx="1389">
                  <c:v>618</c:v>
                </c:pt>
                <c:pt idx="1390">
                  <c:v>617</c:v>
                </c:pt>
                <c:pt idx="1391">
                  <c:v>616</c:v>
                </c:pt>
                <c:pt idx="1392">
                  <c:v>615</c:v>
                </c:pt>
                <c:pt idx="1393">
                  <c:v>614</c:v>
                </c:pt>
                <c:pt idx="1394">
                  <c:v>613</c:v>
                </c:pt>
                <c:pt idx="1395">
                  <c:v>614</c:v>
                </c:pt>
                <c:pt idx="1396">
                  <c:v>615</c:v>
                </c:pt>
                <c:pt idx="1397">
                  <c:v>618</c:v>
                </c:pt>
                <c:pt idx="1398">
                  <c:v>615</c:v>
                </c:pt>
                <c:pt idx="1399">
                  <c:v>614</c:v>
                </c:pt>
                <c:pt idx="1400">
                  <c:v>613</c:v>
                </c:pt>
                <c:pt idx="1401">
                  <c:v>612</c:v>
                </c:pt>
                <c:pt idx="1402">
                  <c:v>612</c:v>
                </c:pt>
                <c:pt idx="1403">
                  <c:v>614</c:v>
                </c:pt>
                <c:pt idx="1404">
                  <c:v>613</c:v>
                </c:pt>
                <c:pt idx="1405">
                  <c:v>611</c:v>
                </c:pt>
                <c:pt idx="1406">
                  <c:v>611</c:v>
                </c:pt>
                <c:pt idx="1407">
                  <c:v>612</c:v>
                </c:pt>
                <c:pt idx="1408">
                  <c:v>614</c:v>
                </c:pt>
                <c:pt idx="1409">
                  <c:v>614</c:v>
                </c:pt>
                <c:pt idx="1410">
                  <c:v>614</c:v>
                </c:pt>
                <c:pt idx="1411">
                  <c:v>612</c:v>
                </c:pt>
                <c:pt idx="1412">
                  <c:v>611</c:v>
                </c:pt>
                <c:pt idx="1413">
                  <c:v>615</c:v>
                </c:pt>
                <c:pt idx="1414">
                  <c:v>612</c:v>
                </c:pt>
                <c:pt idx="1415">
                  <c:v>618</c:v>
                </c:pt>
                <c:pt idx="1416">
                  <c:v>614</c:v>
                </c:pt>
                <c:pt idx="1417">
                  <c:v>610</c:v>
                </c:pt>
                <c:pt idx="1418">
                  <c:v>611</c:v>
                </c:pt>
                <c:pt idx="1419">
                  <c:v>613</c:v>
                </c:pt>
                <c:pt idx="1420">
                  <c:v>613</c:v>
                </c:pt>
                <c:pt idx="1421">
                  <c:v>615</c:v>
                </c:pt>
                <c:pt idx="1422">
                  <c:v>614</c:v>
                </c:pt>
                <c:pt idx="1423">
                  <c:v>612</c:v>
                </c:pt>
                <c:pt idx="1424">
                  <c:v>611</c:v>
                </c:pt>
                <c:pt idx="1425">
                  <c:v>610</c:v>
                </c:pt>
                <c:pt idx="1426">
                  <c:v>609</c:v>
                </c:pt>
                <c:pt idx="1427">
                  <c:v>609</c:v>
                </c:pt>
                <c:pt idx="1428">
                  <c:v>611</c:v>
                </c:pt>
                <c:pt idx="1429">
                  <c:v>613</c:v>
                </c:pt>
                <c:pt idx="1430">
                  <c:v>612</c:v>
                </c:pt>
                <c:pt idx="1431">
                  <c:v>612</c:v>
                </c:pt>
                <c:pt idx="1432">
                  <c:v>611</c:v>
                </c:pt>
                <c:pt idx="1433">
                  <c:v>611</c:v>
                </c:pt>
                <c:pt idx="1434">
                  <c:v>613</c:v>
                </c:pt>
                <c:pt idx="1435">
                  <c:v>611</c:v>
                </c:pt>
                <c:pt idx="1436">
                  <c:v>605</c:v>
                </c:pt>
                <c:pt idx="1437">
                  <c:v>581</c:v>
                </c:pt>
                <c:pt idx="1438">
                  <c:v>580</c:v>
                </c:pt>
                <c:pt idx="1439">
                  <c:v>578</c:v>
                </c:pt>
                <c:pt idx="1440">
                  <c:v>578</c:v>
                </c:pt>
                <c:pt idx="1441">
                  <c:v>577</c:v>
                </c:pt>
                <c:pt idx="1442">
                  <c:v>578</c:v>
                </c:pt>
                <c:pt idx="1443">
                  <c:v>580</c:v>
                </c:pt>
                <c:pt idx="1444">
                  <c:v>581</c:v>
                </c:pt>
                <c:pt idx="1445">
                  <c:v>584</c:v>
                </c:pt>
                <c:pt idx="1446">
                  <c:v>584</c:v>
                </c:pt>
                <c:pt idx="1447">
                  <c:v>585</c:v>
                </c:pt>
                <c:pt idx="1448">
                  <c:v>585</c:v>
                </c:pt>
                <c:pt idx="1449">
                  <c:v>585</c:v>
                </c:pt>
                <c:pt idx="1450">
                  <c:v>581</c:v>
                </c:pt>
                <c:pt idx="1451">
                  <c:v>579</c:v>
                </c:pt>
                <c:pt idx="1452">
                  <c:v>581</c:v>
                </c:pt>
                <c:pt idx="1453">
                  <c:v>580</c:v>
                </c:pt>
                <c:pt idx="1454">
                  <c:v>580</c:v>
                </c:pt>
                <c:pt idx="1455">
                  <c:v>580</c:v>
                </c:pt>
                <c:pt idx="1456">
                  <c:v>582</c:v>
                </c:pt>
                <c:pt idx="1457">
                  <c:v>586</c:v>
                </c:pt>
                <c:pt idx="1458">
                  <c:v>583</c:v>
                </c:pt>
                <c:pt idx="1459">
                  <c:v>579</c:v>
                </c:pt>
                <c:pt idx="1460">
                  <c:v>579</c:v>
                </c:pt>
                <c:pt idx="1461">
                  <c:v>579</c:v>
                </c:pt>
                <c:pt idx="1462">
                  <c:v>583</c:v>
                </c:pt>
                <c:pt idx="1463">
                  <c:v>582</c:v>
                </c:pt>
                <c:pt idx="1464">
                  <c:v>581</c:v>
                </c:pt>
                <c:pt idx="1465">
                  <c:v>577</c:v>
                </c:pt>
                <c:pt idx="1466">
                  <c:v>581</c:v>
                </c:pt>
                <c:pt idx="1467">
                  <c:v>584</c:v>
                </c:pt>
                <c:pt idx="1468">
                  <c:v>582</c:v>
                </c:pt>
                <c:pt idx="1469">
                  <c:v>581</c:v>
                </c:pt>
                <c:pt idx="1470">
                  <c:v>587</c:v>
                </c:pt>
                <c:pt idx="1471">
                  <c:v>649</c:v>
                </c:pt>
                <c:pt idx="1472">
                  <c:v>652</c:v>
                </c:pt>
                <c:pt idx="1473">
                  <c:v>649</c:v>
                </c:pt>
                <c:pt idx="1474">
                  <c:v>649</c:v>
                </c:pt>
                <c:pt idx="1475">
                  <c:v>649</c:v>
                </c:pt>
                <c:pt idx="1476">
                  <c:v>652</c:v>
                </c:pt>
                <c:pt idx="1477">
                  <c:v>653</c:v>
                </c:pt>
                <c:pt idx="1478">
                  <c:v>653</c:v>
                </c:pt>
                <c:pt idx="1479">
                  <c:v>653</c:v>
                </c:pt>
                <c:pt idx="1480">
                  <c:v>653</c:v>
                </c:pt>
                <c:pt idx="1481">
                  <c:v>654</c:v>
                </c:pt>
                <c:pt idx="1482">
                  <c:v>652</c:v>
                </c:pt>
                <c:pt idx="1483">
                  <c:v>652</c:v>
                </c:pt>
                <c:pt idx="1484">
                  <c:v>653</c:v>
                </c:pt>
                <c:pt idx="1485">
                  <c:v>652</c:v>
                </c:pt>
                <c:pt idx="1486">
                  <c:v>653</c:v>
                </c:pt>
                <c:pt idx="1487">
                  <c:v>652</c:v>
                </c:pt>
                <c:pt idx="1488">
                  <c:v>654</c:v>
                </c:pt>
                <c:pt idx="1489">
                  <c:v>654</c:v>
                </c:pt>
                <c:pt idx="1490">
                  <c:v>644</c:v>
                </c:pt>
                <c:pt idx="1491">
                  <c:v>556</c:v>
                </c:pt>
                <c:pt idx="1492">
                  <c:v>555</c:v>
                </c:pt>
                <c:pt idx="1493">
                  <c:v>557</c:v>
                </c:pt>
                <c:pt idx="1494">
                  <c:v>556</c:v>
                </c:pt>
                <c:pt idx="1495">
                  <c:v>555</c:v>
                </c:pt>
                <c:pt idx="1496">
                  <c:v>556</c:v>
                </c:pt>
                <c:pt idx="1497">
                  <c:v>555</c:v>
                </c:pt>
                <c:pt idx="1498">
                  <c:v>557</c:v>
                </c:pt>
                <c:pt idx="1499">
                  <c:v>557</c:v>
                </c:pt>
                <c:pt idx="1500">
                  <c:v>557</c:v>
                </c:pt>
                <c:pt idx="1501">
                  <c:v>556</c:v>
                </c:pt>
                <c:pt idx="1502">
                  <c:v>556</c:v>
                </c:pt>
                <c:pt idx="1503">
                  <c:v>557</c:v>
                </c:pt>
                <c:pt idx="1504">
                  <c:v>556</c:v>
                </c:pt>
                <c:pt idx="1505">
                  <c:v>557</c:v>
                </c:pt>
                <c:pt idx="1506">
                  <c:v>559</c:v>
                </c:pt>
                <c:pt idx="1507">
                  <c:v>560</c:v>
                </c:pt>
                <c:pt idx="1508">
                  <c:v>561</c:v>
                </c:pt>
                <c:pt idx="1509">
                  <c:v>557</c:v>
                </c:pt>
                <c:pt idx="1510">
                  <c:v>589</c:v>
                </c:pt>
                <c:pt idx="1511">
                  <c:v>643</c:v>
                </c:pt>
                <c:pt idx="1512">
                  <c:v>642</c:v>
                </c:pt>
                <c:pt idx="1513">
                  <c:v>644</c:v>
                </c:pt>
                <c:pt idx="1514">
                  <c:v>646</c:v>
                </c:pt>
                <c:pt idx="1515">
                  <c:v>646</c:v>
                </c:pt>
                <c:pt idx="1516">
                  <c:v>645</c:v>
                </c:pt>
                <c:pt idx="1517">
                  <c:v>646</c:v>
                </c:pt>
                <c:pt idx="1518">
                  <c:v>647</c:v>
                </c:pt>
                <c:pt idx="1519">
                  <c:v>645</c:v>
                </c:pt>
                <c:pt idx="1520">
                  <c:v>642</c:v>
                </c:pt>
                <c:pt idx="1521">
                  <c:v>643</c:v>
                </c:pt>
                <c:pt idx="1522">
                  <c:v>646</c:v>
                </c:pt>
                <c:pt idx="1523">
                  <c:v>643</c:v>
                </c:pt>
                <c:pt idx="1524">
                  <c:v>642</c:v>
                </c:pt>
                <c:pt idx="1525">
                  <c:v>643</c:v>
                </c:pt>
                <c:pt idx="1526">
                  <c:v>644</c:v>
                </c:pt>
                <c:pt idx="1527">
                  <c:v>643</c:v>
                </c:pt>
                <c:pt idx="1528">
                  <c:v>639</c:v>
                </c:pt>
                <c:pt idx="1529">
                  <c:v>640</c:v>
                </c:pt>
                <c:pt idx="1530">
                  <c:v>641</c:v>
                </c:pt>
                <c:pt idx="1531">
                  <c:v>642</c:v>
                </c:pt>
                <c:pt idx="1532">
                  <c:v>642</c:v>
                </c:pt>
                <c:pt idx="1533">
                  <c:v>642</c:v>
                </c:pt>
                <c:pt idx="1534">
                  <c:v>644</c:v>
                </c:pt>
                <c:pt idx="1535">
                  <c:v>643</c:v>
                </c:pt>
                <c:pt idx="1536">
                  <c:v>642</c:v>
                </c:pt>
                <c:pt idx="1537">
                  <c:v>643</c:v>
                </c:pt>
                <c:pt idx="1538">
                  <c:v>643</c:v>
                </c:pt>
                <c:pt idx="1539">
                  <c:v>644</c:v>
                </c:pt>
                <c:pt idx="1540">
                  <c:v>645</c:v>
                </c:pt>
                <c:pt idx="1541">
                  <c:v>644</c:v>
                </c:pt>
                <c:pt idx="1542">
                  <c:v>642</c:v>
                </c:pt>
                <c:pt idx="1543">
                  <c:v>645</c:v>
                </c:pt>
                <c:pt idx="1544">
                  <c:v>646</c:v>
                </c:pt>
                <c:pt idx="1545">
                  <c:v>645</c:v>
                </c:pt>
                <c:pt idx="1546">
                  <c:v>645</c:v>
                </c:pt>
                <c:pt idx="1547">
                  <c:v>644</c:v>
                </c:pt>
                <c:pt idx="1548">
                  <c:v>642</c:v>
                </c:pt>
                <c:pt idx="1549">
                  <c:v>643</c:v>
                </c:pt>
                <c:pt idx="1550">
                  <c:v>645</c:v>
                </c:pt>
                <c:pt idx="1551">
                  <c:v>644</c:v>
                </c:pt>
                <c:pt idx="1552">
                  <c:v>643</c:v>
                </c:pt>
                <c:pt idx="1553">
                  <c:v>641</c:v>
                </c:pt>
                <c:pt idx="1554">
                  <c:v>641</c:v>
                </c:pt>
                <c:pt idx="1555">
                  <c:v>642</c:v>
                </c:pt>
                <c:pt idx="1556">
                  <c:v>643</c:v>
                </c:pt>
                <c:pt idx="1557">
                  <c:v>643</c:v>
                </c:pt>
                <c:pt idx="1558">
                  <c:v>644</c:v>
                </c:pt>
                <c:pt idx="1559">
                  <c:v>642</c:v>
                </c:pt>
                <c:pt idx="1560">
                  <c:v>640</c:v>
                </c:pt>
                <c:pt idx="1561">
                  <c:v>641</c:v>
                </c:pt>
                <c:pt idx="1562">
                  <c:v>641</c:v>
                </c:pt>
                <c:pt idx="1563">
                  <c:v>642</c:v>
                </c:pt>
                <c:pt idx="1564">
                  <c:v>642</c:v>
                </c:pt>
                <c:pt idx="1565">
                  <c:v>643</c:v>
                </c:pt>
                <c:pt idx="1566">
                  <c:v>643</c:v>
                </c:pt>
                <c:pt idx="1567">
                  <c:v>643</c:v>
                </c:pt>
                <c:pt idx="1568">
                  <c:v>643</c:v>
                </c:pt>
                <c:pt idx="1569">
                  <c:v>642</c:v>
                </c:pt>
                <c:pt idx="1570">
                  <c:v>646</c:v>
                </c:pt>
                <c:pt idx="1571">
                  <c:v>646</c:v>
                </c:pt>
                <c:pt idx="1572">
                  <c:v>645</c:v>
                </c:pt>
                <c:pt idx="1573">
                  <c:v>643</c:v>
                </c:pt>
                <c:pt idx="1574">
                  <c:v>643</c:v>
                </c:pt>
                <c:pt idx="1575">
                  <c:v>643</c:v>
                </c:pt>
                <c:pt idx="1576">
                  <c:v>644</c:v>
                </c:pt>
                <c:pt idx="1577">
                  <c:v>645</c:v>
                </c:pt>
                <c:pt idx="1578">
                  <c:v>646</c:v>
                </c:pt>
                <c:pt idx="1579">
                  <c:v>654</c:v>
                </c:pt>
                <c:pt idx="1580">
                  <c:v>637</c:v>
                </c:pt>
                <c:pt idx="1581">
                  <c:v>644</c:v>
                </c:pt>
                <c:pt idx="1582">
                  <c:v>644</c:v>
                </c:pt>
                <c:pt idx="1583">
                  <c:v>643</c:v>
                </c:pt>
                <c:pt idx="1584">
                  <c:v>644</c:v>
                </c:pt>
                <c:pt idx="1585">
                  <c:v>646</c:v>
                </c:pt>
                <c:pt idx="1586">
                  <c:v>645</c:v>
                </c:pt>
                <c:pt idx="1587">
                  <c:v>641</c:v>
                </c:pt>
                <c:pt idx="1588">
                  <c:v>644</c:v>
                </c:pt>
                <c:pt idx="1589">
                  <c:v>647</c:v>
                </c:pt>
                <c:pt idx="1590">
                  <c:v>648</c:v>
                </c:pt>
                <c:pt idx="1591">
                  <c:v>648</c:v>
                </c:pt>
                <c:pt idx="1592">
                  <c:v>646</c:v>
                </c:pt>
                <c:pt idx="1593">
                  <c:v>646</c:v>
                </c:pt>
                <c:pt idx="1594">
                  <c:v>647</c:v>
                </c:pt>
                <c:pt idx="1595">
                  <c:v>646</c:v>
                </c:pt>
                <c:pt idx="1596">
                  <c:v>647</c:v>
                </c:pt>
                <c:pt idx="1597">
                  <c:v>648</c:v>
                </c:pt>
                <c:pt idx="1598">
                  <c:v>647</c:v>
                </c:pt>
                <c:pt idx="1599">
                  <c:v>650</c:v>
                </c:pt>
                <c:pt idx="1600">
                  <c:v>649</c:v>
                </c:pt>
                <c:pt idx="1601">
                  <c:v>648</c:v>
                </c:pt>
                <c:pt idx="1602">
                  <c:v>647</c:v>
                </c:pt>
                <c:pt idx="1603">
                  <c:v>648</c:v>
                </c:pt>
                <c:pt idx="1604">
                  <c:v>648</c:v>
                </c:pt>
                <c:pt idx="1605">
                  <c:v>650</c:v>
                </c:pt>
                <c:pt idx="1606">
                  <c:v>651</c:v>
                </c:pt>
                <c:pt idx="1607">
                  <c:v>649</c:v>
                </c:pt>
                <c:pt idx="1608">
                  <c:v>649</c:v>
                </c:pt>
                <c:pt idx="1609">
                  <c:v>649</c:v>
                </c:pt>
                <c:pt idx="1610">
                  <c:v>651</c:v>
                </c:pt>
                <c:pt idx="1611">
                  <c:v>650</c:v>
                </c:pt>
                <c:pt idx="1612">
                  <c:v>650</c:v>
                </c:pt>
                <c:pt idx="1613">
                  <c:v>650</c:v>
                </c:pt>
                <c:pt idx="1614">
                  <c:v>650</c:v>
                </c:pt>
                <c:pt idx="1615">
                  <c:v>649</c:v>
                </c:pt>
                <c:pt idx="1616">
                  <c:v>647</c:v>
                </c:pt>
                <c:pt idx="1617">
                  <c:v>646</c:v>
                </c:pt>
                <c:pt idx="1618">
                  <c:v>648</c:v>
                </c:pt>
                <c:pt idx="1619">
                  <c:v>650</c:v>
                </c:pt>
                <c:pt idx="1620">
                  <c:v>649</c:v>
                </c:pt>
                <c:pt idx="1621">
                  <c:v>647</c:v>
                </c:pt>
                <c:pt idx="1622">
                  <c:v>651</c:v>
                </c:pt>
                <c:pt idx="1623">
                  <c:v>648</c:v>
                </c:pt>
                <c:pt idx="1624">
                  <c:v>649</c:v>
                </c:pt>
                <c:pt idx="1625">
                  <c:v>651</c:v>
                </c:pt>
                <c:pt idx="1626">
                  <c:v>651</c:v>
                </c:pt>
                <c:pt idx="1627">
                  <c:v>654</c:v>
                </c:pt>
                <c:pt idx="1628">
                  <c:v>652</c:v>
                </c:pt>
                <c:pt idx="1629">
                  <c:v>650</c:v>
                </c:pt>
                <c:pt idx="1630">
                  <c:v>652</c:v>
                </c:pt>
                <c:pt idx="1631">
                  <c:v>654</c:v>
                </c:pt>
                <c:pt idx="1632">
                  <c:v>653</c:v>
                </c:pt>
                <c:pt idx="1633">
                  <c:v>652</c:v>
                </c:pt>
                <c:pt idx="1634">
                  <c:v>651</c:v>
                </c:pt>
                <c:pt idx="1635">
                  <c:v>650</c:v>
                </c:pt>
                <c:pt idx="1636">
                  <c:v>652</c:v>
                </c:pt>
                <c:pt idx="1637">
                  <c:v>652</c:v>
                </c:pt>
                <c:pt idx="1638">
                  <c:v>651</c:v>
                </c:pt>
                <c:pt idx="1639">
                  <c:v>653</c:v>
                </c:pt>
                <c:pt idx="1640">
                  <c:v>650</c:v>
                </c:pt>
                <c:pt idx="1641">
                  <c:v>650</c:v>
                </c:pt>
                <c:pt idx="1642">
                  <c:v>653</c:v>
                </c:pt>
                <c:pt idx="1643">
                  <c:v>652</c:v>
                </c:pt>
                <c:pt idx="1644">
                  <c:v>652</c:v>
                </c:pt>
                <c:pt idx="1645">
                  <c:v>650</c:v>
                </c:pt>
                <c:pt idx="1646">
                  <c:v>650</c:v>
                </c:pt>
                <c:pt idx="1647">
                  <c:v>650</c:v>
                </c:pt>
                <c:pt idx="1648">
                  <c:v>651</c:v>
                </c:pt>
                <c:pt idx="1649">
                  <c:v>651</c:v>
                </c:pt>
                <c:pt idx="1650">
                  <c:v>659</c:v>
                </c:pt>
                <c:pt idx="1651">
                  <c:v>678</c:v>
                </c:pt>
                <c:pt idx="1652">
                  <c:v>681</c:v>
                </c:pt>
                <c:pt idx="1653">
                  <c:v>684</c:v>
                </c:pt>
                <c:pt idx="1654">
                  <c:v>662</c:v>
                </c:pt>
                <c:pt idx="1655">
                  <c:v>650</c:v>
                </c:pt>
                <c:pt idx="1656">
                  <c:v>650</c:v>
                </c:pt>
                <c:pt idx="1657">
                  <c:v>651</c:v>
                </c:pt>
                <c:pt idx="1658">
                  <c:v>651</c:v>
                </c:pt>
                <c:pt idx="1659">
                  <c:v>649</c:v>
                </c:pt>
                <c:pt idx="1660">
                  <c:v>650</c:v>
                </c:pt>
                <c:pt idx="1661">
                  <c:v>647</c:v>
                </c:pt>
                <c:pt idx="1662">
                  <c:v>647</c:v>
                </c:pt>
                <c:pt idx="1663">
                  <c:v>648</c:v>
                </c:pt>
                <c:pt idx="1664">
                  <c:v>648</c:v>
                </c:pt>
                <c:pt idx="1665">
                  <c:v>646</c:v>
                </c:pt>
                <c:pt idx="1666">
                  <c:v>646</c:v>
                </c:pt>
                <c:pt idx="1667">
                  <c:v>651</c:v>
                </c:pt>
                <c:pt idx="1668">
                  <c:v>651</c:v>
                </c:pt>
                <c:pt idx="1669">
                  <c:v>643</c:v>
                </c:pt>
                <c:pt idx="1670">
                  <c:v>642</c:v>
                </c:pt>
                <c:pt idx="1671">
                  <c:v>642</c:v>
                </c:pt>
                <c:pt idx="1672">
                  <c:v>641</c:v>
                </c:pt>
                <c:pt idx="1673">
                  <c:v>642</c:v>
                </c:pt>
                <c:pt idx="1674">
                  <c:v>640</c:v>
                </c:pt>
                <c:pt idx="1675">
                  <c:v>639</c:v>
                </c:pt>
                <c:pt idx="1676">
                  <c:v>641</c:v>
                </c:pt>
                <c:pt idx="1677">
                  <c:v>641</c:v>
                </c:pt>
                <c:pt idx="1678">
                  <c:v>642</c:v>
                </c:pt>
                <c:pt idx="1679">
                  <c:v>642</c:v>
                </c:pt>
                <c:pt idx="1680">
                  <c:v>640</c:v>
                </c:pt>
                <c:pt idx="1681">
                  <c:v>642</c:v>
                </c:pt>
                <c:pt idx="1682">
                  <c:v>643</c:v>
                </c:pt>
                <c:pt idx="1683">
                  <c:v>642</c:v>
                </c:pt>
                <c:pt idx="1684">
                  <c:v>641</c:v>
                </c:pt>
                <c:pt idx="1685">
                  <c:v>640</c:v>
                </c:pt>
                <c:pt idx="1686">
                  <c:v>639</c:v>
                </c:pt>
                <c:pt idx="1687">
                  <c:v>639</c:v>
                </c:pt>
                <c:pt idx="1688">
                  <c:v>638</c:v>
                </c:pt>
                <c:pt idx="1689">
                  <c:v>638</c:v>
                </c:pt>
                <c:pt idx="1690">
                  <c:v>638</c:v>
                </c:pt>
                <c:pt idx="1691">
                  <c:v>637</c:v>
                </c:pt>
                <c:pt idx="1692">
                  <c:v>638</c:v>
                </c:pt>
                <c:pt idx="1693">
                  <c:v>639</c:v>
                </c:pt>
                <c:pt idx="1694">
                  <c:v>642</c:v>
                </c:pt>
                <c:pt idx="1695">
                  <c:v>661</c:v>
                </c:pt>
                <c:pt idx="1696">
                  <c:v>646</c:v>
                </c:pt>
                <c:pt idx="1697">
                  <c:v>648</c:v>
                </c:pt>
                <c:pt idx="1698">
                  <c:v>640</c:v>
                </c:pt>
                <c:pt idx="1699">
                  <c:v>649</c:v>
                </c:pt>
                <c:pt idx="1700">
                  <c:v>642</c:v>
                </c:pt>
                <c:pt idx="1701">
                  <c:v>620</c:v>
                </c:pt>
                <c:pt idx="1702">
                  <c:v>637</c:v>
                </c:pt>
                <c:pt idx="1703">
                  <c:v>639</c:v>
                </c:pt>
                <c:pt idx="1704">
                  <c:v>639</c:v>
                </c:pt>
                <c:pt idx="1705">
                  <c:v>638</c:v>
                </c:pt>
                <c:pt idx="1706">
                  <c:v>638</c:v>
                </c:pt>
                <c:pt idx="1707">
                  <c:v>638</c:v>
                </c:pt>
                <c:pt idx="1708">
                  <c:v>639</c:v>
                </c:pt>
                <c:pt idx="1709">
                  <c:v>637</c:v>
                </c:pt>
                <c:pt idx="1710">
                  <c:v>642</c:v>
                </c:pt>
                <c:pt idx="1711">
                  <c:v>639</c:v>
                </c:pt>
                <c:pt idx="1712">
                  <c:v>640</c:v>
                </c:pt>
                <c:pt idx="1713">
                  <c:v>640</c:v>
                </c:pt>
                <c:pt idx="1714">
                  <c:v>639</c:v>
                </c:pt>
                <c:pt idx="1715">
                  <c:v>638</c:v>
                </c:pt>
                <c:pt idx="1716">
                  <c:v>639</c:v>
                </c:pt>
                <c:pt idx="1717">
                  <c:v>638</c:v>
                </c:pt>
                <c:pt idx="1718">
                  <c:v>641</c:v>
                </c:pt>
                <c:pt idx="1719">
                  <c:v>640</c:v>
                </c:pt>
                <c:pt idx="1720">
                  <c:v>639</c:v>
                </c:pt>
                <c:pt idx="1721">
                  <c:v>639</c:v>
                </c:pt>
                <c:pt idx="1722">
                  <c:v>639</c:v>
                </c:pt>
                <c:pt idx="1723">
                  <c:v>640</c:v>
                </c:pt>
                <c:pt idx="1724">
                  <c:v>640</c:v>
                </c:pt>
                <c:pt idx="1725">
                  <c:v>640</c:v>
                </c:pt>
                <c:pt idx="1726">
                  <c:v>641</c:v>
                </c:pt>
                <c:pt idx="1727">
                  <c:v>642</c:v>
                </c:pt>
                <c:pt idx="1728">
                  <c:v>643</c:v>
                </c:pt>
                <c:pt idx="1729">
                  <c:v>642</c:v>
                </c:pt>
                <c:pt idx="1730">
                  <c:v>642</c:v>
                </c:pt>
                <c:pt idx="1731">
                  <c:v>642</c:v>
                </c:pt>
                <c:pt idx="1732">
                  <c:v>642</c:v>
                </c:pt>
                <c:pt idx="1733">
                  <c:v>641</c:v>
                </c:pt>
                <c:pt idx="1734">
                  <c:v>640</c:v>
                </c:pt>
                <c:pt idx="1735">
                  <c:v>640</c:v>
                </c:pt>
                <c:pt idx="1736">
                  <c:v>642</c:v>
                </c:pt>
                <c:pt idx="1737">
                  <c:v>641</c:v>
                </c:pt>
                <c:pt idx="1738">
                  <c:v>641</c:v>
                </c:pt>
                <c:pt idx="1739">
                  <c:v>641</c:v>
                </c:pt>
                <c:pt idx="1740">
                  <c:v>641</c:v>
                </c:pt>
                <c:pt idx="1741">
                  <c:v>640</c:v>
                </c:pt>
                <c:pt idx="1742">
                  <c:v>641</c:v>
                </c:pt>
                <c:pt idx="1743">
                  <c:v>641</c:v>
                </c:pt>
                <c:pt idx="1744">
                  <c:v>641</c:v>
                </c:pt>
                <c:pt idx="1745">
                  <c:v>642</c:v>
                </c:pt>
                <c:pt idx="1746">
                  <c:v>642</c:v>
                </c:pt>
                <c:pt idx="1747">
                  <c:v>642</c:v>
                </c:pt>
                <c:pt idx="1748">
                  <c:v>643</c:v>
                </c:pt>
                <c:pt idx="1749">
                  <c:v>643</c:v>
                </c:pt>
                <c:pt idx="1750">
                  <c:v>643</c:v>
                </c:pt>
                <c:pt idx="1751">
                  <c:v>641</c:v>
                </c:pt>
                <c:pt idx="1752">
                  <c:v>642</c:v>
                </c:pt>
                <c:pt idx="1753">
                  <c:v>641</c:v>
                </c:pt>
                <c:pt idx="1754">
                  <c:v>641</c:v>
                </c:pt>
                <c:pt idx="1755">
                  <c:v>642</c:v>
                </c:pt>
                <c:pt idx="1756">
                  <c:v>642</c:v>
                </c:pt>
                <c:pt idx="1757">
                  <c:v>642</c:v>
                </c:pt>
                <c:pt idx="1758">
                  <c:v>642</c:v>
                </c:pt>
                <c:pt idx="1759">
                  <c:v>642</c:v>
                </c:pt>
                <c:pt idx="1760">
                  <c:v>642</c:v>
                </c:pt>
                <c:pt idx="1761">
                  <c:v>641</c:v>
                </c:pt>
                <c:pt idx="1762">
                  <c:v>642</c:v>
                </c:pt>
                <c:pt idx="1763">
                  <c:v>643</c:v>
                </c:pt>
                <c:pt idx="1764">
                  <c:v>643</c:v>
                </c:pt>
                <c:pt idx="1765">
                  <c:v>644</c:v>
                </c:pt>
                <c:pt idx="1766">
                  <c:v>643</c:v>
                </c:pt>
                <c:pt idx="1767">
                  <c:v>645</c:v>
                </c:pt>
                <c:pt idx="1768">
                  <c:v>645</c:v>
                </c:pt>
                <c:pt idx="1769">
                  <c:v>645</c:v>
                </c:pt>
                <c:pt idx="1770">
                  <c:v>645</c:v>
                </c:pt>
                <c:pt idx="1771">
                  <c:v>644</c:v>
                </c:pt>
                <c:pt idx="1772">
                  <c:v>647</c:v>
                </c:pt>
                <c:pt idx="1773">
                  <c:v>645</c:v>
                </c:pt>
                <c:pt idx="1774">
                  <c:v>645</c:v>
                </c:pt>
                <c:pt idx="1775">
                  <c:v>646</c:v>
                </c:pt>
                <c:pt idx="1776">
                  <c:v>646</c:v>
                </c:pt>
                <c:pt idx="1777">
                  <c:v>646</c:v>
                </c:pt>
                <c:pt idx="1778">
                  <c:v>646</c:v>
                </c:pt>
                <c:pt idx="1779">
                  <c:v>646</c:v>
                </c:pt>
                <c:pt idx="1780">
                  <c:v>645</c:v>
                </c:pt>
                <c:pt idx="1781">
                  <c:v>644</c:v>
                </c:pt>
                <c:pt idx="1782">
                  <c:v>644</c:v>
                </c:pt>
                <c:pt idx="1783">
                  <c:v>644</c:v>
                </c:pt>
                <c:pt idx="1784">
                  <c:v>644</c:v>
                </c:pt>
                <c:pt idx="1785">
                  <c:v>644</c:v>
                </c:pt>
                <c:pt idx="1786">
                  <c:v>646</c:v>
                </c:pt>
                <c:pt idx="1787">
                  <c:v>645</c:v>
                </c:pt>
                <c:pt idx="1788">
                  <c:v>647</c:v>
                </c:pt>
                <c:pt idx="1789">
                  <c:v>647</c:v>
                </c:pt>
                <c:pt idx="1790">
                  <c:v>654</c:v>
                </c:pt>
                <c:pt idx="1791">
                  <c:v>644</c:v>
                </c:pt>
                <c:pt idx="1792">
                  <c:v>643</c:v>
                </c:pt>
                <c:pt idx="1793">
                  <c:v>643</c:v>
                </c:pt>
                <c:pt idx="1794">
                  <c:v>641</c:v>
                </c:pt>
                <c:pt idx="1795">
                  <c:v>646</c:v>
                </c:pt>
                <c:pt idx="1796">
                  <c:v>643</c:v>
                </c:pt>
                <c:pt idx="1797">
                  <c:v>644</c:v>
                </c:pt>
                <c:pt idx="1798">
                  <c:v>644</c:v>
                </c:pt>
                <c:pt idx="1799">
                  <c:v>643</c:v>
                </c:pt>
                <c:pt idx="1800">
                  <c:v>643</c:v>
                </c:pt>
                <c:pt idx="1801">
                  <c:v>645</c:v>
                </c:pt>
                <c:pt idx="1802">
                  <c:v>600</c:v>
                </c:pt>
                <c:pt idx="1803">
                  <c:v>594</c:v>
                </c:pt>
                <c:pt idx="1804">
                  <c:v>593</c:v>
                </c:pt>
                <c:pt idx="1805">
                  <c:v>592</c:v>
                </c:pt>
                <c:pt idx="1806">
                  <c:v>591</c:v>
                </c:pt>
                <c:pt idx="1807">
                  <c:v>591</c:v>
                </c:pt>
                <c:pt idx="1808">
                  <c:v>592</c:v>
                </c:pt>
                <c:pt idx="1809">
                  <c:v>593</c:v>
                </c:pt>
                <c:pt idx="1810">
                  <c:v>593</c:v>
                </c:pt>
                <c:pt idx="1811">
                  <c:v>592</c:v>
                </c:pt>
                <c:pt idx="1812">
                  <c:v>593</c:v>
                </c:pt>
                <c:pt idx="1813">
                  <c:v>592</c:v>
                </c:pt>
                <c:pt idx="1814">
                  <c:v>591</c:v>
                </c:pt>
                <c:pt idx="1815">
                  <c:v>591</c:v>
                </c:pt>
                <c:pt idx="1816">
                  <c:v>589</c:v>
                </c:pt>
                <c:pt idx="1817">
                  <c:v>589</c:v>
                </c:pt>
                <c:pt idx="1818">
                  <c:v>590</c:v>
                </c:pt>
                <c:pt idx="1819">
                  <c:v>591</c:v>
                </c:pt>
                <c:pt idx="1820">
                  <c:v>591</c:v>
                </c:pt>
                <c:pt idx="1821">
                  <c:v>591</c:v>
                </c:pt>
                <c:pt idx="1822">
                  <c:v>589</c:v>
                </c:pt>
                <c:pt idx="1823">
                  <c:v>589</c:v>
                </c:pt>
                <c:pt idx="1824">
                  <c:v>589</c:v>
                </c:pt>
                <c:pt idx="1825">
                  <c:v>588</c:v>
                </c:pt>
                <c:pt idx="1826">
                  <c:v>588</c:v>
                </c:pt>
                <c:pt idx="1827">
                  <c:v>588</c:v>
                </c:pt>
                <c:pt idx="1828">
                  <c:v>587</c:v>
                </c:pt>
                <c:pt idx="1829">
                  <c:v>588</c:v>
                </c:pt>
                <c:pt idx="1830">
                  <c:v>587</c:v>
                </c:pt>
                <c:pt idx="1831">
                  <c:v>588</c:v>
                </c:pt>
                <c:pt idx="1832">
                  <c:v>588</c:v>
                </c:pt>
                <c:pt idx="1833">
                  <c:v>588</c:v>
                </c:pt>
                <c:pt idx="1834">
                  <c:v>588</c:v>
                </c:pt>
                <c:pt idx="1835">
                  <c:v>588</c:v>
                </c:pt>
                <c:pt idx="1836">
                  <c:v>587</c:v>
                </c:pt>
                <c:pt idx="1837">
                  <c:v>587</c:v>
                </c:pt>
                <c:pt idx="1838">
                  <c:v>587</c:v>
                </c:pt>
                <c:pt idx="1839">
                  <c:v>588</c:v>
                </c:pt>
                <c:pt idx="1840">
                  <c:v>588</c:v>
                </c:pt>
                <c:pt idx="1841">
                  <c:v>588</c:v>
                </c:pt>
                <c:pt idx="1842">
                  <c:v>588</c:v>
                </c:pt>
                <c:pt idx="1843">
                  <c:v>589</c:v>
                </c:pt>
                <c:pt idx="1844">
                  <c:v>588</c:v>
                </c:pt>
                <c:pt idx="1845">
                  <c:v>587</c:v>
                </c:pt>
                <c:pt idx="1846">
                  <c:v>588</c:v>
                </c:pt>
                <c:pt idx="1847">
                  <c:v>586</c:v>
                </c:pt>
                <c:pt idx="1848">
                  <c:v>587</c:v>
                </c:pt>
                <c:pt idx="1849">
                  <c:v>589</c:v>
                </c:pt>
                <c:pt idx="1850">
                  <c:v>587</c:v>
                </c:pt>
                <c:pt idx="1851">
                  <c:v>587</c:v>
                </c:pt>
                <c:pt idx="1852">
                  <c:v>586</c:v>
                </c:pt>
                <c:pt idx="1853">
                  <c:v>587</c:v>
                </c:pt>
                <c:pt idx="1854">
                  <c:v>588</c:v>
                </c:pt>
                <c:pt idx="1855">
                  <c:v>588</c:v>
                </c:pt>
                <c:pt idx="1856">
                  <c:v>588</c:v>
                </c:pt>
                <c:pt idx="1857">
                  <c:v>588</c:v>
                </c:pt>
                <c:pt idx="1858">
                  <c:v>590</c:v>
                </c:pt>
                <c:pt idx="1859">
                  <c:v>589</c:v>
                </c:pt>
                <c:pt idx="1860">
                  <c:v>589</c:v>
                </c:pt>
                <c:pt idx="1861">
                  <c:v>588</c:v>
                </c:pt>
                <c:pt idx="1862">
                  <c:v>589</c:v>
                </c:pt>
                <c:pt idx="1863">
                  <c:v>589</c:v>
                </c:pt>
                <c:pt idx="1864">
                  <c:v>589</c:v>
                </c:pt>
                <c:pt idx="1865">
                  <c:v>587</c:v>
                </c:pt>
                <c:pt idx="1866">
                  <c:v>588</c:v>
                </c:pt>
                <c:pt idx="1867">
                  <c:v>587</c:v>
                </c:pt>
                <c:pt idx="1868">
                  <c:v>587</c:v>
                </c:pt>
                <c:pt idx="1869">
                  <c:v>588</c:v>
                </c:pt>
                <c:pt idx="1870">
                  <c:v>587</c:v>
                </c:pt>
                <c:pt idx="1871">
                  <c:v>587</c:v>
                </c:pt>
                <c:pt idx="1872">
                  <c:v>586</c:v>
                </c:pt>
                <c:pt idx="1873">
                  <c:v>586</c:v>
                </c:pt>
                <c:pt idx="1874">
                  <c:v>588</c:v>
                </c:pt>
                <c:pt idx="1875">
                  <c:v>587</c:v>
                </c:pt>
                <c:pt idx="1876">
                  <c:v>587</c:v>
                </c:pt>
                <c:pt idx="1877">
                  <c:v>586</c:v>
                </c:pt>
                <c:pt idx="1878">
                  <c:v>585</c:v>
                </c:pt>
                <c:pt idx="1879">
                  <c:v>589</c:v>
                </c:pt>
                <c:pt idx="1880">
                  <c:v>631</c:v>
                </c:pt>
                <c:pt idx="1881">
                  <c:v>633</c:v>
                </c:pt>
                <c:pt idx="1882">
                  <c:v>633</c:v>
                </c:pt>
                <c:pt idx="1883">
                  <c:v>633</c:v>
                </c:pt>
                <c:pt idx="1884">
                  <c:v>633</c:v>
                </c:pt>
                <c:pt idx="1885">
                  <c:v>633</c:v>
                </c:pt>
                <c:pt idx="1886">
                  <c:v>632</c:v>
                </c:pt>
                <c:pt idx="1887">
                  <c:v>633</c:v>
                </c:pt>
                <c:pt idx="1888">
                  <c:v>633</c:v>
                </c:pt>
                <c:pt idx="1889">
                  <c:v>632</c:v>
                </c:pt>
                <c:pt idx="1890">
                  <c:v>633</c:v>
                </c:pt>
                <c:pt idx="1891">
                  <c:v>634</c:v>
                </c:pt>
                <c:pt idx="1892">
                  <c:v>634</c:v>
                </c:pt>
                <c:pt idx="1893">
                  <c:v>633</c:v>
                </c:pt>
                <c:pt idx="1894">
                  <c:v>633</c:v>
                </c:pt>
                <c:pt idx="1895">
                  <c:v>633</c:v>
                </c:pt>
                <c:pt idx="1896">
                  <c:v>632</c:v>
                </c:pt>
                <c:pt idx="1897">
                  <c:v>633</c:v>
                </c:pt>
                <c:pt idx="1898">
                  <c:v>632</c:v>
                </c:pt>
                <c:pt idx="1899">
                  <c:v>634</c:v>
                </c:pt>
                <c:pt idx="1900">
                  <c:v>633</c:v>
                </c:pt>
                <c:pt idx="1901">
                  <c:v>633</c:v>
                </c:pt>
                <c:pt idx="1902">
                  <c:v>634</c:v>
                </c:pt>
                <c:pt idx="1903">
                  <c:v>632</c:v>
                </c:pt>
                <c:pt idx="1904">
                  <c:v>633</c:v>
                </c:pt>
                <c:pt idx="1905">
                  <c:v>633</c:v>
                </c:pt>
                <c:pt idx="1906">
                  <c:v>636</c:v>
                </c:pt>
                <c:pt idx="1907">
                  <c:v>634</c:v>
                </c:pt>
                <c:pt idx="1908">
                  <c:v>635</c:v>
                </c:pt>
                <c:pt idx="1909">
                  <c:v>635</c:v>
                </c:pt>
                <c:pt idx="1910">
                  <c:v>635</c:v>
                </c:pt>
                <c:pt idx="1911">
                  <c:v>637</c:v>
                </c:pt>
                <c:pt idx="1912">
                  <c:v>635</c:v>
                </c:pt>
                <c:pt idx="1913">
                  <c:v>632</c:v>
                </c:pt>
                <c:pt idx="1914">
                  <c:v>638</c:v>
                </c:pt>
                <c:pt idx="1915">
                  <c:v>628</c:v>
                </c:pt>
                <c:pt idx="1916">
                  <c:v>631</c:v>
                </c:pt>
                <c:pt idx="1917">
                  <c:v>631</c:v>
                </c:pt>
                <c:pt idx="1918">
                  <c:v>632</c:v>
                </c:pt>
                <c:pt idx="1919">
                  <c:v>633</c:v>
                </c:pt>
                <c:pt idx="1920">
                  <c:v>634</c:v>
                </c:pt>
                <c:pt idx="1921">
                  <c:v>633</c:v>
                </c:pt>
                <c:pt idx="1922">
                  <c:v>635</c:v>
                </c:pt>
                <c:pt idx="1923">
                  <c:v>667</c:v>
                </c:pt>
                <c:pt idx="1924">
                  <c:v>645</c:v>
                </c:pt>
                <c:pt idx="1925">
                  <c:v>510</c:v>
                </c:pt>
                <c:pt idx="1926">
                  <c:v>651</c:v>
                </c:pt>
                <c:pt idx="1927">
                  <c:v>919</c:v>
                </c:pt>
                <c:pt idx="1928">
                  <c:v>933</c:v>
                </c:pt>
                <c:pt idx="1929">
                  <c:v>931</c:v>
                </c:pt>
                <c:pt idx="1930">
                  <c:v>971</c:v>
                </c:pt>
                <c:pt idx="1931">
                  <c:v>931</c:v>
                </c:pt>
                <c:pt idx="1932">
                  <c:v>930</c:v>
                </c:pt>
                <c:pt idx="1933">
                  <c:v>935</c:v>
                </c:pt>
                <c:pt idx="1934">
                  <c:v>953</c:v>
                </c:pt>
                <c:pt idx="1935">
                  <c:v>935</c:v>
                </c:pt>
                <c:pt idx="1936">
                  <c:v>935</c:v>
                </c:pt>
                <c:pt idx="1937">
                  <c:v>934</c:v>
                </c:pt>
                <c:pt idx="1938">
                  <c:v>933</c:v>
                </c:pt>
                <c:pt idx="1939">
                  <c:v>938</c:v>
                </c:pt>
                <c:pt idx="1940">
                  <c:v>940</c:v>
                </c:pt>
                <c:pt idx="1941">
                  <c:v>946</c:v>
                </c:pt>
                <c:pt idx="1942">
                  <c:v>942</c:v>
                </c:pt>
                <c:pt idx="1943">
                  <c:v>939</c:v>
                </c:pt>
                <c:pt idx="1944">
                  <c:v>938</c:v>
                </c:pt>
                <c:pt idx="1945">
                  <c:v>938</c:v>
                </c:pt>
                <c:pt idx="1946">
                  <c:v>940</c:v>
                </c:pt>
                <c:pt idx="1947">
                  <c:v>942</c:v>
                </c:pt>
                <c:pt idx="1948">
                  <c:v>940</c:v>
                </c:pt>
                <c:pt idx="1949">
                  <c:v>940</c:v>
                </c:pt>
                <c:pt idx="1950">
                  <c:v>939</c:v>
                </c:pt>
                <c:pt idx="1951">
                  <c:v>939</c:v>
                </c:pt>
                <c:pt idx="1952">
                  <c:v>938</c:v>
                </c:pt>
                <c:pt idx="1953">
                  <c:v>938</c:v>
                </c:pt>
                <c:pt idx="1954">
                  <c:v>934</c:v>
                </c:pt>
                <c:pt idx="1955">
                  <c:v>936</c:v>
                </c:pt>
                <c:pt idx="1956">
                  <c:v>935</c:v>
                </c:pt>
                <c:pt idx="1957">
                  <c:v>936</c:v>
                </c:pt>
                <c:pt idx="1958">
                  <c:v>940</c:v>
                </c:pt>
                <c:pt idx="1959">
                  <c:v>934</c:v>
                </c:pt>
                <c:pt idx="1960">
                  <c:v>933</c:v>
                </c:pt>
                <c:pt idx="1961">
                  <c:v>933</c:v>
                </c:pt>
                <c:pt idx="1962">
                  <c:v>936</c:v>
                </c:pt>
                <c:pt idx="1963">
                  <c:v>934</c:v>
                </c:pt>
                <c:pt idx="1964">
                  <c:v>936</c:v>
                </c:pt>
                <c:pt idx="1965">
                  <c:v>935</c:v>
                </c:pt>
                <c:pt idx="1966">
                  <c:v>938</c:v>
                </c:pt>
                <c:pt idx="1967">
                  <c:v>940</c:v>
                </c:pt>
                <c:pt idx="1968">
                  <c:v>941</c:v>
                </c:pt>
                <c:pt idx="1969">
                  <c:v>939</c:v>
                </c:pt>
                <c:pt idx="1970">
                  <c:v>942</c:v>
                </c:pt>
                <c:pt idx="1971">
                  <c:v>936</c:v>
                </c:pt>
                <c:pt idx="1972">
                  <c:v>943</c:v>
                </c:pt>
                <c:pt idx="1973">
                  <c:v>939</c:v>
                </c:pt>
                <c:pt idx="1974">
                  <c:v>939</c:v>
                </c:pt>
                <c:pt idx="1975">
                  <c:v>940</c:v>
                </c:pt>
                <c:pt idx="1976">
                  <c:v>939</c:v>
                </c:pt>
                <c:pt idx="1977">
                  <c:v>942</c:v>
                </c:pt>
                <c:pt idx="1978">
                  <c:v>919</c:v>
                </c:pt>
                <c:pt idx="1979">
                  <c:v>932</c:v>
                </c:pt>
                <c:pt idx="1980">
                  <c:v>938</c:v>
                </c:pt>
                <c:pt idx="1981">
                  <c:v>939</c:v>
                </c:pt>
                <c:pt idx="1982">
                  <c:v>944</c:v>
                </c:pt>
                <c:pt idx="1983">
                  <c:v>950</c:v>
                </c:pt>
                <c:pt idx="1984">
                  <c:v>912</c:v>
                </c:pt>
                <c:pt idx="1985">
                  <c:v>934</c:v>
                </c:pt>
                <c:pt idx="1986">
                  <c:v>933</c:v>
                </c:pt>
                <c:pt idx="1987">
                  <c:v>934</c:v>
                </c:pt>
                <c:pt idx="1988">
                  <c:v>938</c:v>
                </c:pt>
                <c:pt idx="1989">
                  <c:v>953</c:v>
                </c:pt>
                <c:pt idx="1990">
                  <c:v>914</c:v>
                </c:pt>
                <c:pt idx="1991">
                  <c:v>902</c:v>
                </c:pt>
                <c:pt idx="1992">
                  <c:v>916</c:v>
                </c:pt>
                <c:pt idx="1993">
                  <c:v>916</c:v>
                </c:pt>
                <c:pt idx="1994">
                  <c:v>916</c:v>
                </c:pt>
                <c:pt idx="1995">
                  <c:v>935</c:v>
                </c:pt>
                <c:pt idx="1996">
                  <c:v>983</c:v>
                </c:pt>
                <c:pt idx="1997">
                  <c:v>943</c:v>
                </c:pt>
                <c:pt idx="1998">
                  <c:v>937</c:v>
                </c:pt>
                <c:pt idx="1999">
                  <c:v>931</c:v>
                </c:pt>
                <c:pt idx="2000">
                  <c:v>930</c:v>
                </c:pt>
                <c:pt idx="2001">
                  <c:v>933</c:v>
                </c:pt>
                <c:pt idx="2002">
                  <c:v>935</c:v>
                </c:pt>
                <c:pt idx="2003">
                  <c:v>937</c:v>
                </c:pt>
                <c:pt idx="2004">
                  <c:v>958</c:v>
                </c:pt>
                <c:pt idx="2005">
                  <c:v>1014</c:v>
                </c:pt>
                <c:pt idx="2006">
                  <c:v>953</c:v>
                </c:pt>
                <c:pt idx="2007">
                  <c:v>976</c:v>
                </c:pt>
                <c:pt idx="2008">
                  <c:v>924</c:v>
                </c:pt>
                <c:pt idx="2009">
                  <c:v>908</c:v>
                </c:pt>
                <c:pt idx="2010">
                  <c:v>902</c:v>
                </c:pt>
                <c:pt idx="2011">
                  <c:v>884</c:v>
                </c:pt>
                <c:pt idx="2012">
                  <c:v>905</c:v>
                </c:pt>
                <c:pt idx="2013">
                  <c:v>907</c:v>
                </c:pt>
                <c:pt idx="2014">
                  <c:v>902</c:v>
                </c:pt>
                <c:pt idx="2015">
                  <c:v>927</c:v>
                </c:pt>
                <c:pt idx="2016">
                  <c:v>1003</c:v>
                </c:pt>
                <c:pt idx="2017">
                  <c:v>938</c:v>
                </c:pt>
                <c:pt idx="2018">
                  <c:v>920</c:v>
                </c:pt>
                <c:pt idx="2019">
                  <c:v>913</c:v>
                </c:pt>
                <c:pt idx="2020">
                  <c:v>930</c:v>
                </c:pt>
                <c:pt idx="2021">
                  <c:v>964</c:v>
                </c:pt>
                <c:pt idx="2022">
                  <c:v>776</c:v>
                </c:pt>
                <c:pt idx="2023">
                  <c:v>425</c:v>
                </c:pt>
                <c:pt idx="2024">
                  <c:v>216</c:v>
                </c:pt>
                <c:pt idx="2025">
                  <c:v>195</c:v>
                </c:pt>
                <c:pt idx="2026">
                  <c:v>242</c:v>
                </c:pt>
                <c:pt idx="2027">
                  <c:v>262</c:v>
                </c:pt>
                <c:pt idx="2028">
                  <c:v>266</c:v>
                </c:pt>
                <c:pt idx="2029">
                  <c:v>265</c:v>
                </c:pt>
                <c:pt idx="2030">
                  <c:v>263</c:v>
                </c:pt>
                <c:pt idx="2031">
                  <c:v>264</c:v>
                </c:pt>
                <c:pt idx="2032">
                  <c:v>271</c:v>
                </c:pt>
                <c:pt idx="2033">
                  <c:v>305</c:v>
                </c:pt>
                <c:pt idx="2034">
                  <c:v>353</c:v>
                </c:pt>
                <c:pt idx="2035">
                  <c:v>279</c:v>
                </c:pt>
                <c:pt idx="2036">
                  <c:v>296</c:v>
                </c:pt>
                <c:pt idx="2037">
                  <c:v>237</c:v>
                </c:pt>
                <c:pt idx="2038">
                  <c:v>134</c:v>
                </c:pt>
                <c:pt idx="2039">
                  <c:v>158</c:v>
                </c:pt>
                <c:pt idx="2040">
                  <c:v>114</c:v>
                </c:pt>
                <c:pt idx="2041">
                  <c:v>115</c:v>
                </c:pt>
                <c:pt idx="2042">
                  <c:v>116</c:v>
                </c:pt>
                <c:pt idx="2043">
                  <c:v>116</c:v>
                </c:pt>
                <c:pt idx="2044">
                  <c:v>115</c:v>
                </c:pt>
                <c:pt idx="2045">
                  <c:v>104</c:v>
                </c:pt>
                <c:pt idx="2046">
                  <c:v>54</c:v>
                </c:pt>
                <c:pt idx="2047">
                  <c:v>20</c:v>
                </c:pt>
                <c:pt idx="2048">
                  <c:v>0</c:v>
                </c:pt>
                <c:pt idx="2049">
                  <c:v>0</c:v>
                </c:pt>
              </c:numCache>
            </c:numRef>
          </c:val>
          <c:smooth val="0"/>
          <c:extLst>
            <c:ext xmlns:c16="http://schemas.microsoft.com/office/drawing/2014/chart" uri="{C3380CC4-5D6E-409C-BE32-E72D297353CC}">
              <c16:uniqueId val="{00000000-1390-48F1-A2BF-4E6A23210C75}"/>
            </c:ext>
          </c:extLst>
        </c:ser>
        <c:ser>
          <c:idx val="1"/>
          <c:order val="1"/>
          <c:spPr>
            <a:ln w="0" cap="rnd">
              <a:solidFill>
                <a:schemeClr val="accent2"/>
              </a:solidFill>
              <a:round/>
            </a:ln>
            <a:effectLst/>
          </c:spPr>
          <c:marker>
            <c:symbol val="none"/>
          </c:marker>
          <c:cat>
            <c:numRef>
              <c:f>Dordrecth_Finland_600LPF_125Ah!$A$2:$A$2051</c:f>
              <c:numCache>
                <c:formatCode>General</c:formatCode>
                <c:ptCount val="205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pt idx="1584">
                  <c:v>475200</c:v>
                </c:pt>
                <c:pt idx="1585">
                  <c:v>475500</c:v>
                </c:pt>
                <c:pt idx="1586">
                  <c:v>475800</c:v>
                </c:pt>
                <c:pt idx="1587">
                  <c:v>476100</c:v>
                </c:pt>
                <c:pt idx="1588">
                  <c:v>476400</c:v>
                </c:pt>
                <c:pt idx="1589">
                  <c:v>476700</c:v>
                </c:pt>
                <c:pt idx="1590">
                  <c:v>477000</c:v>
                </c:pt>
                <c:pt idx="1591">
                  <c:v>477300</c:v>
                </c:pt>
                <c:pt idx="1592">
                  <c:v>477600</c:v>
                </c:pt>
                <c:pt idx="1593">
                  <c:v>477900</c:v>
                </c:pt>
                <c:pt idx="1594">
                  <c:v>478200</c:v>
                </c:pt>
                <c:pt idx="1595">
                  <c:v>478500</c:v>
                </c:pt>
                <c:pt idx="1596">
                  <c:v>478800</c:v>
                </c:pt>
                <c:pt idx="1597">
                  <c:v>479100</c:v>
                </c:pt>
                <c:pt idx="1598">
                  <c:v>479400</c:v>
                </c:pt>
                <c:pt idx="1599">
                  <c:v>479700</c:v>
                </c:pt>
                <c:pt idx="1600">
                  <c:v>480000</c:v>
                </c:pt>
                <c:pt idx="1601">
                  <c:v>480300</c:v>
                </c:pt>
                <c:pt idx="1602">
                  <c:v>480600</c:v>
                </c:pt>
                <c:pt idx="1603">
                  <c:v>480900</c:v>
                </c:pt>
                <c:pt idx="1604">
                  <c:v>481200</c:v>
                </c:pt>
                <c:pt idx="1605">
                  <c:v>481500</c:v>
                </c:pt>
                <c:pt idx="1606">
                  <c:v>481800</c:v>
                </c:pt>
                <c:pt idx="1607">
                  <c:v>482100</c:v>
                </c:pt>
                <c:pt idx="1608">
                  <c:v>482400</c:v>
                </c:pt>
                <c:pt idx="1609">
                  <c:v>482700</c:v>
                </c:pt>
                <c:pt idx="1610">
                  <c:v>483000</c:v>
                </c:pt>
                <c:pt idx="1611">
                  <c:v>483300</c:v>
                </c:pt>
                <c:pt idx="1612">
                  <c:v>483600</c:v>
                </c:pt>
                <c:pt idx="1613">
                  <c:v>483900</c:v>
                </c:pt>
                <c:pt idx="1614">
                  <c:v>484200</c:v>
                </c:pt>
                <c:pt idx="1615">
                  <c:v>484500</c:v>
                </c:pt>
                <c:pt idx="1616">
                  <c:v>484800</c:v>
                </c:pt>
                <c:pt idx="1617">
                  <c:v>485100</c:v>
                </c:pt>
                <c:pt idx="1618">
                  <c:v>485400</c:v>
                </c:pt>
                <c:pt idx="1619">
                  <c:v>485700</c:v>
                </c:pt>
                <c:pt idx="1620">
                  <c:v>486000</c:v>
                </c:pt>
                <c:pt idx="1621">
                  <c:v>486300</c:v>
                </c:pt>
                <c:pt idx="1622">
                  <c:v>486600</c:v>
                </c:pt>
                <c:pt idx="1623">
                  <c:v>486900</c:v>
                </c:pt>
                <c:pt idx="1624">
                  <c:v>487200</c:v>
                </c:pt>
                <c:pt idx="1625">
                  <c:v>487500</c:v>
                </c:pt>
                <c:pt idx="1626">
                  <c:v>487800</c:v>
                </c:pt>
                <c:pt idx="1627">
                  <c:v>488100</c:v>
                </c:pt>
                <c:pt idx="1628">
                  <c:v>488400</c:v>
                </c:pt>
                <c:pt idx="1629">
                  <c:v>488700</c:v>
                </c:pt>
                <c:pt idx="1630">
                  <c:v>489000</c:v>
                </c:pt>
                <c:pt idx="1631">
                  <c:v>489300</c:v>
                </c:pt>
                <c:pt idx="1632">
                  <c:v>489600</c:v>
                </c:pt>
                <c:pt idx="1633">
                  <c:v>489900</c:v>
                </c:pt>
                <c:pt idx="1634">
                  <c:v>490200</c:v>
                </c:pt>
                <c:pt idx="1635">
                  <c:v>490500</c:v>
                </c:pt>
                <c:pt idx="1636">
                  <c:v>490800</c:v>
                </c:pt>
                <c:pt idx="1637">
                  <c:v>491100</c:v>
                </c:pt>
                <c:pt idx="1638">
                  <c:v>491400</c:v>
                </c:pt>
                <c:pt idx="1639">
                  <c:v>491700</c:v>
                </c:pt>
                <c:pt idx="1640">
                  <c:v>492000</c:v>
                </c:pt>
                <c:pt idx="1641">
                  <c:v>492300</c:v>
                </c:pt>
                <c:pt idx="1642">
                  <c:v>492600</c:v>
                </c:pt>
                <c:pt idx="1643">
                  <c:v>492900</c:v>
                </c:pt>
                <c:pt idx="1644">
                  <c:v>493200</c:v>
                </c:pt>
                <c:pt idx="1645">
                  <c:v>493500</c:v>
                </c:pt>
                <c:pt idx="1646">
                  <c:v>493800</c:v>
                </c:pt>
                <c:pt idx="1647">
                  <c:v>494100</c:v>
                </c:pt>
                <c:pt idx="1648">
                  <c:v>494400</c:v>
                </c:pt>
                <c:pt idx="1649">
                  <c:v>494700</c:v>
                </c:pt>
                <c:pt idx="1650">
                  <c:v>495000</c:v>
                </c:pt>
                <c:pt idx="1651">
                  <c:v>495300</c:v>
                </c:pt>
                <c:pt idx="1652">
                  <c:v>495600</c:v>
                </c:pt>
                <c:pt idx="1653">
                  <c:v>495900</c:v>
                </c:pt>
                <c:pt idx="1654">
                  <c:v>496200</c:v>
                </c:pt>
                <c:pt idx="1655">
                  <c:v>496500</c:v>
                </c:pt>
                <c:pt idx="1656">
                  <c:v>496800</c:v>
                </c:pt>
                <c:pt idx="1657">
                  <c:v>497100</c:v>
                </c:pt>
                <c:pt idx="1658">
                  <c:v>497400</c:v>
                </c:pt>
                <c:pt idx="1659">
                  <c:v>497700</c:v>
                </c:pt>
                <c:pt idx="1660">
                  <c:v>498000</c:v>
                </c:pt>
                <c:pt idx="1661">
                  <c:v>498300</c:v>
                </c:pt>
                <c:pt idx="1662">
                  <c:v>498600</c:v>
                </c:pt>
                <c:pt idx="1663">
                  <c:v>498900</c:v>
                </c:pt>
                <c:pt idx="1664">
                  <c:v>499200</c:v>
                </c:pt>
                <c:pt idx="1665">
                  <c:v>499500</c:v>
                </c:pt>
                <c:pt idx="1666">
                  <c:v>499800</c:v>
                </c:pt>
                <c:pt idx="1667">
                  <c:v>500100</c:v>
                </c:pt>
                <c:pt idx="1668">
                  <c:v>500400</c:v>
                </c:pt>
                <c:pt idx="1669">
                  <c:v>500700</c:v>
                </c:pt>
                <c:pt idx="1670">
                  <c:v>501000</c:v>
                </c:pt>
                <c:pt idx="1671">
                  <c:v>501300</c:v>
                </c:pt>
                <c:pt idx="1672">
                  <c:v>501600</c:v>
                </c:pt>
                <c:pt idx="1673">
                  <c:v>501900</c:v>
                </c:pt>
                <c:pt idx="1674">
                  <c:v>502200</c:v>
                </c:pt>
                <c:pt idx="1675">
                  <c:v>502500</c:v>
                </c:pt>
                <c:pt idx="1676">
                  <c:v>502800</c:v>
                </c:pt>
                <c:pt idx="1677">
                  <c:v>503100</c:v>
                </c:pt>
                <c:pt idx="1678">
                  <c:v>503400</c:v>
                </c:pt>
                <c:pt idx="1679">
                  <c:v>503700</c:v>
                </c:pt>
                <c:pt idx="1680">
                  <c:v>504000</c:v>
                </c:pt>
                <c:pt idx="1681">
                  <c:v>504300</c:v>
                </c:pt>
                <c:pt idx="1682">
                  <c:v>504600</c:v>
                </c:pt>
                <c:pt idx="1683">
                  <c:v>504900</c:v>
                </c:pt>
                <c:pt idx="1684">
                  <c:v>505200</c:v>
                </c:pt>
                <c:pt idx="1685">
                  <c:v>505500</c:v>
                </c:pt>
                <c:pt idx="1686">
                  <c:v>505800</c:v>
                </c:pt>
                <c:pt idx="1687">
                  <c:v>506100</c:v>
                </c:pt>
                <c:pt idx="1688">
                  <c:v>506400</c:v>
                </c:pt>
                <c:pt idx="1689">
                  <c:v>506700</c:v>
                </c:pt>
                <c:pt idx="1690">
                  <c:v>507000</c:v>
                </c:pt>
                <c:pt idx="1691">
                  <c:v>507300</c:v>
                </c:pt>
                <c:pt idx="1692">
                  <c:v>507600</c:v>
                </c:pt>
                <c:pt idx="1693">
                  <c:v>507900</c:v>
                </c:pt>
                <c:pt idx="1694">
                  <c:v>508200</c:v>
                </c:pt>
                <c:pt idx="1695">
                  <c:v>508500</c:v>
                </c:pt>
                <c:pt idx="1696">
                  <c:v>508800</c:v>
                </c:pt>
                <c:pt idx="1697">
                  <c:v>509100</c:v>
                </c:pt>
                <c:pt idx="1698">
                  <c:v>509400</c:v>
                </c:pt>
                <c:pt idx="1699">
                  <c:v>509700</c:v>
                </c:pt>
                <c:pt idx="1700">
                  <c:v>510000</c:v>
                </c:pt>
                <c:pt idx="1701">
                  <c:v>510300</c:v>
                </c:pt>
                <c:pt idx="1702">
                  <c:v>510600</c:v>
                </c:pt>
                <c:pt idx="1703">
                  <c:v>510900</c:v>
                </c:pt>
                <c:pt idx="1704">
                  <c:v>511200</c:v>
                </c:pt>
                <c:pt idx="1705">
                  <c:v>511500</c:v>
                </c:pt>
                <c:pt idx="1706">
                  <c:v>511800</c:v>
                </c:pt>
                <c:pt idx="1707">
                  <c:v>512100</c:v>
                </c:pt>
                <c:pt idx="1708">
                  <c:v>512400</c:v>
                </c:pt>
                <c:pt idx="1709">
                  <c:v>512700</c:v>
                </c:pt>
                <c:pt idx="1710">
                  <c:v>513000</c:v>
                </c:pt>
                <c:pt idx="1711">
                  <c:v>513300</c:v>
                </c:pt>
                <c:pt idx="1712">
                  <c:v>513600</c:v>
                </c:pt>
                <c:pt idx="1713">
                  <c:v>513900</c:v>
                </c:pt>
                <c:pt idx="1714">
                  <c:v>514200</c:v>
                </c:pt>
                <c:pt idx="1715">
                  <c:v>514500</c:v>
                </c:pt>
                <c:pt idx="1716">
                  <c:v>514800</c:v>
                </c:pt>
                <c:pt idx="1717">
                  <c:v>515100</c:v>
                </c:pt>
                <c:pt idx="1718">
                  <c:v>515400</c:v>
                </c:pt>
                <c:pt idx="1719">
                  <c:v>515700</c:v>
                </c:pt>
                <c:pt idx="1720">
                  <c:v>516000</c:v>
                </c:pt>
                <c:pt idx="1721">
                  <c:v>516300</c:v>
                </c:pt>
                <c:pt idx="1722">
                  <c:v>516600</c:v>
                </c:pt>
                <c:pt idx="1723">
                  <c:v>516900</c:v>
                </c:pt>
                <c:pt idx="1724">
                  <c:v>517200</c:v>
                </c:pt>
                <c:pt idx="1725">
                  <c:v>517500</c:v>
                </c:pt>
                <c:pt idx="1726">
                  <c:v>517800</c:v>
                </c:pt>
                <c:pt idx="1727">
                  <c:v>518100</c:v>
                </c:pt>
                <c:pt idx="1728">
                  <c:v>518400</c:v>
                </c:pt>
                <c:pt idx="1729">
                  <c:v>518700</c:v>
                </c:pt>
                <c:pt idx="1730">
                  <c:v>519000</c:v>
                </c:pt>
                <c:pt idx="1731">
                  <c:v>519300</c:v>
                </c:pt>
                <c:pt idx="1732">
                  <c:v>519600</c:v>
                </c:pt>
                <c:pt idx="1733">
                  <c:v>519900</c:v>
                </c:pt>
                <c:pt idx="1734">
                  <c:v>520200</c:v>
                </c:pt>
                <c:pt idx="1735">
                  <c:v>520500</c:v>
                </c:pt>
                <c:pt idx="1736">
                  <c:v>520800</c:v>
                </c:pt>
                <c:pt idx="1737">
                  <c:v>521100</c:v>
                </c:pt>
                <c:pt idx="1738">
                  <c:v>521400</c:v>
                </c:pt>
                <c:pt idx="1739">
                  <c:v>521700</c:v>
                </c:pt>
                <c:pt idx="1740">
                  <c:v>522000</c:v>
                </c:pt>
                <c:pt idx="1741">
                  <c:v>522300</c:v>
                </c:pt>
                <c:pt idx="1742">
                  <c:v>522600</c:v>
                </c:pt>
                <c:pt idx="1743">
                  <c:v>522900</c:v>
                </c:pt>
                <c:pt idx="1744">
                  <c:v>523200</c:v>
                </c:pt>
                <c:pt idx="1745">
                  <c:v>523500</c:v>
                </c:pt>
                <c:pt idx="1746">
                  <c:v>523800</c:v>
                </c:pt>
                <c:pt idx="1747">
                  <c:v>524100</c:v>
                </c:pt>
                <c:pt idx="1748">
                  <c:v>524400</c:v>
                </c:pt>
                <c:pt idx="1749">
                  <c:v>524700</c:v>
                </c:pt>
                <c:pt idx="1750">
                  <c:v>525000</c:v>
                </c:pt>
                <c:pt idx="1751">
                  <c:v>525300</c:v>
                </c:pt>
                <c:pt idx="1752">
                  <c:v>525600</c:v>
                </c:pt>
                <c:pt idx="1753">
                  <c:v>525900</c:v>
                </c:pt>
                <c:pt idx="1754">
                  <c:v>526200</c:v>
                </c:pt>
                <c:pt idx="1755">
                  <c:v>526500</c:v>
                </c:pt>
                <c:pt idx="1756">
                  <c:v>526800</c:v>
                </c:pt>
                <c:pt idx="1757">
                  <c:v>527100</c:v>
                </c:pt>
                <c:pt idx="1758">
                  <c:v>527400</c:v>
                </c:pt>
                <c:pt idx="1759">
                  <c:v>527700</c:v>
                </c:pt>
                <c:pt idx="1760">
                  <c:v>528000</c:v>
                </c:pt>
                <c:pt idx="1761">
                  <c:v>528300</c:v>
                </c:pt>
                <c:pt idx="1762">
                  <c:v>528600</c:v>
                </c:pt>
                <c:pt idx="1763">
                  <c:v>528900</c:v>
                </c:pt>
                <c:pt idx="1764">
                  <c:v>529200</c:v>
                </c:pt>
                <c:pt idx="1765">
                  <c:v>529500</c:v>
                </c:pt>
                <c:pt idx="1766">
                  <c:v>529800</c:v>
                </c:pt>
                <c:pt idx="1767">
                  <c:v>530100</c:v>
                </c:pt>
                <c:pt idx="1768">
                  <c:v>530400</c:v>
                </c:pt>
                <c:pt idx="1769">
                  <c:v>530700</c:v>
                </c:pt>
                <c:pt idx="1770">
                  <c:v>531000</c:v>
                </c:pt>
                <c:pt idx="1771">
                  <c:v>531300</c:v>
                </c:pt>
                <c:pt idx="1772">
                  <c:v>531600</c:v>
                </c:pt>
                <c:pt idx="1773">
                  <c:v>531900</c:v>
                </c:pt>
                <c:pt idx="1774">
                  <c:v>532200</c:v>
                </c:pt>
                <c:pt idx="1775">
                  <c:v>532500</c:v>
                </c:pt>
                <c:pt idx="1776">
                  <c:v>532800</c:v>
                </c:pt>
                <c:pt idx="1777">
                  <c:v>533100</c:v>
                </c:pt>
                <c:pt idx="1778">
                  <c:v>533400</c:v>
                </c:pt>
                <c:pt idx="1779">
                  <c:v>533700</c:v>
                </c:pt>
                <c:pt idx="1780">
                  <c:v>534000</c:v>
                </c:pt>
                <c:pt idx="1781">
                  <c:v>534300</c:v>
                </c:pt>
                <c:pt idx="1782">
                  <c:v>534600</c:v>
                </c:pt>
                <c:pt idx="1783">
                  <c:v>534900</c:v>
                </c:pt>
                <c:pt idx="1784">
                  <c:v>535200</c:v>
                </c:pt>
                <c:pt idx="1785">
                  <c:v>535500</c:v>
                </c:pt>
                <c:pt idx="1786">
                  <c:v>535800</c:v>
                </c:pt>
                <c:pt idx="1787">
                  <c:v>536100</c:v>
                </c:pt>
                <c:pt idx="1788">
                  <c:v>536400</c:v>
                </c:pt>
                <c:pt idx="1789">
                  <c:v>536700</c:v>
                </c:pt>
                <c:pt idx="1790">
                  <c:v>537000</c:v>
                </c:pt>
                <c:pt idx="1791">
                  <c:v>537300</c:v>
                </c:pt>
                <c:pt idx="1792">
                  <c:v>537600</c:v>
                </c:pt>
                <c:pt idx="1793">
                  <c:v>537900</c:v>
                </c:pt>
                <c:pt idx="1794">
                  <c:v>538200</c:v>
                </c:pt>
                <c:pt idx="1795">
                  <c:v>538500</c:v>
                </c:pt>
                <c:pt idx="1796">
                  <c:v>538800</c:v>
                </c:pt>
                <c:pt idx="1797">
                  <c:v>539100</c:v>
                </c:pt>
                <c:pt idx="1798">
                  <c:v>539400</c:v>
                </c:pt>
                <c:pt idx="1799">
                  <c:v>539700</c:v>
                </c:pt>
                <c:pt idx="1800">
                  <c:v>540000</c:v>
                </c:pt>
                <c:pt idx="1801">
                  <c:v>540300</c:v>
                </c:pt>
                <c:pt idx="1802">
                  <c:v>540600</c:v>
                </c:pt>
                <c:pt idx="1803">
                  <c:v>540900</c:v>
                </c:pt>
                <c:pt idx="1804">
                  <c:v>541200</c:v>
                </c:pt>
                <c:pt idx="1805">
                  <c:v>541500</c:v>
                </c:pt>
                <c:pt idx="1806">
                  <c:v>541800</c:v>
                </c:pt>
                <c:pt idx="1807">
                  <c:v>542100</c:v>
                </c:pt>
                <c:pt idx="1808">
                  <c:v>542400</c:v>
                </c:pt>
                <c:pt idx="1809">
                  <c:v>542700</c:v>
                </c:pt>
                <c:pt idx="1810">
                  <c:v>543000</c:v>
                </c:pt>
                <c:pt idx="1811">
                  <c:v>543300</c:v>
                </c:pt>
                <c:pt idx="1812">
                  <c:v>543600</c:v>
                </c:pt>
                <c:pt idx="1813">
                  <c:v>543900</c:v>
                </c:pt>
                <c:pt idx="1814">
                  <c:v>544200</c:v>
                </c:pt>
                <c:pt idx="1815">
                  <c:v>544500</c:v>
                </c:pt>
                <c:pt idx="1816">
                  <c:v>544800</c:v>
                </c:pt>
                <c:pt idx="1817">
                  <c:v>545100</c:v>
                </c:pt>
                <c:pt idx="1818">
                  <c:v>545400</c:v>
                </c:pt>
                <c:pt idx="1819">
                  <c:v>545700</c:v>
                </c:pt>
                <c:pt idx="1820">
                  <c:v>546000</c:v>
                </c:pt>
                <c:pt idx="1821">
                  <c:v>546300</c:v>
                </c:pt>
                <c:pt idx="1822">
                  <c:v>546600</c:v>
                </c:pt>
                <c:pt idx="1823">
                  <c:v>546900</c:v>
                </c:pt>
                <c:pt idx="1824">
                  <c:v>547200</c:v>
                </c:pt>
                <c:pt idx="1825">
                  <c:v>547500</c:v>
                </c:pt>
                <c:pt idx="1826">
                  <c:v>547800</c:v>
                </c:pt>
                <c:pt idx="1827">
                  <c:v>548100</c:v>
                </c:pt>
                <c:pt idx="1828">
                  <c:v>548400</c:v>
                </c:pt>
                <c:pt idx="1829">
                  <c:v>548700</c:v>
                </c:pt>
                <c:pt idx="1830">
                  <c:v>549000</c:v>
                </c:pt>
                <c:pt idx="1831">
                  <c:v>549300</c:v>
                </c:pt>
                <c:pt idx="1832">
                  <c:v>549600</c:v>
                </c:pt>
                <c:pt idx="1833">
                  <c:v>549900</c:v>
                </c:pt>
                <c:pt idx="1834">
                  <c:v>550200</c:v>
                </c:pt>
                <c:pt idx="1835">
                  <c:v>550500</c:v>
                </c:pt>
                <c:pt idx="1836">
                  <c:v>550800</c:v>
                </c:pt>
                <c:pt idx="1837">
                  <c:v>551100</c:v>
                </c:pt>
                <c:pt idx="1838">
                  <c:v>551400</c:v>
                </c:pt>
                <c:pt idx="1839">
                  <c:v>551700</c:v>
                </c:pt>
                <c:pt idx="1840">
                  <c:v>552000</c:v>
                </c:pt>
                <c:pt idx="1841">
                  <c:v>552300</c:v>
                </c:pt>
                <c:pt idx="1842">
                  <c:v>552600</c:v>
                </c:pt>
                <c:pt idx="1843">
                  <c:v>552900</c:v>
                </c:pt>
                <c:pt idx="1844">
                  <c:v>553200</c:v>
                </c:pt>
                <c:pt idx="1845">
                  <c:v>553500</c:v>
                </c:pt>
                <c:pt idx="1846">
                  <c:v>553800</c:v>
                </c:pt>
                <c:pt idx="1847">
                  <c:v>554100</c:v>
                </c:pt>
                <c:pt idx="1848">
                  <c:v>554400</c:v>
                </c:pt>
                <c:pt idx="1849">
                  <c:v>554700</c:v>
                </c:pt>
                <c:pt idx="1850">
                  <c:v>555000</c:v>
                </c:pt>
                <c:pt idx="1851">
                  <c:v>555300</c:v>
                </c:pt>
                <c:pt idx="1852">
                  <c:v>555600</c:v>
                </c:pt>
                <c:pt idx="1853">
                  <c:v>555900</c:v>
                </c:pt>
                <c:pt idx="1854">
                  <c:v>556200</c:v>
                </c:pt>
                <c:pt idx="1855">
                  <c:v>556500</c:v>
                </c:pt>
                <c:pt idx="1856">
                  <c:v>556800</c:v>
                </c:pt>
                <c:pt idx="1857">
                  <c:v>557100</c:v>
                </c:pt>
                <c:pt idx="1858">
                  <c:v>557400</c:v>
                </c:pt>
                <c:pt idx="1859">
                  <c:v>557700</c:v>
                </c:pt>
                <c:pt idx="1860">
                  <c:v>558000</c:v>
                </c:pt>
                <c:pt idx="1861">
                  <c:v>558300</c:v>
                </c:pt>
                <c:pt idx="1862">
                  <c:v>558600</c:v>
                </c:pt>
                <c:pt idx="1863">
                  <c:v>558900</c:v>
                </c:pt>
                <c:pt idx="1864">
                  <c:v>559200</c:v>
                </c:pt>
                <c:pt idx="1865">
                  <c:v>559500</c:v>
                </c:pt>
                <c:pt idx="1866">
                  <c:v>559800</c:v>
                </c:pt>
                <c:pt idx="1867">
                  <c:v>560100</c:v>
                </c:pt>
                <c:pt idx="1868">
                  <c:v>560400</c:v>
                </c:pt>
                <c:pt idx="1869">
                  <c:v>560700</c:v>
                </c:pt>
                <c:pt idx="1870">
                  <c:v>561000</c:v>
                </c:pt>
                <c:pt idx="1871">
                  <c:v>561300</c:v>
                </c:pt>
                <c:pt idx="1872">
                  <c:v>561600</c:v>
                </c:pt>
                <c:pt idx="1873">
                  <c:v>561900</c:v>
                </c:pt>
                <c:pt idx="1874">
                  <c:v>562200</c:v>
                </c:pt>
                <c:pt idx="1875">
                  <c:v>562500</c:v>
                </c:pt>
                <c:pt idx="1876">
                  <c:v>562800</c:v>
                </c:pt>
                <c:pt idx="1877">
                  <c:v>563100</c:v>
                </c:pt>
                <c:pt idx="1878">
                  <c:v>563400</c:v>
                </c:pt>
                <c:pt idx="1879">
                  <c:v>563700</c:v>
                </c:pt>
                <c:pt idx="1880">
                  <c:v>564000</c:v>
                </c:pt>
                <c:pt idx="1881">
                  <c:v>564300</c:v>
                </c:pt>
                <c:pt idx="1882">
                  <c:v>564600</c:v>
                </c:pt>
                <c:pt idx="1883">
                  <c:v>564900</c:v>
                </c:pt>
                <c:pt idx="1884">
                  <c:v>565200</c:v>
                </c:pt>
                <c:pt idx="1885">
                  <c:v>565500</c:v>
                </c:pt>
                <c:pt idx="1886">
                  <c:v>565800</c:v>
                </c:pt>
                <c:pt idx="1887">
                  <c:v>566100</c:v>
                </c:pt>
                <c:pt idx="1888">
                  <c:v>566400</c:v>
                </c:pt>
                <c:pt idx="1889">
                  <c:v>566700</c:v>
                </c:pt>
                <c:pt idx="1890">
                  <c:v>567000</c:v>
                </c:pt>
                <c:pt idx="1891">
                  <c:v>567300</c:v>
                </c:pt>
                <c:pt idx="1892">
                  <c:v>567600</c:v>
                </c:pt>
                <c:pt idx="1893">
                  <c:v>567900</c:v>
                </c:pt>
                <c:pt idx="1894">
                  <c:v>568200</c:v>
                </c:pt>
                <c:pt idx="1895">
                  <c:v>568500</c:v>
                </c:pt>
                <c:pt idx="1896">
                  <c:v>568800</c:v>
                </c:pt>
                <c:pt idx="1897">
                  <c:v>569100</c:v>
                </c:pt>
                <c:pt idx="1898">
                  <c:v>569400</c:v>
                </c:pt>
                <c:pt idx="1899">
                  <c:v>569700</c:v>
                </c:pt>
                <c:pt idx="1900">
                  <c:v>570000</c:v>
                </c:pt>
                <c:pt idx="1901">
                  <c:v>570300</c:v>
                </c:pt>
                <c:pt idx="1902">
                  <c:v>570600</c:v>
                </c:pt>
                <c:pt idx="1903">
                  <c:v>570900</c:v>
                </c:pt>
                <c:pt idx="1904">
                  <c:v>571200</c:v>
                </c:pt>
                <c:pt idx="1905">
                  <c:v>571500</c:v>
                </c:pt>
                <c:pt idx="1906">
                  <c:v>571800</c:v>
                </c:pt>
                <c:pt idx="1907">
                  <c:v>572100</c:v>
                </c:pt>
                <c:pt idx="1908">
                  <c:v>572400</c:v>
                </c:pt>
                <c:pt idx="1909">
                  <c:v>572700</c:v>
                </c:pt>
                <c:pt idx="1910">
                  <c:v>573000</c:v>
                </c:pt>
                <c:pt idx="1911">
                  <c:v>573300</c:v>
                </c:pt>
                <c:pt idx="1912">
                  <c:v>573600</c:v>
                </c:pt>
                <c:pt idx="1913">
                  <c:v>573900</c:v>
                </c:pt>
                <c:pt idx="1914">
                  <c:v>574200</c:v>
                </c:pt>
                <c:pt idx="1915">
                  <c:v>574500</c:v>
                </c:pt>
                <c:pt idx="1916">
                  <c:v>574800</c:v>
                </c:pt>
                <c:pt idx="1917">
                  <c:v>575100</c:v>
                </c:pt>
                <c:pt idx="1918">
                  <c:v>575400</c:v>
                </c:pt>
                <c:pt idx="1919">
                  <c:v>575700</c:v>
                </c:pt>
                <c:pt idx="1920">
                  <c:v>576000</c:v>
                </c:pt>
                <c:pt idx="1921">
                  <c:v>576300</c:v>
                </c:pt>
                <c:pt idx="1922">
                  <c:v>576600</c:v>
                </c:pt>
                <c:pt idx="1923">
                  <c:v>576900</c:v>
                </c:pt>
                <c:pt idx="1924">
                  <c:v>577200</c:v>
                </c:pt>
                <c:pt idx="1925">
                  <c:v>577500</c:v>
                </c:pt>
                <c:pt idx="1926">
                  <c:v>577800</c:v>
                </c:pt>
                <c:pt idx="1927">
                  <c:v>578100</c:v>
                </c:pt>
                <c:pt idx="1928">
                  <c:v>578400</c:v>
                </c:pt>
                <c:pt idx="1929">
                  <c:v>578700</c:v>
                </c:pt>
                <c:pt idx="1930">
                  <c:v>579000</c:v>
                </c:pt>
                <c:pt idx="1931">
                  <c:v>579300</c:v>
                </c:pt>
                <c:pt idx="1932">
                  <c:v>579600</c:v>
                </c:pt>
                <c:pt idx="1933">
                  <c:v>579900</c:v>
                </c:pt>
                <c:pt idx="1934">
                  <c:v>580200</c:v>
                </c:pt>
                <c:pt idx="1935">
                  <c:v>580500</c:v>
                </c:pt>
                <c:pt idx="1936">
                  <c:v>580800</c:v>
                </c:pt>
                <c:pt idx="1937">
                  <c:v>581100</c:v>
                </c:pt>
                <c:pt idx="1938">
                  <c:v>581400</c:v>
                </c:pt>
                <c:pt idx="1939">
                  <c:v>581700</c:v>
                </c:pt>
                <c:pt idx="1940">
                  <c:v>582000</c:v>
                </c:pt>
                <c:pt idx="1941">
                  <c:v>582300</c:v>
                </c:pt>
                <c:pt idx="1942">
                  <c:v>582600</c:v>
                </c:pt>
                <c:pt idx="1943">
                  <c:v>582900</c:v>
                </c:pt>
                <c:pt idx="1944">
                  <c:v>583200</c:v>
                </c:pt>
                <c:pt idx="1945">
                  <c:v>583500</c:v>
                </c:pt>
                <c:pt idx="1946">
                  <c:v>583800</c:v>
                </c:pt>
                <c:pt idx="1947">
                  <c:v>584100</c:v>
                </c:pt>
                <c:pt idx="1948">
                  <c:v>584400</c:v>
                </c:pt>
                <c:pt idx="1949">
                  <c:v>584700</c:v>
                </c:pt>
                <c:pt idx="1950">
                  <c:v>585000</c:v>
                </c:pt>
                <c:pt idx="1951">
                  <c:v>585300</c:v>
                </c:pt>
                <c:pt idx="1952">
                  <c:v>585600</c:v>
                </c:pt>
                <c:pt idx="1953">
                  <c:v>585900</c:v>
                </c:pt>
                <c:pt idx="1954">
                  <c:v>586200</c:v>
                </c:pt>
                <c:pt idx="1955">
                  <c:v>586500</c:v>
                </c:pt>
                <c:pt idx="1956">
                  <c:v>586800</c:v>
                </c:pt>
                <c:pt idx="1957">
                  <c:v>587100</c:v>
                </c:pt>
                <c:pt idx="1958">
                  <c:v>587400</c:v>
                </c:pt>
                <c:pt idx="1959">
                  <c:v>587700</c:v>
                </c:pt>
                <c:pt idx="1960">
                  <c:v>588000</c:v>
                </c:pt>
                <c:pt idx="1961">
                  <c:v>588300</c:v>
                </c:pt>
                <c:pt idx="1962">
                  <c:v>588600</c:v>
                </c:pt>
                <c:pt idx="1963">
                  <c:v>588900</c:v>
                </c:pt>
                <c:pt idx="1964">
                  <c:v>589200</c:v>
                </c:pt>
                <c:pt idx="1965">
                  <c:v>589500</c:v>
                </c:pt>
                <c:pt idx="1966">
                  <c:v>589800</c:v>
                </c:pt>
                <c:pt idx="1967">
                  <c:v>590100</c:v>
                </c:pt>
                <c:pt idx="1968">
                  <c:v>590400</c:v>
                </c:pt>
                <c:pt idx="1969">
                  <c:v>590700</c:v>
                </c:pt>
                <c:pt idx="1970">
                  <c:v>591000</c:v>
                </c:pt>
                <c:pt idx="1971">
                  <c:v>591300</c:v>
                </c:pt>
                <c:pt idx="1972">
                  <c:v>591600</c:v>
                </c:pt>
                <c:pt idx="1973">
                  <c:v>591900</c:v>
                </c:pt>
                <c:pt idx="1974">
                  <c:v>592200</c:v>
                </c:pt>
                <c:pt idx="1975">
                  <c:v>592500</c:v>
                </c:pt>
                <c:pt idx="1976">
                  <c:v>592800</c:v>
                </c:pt>
                <c:pt idx="1977">
                  <c:v>593100</c:v>
                </c:pt>
                <c:pt idx="1978">
                  <c:v>593400</c:v>
                </c:pt>
                <c:pt idx="1979">
                  <c:v>593700</c:v>
                </c:pt>
                <c:pt idx="1980">
                  <c:v>594000</c:v>
                </c:pt>
                <c:pt idx="1981">
                  <c:v>594300</c:v>
                </c:pt>
                <c:pt idx="1982">
                  <c:v>594600</c:v>
                </c:pt>
                <c:pt idx="1983">
                  <c:v>594900</c:v>
                </c:pt>
                <c:pt idx="1984">
                  <c:v>595200</c:v>
                </c:pt>
                <c:pt idx="1985">
                  <c:v>595500</c:v>
                </c:pt>
                <c:pt idx="1986">
                  <c:v>595800</c:v>
                </c:pt>
                <c:pt idx="1987">
                  <c:v>596100</c:v>
                </c:pt>
                <c:pt idx="1988">
                  <c:v>596400</c:v>
                </c:pt>
                <c:pt idx="1989">
                  <c:v>596700</c:v>
                </c:pt>
                <c:pt idx="1990">
                  <c:v>597000</c:v>
                </c:pt>
                <c:pt idx="1991">
                  <c:v>597300</c:v>
                </c:pt>
                <c:pt idx="1992">
                  <c:v>597600</c:v>
                </c:pt>
                <c:pt idx="1993">
                  <c:v>597900</c:v>
                </c:pt>
                <c:pt idx="1994">
                  <c:v>598200</c:v>
                </c:pt>
                <c:pt idx="1995">
                  <c:v>598500</c:v>
                </c:pt>
                <c:pt idx="1996">
                  <c:v>598800</c:v>
                </c:pt>
                <c:pt idx="1997">
                  <c:v>599100</c:v>
                </c:pt>
                <c:pt idx="1998">
                  <c:v>599400</c:v>
                </c:pt>
                <c:pt idx="1999">
                  <c:v>599700</c:v>
                </c:pt>
                <c:pt idx="2000">
                  <c:v>600000</c:v>
                </c:pt>
                <c:pt idx="2001">
                  <c:v>600300</c:v>
                </c:pt>
                <c:pt idx="2002">
                  <c:v>600600</c:v>
                </c:pt>
                <c:pt idx="2003">
                  <c:v>600900</c:v>
                </c:pt>
                <c:pt idx="2004">
                  <c:v>601200</c:v>
                </c:pt>
                <c:pt idx="2005">
                  <c:v>601500</c:v>
                </c:pt>
                <c:pt idx="2006">
                  <c:v>601800</c:v>
                </c:pt>
                <c:pt idx="2007">
                  <c:v>602100</c:v>
                </c:pt>
                <c:pt idx="2008">
                  <c:v>602400</c:v>
                </c:pt>
                <c:pt idx="2009">
                  <c:v>602700</c:v>
                </c:pt>
                <c:pt idx="2010">
                  <c:v>603000</c:v>
                </c:pt>
                <c:pt idx="2011">
                  <c:v>603300</c:v>
                </c:pt>
                <c:pt idx="2012">
                  <c:v>603600</c:v>
                </c:pt>
                <c:pt idx="2013">
                  <c:v>603900</c:v>
                </c:pt>
                <c:pt idx="2014">
                  <c:v>604200</c:v>
                </c:pt>
                <c:pt idx="2015">
                  <c:v>604500</c:v>
                </c:pt>
                <c:pt idx="2016">
                  <c:v>604800</c:v>
                </c:pt>
                <c:pt idx="2017">
                  <c:v>605100</c:v>
                </c:pt>
                <c:pt idx="2018">
                  <c:v>605400</c:v>
                </c:pt>
                <c:pt idx="2019">
                  <c:v>605700</c:v>
                </c:pt>
                <c:pt idx="2020">
                  <c:v>606000</c:v>
                </c:pt>
                <c:pt idx="2021">
                  <c:v>606300</c:v>
                </c:pt>
                <c:pt idx="2022">
                  <c:v>606600</c:v>
                </c:pt>
                <c:pt idx="2023">
                  <c:v>606900</c:v>
                </c:pt>
                <c:pt idx="2024">
                  <c:v>607200</c:v>
                </c:pt>
                <c:pt idx="2025">
                  <c:v>607500</c:v>
                </c:pt>
                <c:pt idx="2026">
                  <c:v>607800</c:v>
                </c:pt>
                <c:pt idx="2027">
                  <c:v>608100</c:v>
                </c:pt>
                <c:pt idx="2028">
                  <c:v>608400</c:v>
                </c:pt>
                <c:pt idx="2029">
                  <c:v>608700</c:v>
                </c:pt>
                <c:pt idx="2030">
                  <c:v>609000</c:v>
                </c:pt>
                <c:pt idx="2031">
                  <c:v>609300</c:v>
                </c:pt>
                <c:pt idx="2032">
                  <c:v>609600</c:v>
                </c:pt>
                <c:pt idx="2033">
                  <c:v>609900</c:v>
                </c:pt>
                <c:pt idx="2034">
                  <c:v>610200</c:v>
                </c:pt>
                <c:pt idx="2035">
                  <c:v>610500</c:v>
                </c:pt>
                <c:pt idx="2036">
                  <c:v>610800</c:v>
                </c:pt>
                <c:pt idx="2037">
                  <c:v>611100</c:v>
                </c:pt>
                <c:pt idx="2038">
                  <c:v>611400</c:v>
                </c:pt>
                <c:pt idx="2039">
                  <c:v>611700</c:v>
                </c:pt>
                <c:pt idx="2040">
                  <c:v>612000</c:v>
                </c:pt>
                <c:pt idx="2041">
                  <c:v>612300</c:v>
                </c:pt>
                <c:pt idx="2042">
                  <c:v>612600</c:v>
                </c:pt>
                <c:pt idx="2043">
                  <c:v>612900</c:v>
                </c:pt>
                <c:pt idx="2044">
                  <c:v>613200</c:v>
                </c:pt>
                <c:pt idx="2045">
                  <c:v>613500</c:v>
                </c:pt>
                <c:pt idx="2046">
                  <c:v>613800</c:v>
                </c:pt>
                <c:pt idx="2047">
                  <c:v>614100</c:v>
                </c:pt>
                <c:pt idx="2048">
                  <c:v>614400</c:v>
                </c:pt>
                <c:pt idx="2049">
                  <c:v>614700</c:v>
                </c:pt>
              </c:numCache>
            </c:numRef>
          </c:cat>
          <c:val>
            <c:numRef>
              <c:f>Dordrecth_Finland_600LPF_125Ah!$D$2:$D$2051</c:f>
              <c:numCache>
                <c:formatCode>General</c:formatCode>
                <c:ptCount val="2050"/>
                <c:pt idx="0">
                  <c:v>24.700272869226399</c:v>
                </c:pt>
                <c:pt idx="1">
                  <c:v>-0.15000035242832921</c:v>
                </c:pt>
                <c:pt idx="2">
                  <c:v>22.999812275553602</c:v>
                </c:pt>
                <c:pt idx="3">
                  <c:v>60.799789518771199</c:v>
                </c:pt>
                <c:pt idx="4">
                  <c:v>59.827845184993798</c:v>
                </c:pt>
                <c:pt idx="5">
                  <c:v>40.422911947345597</c:v>
                </c:pt>
                <c:pt idx="6">
                  <c:v>94.026759142386794</c:v>
                </c:pt>
                <c:pt idx="7">
                  <c:v>16.24616966688394</c:v>
                </c:pt>
                <c:pt idx="8">
                  <c:v>-40.538325138461602</c:v>
                </c:pt>
                <c:pt idx="9">
                  <c:v>-62.922585517263798</c:v>
                </c:pt>
                <c:pt idx="10">
                  <c:v>-11.338901923066739</c:v>
                </c:pt>
                <c:pt idx="11">
                  <c:v>5.0458930437929803</c:v>
                </c:pt>
                <c:pt idx="12">
                  <c:v>33.984715029634401</c:v>
                </c:pt>
                <c:pt idx="13">
                  <c:v>121.0075469115976</c:v>
                </c:pt>
                <c:pt idx="14">
                  <c:v>91.373306751279202</c:v>
                </c:pt>
                <c:pt idx="15">
                  <c:v>81.534424055498604</c:v>
                </c:pt>
                <c:pt idx="16">
                  <c:v>75.106200351917394</c:v>
                </c:pt>
                <c:pt idx="17">
                  <c:v>-159.60123854241419</c:v>
                </c:pt>
                <c:pt idx="18">
                  <c:v>-174.06727021643479</c:v>
                </c:pt>
                <c:pt idx="19">
                  <c:v>36.268779914761602</c:v>
                </c:pt>
                <c:pt idx="20">
                  <c:v>104.924479143048</c:v>
                </c:pt>
                <c:pt idx="21">
                  <c:v>21.7005897652298</c:v>
                </c:pt>
                <c:pt idx="22">
                  <c:v>-5.1842536915869202</c:v>
                </c:pt>
                <c:pt idx="23">
                  <c:v>7.2778108828053796</c:v>
                </c:pt>
                <c:pt idx="24">
                  <c:v>-12.65921208265674</c:v>
                </c:pt>
                <c:pt idx="25">
                  <c:v>-54.1948152865494</c:v>
                </c:pt>
                <c:pt idx="26">
                  <c:v>-64.716062413352603</c:v>
                </c:pt>
                <c:pt idx="27">
                  <c:v>-60.511987749889997</c:v>
                </c:pt>
                <c:pt idx="28">
                  <c:v>-27.053485142764199</c:v>
                </c:pt>
                <c:pt idx="29">
                  <c:v>-29.311101645889</c:v>
                </c:pt>
                <c:pt idx="30">
                  <c:v>-31.829330846362001</c:v>
                </c:pt>
                <c:pt idx="31">
                  <c:v>-19.994943673770859</c:v>
                </c:pt>
                <c:pt idx="32">
                  <c:v>-20.352539470495199</c:v>
                </c:pt>
                <c:pt idx="33">
                  <c:v>-50.043642611131602</c:v>
                </c:pt>
                <c:pt idx="34">
                  <c:v>-172.49360025888259</c:v>
                </c:pt>
                <c:pt idx="35">
                  <c:v>-98.652668789660396</c:v>
                </c:pt>
                <c:pt idx="36">
                  <c:v>-129.8727831226002</c:v>
                </c:pt>
                <c:pt idx="37">
                  <c:v>-78.235618999516802</c:v>
                </c:pt>
                <c:pt idx="38">
                  <c:v>-62.842455293417402</c:v>
                </c:pt>
                <c:pt idx="39">
                  <c:v>149.425444181735</c:v>
                </c:pt>
                <c:pt idx="40">
                  <c:v>169.77009185979841</c:v>
                </c:pt>
                <c:pt idx="41">
                  <c:v>49.355799792964604</c:v>
                </c:pt>
                <c:pt idx="42">
                  <c:v>162.1810279071012</c:v>
                </c:pt>
                <c:pt idx="43">
                  <c:v>111.76095628465021</c:v>
                </c:pt>
                <c:pt idx="44">
                  <c:v>46.599577408957998</c:v>
                </c:pt>
                <c:pt idx="45">
                  <c:v>23.818960137276001</c:v>
                </c:pt>
                <c:pt idx="46">
                  <c:v>21.202839994632999</c:v>
                </c:pt>
                <c:pt idx="47">
                  <c:v>6.70105977489398</c:v>
                </c:pt>
                <c:pt idx="48">
                  <c:v>-22.104150160720799</c:v>
                </c:pt>
                <c:pt idx="49">
                  <c:v>-44.1302347652666</c:v>
                </c:pt>
                <c:pt idx="50">
                  <c:v>1.3243731809914461</c:v>
                </c:pt>
                <c:pt idx="51">
                  <c:v>-22.216988852779401</c:v>
                </c:pt>
                <c:pt idx="52">
                  <c:v>-49.955741463819599</c:v>
                </c:pt>
                <c:pt idx="53">
                  <c:v>-26.4028866222734</c:v>
                </c:pt>
                <c:pt idx="54">
                  <c:v>-22.463427499773399</c:v>
                </c:pt>
                <c:pt idx="55">
                  <c:v>-35.453639777492597</c:v>
                </c:pt>
                <c:pt idx="56">
                  <c:v>-28.849078393427</c:v>
                </c:pt>
                <c:pt idx="57">
                  <c:v>-27.2952973359052</c:v>
                </c:pt>
                <c:pt idx="58">
                  <c:v>-6.95734918962716</c:v>
                </c:pt>
                <c:pt idx="59">
                  <c:v>-2.75521556821244</c:v>
                </c:pt>
                <c:pt idx="60">
                  <c:v>-3.9168408201229199</c:v>
                </c:pt>
                <c:pt idx="61">
                  <c:v>-7.8519812837115204</c:v>
                </c:pt>
                <c:pt idx="62">
                  <c:v>25.2844422532844</c:v>
                </c:pt>
                <c:pt idx="63">
                  <c:v>-170.45927474541801</c:v>
                </c:pt>
                <c:pt idx="64">
                  <c:v>-143.912767292008</c:v>
                </c:pt>
                <c:pt idx="65">
                  <c:v>-79.449830748474199</c:v>
                </c:pt>
                <c:pt idx="66">
                  <c:v>140.64821671099179</c:v>
                </c:pt>
                <c:pt idx="67">
                  <c:v>169.4280488720126</c:v>
                </c:pt>
                <c:pt idx="68">
                  <c:v>124.2351497918638</c:v>
                </c:pt>
                <c:pt idx="69">
                  <c:v>67.214307992276801</c:v>
                </c:pt>
                <c:pt idx="70">
                  <c:v>27.111321933755601</c:v>
                </c:pt>
                <c:pt idx="71">
                  <c:v>6.9976678990738002</c:v>
                </c:pt>
                <c:pt idx="72">
                  <c:v>-0.13210573949367341</c:v>
                </c:pt>
                <c:pt idx="73">
                  <c:v>-37.0776578583652</c:v>
                </c:pt>
                <c:pt idx="74">
                  <c:v>-47.434675265729602</c:v>
                </c:pt>
                <c:pt idx="75">
                  <c:v>131.80769004910039</c:v>
                </c:pt>
                <c:pt idx="76">
                  <c:v>111.3175921609416</c:v>
                </c:pt>
                <c:pt idx="77">
                  <c:v>64.400851242726205</c:v>
                </c:pt>
                <c:pt idx="78">
                  <c:v>32.564487478578798</c:v>
                </c:pt>
                <c:pt idx="79">
                  <c:v>44.874188221865197</c:v>
                </c:pt>
                <c:pt idx="80">
                  <c:v>-69.782262657973405</c:v>
                </c:pt>
                <c:pt idx="81">
                  <c:v>-173.94171092094621</c:v>
                </c:pt>
                <c:pt idx="82">
                  <c:v>-174.7173740936656</c:v>
                </c:pt>
                <c:pt idx="83">
                  <c:v>139.1439620364622</c:v>
                </c:pt>
                <c:pt idx="84">
                  <c:v>117.3863496097438</c:v>
                </c:pt>
                <c:pt idx="85">
                  <c:v>72.6461771894908</c:v>
                </c:pt>
                <c:pt idx="86">
                  <c:v>-174.29873058445881</c:v>
                </c:pt>
                <c:pt idx="87">
                  <c:v>-174.8719173607646</c:v>
                </c:pt>
                <c:pt idx="88">
                  <c:v>-102.4557833714122</c:v>
                </c:pt>
                <c:pt idx="89">
                  <c:v>-54.576071540891199</c:v>
                </c:pt>
                <c:pt idx="90">
                  <c:v>-24.406088768749399</c:v>
                </c:pt>
                <c:pt idx="91">
                  <c:v>-6.9366257498708404</c:v>
                </c:pt>
                <c:pt idx="92">
                  <c:v>3.87506398548466</c:v>
                </c:pt>
                <c:pt idx="93">
                  <c:v>10.35954369939518</c:v>
                </c:pt>
                <c:pt idx="94">
                  <c:v>11.853664764023719</c:v>
                </c:pt>
                <c:pt idx="95">
                  <c:v>12.7522830429889</c:v>
                </c:pt>
                <c:pt idx="96">
                  <c:v>11.786284962796</c:v>
                </c:pt>
                <c:pt idx="97">
                  <c:v>23.975809511004201</c:v>
                </c:pt>
                <c:pt idx="98">
                  <c:v>32.3080113470848</c:v>
                </c:pt>
                <c:pt idx="99">
                  <c:v>20.975879580556999</c:v>
                </c:pt>
                <c:pt idx="100">
                  <c:v>11.356053861708739</c:v>
                </c:pt>
                <c:pt idx="101">
                  <c:v>6.1711274811730004</c:v>
                </c:pt>
                <c:pt idx="102">
                  <c:v>1.47188032354104</c:v>
                </c:pt>
                <c:pt idx="103">
                  <c:v>1.0321762250725399</c:v>
                </c:pt>
                <c:pt idx="104">
                  <c:v>-1.530867219953448E-2</c:v>
                </c:pt>
                <c:pt idx="105">
                  <c:v>-2.0892593603168401</c:v>
                </c:pt>
                <c:pt idx="106">
                  <c:v>1.3625065316818561</c:v>
                </c:pt>
                <c:pt idx="107">
                  <c:v>-2.0331991573379402</c:v>
                </c:pt>
                <c:pt idx="108">
                  <c:v>-1.55906991737589</c:v>
                </c:pt>
                <c:pt idx="109">
                  <c:v>0.28504288435157399</c:v>
                </c:pt>
                <c:pt idx="110">
                  <c:v>0.54327136023151001</c:v>
                </c:pt>
                <c:pt idx="111">
                  <c:v>-0.83876945353694399</c:v>
                </c:pt>
                <c:pt idx="112">
                  <c:v>-0.81038994218587801</c:v>
                </c:pt>
                <c:pt idx="113">
                  <c:v>-2.1527642635221201E-3</c:v>
                </c:pt>
                <c:pt idx="114">
                  <c:v>-0.30178754202442398</c:v>
                </c:pt>
                <c:pt idx="115">
                  <c:v>-1.198677293082258</c:v>
                </c:pt>
                <c:pt idx="116">
                  <c:v>-0.1339931729481236</c:v>
                </c:pt>
                <c:pt idx="117">
                  <c:v>-1.0317996352541501</c:v>
                </c:pt>
                <c:pt idx="118">
                  <c:v>-0.72447546848343403</c:v>
                </c:pt>
                <c:pt idx="119">
                  <c:v>-0.51400871203574605</c:v>
                </c:pt>
                <c:pt idx="120">
                  <c:v>-0.36891506828518</c:v>
                </c:pt>
                <c:pt idx="121">
                  <c:v>0.47941603131723198</c:v>
                </c:pt>
                <c:pt idx="122">
                  <c:v>0.17528597786646061</c:v>
                </c:pt>
                <c:pt idx="123">
                  <c:v>1.492156466926698</c:v>
                </c:pt>
                <c:pt idx="124">
                  <c:v>-5.3368600894876801</c:v>
                </c:pt>
                <c:pt idx="125">
                  <c:v>-34.235661572931797</c:v>
                </c:pt>
                <c:pt idx="126">
                  <c:v>-27.3367719435096</c:v>
                </c:pt>
                <c:pt idx="127">
                  <c:v>-12.233803958254621</c:v>
                </c:pt>
                <c:pt idx="128">
                  <c:v>0.50530107545616798</c:v>
                </c:pt>
                <c:pt idx="129">
                  <c:v>17.124420658738039</c:v>
                </c:pt>
                <c:pt idx="130">
                  <c:v>12.639370448441101</c:v>
                </c:pt>
                <c:pt idx="131">
                  <c:v>7.9882053223765999</c:v>
                </c:pt>
                <c:pt idx="132">
                  <c:v>23.577834915946202</c:v>
                </c:pt>
                <c:pt idx="133">
                  <c:v>43.493041793816197</c:v>
                </c:pt>
                <c:pt idx="134">
                  <c:v>48.438173986571798</c:v>
                </c:pt>
                <c:pt idx="135">
                  <c:v>39.760217709537997</c:v>
                </c:pt>
                <c:pt idx="136">
                  <c:v>15.72069804961904</c:v>
                </c:pt>
                <c:pt idx="137">
                  <c:v>1.5093037232514339</c:v>
                </c:pt>
                <c:pt idx="138">
                  <c:v>-5.7734157410391003</c:v>
                </c:pt>
                <c:pt idx="139">
                  <c:v>-11.06325071195552</c:v>
                </c:pt>
                <c:pt idx="140">
                  <c:v>-12.69375385671516</c:v>
                </c:pt>
                <c:pt idx="141">
                  <c:v>-12.928079445535779</c:v>
                </c:pt>
                <c:pt idx="142">
                  <c:v>-11.606195899804741</c:v>
                </c:pt>
                <c:pt idx="143">
                  <c:v>-10.2314578060796</c:v>
                </c:pt>
                <c:pt idx="144">
                  <c:v>-10.411372131200901</c:v>
                </c:pt>
                <c:pt idx="145">
                  <c:v>-6.9296131840416004</c:v>
                </c:pt>
                <c:pt idx="146">
                  <c:v>-7.60771906426596</c:v>
                </c:pt>
                <c:pt idx="147">
                  <c:v>-10.598195052777459</c:v>
                </c:pt>
                <c:pt idx="148">
                  <c:v>-6.42780409532274</c:v>
                </c:pt>
                <c:pt idx="149">
                  <c:v>-5.2344542081673797</c:v>
                </c:pt>
                <c:pt idx="150">
                  <c:v>-4.2774462272019198</c:v>
                </c:pt>
                <c:pt idx="151">
                  <c:v>-2.7514536426219798</c:v>
                </c:pt>
                <c:pt idx="152">
                  <c:v>-4.0045227694824597</c:v>
                </c:pt>
                <c:pt idx="153">
                  <c:v>-0.72273047577925797</c:v>
                </c:pt>
                <c:pt idx="154">
                  <c:v>14.73944453920852</c:v>
                </c:pt>
                <c:pt idx="155">
                  <c:v>3.8883331399304E-2</c:v>
                </c:pt>
                <c:pt idx="156">
                  <c:v>-5.2416809365635402</c:v>
                </c:pt>
                <c:pt idx="157">
                  <c:v>-4.9205734366169196</c:v>
                </c:pt>
                <c:pt idx="158">
                  <c:v>-3.7171434282235598</c:v>
                </c:pt>
                <c:pt idx="159">
                  <c:v>-2.0811330778458998</c:v>
                </c:pt>
                <c:pt idx="160">
                  <c:v>-1.79952998062639</c:v>
                </c:pt>
                <c:pt idx="161">
                  <c:v>-1.5431611775445899</c:v>
                </c:pt>
                <c:pt idx="162">
                  <c:v>-2.06959454569638</c:v>
                </c:pt>
                <c:pt idx="163">
                  <c:v>-1.499863685215528</c:v>
                </c:pt>
                <c:pt idx="164">
                  <c:v>-1.0969646350622739</c:v>
                </c:pt>
                <c:pt idx="165">
                  <c:v>-0.81015916462352799</c:v>
                </c:pt>
                <c:pt idx="166">
                  <c:v>0.1501425614220642</c:v>
                </c:pt>
                <c:pt idx="167">
                  <c:v>-0.825310105581472</c:v>
                </c:pt>
                <c:pt idx="168">
                  <c:v>0.17811672602991499</c:v>
                </c:pt>
                <c:pt idx="169">
                  <c:v>0.73470049980188801</c:v>
                </c:pt>
                <c:pt idx="170">
                  <c:v>-1.254867558318578</c:v>
                </c:pt>
                <c:pt idx="171">
                  <c:v>-4.5776922373305599E-2</c:v>
                </c:pt>
                <c:pt idx="172">
                  <c:v>-0.870114683660694</c:v>
                </c:pt>
                <c:pt idx="173">
                  <c:v>-2.7972534204006601</c:v>
                </c:pt>
                <c:pt idx="174">
                  <c:v>24.181725243671401</c:v>
                </c:pt>
                <c:pt idx="175">
                  <c:v>18.512189207429639</c:v>
                </c:pt>
                <c:pt idx="176">
                  <c:v>9.0600399937979805</c:v>
                </c:pt>
                <c:pt idx="177">
                  <c:v>2.4751812661663002</c:v>
                </c:pt>
                <c:pt idx="178">
                  <c:v>-1.3936271581486139</c:v>
                </c:pt>
                <c:pt idx="179">
                  <c:v>-3.5192337531943001</c:v>
                </c:pt>
                <c:pt idx="180">
                  <c:v>-4.5415059619472196</c:v>
                </c:pt>
                <c:pt idx="181">
                  <c:v>-4.1227747203598604</c:v>
                </c:pt>
                <c:pt idx="182">
                  <c:v>-4.4220385079418998</c:v>
                </c:pt>
                <c:pt idx="183">
                  <c:v>-4.3564025952849397</c:v>
                </c:pt>
                <c:pt idx="184">
                  <c:v>-3.3275532345847201</c:v>
                </c:pt>
                <c:pt idx="185">
                  <c:v>-4.0800666293210197</c:v>
                </c:pt>
                <c:pt idx="186">
                  <c:v>-3.5325847290341001</c:v>
                </c:pt>
                <c:pt idx="187">
                  <c:v>-3.0314234616605198</c:v>
                </c:pt>
                <c:pt idx="188">
                  <c:v>-2.5835701510848001</c:v>
                </c:pt>
                <c:pt idx="189">
                  <c:v>-2.9484278079690198</c:v>
                </c:pt>
                <c:pt idx="190">
                  <c:v>3.4619380539109602E-2</c:v>
                </c:pt>
                <c:pt idx="191">
                  <c:v>18.415697909564781</c:v>
                </c:pt>
                <c:pt idx="192">
                  <c:v>9.7314321656693394</c:v>
                </c:pt>
                <c:pt idx="193">
                  <c:v>2.7511930132351399</c:v>
                </c:pt>
                <c:pt idx="194">
                  <c:v>-0.62413500857862003</c:v>
                </c:pt>
                <c:pt idx="195">
                  <c:v>-1.7626909912559059</c:v>
                </c:pt>
                <c:pt idx="196">
                  <c:v>-3.0820376943030601</c:v>
                </c:pt>
                <c:pt idx="197">
                  <c:v>-4.4366587812681804</c:v>
                </c:pt>
                <c:pt idx="198">
                  <c:v>-3.45715136634418</c:v>
                </c:pt>
                <c:pt idx="199">
                  <c:v>-4.2336212226309202</c:v>
                </c:pt>
                <c:pt idx="200">
                  <c:v>3.9158268022871998</c:v>
                </c:pt>
                <c:pt idx="201">
                  <c:v>1.540596258068186</c:v>
                </c:pt>
                <c:pt idx="202">
                  <c:v>28.274911352666599</c:v>
                </c:pt>
                <c:pt idx="203">
                  <c:v>66.691095053289203</c:v>
                </c:pt>
                <c:pt idx="204">
                  <c:v>53.822631011151799</c:v>
                </c:pt>
                <c:pt idx="205">
                  <c:v>21.766135188606199</c:v>
                </c:pt>
                <c:pt idx="206">
                  <c:v>3.53798243021006</c:v>
                </c:pt>
                <c:pt idx="207">
                  <c:v>-8.1521152024076198</c:v>
                </c:pt>
                <c:pt idx="208">
                  <c:v>-16.243834885906342</c:v>
                </c:pt>
                <c:pt idx="209">
                  <c:v>-19.4941429503072</c:v>
                </c:pt>
                <c:pt idx="210">
                  <c:v>-21.247763278394</c:v>
                </c:pt>
                <c:pt idx="211">
                  <c:v>-18.908898902661821</c:v>
                </c:pt>
                <c:pt idx="212">
                  <c:v>-18.117199066184899</c:v>
                </c:pt>
                <c:pt idx="213">
                  <c:v>-15.184013626363059</c:v>
                </c:pt>
                <c:pt idx="214">
                  <c:v>-13.444614261136561</c:v>
                </c:pt>
                <c:pt idx="215">
                  <c:v>-10.954420987187319</c:v>
                </c:pt>
                <c:pt idx="216">
                  <c:v>-6.5882916553257598</c:v>
                </c:pt>
                <c:pt idx="217">
                  <c:v>11.87406044369876</c:v>
                </c:pt>
                <c:pt idx="218">
                  <c:v>-9.4926172122914192</c:v>
                </c:pt>
                <c:pt idx="219">
                  <c:v>-11.72265612511714</c:v>
                </c:pt>
                <c:pt idx="220">
                  <c:v>-9.3631521223346805</c:v>
                </c:pt>
                <c:pt idx="221">
                  <c:v>-6.7037179123481803</c:v>
                </c:pt>
                <c:pt idx="222">
                  <c:v>-0.1178578600837098</c:v>
                </c:pt>
                <c:pt idx="223">
                  <c:v>3.0541620230697402</c:v>
                </c:pt>
                <c:pt idx="224">
                  <c:v>75.516104414148998</c:v>
                </c:pt>
                <c:pt idx="225">
                  <c:v>80.8937336169448</c:v>
                </c:pt>
                <c:pt idx="226">
                  <c:v>42.031614264257399</c:v>
                </c:pt>
                <c:pt idx="227">
                  <c:v>15.8927281158063</c:v>
                </c:pt>
                <c:pt idx="228">
                  <c:v>-1.65685546312256</c:v>
                </c:pt>
                <c:pt idx="229">
                  <c:v>-11.686768988986641</c:v>
                </c:pt>
                <c:pt idx="230">
                  <c:v>-19.023454274233622</c:v>
                </c:pt>
                <c:pt idx="231">
                  <c:v>-22.780613473428001</c:v>
                </c:pt>
                <c:pt idx="232">
                  <c:v>-24.916475660519598</c:v>
                </c:pt>
                <c:pt idx="233">
                  <c:v>-22.738863223835601</c:v>
                </c:pt>
                <c:pt idx="234">
                  <c:v>-21.915689092509201</c:v>
                </c:pt>
                <c:pt idx="235">
                  <c:v>-22.782384897397002</c:v>
                </c:pt>
                <c:pt idx="236">
                  <c:v>27.133370341774199</c:v>
                </c:pt>
                <c:pt idx="237">
                  <c:v>99.249544366692206</c:v>
                </c:pt>
                <c:pt idx="238">
                  <c:v>52.223271345440601</c:v>
                </c:pt>
                <c:pt idx="239">
                  <c:v>23.660814213792801</c:v>
                </c:pt>
                <c:pt idx="240">
                  <c:v>5.1934460749015798</c:v>
                </c:pt>
                <c:pt idx="241">
                  <c:v>-10.36452681422654</c:v>
                </c:pt>
                <c:pt idx="242">
                  <c:v>-21.030854861600002</c:v>
                </c:pt>
                <c:pt idx="243">
                  <c:v>-26.441588191785002</c:v>
                </c:pt>
                <c:pt idx="244">
                  <c:v>-25.693074210587799</c:v>
                </c:pt>
                <c:pt idx="245">
                  <c:v>-26.595896201121199</c:v>
                </c:pt>
                <c:pt idx="246">
                  <c:v>-26.112861434718202</c:v>
                </c:pt>
                <c:pt idx="247">
                  <c:v>-22.257714090530001</c:v>
                </c:pt>
                <c:pt idx="248">
                  <c:v>-20.398352811252799</c:v>
                </c:pt>
                <c:pt idx="249">
                  <c:v>-19.133735070469179</c:v>
                </c:pt>
                <c:pt idx="250">
                  <c:v>-18.318075426589719</c:v>
                </c:pt>
                <c:pt idx="251">
                  <c:v>-13.737811497618461</c:v>
                </c:pt>
                <c:pt idx="252">
                  <c:v>-7.6474301871566803</c:v>
                </c:pt>
                <c:pt idx="253">
                  <c:v>-7.3523166686575001</c:v>
                </c:pt>
                <c:pt idx="254">
                  <c:v>-9.3097802414983999</c:v>
                </c:pt>
                <c:pt idx="255">
                  <c:v>-9.4168582753449197</c:v>
                </c:pt>
                <c:pt idx="256">
                  <c:v>-10.73685346476614</c:v>
                </c:pt>
                <c:pt idx="257">
                  <c:v>-7.8984439365725203</c:v>
                </c:pt>
                <c:pt idx="258">
                  <c:v>-5.6730359614788597</c:v>
                </c:pt>
                <c:pt idx="259">
                  <c:v>-8.8604843982527601</c:v>
                </c:pt>
                <c:pt idx="260">
                  <c:v>-7.3449038124316397</c:v>
                </c:pt>
                <c:pt idx="261">
                  <c:v>-5.2070245139981601</c:v>
                </c:pt>
                <c:pt idx="262">
                  <c:v>-12.551218143845841</c:v>
                </c:pt>
                <c:pt idx="263">
                  <c:v>-0.56892177824547596</c:v>
                </c:pt>
                <c:pt idx="264">
                  <c:v>7.4528588773632595E-2</c:v>
                </c:pt>
                <c:pt idx="265">
                  <c:v>-0.31887087675875803</c:v>
                </c:pt>
                <c:pt idx="266">
                  <c:v>2.6984152653663802</c:v>
                </c:pt>
                <c:pt idx="267">
                  <c:v>6.2216796546567998</c:v>
                </c:pt>
                <c:pt idx="268">
                  <c:v>-3.94168159796524</c:v>
                </c:pt>
                <c:pt idx="269">
                  <c:v>-48.947651363101997</c:v>
                </c:pt>
                <c:pt idx="270">
                  <c:v>-30.912505750765</c:v>
                </c:pt>
                <c:pt idx="271">
                  <c:v>-20.726215750105201</c:v>
                </c:pt>
                <c:pt idx="272">
                  <c:v>-1.6810709071932159</c:v>
                </c:pt>
                <c:pt idx="273">
                  <c:v>1.9691857345374419</c:v>
                </c:pt>
                <c:pt idx="274">
                  <c:v>-53.872366284909802</c:v>
                </c:pt>
                <c:pt idx="275">
                  <c:v>-32.504422843127799</c:v>
                </c:pt>
                <c:pt idx="276">
                  <c:v>-12.13111145157642</c:v>
                </c:pt>
                <c:pt idx="277">
                  <c:v>2.3787595822298999</c:v>
                </c:pt>
                <c:pt idx="278">
                  <c:v>9.9413922772623398</c:v>
                </c:pt>
                <c:pt idx="279">
                  <c:v>13.4921628368221</c:v>
                </c:pt>
                <c:pt idx="280">
                  <c:v>27.844452726873801</c:v>
                </c:pt>
                <c:pt idx="281">
                  <c:v>26.052675418439801</c:v>
                </c:pt>
                <c:pt idx="282">
                  <c:v>24.528673505899398</c:v>
                </c:pt>
                <c:pt idx="283">
                  <c:v>20.063208850609001</c:v>
                </c:pt>
                <c:pt idx="284">
                  <c:v>15.53407713236154</c:v>
                </c:pt>
                <c:pt idx="285">
                  <c:v>11.16506954999854</c:v>
                </c:pt>
                <c:pt idx="286">
                  <c:v>11.88075031596216</c:v>
                </c:pt>
                <c:pt idx="287">
                  <c:v>10.99977484857806</c:v>
                </c:pt>
                <c:pt idx="288">
                  <c:v>6.7493059989136803</c:v>
                </c:pt>
                <c:pt idx="289">
                  <c:v>6.9405724825294204</c:v>
                </c:pt>
                <c:pt idx="290">
                  <c:v>4.3516338117375204</c:v>
                </c:pt>
                <c:pt idx="291">
                  <c:v>3.3076124192279401</c:v>
                </c:pt>
                <c:pt idx="292">
                  <c:v>2.4939848111085001</c:v>
                </c:pt>
                <c:pt idx="293">
                  <c:v>2.6634020440061401</c:v>
                </c:pt>
                <c:pt idx="294">
                  <c:v>2.65154808764404</c:v>
                </c:pt>
                <c:pt idx="295">
                  <c:v>2.5248922630423598</c:v>
                </c:pt>
                <c:pt idx="296">
                  <c:v>1.5305431579512361</c:v>
                </c:pt>
                <c:pt idx="297">
                  <c:v>2.7187880503375599E-2</c:v>
                </c:pt>
                <c:pt idx="298">
                  <c:v>-0.93302593614735596</c:v>
                </c:pt>
                <c:pt idx="299">
                  <c:v>-0.70285403234969202</c:v>
                </c:pt>
                <c:pt idx="300">
                  <c:v>-0.52419241867047806</c:v>
                </c:pt>
                <c:pt idx="301">
                  <c:v>-1.1870857317341079</c:v>
                </c:pt>
                <c:pt idx="302">
                  <c:v>4.4629092654541201E-2</c:v>
                </c:pt>
                <c:pt idx="303">
                  <c:v>29.648599113934001</c:v>
                </c:pt>
                <c:pt idx="304">
                  <c:v>1.6040290986458521</c:v>
                </c:pt>
                <c:pt idx="305">
                  <c:v>-6.7953132762349604</c:v>
                </c:pt>
                <c:pt idx="306">
                  <c:v>-7.8625932623792396</c:v>
                </c:pt>
                <c:pt idx="307">
                  <c:v>-5.7846315588557404</c:v>
                </c:pt>
                <c:pt idx="308">
                  <c:v>-5.7960037236516202</c:v>
                </c:pt>
                <c:pt idx="309">
                  <c:v>-1.5326412101923721</c:v>
                </c:pt>
                <c:pt idx="310">
                  <c:v>-3.54520469234778</c:v>
                </c:pt>
                <c:pt idx="311">
                  <c:v>-4.6723293882185803</c:v>
                </c:pt>
                <c:pt idx="312">
                  <c:v>-4.3786183871275597</c:v>
                </c:pt>
                <c:pt idx="313">
                  <c:v>-2.3889862252348402</c:v>
                </c:pt>
                <c:pt idx="314">
                  <c:v>-0.209180878116662</c:v>
                </c:pt>
                <c:pt idx="315">
                  <c:v>-1.210208374509868</c:v>
                </c:pt>
                <c:pt idx="316">
                  <c:v>-0.19276192211667159</c:v>
                </c:pt>
                <c:pt idx="317">
                  <c:v>-1.9353080326672321</c:v>
                </c:pt>
                <c:pt idx="318">
                  <c:v>-0.55697240493409395</c:v>
                </c:pt>
                <c:pt idx="319">
                  <c:v>-2.8519277151115801</c:v>
                </c:pt>
                <c:pt idx="320">
                  <c:v>-1.7825356331362801</c:v>
                </c:pt>
                <c:pt idx="321">
                  <c:v>-0.21981366769201799</c:v>
                </c:pt>
                <c:pt idx="322">
                  <c:v>-1.45051402674985E-2</c:v>
                </c:pt>
                <c:pt idx="323">
                  <c:v>1.715050524401448</c:v>
                </c:pt>
                <c:pt idx="324">
                  <c:v>1.9370266365231139</c:v>
                </c:pt>
                <c:pt idx="325">
                  <c:v>1.1910104014124041</c:v>
                </c:pt>
                <c:pt idx="326">
                  <c:v>1.461918437609582</c:v>
                </c:pt>
                <c:pt idx="327">
                  <c:v>1.567593267924452</c:v>
                </c:pt>
                <c:pt idx="328">
                  <c:v>1.5634070902827879</c:v>
                </c:pt>
                <c:pt idx="329">
                  <c:v>2.2884289936131399</c:v>
                </c:pt>
                <c:pt idx="330">
                  <c:v>1.0472990932781381</c:v>
                </c:pt>
                <c:pt idx="331">
                  <c:v>0.211376283108168</c:v>
                </c:pt>
                <c:pt idx="332">
                  <c:v>0.46983064127118801</c:v>
                </c:pt>
                <c:pt idx="333">
                  <c:v>1.4114946729384841</c:v>
                </c:pt>
                <c:pt idx="334">
                  <c:v>-0.45105973572913999</c:v>
                </c:pt>
                <c:pt idx="335">
                  <c:v>3.17921768829838</c:v>
                </c:pt>
                <c:pt idx="336">
                  <c:v>2.14554113326174</c:v>
                </c:pt>
                <c:pt idx="337">
                  <c:v>-1.0054766643964981</c:v>
                </c:pt>
                <c:pt idx="338">
                  <c:v>-1.3637749412561599</c:v>
                </c:pt>
                <c:pt idx="339">
                  <c:v>-0.729958994980204</c:v>
                </c:pt>
                <c:pt idx="340">
                  <c:v>-0.29399684268669002</c:v>
                </c:pt>
                <c:pt idx="341">
                  <c:v>0.79499327035187595</c:v>
                </c:pt>
                <c:pt idx="342">
                  <c:v>2.2491002460701801</c:v>
                </c:pt>
                <c:pt idx="343">
                  <c:v>3.0706592132518402</c:v>
                </c:pt>
                <c:pt idx="344">
                  <c:v>-0.54119928156479602</c:v>
                </c:pt>
                <c:pt idx="345">
                  <c:v>-4.40996635698004</c:v>
                </c:pt>
                <c:pt idx="346">
                  <c:v>-5.0676095124809599</c:v>
                </c:pt>
                <c:pt idx="347">
                  <c:v>-4.4519578706829597</c:v>
                </c:pt>
                <c:pt idx="348">
                  <c:v>-3.0564187873990001</c:v>
                </c:pt>
                <c:pt idx="349">
                  <c:v>-2.0295940222401199</c:v>
                </c:pt>
                <c:pt idx="350">
                  <c:v>1.1081225776022321</c:v>
                </c:pt>
                <c:pt idx="351">
                  <c:v>1.4488868147142919</c:v>
                </c:pt>
                <c:pt idx="352">
                  <c:v>3.1460929301181601E-3</c:v>
                </c:pt>
                <c:pt idx="353">
                  <c:v>-1.7088498163907939</c:v>
                </c:pt>
                <c:pt idx="354">
                  <c:v>-0.32052686162643201</c:v>
                </c:pt>
                <c:pt idx="355">
                  <c:v>0.57292867705428996</c:v>
                </c:pt>
                <c:pt idx="356">
                  <c:v>1.1115684517178379</c:v>
                </c:pt>
                <c:pt idx="357">
                  <c:v>2.1978526399482599</c:v>
                </c:pt>
                <c:pt idx="358">
                  <c:v>-1.997725107867524</c:v>
                </c:pt>
                <c:pt idx="359">
                  <c:v>2.6146947769891602</c:v>
                </c:pt>
                <c:pt idx="360">
                  <c:v>0.62823542538092003</c:v>
                </c:pt>
                <c:pt idx="361">
                  <c:v>2.5311146339275998</c:v>
                </c:pt>
                <c:pt idx="362">
                  <c:v>1.2269385752217761</c:v>
                </c:pt>
                <c:pt idx="363">
                  <c:v>1.1434556190488721</c:v>
                </c:pt>
                <c:pt idx="364">
                  <c:v>0.241636487272752</c:v>
                </c:pt>
                <c:pt idx="365">
                  <c:v>0.45766455120353799</c:v>
                </c:pt>
                <c:pt idx="366">
                  <c:v>-1.020190254148406</c:v>
                </c:pt>
                <c:pt idx="367">
                  <c:v>-0.313159369336798</c:v>
                </c:pt>
                <c:pt idx="368">
                  <c:v>2.5376108282142198</c:v>
                </c:pt>
                <c:pt idx="369">
                  <c:v>1.0347621043914479</c:v>
                </c:pt>
                <c:pt idx="370">
                  <c:v>0.83470208510458199</c:v>
                </c:pt>
                <c:pt idx="371">
                  <c:v>1.4669005648154401</c:v>
                </c:pt>
                <c:pt idx="372">
                  <c:v>-1.387935527321656</c:v>
                </c:pt>
                <c:pt idx="373">
                  <c:v>5.9452175134541603E-2</c:v>
                </c:pt>
                <c:pt idx="374">
                  <c:v>1.7677692442017221</c:v>
                </c:pt>
                <c:pt idx="375">
                  <c:v>1.1721756475903879</c:v>
                </c:pt>
                <c:pt idx="376">
                  <c:v>-5.46087539516662E-2</c:v>
                </c:pt>
                <c:pt idx="377">
                  <c:v>1.5633488699464959</c:v>
                </c:pt>
                <c:pt idx="378">
                  <c:v>0.12362957772883559</c:v>
                </c:pt>
                <c:pt idx="379">
                  <c:v>1.5988301746554019</c:v>
                </c:pt>
                <c:pt idx="380">
                  <c:v>6.7345364386812601E-2</c:v>
                </c:pt>
                <c:pt idx="381">
                  <c:v>-0.90393508756935603</c:v>
                </c:pt>
                <c:pt idx="382">
                  <c:v>-0.67932586683956397</c:v>
                </c:pt>
                <c:pt idx="383">
                  <c:v>56.096591026810003</c:v>
                </c:pt>
                <c:pt idx="384">
                  <c:v>61.897221152713399</c:v>
                </c:pt>
                <c:pt idx="385">
                  <c:v>36.107594439782403</c:v>
                </c:pt>
                <c:pt idx="386">
                  <c:v>16.624001455297581</c:v>
                </c:pt>
                <c:pt idx="387">
                  <c:v>0.96853543330092196</c:v>
                </c:pt>
                <c:pt idx="388">
                  <c:v>-8.4452468101227005</c:v>
                </c:pt>
                <c:pt idx="389">
                  <c:v>-12.623911347416501</c:v>
                </c:pt>
                <c:pt idx="390">
                  <c:v>-14.831814525619521</c:v>
                </c:pt>
                <c:pt idx="391">
                  <c:v>-14.0293607861745</c:v>
                </c:pt>
                <c:pt idx="392">
                  <c:v>-15.34553503998572</c:v>
                </c:pt>
                <c:pt idx="393">
                  <c:v>-12.309333957814481</c:v>
                </c:pt>
                <c:pt idx="394">
                  <c:v>-10.59744580796222</c:v>
                </c:pt>
                <c:pt idx="395">
                  <c:v>-10.6462647206477</c:v>
                </c:pt>
                <c:pt idx="396">
                  <c:v>-8.6001645051067594</c:v>
                </c:pt>
                <c:pt idx="397">
                  <c:v>-9.3263791688853601</c:v>
                </c:pt>
                <c:pt idx="398">
                  <c:v>-9.4102308706064797</c:v>
                </c:pt>
                <c:pt idx="399">
                  <c:v>-8.25206021843168</c:v>
                </c:pt>
                <c:pt idx="400">
                  <c:v>-7.1371165585459</c:v>
                </c:pt>
                <c:pt idx="401">
                  <c:v>-4.4722517724373603</c:v>
                </c:pt>
                <c:pt idx="402">
                  <c:v>-4.1523034386414999</c:v>
                </c:pt>
                <c:pt idx="403">
                  <c:v>-3.7651231900684601</c:v>
                </c:pt>
                <c:pt idx="404">
                  <c:v>-2.5370111712135799</c:v>
                </c:pt>
                <c:pt idx="405">
                  <c:v>-3.2459539435882201</c:v>
                </c:pt>
                <c:pt idx="406">
                  <c:v>-2.7618334525354999</c:v>
                </c:pt>
                <c:pt idx="407">
                  <c:v>0.92543341907784804</c:v>
                </c:pt>
                <c:pt idx="408">
                  <c:v>0.87572625352253597</c:v>
                </c:pt>
                <c:pt idx="409">
                  <c:v>-1.6327138544872499</c:v>
                </c:pt>
                <c:pt idx="410">
                  <c:v>-0.77671270046167595</c:v>
                </c:pt>
                <c:pt idx="411">
                  <c:v>1.446597042375066</c:v>
                </c:pt>
                <c:pt idx="412">
                  <c:v>2.0378398760830199</c:v>
                </c:pt>
                <c:pt idx="413">
                  <c:v>1.5291687452927001</c:v>
                </c:pt>
                <c:pt idx="414">
                  <c:v>-2.1242341114912202</c:v>
                </c:pt>
                <c:pt idx="415">
                  <c:v>-1.1902258441535101</c:v>
                </c:pt>
                <c:pt idx="416">
                  <c:v>-3.77761647635774</c:v>
                </c:pt>
                <c:pt idx="417">
                  <c:v>-3.6971695883105999</c:v>
                </c:pt>
                <c:pt idx="418">
                  <c:v>-4.2993471568314803</c:v>
                </c:pt>
                <c:pt idx="419">
                  <c:v>-2.07270822265856</c:v>
                </c:pt>
                <c:pt idx="420">
                  <c:v>-2.1425945802124202</c:v>
                </c:pt>
                <c:pt idx="421">
                  <c:v>-1.28420907765883</c:v>
                </c:pt>
                <c:pt idx="422">
                  <c:v>6.6505729299141398</c:v>
                </c:pt>
                <c:pt idx="423">
                  <c:v>3.4666592368197602</c:v>
                </c:pt>
                <c:pt idx="424">
                  <c:v>1.222622127072156</c:v>
                </c:pt>
                <c:pt idx="425">
                  <c:v>2.1323700979097202</c:v>
                </c:pt>
                <c:pt idx="426">
                  <c:v>2.6435536663544998</c:v>
                </c:pt>
                <c:pt idx="427">
                  <c:v>-2.0126345525247</c:v>
                </c:pt>
                <c:pt idx="428">
                  <c:v>-0.11851814514803739</c:v>
                </c:pt>
                <c:pt idx="429">
                  <c:v>-3.74573954549306</c:v>
                </c:pt>
                <c:pt idx="430">
                  <c:v>0.528690650533722</c:v>
                </c:pt>
                <c:pt idx="431">
                  <c:v>7.3491746086834397E-2</c:v>
                </c:pt>
                <c:pt idx="432">
                  <c:v>0.58341408361288805</c:v>
                </c:pt>
                <c:pt idx="433">
                  <c:v>-1.546211503906554</c:v>
                </c:pt>
                <c:pt idx="434">
                  <c:v>-0.44543481999427997</c:v>
                </c:pt>
                <c:pt idx="435">
                  <c:v>-2.1412408316153599</c:v>
                </c:pt>
                <c:pt idx="436">
                  <c:v>-4.7979653340614403</c:v>
                </c:pt>
                <c:pt idx="437">
                  <c:v>-2.2779334028817799</c:v>
                </c:pt>
                <c:pt idx="438">
                  <c:v>-0.51745018643433005</c:v>
                </c:pt>
                <c:pt idx="439">
                  <c:v>1.478793437124162</c:v>
                </c:pt>
                <c:pt idx="440">
                  <c:v>3.5457377735342601</c:v>
                </c:pt>
                <c:pt idx="441">
                  <c:v>-0.1217833869728718</c:v>
                </c:pt>
                <c:pt idx="442">
                  <c:v>-9.57445683534216E-2</c:v>
                </c:pt>
                <c:pt idx="443">
                  <c:v>-0.887728253072124</c:v>
                </c:pt>
                <c:pt idx="444">
                  <c:v>1.068092828202682</c:v>
                </c:pt>
                <c:pt idx="445">
                  <c:v>2.3134357269947601</c:v>
                </c:pt>
                <c:pt idx="446">
                  <c:v>2.2239944971218</c:v>
                </c:pt>
                <c:pt idx="447">
                  <c:v>4.5134277097336204</c:v>
                </c:pt>
                <c:pt idx="448">
                  <c:v>2.5811861265887202</c:v>
                </c:pt>
                <c:pt idx="449">
                  <c:v>1.1967727696061119</c:v>
                </c:pt>
                <c:pt idx="450">
                  <c:v>0.23184047920928399</c:v>
                </c:pt>
                <c:pt idx="451">
                  <c:v>1.2138561446930221</c:v>
                </c:pt>
                <c:pt idx="452">
                  <c:v>-0.63105467000763205</c:v>
                </c:pt>
                <c:pt idx="453">
                  <c:v>-3.4561932312929202</c:v>
                </c:pt>
                <c:pt idx="454">
                  <c:v>-3.5511327774438199</c:v>
                </c:pt>
                <c:pt idx="455">
                  <c:v>-2.64859561858546</c:v>
                </c:pt>
                <c:pt idx="456">
                  <c:v>-3.56846894555478</c:v>
                </c:pt>
                <c:pt idx="457">
                  <c:v>-0.76743070791878198</c:v>
                </c:pt>
                <c:pt idx="458">
                  <c:v>2.7464778213773</c:v>
                </c:pt>
                <c:pt idx="459">
                  <c:v>1.696665347815506</c:v>
                </c:pt>
                <c:pt idx="460">
                  <c:v>2.5603681138233201</c:v>
                </c:pt>
                <c:pt idx="461">
                  <c:v>3.02554027196414</c:v>
                </c:pt>
                <c:pt idx="462">
                  <c:v>-1.6829393247872459</c:v>
                </c:pt>
                <c:pt idx="463">
                  <c:v>-3.10094693100914</c:v>
                </c:pt>
                <c:pt idx="464">
                  <c:v>-2.2786725967823598</c:v>
                </c:pt>
                <c:pt idx="465">
                  <c:v>-0.82273306403989399</c:v>
                </c:pt>
                <c:pt idx="466">
                  <c:v>-0.63907077564031201</c:v>
                </c:pt>
                <c:pt idx="467">
                  <c:v>-0.49069348431170001</c:v>
                </c:pt>
                <c:pt idx="468">
                  <c:v>1.257889683745578</c:v>
                </c:pt>
                <c:pt idx="469">
                  <c:v>0.73279550163582596</c:v>
                </c:pt>
                <c:pt idx="470">
                  <c:v>-0.46074028684964002</c:v>
                </c:pt>
                <c:pt idx="471">
                  <c:v>-2.0465955887877598</c:v>
                </c:pt>
                <c:pt idx="472">
                  <c:v>4.3241952668699399</c:v>
                </c:pt>
                <c:pt idx="473">
                  <c:v>1.841961756436016</c:v>
                </c:pt>
                <c:pt idx="474">
                  <c:v>0.1203559333256238</c:v>
                </c:pt>
                <c:pt idx="475">
                  <c:v>-4.2867664030155401</c:v>
                </c:pt>
                <c:pt idx="476">
                  <c:v>-2.9497489161849999</c:v>
                </c:pt>
                <c:pt idx="477">
                  <c:v>-0.30846273515571199</c:v>
                </c:pt>
                <c:pt idx="478">
                  <c:v>-1.806314829287158</c:v>
                </c:pt>
                <c:pt idx="479">
                  <c:v>0.53763729451489795</c:v>
                </c:pt>
                <c:pt idx="480">
                  <c:v>-0.377796951094794</c:v>
                </c:pt>
                <c:pt idx="481">
                  <c:v>-1.7827953004488899</c:v>
                </c:pt>
                <c:pt idx="482">
                  <c:v>1.436555966036676</c:v>
                </c:pt>
                <c:pt idx="483">
                  <c:v>5.1360645444013402</c:v>
                </c:pt>
                <c:pt idx="484">
                  <c:v>4.1108685109736403</c:v>
                </c:pt>
                <c:pt idx="485">
                  <c:v>1.6306389830679799</c:v>
                </c:pt>
                <c:pt idx="486">
                  <c:v>2.36584226590444</c:v>
                </c:pt>
                <c:pt idx="487">
                  <c:v>0.30866818674267199</c:v>
                </c:pt>
                <c:pt idx="488">
                  <c:v>-0.25291964593705402</c:v>
                </c:pt>
                <c:pt idx="489">
                  <c:v>1.8331571324507521</c:v>
                </c:pt>
                <c:pt idx="490">
                  <c:v>-0.93808326684889598</c:v>
                </c:pt>
                <c:pt idx="491">
                  <c:v>0.52546973458083002</c:v>
                </c:pt>
                <c:pt idx="492">
                  <c:v>1.47635438939217</c:v>
                </c:pt>
                <c:pt idx="493">
                  <c:v>0.41447931916154601</c:v>
                </c:pt>
                <c:pt idx="494">
                  <c:v>0.50846177336785603</c:v>
                </c:pt>
                <c:pt idx="495">
                  <c:v>-1.0830042162943081</c:v>
                </c:pt>
                <c:pt idx="496">
                  <c:v>0.35412502882112001</c:v>
                </c:pt>
                <c:pt idx="497">
                  <c:v>-0.33773207513627002</c:v>
                </c:pt>
                <c:pt idx="498">
                  <c:v>3.3072488439902799E-2</c:v>
                </c:pt>
                <c:pt idx="499">
                  <c:v>1.9132039692584459</c:v>
                </c:pt>
                <c:pt idx="500">
                  <c:v>-0.99963530483909802</c:v>
                </c:pt>
                <c:pt idx="501">
                  <c:v>-1.2635807822570739</c:v>
                </c:pt>
                <c:pt idx="502">
                  <c:v>-0.57047176630787</c:v>
                </c:pt>
                <c:pt idx="503">
                  <c:v>-2.53536516941936</c:v>
                </c:pt>
                <c:pt idx="504">
                  <c:v>-2.1039878025633398</c:v>
                </c:pt>
                <c:pt idx="505">
                  <c:v>-1.7295446628978119</c:v>
                </c:pt>
                <c:pt idx="506">
                  <c:v>0.22650819207034201</c:v>
                </c:pt>
                <c:pt idx="507">
                  <c:v>-0.93194678474607395</c:v>
                </c:pt>
                <c:pt idx="508">
                  <c:v>-1.6650544693992479</c:v>
                </c:pt>
                <c:pt idx="509">
                  <c:v>0.36798694712210001</c:v>
                </c:pt>
                <c:pt idx="510">
                  <c:v>2.5236111623624198</c:v>
                </c:pt>
                <c:pt idx="511">
                  <c:v>-1.0520448741742401</c:v>
                </c:pt>
                <c:pt idx="512">
                  <c:v>-3.3830757108120202</c:v>
                </c:pt>
                <c:pt idx="513">
                  <c:v>-4.7990261577278801</c:v>
                </c:pt>
                <c:pt idx="514">
                  <c:v>-3.9050568522660201</c:v>
                </c:pt>
                <c:pt idx="515">
                  <c:v>-1.511104979097514</c:v>
                </c:pt>
                <c:pt idx="516">
                  <c:v>-0.67162164886604003</c:v>
                </c:pt>
                <c:pt idx="517">
                  <c:v>-4.1674802910016799</c:v>
                </c:pt>
                <c:pt idx="518">
                  <c:v>-2.2321656452217602</c:v>
                </c:pt>
                <c:pt idx="519">
                  <c:v>-0.85108512004207004</c:v>
                </c:pt>
                <c:pt idx="520">
                  <c:v>-5.6075803840741401</c:v>
                </c:pt>
                <c:pt idx="521">
                  <c:v>-0.36708289258534998</c:v>
                </c:pt>
                <c:pt idx="522">
                  <c:v>3.1224557381490601</c:v>
                </c:pt>
                <c:pt idx="523">
                  <c:v>7.74670290792616</c:v>
                </c:pt>
                <c:pt idx="524">
                  <c:v>11.303275770398679</c:v>
                </c:pt>
                <c:pt idx="525">
                  <c:v>-0.672223386666706</c:v>
                </c:pt>
                <c:pt idx="526">
                  <c:v>-3.6973467406406</c:v>
                </c:pt>
                <c:pt idx="527">
                  <c:v>-10.4419424122765</c:v>
                </c:pt>
                <c:pt idx="528">
                  <c:v>-7.9400370128700803</c:v>
                </c:pt>
                <c:pt idx="529">
                  <c:v>1.395361315358602</c:v>
                </c:pt>
                <c:pt idx="530">
                  <c:v>4.2534855150326001</c:v>
                </c:pt>
                <c:pt idx="531">
                  <c:v>-2.1812925124933198</c:v>
                </c:pt>
                <c:pt idx="532">
                  <c:v>-1.456218472171396</c:v>
                </c:pt>
                <c:pt idx="533">
                  <c:v>0.71497757772672199</c:v>
                </c:pt>
                <c:pt idx="534">
                  <c:v>2.11901343988026</c:v>
                </c:pt>
                <c:pt idx="535">
                  <c:v>-1.1129017849109999</c:v>
                </c:pt>
                <c:pt idx="536">
                  <c:v>1.683716548248732</c:v>
                </c:pt>
                <c:pt idx="537">
                  <c:v>1.8310756433781079</c:v>
                </c:pt>
                <c:pt idx="538">
                  <c:v>-1.4037970173964041</c:v>
                </c:pt>
                <c:pt idx="539">
                  <c:v>-4.2901742218276597</c:v>
                </c:pt>
                <c:pt idx="540">
                  <c:v>-4.3793551053843398</c:v>
                </c:pt>
                <c:pt idx="541">
                  <c:v>-11.556575126914019</c:v>
                </c:pt>
                <c:pt idx="542">
                  <c:v>69.494922338319995</c:v>
                </c:pt>
                <c:pt idx="543">
                  <c:v>76.360931467832998</c:v>
                </c:pt>
                <c:pt idx="544">
                  <c:v>31.732027980722599</c:v>
                </c:pt>
                <c:pt idx="545">
                  <c:v>129.22950687521299</c:v>
                </c:pt>
                <c:pt idx="546">
                  <c:v>95.830904842834599</c:v>
                </c:pt>
                <c:pt idx="547">
                  <c:v>-160.9520884403214</c:v>
                </c:pt>
                <c:pt idx="548">
                  <c:v>-129.24785658064641</c:v>
                </c:pt>
                <c:pt idx="549">
                  <c:v>-92.603243460273404</c:v>
                </c:pt>
                <c:pt idx="550">
                  <c:v>-73.879140622021794</c:v>
                </c:pt>
                <c:pt idx="551">
                  <c:v>-53.820978761776402</c:v>
                </c:pt>
                <c:pt idx="552">
                  <c:v>-32.200595244574998</c:v>
                </c:pt>
                <c:pt idx="553">
                  <c:v>-13.97376722735754</c:v>
                </c:pt>
                <c:pt idx="554">
                  <c:v>-2.3632772039633401</c:v>
                </c:pt>
                <c:pt idx="555">
                  <c:v>5.7744375033444797</c:v>
                </c:pt>
                <c:pt idx="556">
                  <c:v>-0.44412445912709603</c:v>
                </c:pt>
                <c:pt idx="557">
                  <c:v>6.9370633960510801</c:v>
                </c:pt>
                <c:pt idx="558">
                  <c:v>10.06578506914912</c:v>
                </c:pt>
                <c:pt idx="559">
                  <c:v>11.804228476941541</c:v>
                </c:pt>
                <c:pt idx="560">
                  <c:v>21.6073702518764</c:v>
                </c:pt>
                <c:pt idx="561">
                  <c:v>21.650463220915199</c:v>
                </c:pt>
                <c:pt idx="562">
                  <c:v>20.010884963675402</c:v>
                </c:pt>
                <c:pt idx="563">
                  <c:v>15.63642640257698</c:v>
                </c:pt>
                <c:pt idx="564">
                  <c:v>12.869960317345219</c:v>
                </c:pt>
                <c:pt idx="565">
                  <c:v>5.5035980838778</c:v>
                </c:pt>
                <c:pt idx="566">
                  <c:v>1.8907796487281381</c:v>
                </c:pt>
                <c:pt idx="567">
                  <c:v>-3.1540261816242801</c:v>
                </c:pt>
                <c:pt idx="568">
                  <c:v>-4.0057473867619802</c:v>
                </c:pt>
                <c:pt idx="569">
                  <c:v>4.6911083929587001</c:v>
                </c:pt>
                <c:pt idx="570">
                  <c:v>11.306281107933181</c:v>
                </c:pt>
                <c:pt idx="571">
                  <c:v>15.418197724193799</c:v>
                </c:pt>
                <c:pt idx="572">
                  <c:v>1.0601717297462061</c:v>
                </c:pt>
                <c:pt idx="573">
                  <c:v>1.931273472616382</c:v>
                </c:pt>
                <c:pt idx="574">
                  <c:v>-3.3489409208937802E-2</c:v>
                </c:pt>
                <c:pt idx="575">
                  <c:v>4.4323564919549803</c:v>
                </c:pt>
                <c:pt idx="576">
                  <c:v>2.3581949753567599</c:v>
                </c:pt>
                <c:pt idx="577">
                  <c:v>-0.82699917247053201</c:v>
                </c:pt>
                <c:pt idx="578">
                  <c:v>-12.980950423034001</c:v>
                </c:pt>
                <c:pt idx="579">
                  <c:v>7.4065132418894404</c:v>
                </c:pt>
                <c:pt idx="580">
                  <c:v>-2.9153976227059002</c:v>
                </c:pt>
                <c:pt idx="581">
                  <c:v>-10.76777779759</c:v>
                </c:pt>
                <c:pt idx="582">
                  <c:v>-12.43748318939798</c:v>
                </c:pt>
                <c:pt idx="583">
                  <c:v>-7.2722955775543996</c:v>
                </c:pt>
                <c:pt idx="584">
                  <c:v>-4.2524424980645801</c:v>
                </c:pt>
                <c:pt idx="585">
                  <c:v>-19.4193711107642</c:v>
                </c:pt>
                <c:pt idx="586">
                  <c:v>-8.3008549764192807</c:v>
                </c:pt>
                <c:pt idx="587">
                  <c:v>4.6234798417837197</c:v>
                </c:pt>
                <c:pt idx="588">
                  <c:v>14.91936131402654</c:v>
                </c:pt>
                <c:pt idx="589">
                  <c:v>1.509307405869758</c:v>
                </c:pt>
                <c:pt idx="590">
                  <c:v>-5.2306129931310199</c:v>
                </c:pt>
                <c:pt idx="591">
                  <c:v>1.9597752431233439</c:v>
                </c:pt>
                <c:pt idx="592">
                  <c:v>14.2316495498435</c:v>
                </c:pt>
                <c:pt idx="593">
                  <c:v>-0.28201802840840801</c:v>
                </c:pt>
                <c:pt idx="594">
                  <c:v>-5.2199930122473202</c:v>
                </c:pt>
                <c:pt idx="595">
                  <c:v>13.94755137267018</c:v>
                </c:pt>
                <c:pt idx="596">
                  <c:v>-7.4273565985071404</c:v>
                </c:pt>
                <c:pt idx="597">
                  <c:v>17.144442601058898</c:v>
                </c:pt>
                <c:pt idx="598">
                  <c:v>5.1347196283181402</c:v>
                </c:pt>
                <c:pt idx="599">
                  <c:v>9.9721292722704593</c:v>
                </c:pt>
                <c:pt idx="600">
                  <c:v>4.6209138645008601</c:v>
                </c:pt>
                <c:pt idx="601">
                  <c:v>-1.713157878367696</c:v>
                </c:pt>
                <c:pt idx="602">
                  <c:v>-15.11668218997726</c:v>
                </c:pt>
                <c:pt idx="603">
                  <c:v>5.2999738864136399</c:v>
                </c:pt>
                <c:pt idx="604">
                  <c:v>3.3474848037975198</c:v>
                </c:pt>
                <c:pt idx="605">
                  <c:v>0.21938246414679599</c:v>
                </c:pt>
                <c:pt idx="606">
                  <c:v>-1.1061909055044301</c:v>
                </c:pt>
                <c:pt idx="607">
                  <c:v>-1.143314451217472</c:v>
                </c:pt>
                <c:pt idx="608">
                  <c:v>-3.6118445158855201</c:v>
                </c:pt>
                <c:pt idx="609">
                  <c:v>-3.5059916301909801</c:v>
                </c:pt>
                <c:pt idx="610">
                  <c:v>-1.6368505679890619</c:v>
                </c:pt>
                <c:pt idx="611">
                  <c:v>-17.693411477579179</c:v>
                </c:pt>
                <c:pt idx="612">
                  <c:v>2.6654048089800799</c:v>
                </c:pt>
                <c:pt idx="613">
                  <c:v>0.76350675503915399</c:v>
                </c:pt>
                <c:pt idx="614">
                  <c:v>-8.8440790897818005</c:v>
                </c:pt>
                <c:pt idx="615">
                  <c:v>3.1475050400415001</c:v>
                </c:pt>
                <c:pt idx="616">
                  <c:v>-4.5009172335322596</c:v>
                </c:pt>
                <c:pt idx="617">
                  <c:v>2.8615383363521598</c:v>
                </c:pt>
                <c:pt idx="618">
                  <c:v>-9.5857402656651995</c:v>
                </c:pt>
                <c:pt idx="619">
                  <c:v>7.1045299211625998</c:v>
                </c:pt>
                <c:pt idx="620">
                  <c:v>18.185999138164998</c:v>
                </c:pt>
                <c:pt idx="621">
                  <c:v>15.118268555114479</c:v>
                </c:pt>
                <c:pt idx="622">
                  <c:v>-33.892711056818399</c:v>
                </c:pt>
                <c:pt idx="623">
                  <c:v>-86.485513909981194</c:v>
                </c:pt>
                <c:pt idx="624">
                  <c:v>-60.224287289618402</c:v>
                </c:pt>
                <c:pt idx="625">
                  <c:v>-23.184739310377001</c:v>
                </c:pt>
                <c:pt idx="626">
                  <c:v>-20.147720676676599</c:v>
                </c:pt>
                <c:pt idx="627">
                  <c:v>-122.31180962052299</c:v>
                </c:pt>
                <c:pt idx="628">
                  <c:v>-108.0509954473774</c:v>
                </c:pt>
                <c:pt idx="629">
                  <c:v>-91.942052520357606</c:v>
                </c:pt>
                <c:pt idx="630">
                  <c:v>-40.255953335600999</c:v>
                </c:pt>
                <c:pt idx="631">
                  <c:v>10.508905794439</c:v>
                </c:pt>
                <c:pt idx="632">
                  <c:v>39.677739511945198</c:v>
                </c:pt>
                <c:pt idx="633">
                  <c:v>50.925057108711599</c:v>
                </c:pt>
                <c:pt idx="634">
                  <c:v>52.635643752764203</c:v>
                </c:pt>
                <c:pt idx="635">
                  <c:v>52.776943922439997</c:v>
                </c:pt>
                <c:pt idx="636">
                  <c:v>61.597759255507</c:v>
                </c:pt>
                <c:pt idx="637">
                  <c:v>93.755704409011202</c:v>
                </c:pt>
                <c:pt idx="638">
                  <c:v>30.840342935944999</c:v>
                </c:pt>
                <c:pt idx="639">
                  <c:v>21.506634503375199</c:v>
                </c:pt>
                <c:pt idx="640">
                  <c:v>42.4971670484478</c:v>
                </c:pt>
                <c:pt idx="641">
                  <c:v>68.480910068579803</c:v>
                </c:pt>
                <c:pt idx="642">
                  <c:v>124.0470683697242</c:v>
                </c:pt>
                <c:pt idx="643">
                  <c:v>96.357587468273195</c:v>
                </c:pt>
                <c:pt idx="644">
                  <c:v>122.68152594662079</c:v>
                </c:pt>
                <c:pt idx="645">
                  <c:v>49.623831783768402</c:v>
                </c:pt>
                <c:pt idx="646">
                  <c:v>10.038294620842541</c:v>
                </c:pt>
                <c:pt idx="647">
                  <c:v>-8.4706706136369192</c:v>
                </c:pt>
                <c:pt idx="648">
                  <c:v>-24.863554329190801</c:v>
                </c:pt>
                <c:pt idx="649">
                  <c:v>-33.963052105840802</c:v>
                </c:pt>
                <c:pt idx="650">
                  <c:v>-35.280638843956801</c:v>
                </c:pt>
                <c:pt idx="651">
                  <c:v>-35.034154164163397</c:v>
                </c:pt>
                <c:pt idx="652">
                  <c:v>8.5492139983218198</c:v>
                </c:pt>
                <c:pt idx="653">
                  <c:v>-51.015288626453199</c:v>
                </c:pt>
                <c:pt idx="654">
                  <c:v>-115.28439862919519</c:v>
                </c:pt>
                <c:pt idx="655">
                  <c:v>40.1239997563546</c:v>
                </c:pt>
                <c:pt idx="656">
                  <c:v>26.9488694503946</c:v>
                </c:pt>
                <c:pt idx="657">
                  <c:v>-62.921491693546997</c:v>
                </c:pt>
                <c:pt idx="658">
                  <c:v>10.65874286779632</c:v>
                </c:pt>
                <c:pt idx="659">
                  <c:v>6.4253074576358804</c:v>
                </c:pt>
                <c:pt idx="660">
                  <c:v>25.988760307599399</c:v>
                </c:pt>
                <c:pt idx="661">
                  <c:v>-7.6760252169920404</c:v>
                </c:pt>
                <c:pt idx="662">
                  <c:v>-10.20872467149076</c:v>
                </c:pt>
                <c:pt idx="663">
                  <c:v>-9.6445731854569807</c:v>
                </c:pt>
                <c:pt idx="664">
                  <c:v>-14.23657139595668</c:v>
                </c:pt>
                <c:pt idx="665">
                  <c:v>-10.0553652846327</c:v>
                </c:pt>
                <c:pt idx="666">
                  <c:v>-20.210646248077801</c:v>
                </c:pt>
                <c:pt idx="667">
                  <c:v>-21.332104013140398</c:v>
                </c:pt>
                <c:pt idx="668">
                  <c:v>-13.93621603005456</c:v>
                </c:pt>
                <c:pt idx="669">
                  <c:v>25.088656312361401</c:v>
                </c:pt>
                <c:pt idx="670">
                  <c:v>9.8565144163670393</c:v>
                </c:pt>
                <c:pt idx="671">
                  <c:v>2.6851819417623202</c:v>
                </c:pt>
                <c:pt idx="672">
                  <c:v>1.399256641550632</c:v>
                </c:pt>
                <c:pt idx="673">
                  <c:v>-7.1708072959310396</c:v>
                </c:pt>
                <c:pt idx="674">
                  <c:v>-6.48783200389716</c:v>
                </c:pt>
                <c:pt idx="675">
                  <c:v>1.2140795967895019</c:v>
                </c:pt>
                <c:pt idx="676">
                  <c:v>-35.302192261259599</c:v>
                </c:pt>
                <c:pt idx="677">
                  <c:v>-0.25421763002319198</c:v>
                </c:pt>
                <c:pt idx="678">
                  <c:v>40.635681764182799</c:v>
                </c:pt>
                <c:pt idx="679">
                  <c:v>-20.6424942833724</c:v>
                </c:pt>
                <c:pt idx="680">
                  <c:v>-26.633620544915999</c:v>
                </c:pt>
                <c:pt idx="681">
                  <c:v>-17.183899870092581</c:v>
                </c:pt>
                <c:pt idx="682">
                  <c:v>20.203360615683199</c:v>
                </c:pt>
                <c:pt idx="683">
                  <c:v>-33.609280007864598</c:v>
                </c:pt>
                <c:pt idx="684">
                  <c:v>-25.8361341970332</c:v>
                </c:pt>
                <c:pt idx="685">
                  <c:v>-3.6625003202311399</c:v>
                </c:pt>
                <c:pt idx="686">
                  <c:v>37.989809789765602</c:v>
                </c:pt>
                <c:pt idx="687">
                  <c:v>15.90191648089632</c:v>
                </c:pt>
                <c:pt idx="688">
                  <c:v>4.4335834073384204</c:v>
                </c:pt>
                <c:pt idx="689">
                  <c:v>4.3903598024223598</c:v>
                </c:pt>
                <c:pt idx="690">
                  <c:v>3.3722872298298601</c:v>
                </c:pt>
                <c:pt idx="691">
                  <c:v>1.8292435067478581</c:v>
                </c:pt>
                <c:pt idx="692">
                  <c:v>5.3614432226371002E-2</c:v>
                </c:pt>
                <c:pt idx="693">
                  <c:v>-1.7699540284062021</c:v>
                </c:pt>
                <c:pt idx="694">
                  <c:v>0.32957166612826599</c:v>
                </c:pt>
                <c:pt idx="695">
                  <c:v>1.0207193695030699E-2</c:v>
                </c:pt>
                <c:pt idx="696">
                  <c:v>-2.4944507315112201</c:v>
                </c:pt>
                <c:pt idx="697">
                  <c:v>-3.8471023334427001</c:v>
                </c:pt>
                <c:pt idx="698">
                  <c:v>-9.84836150917514</c:v>
                </c:pt>
                <c:pt idx="699">
                  <c:v>-2.0841189638706599</c:v>
                </c:pt>
                <c:pt idx="700">
                  <c:v>-24.367369632088</c:v>
                </c:pt>
                <c:pt idx="701">
                  <c:v>5.3796370746675404</c:v>
                </c:pt>
                <c:pt idx="702">
                  <c:v>41.801766901703402</c:v>
                </c:pt>
                <c:pt idx="703">
                  <c:v>-0.46699735470596399</c:v>
                </c:pt>
                <c:pt idx="704">
                  <c:v>-29.9923943381682</c:v>
                </c:pt>
                <c:pt idx="705">
                  <c:v>21.977533924736999</c:v>
                </c:pt>
                <c:pt idx="706">
                  <c:v>56.876347610763801</c:v>
                </c:pt>
                <c:pt idx="707">
                  <c:v>-20.207323941348399</c:v>
                </c:pt>
                <c:pt idx="708">
                  <c:v>-160.96874782814979</c:v>
                </c:pt>
                <c:pt idx="709">
                  <c:v>139.53996836986059</c:v>
                </c:pt>
                <c:pt idx="710">
                  <c:v>115.2734923263036</c:v>
                </c:pt>
                <c:pt idx="711">
                  <c:v>61.782870282814798</c:v>
                </c:pt>
                <c:pt idx="712">
                  <c:v>30.680000881138199</c:v>
                </c:pt>
                <c:pt idx="713">
                  <c:v>1.995159198307084</c:v>
                </c:pt>
                <c:pt idx="714">
                  <c:v>-49.691594857314797</c:v>
                </c:pt>
                <c:pt idx="715">
                  <c:v>28.0190015097158</c:v>
                </c:pt>
                <c:pt idx="716">
                  <c:v>-32.408097319292402</c:v>
                </c:pt>
                <c:pt idx="717">
                  <c:v>-175.41320702737539</c:v>
                </c:pt>
                <c:pt idx="718">
                  <c:v>-66.549402855737199</c:v>
                </c:pt>
                <c:pt idx="719">
                  <c:v>77.743123231127797</c:v>
                </c:pt>
                <c:pt idx="720">
                  <c:v>111.5652582185364</c:v>
                </c:pt>
                <c:pt idx="721">
                  <c:v>-17.635414687393219</c:v>
                </c:pt>
                <c:pt idx="722">
                  <c:v>-24.4569406713272</c:v>
                </c:pt>
                <c:pt idx="723">
                  <c:v>-45.535896385768403</c:v>
                </c:pt>
                <c:pt idx="724">
                  <c:v>-156.65728458744439</c:v>
                </c:pt>
                <c:pt idx="725">
                  <c:v>-113.018507606885</c:v>
                </c:pt>
                <c:pt idx="726">
                  <c:v>-46.727844820612397</c:v>
                </c:pt>
                <c:pt idx="727">
                  <c:v>-6.46351407140288</c:v>
                </c:pt>
                <c:pt idx="728">
                  <c:v>15.890739365792779</c:v>
                </c:pt>
                <c:pt idx="729">
                  <c:v>27.0998267540832</c:v>
                </c:pt>
                <c:pt idx="730">
                  <c:v>30.887203521848001</c:v>
                </c:pt>
                <c:pt idx="731">
                  <c:v>31.9160986275242</c:v>
                </c:pt>
                <c:pt idx="732">
                  <c:v>30.660871813792198</c:v>
                </c:pt>
                <c:pt idx="733">
                  <c:v>34.8550156547428</c:v>
                </c:pt>
                <c:pt idx="734">
                  <c:v>76.357557508927002</c:v>
                </c:pt>
                <c:pt idx="735">
                  <c:v>33.424086098425803</c:v>
                </c:pt>
                <c:pt idx="736">
                  <c:v>-2.84767047587806</c:v>
                </c:pt>
                <c:pt idx="737">
                  <c:v>24.152029112009</c:v>
                </c:pt>
                <c:pt idx="738">
                  <c:v>25.6531169680948</c:v>
                </c:pt>
                <c:pt idx="739">
                  <c:v>107.9697728658258</c:v>
                </c:pt>
                <c:pt idx="740">
                  <c:v>81.425595485120994</c:v>
                </c:pt>
                <c:pt idx="741">
                  <c:v>35.411972109209202</c:v>
                </c:pt>
                <c:pt idx="742">
                  <c:v>5.9280489097000197</c:v>
                </c:pt>
                <c:pt idx="743">
                  <c:v>-10.857870160302481</c:v>
                </c:pt>
                <c:pt idx="744">
                  <c:v>36.225060648965801</c:v>
                </c:pt>
                <c:pt idx="745">
                  <c:v>66.681129113799997</c:v>
                </c:pt>
                <c:pt idx="746">
                  <c:v>28.140498430415199</c:v>
                </c:pt>
                <c:pt idx="747">
                  <c:v>-2.7737956149676202</c:v>
                </c:pt>
                <c:pt idx="748">
                  <c:v>-14.37089645252164</c:v>
                </c:pt>
                <c:pt idx="749">
                  <c:v>-74.415530912599607</c:v>
                </c:pt>
                <c:pt idx="750">
                  <c:v>-142.13338640717799</c:v>
                </c:pt>
                <c:pt idx="751">
                  <c:v>52.417663952568802</c:v>
                </c:pt>
                <c:pt idx="752">
                  <c:v>25.921333118924</c:v>
                </c:pt>
                <c:pt idx="753">
                  <c:v>-6.0088587493033998</c:v>
                </c:pt>
                <c:pt idx="754">
                  <c:v>-1.294123318488474</c:v>
                </c:pt>
                <c:pt idx="755">
                  <c:v>17.81559229492392</c:v>
                </c:pt>
                <c:pt idx="756">
                  <c:v>0.54060595225441599</c:v>
                </c:pt>
                <c:pt idx="757">
                  <c:v>-11.23382057614254</c:v>
                </c:pt>
                <c:pt idx="758">
                  <c:v>-20.006555281199201</c:v>
                </c:pt>
                <c:pt idx="759">
                  <c:v>-17.263896455927341</c:v>
                </c:pt>
                <c:pt idx="760">
                  <c:v>-25.6302696239634</c:v>
                </c:pt>
                <c:pt idx="761">
                  <c:v>-9.9462736372761995</c:v>
                </c:pt>
                <c:pt idx="762">
                  <c:v>44.969654933601397</c:v>
                </c:pt>
                <c:pt idx="763">
                  <c:v>-107.0547956835768</c:v>
                </c:pt>
                <c:pt idx="764">
                  <c:v>-168.9727779973154</c:v>
                </c:pt>
                <c:pt idx="765">
                  <c:v>51.934449524599003</c:v>
                </c:pt>
                <c:pt idx="766">
                  <c:v>114.0022977355402</c:v>
                </c:pt>
                <c:pt idx="767">
                  <c:v>66.9476448396302</c:v>
                </c:pt>
                <c:pt idx="768">
                  <c:v>37.180405999230999</c:v>
                </c:pt>
                <c:pt idx="769">
                  <c:v>-28.2290116083852</c:v>
                </c:pt>
                <c:pt idx="770">
                  <c:v>-80.433681497433597</c:v>
                </c:pt>
                <c:pt idx="771">
                  <c:v>-64.755252890402204</c:v>
                </c:pt>
                <c:pt idx="772">
                  <c:v>-25.3814289452338</c:v>
                </c:pt>
                <c:pt idx="773">
                  <c:v>-12.19137372126918</c:v>
                </c:pt>
                <c:pt idx="774">
                  <c:v>-5.2852488747014004</c:v>
                </c:pt>
                <c:pt idx="775">
                  <c:v>-4.7801990707771997</c:v>
                </c:pt>
                <c:pt idx="776">
                  <c:v>-1.1453882242634119</c:v>
                </c:pt>
                <c:pt idx="777">
                  <c:v>14.89010896483922</c:v>
                </c:pt>
                <c:pt idx="778">
                  <c:v>-75.6410409921358</c:v>
                </c:pt>
                <c:pt idx="779">
                  <c:v>-137.58181571380021</c:v>
                </c:pt>
                <c:pt idx="780">
                  <c:v>-67.229746032308597</c:v>
                </c:pt>
                <c:pt idx="781">
                  <c:v>-17.029834543642441</c:v>
                </c:pt>
                <c:pt idx="782">
                  <c:v>10.7204178741934</c:v>
                </c:pt>
                <c:pt idx="783">
                  <c:v>26.627264278685601</c:v>
                </c:pt>
                <c:pt idx="784">
                  <c:v>32.242426648653002</c:v>
                </c:pt>
                <c:pt idx="785">
                  <c:v>34.181556154718997</c:v>
                </c:pt>
                <c:pt idx="786">
                  <c:v>52.3839072113906</c:v>
                </c:pt>
                <c:pt idx="787">
                  <c:v>76.215177129359006</c:v>
                </c:pt>
                <c:pt idx="788">
                  <c:v>59.0881082470056</c:v>
                </c:pt>
                <c:pt idx="789">
                  <c:v>-2.2603567722373801</c:v>
                </c:pt>
                <c:pt idx="790">
                  <c:v>-10.36337439727976</c:v>
                </c:pt>
                <c:pt idx="791">
                  <c:v>14.64994171529052</c:v>
                </c:pt>
                <c:pt idx="792">
                  <c:v>56.232559370531199</c:v>
                </c:pt>
                <c:pt idx="793">
                  <c:v>-4.1642571024583601</c:v>
                </c:pt>
                <c:pt idx="794">
                  <c:v>24.635859234063201</c:v>
                </c:pt>
                <c:pt idx="795">
                  <c:v>136.11972939042161</c:v>
                </c:pt>
                <c:pt idx="796">
                  <c:v>131.93289409616699</c:v>
                </c:pt>
                <c:pt idx="797">
                  <c:v>70.3356778271216</c:v>
                </c:pt>
                <c:pt idx="798">
                  <c:v>33.643360186761797</c:v>
                </c:pt>
                <c:pt idx="799">
                  <c:v>-1.8354379271627519</c:v>
                </c:pt>
                <c:pt idx="800">
                  <c:v>-30.934762225507399</c:v>
                </c:pt>
                <c:pt idx="801">
                  <c:v>-34.241689778356601</c:v>
                </c:pt>
                <c:pt idx="802">
                  <c:v>-32.159572663646799</c:v>
                </c:pt>
                <c:pt idx="803">
                  <c:v>-51.031202759237999</c:v>
                </c:pt>
                <c:pt idx="804">
                  <c:v>-53.523685103962599</c:v>
                </c:pt>
                <c:pt idx="805">
                  <c:v>-53.019579525021797</c:v>
                </c:pt>
                <c:pt idx="806">
                  <c:v>-32.942579610267799</c:v>
                </c:pt>
                <c:pt idx="807">
                  <c:v>-14.732895849219821</c:v>
                </c:pt>
                <c:pt idx="808">
                  <c:v>-11.72033760617138</c:v>
                </c:pt>
                <c:pt idx="809">
                  <c:v>-9.3475712331304006</c:v>
                </c:pt>
                <c:pt idx="810">
                  <c:v>-6.7018034339456998</c:v>
                </c:pt>
                <c:pt idx="811">
                  <c:v>-4.8008454140897197</c:v>
                </c:pt>
                <c:pt idx="812">
                  <c:v>0.417947409757498</c:v>
                </c:pt>
                <c:pt idx="813">
                  <c:v>-0.37719026885137602</c:v>
                </c:pt>
                <c:pt idx="814">
                  <c:v>4.57745249630198</c:v>
                </c:pt>
                <c:pt idx="815">
                  <c:v>-1.977961297501432</c:v>
                </c:pt>
                <c:pt idx="816">
                  <c:v>-8.0669620366858403</c:v>
                </c:pt>
                <c:pt idx="817">
                  <c:v>116.1879368060974</c:v>
                </c:pt>
                <c:pt idx="818">
                  <c:v>128.06007011975061</c:v>
                </c:pt>
                <c:pt idx="819">
                  <c:v>77.967877065078198</c:v>
                </c:pt>
                <c:pt idx="820">
                  <c:v>13.518334509796979</c:v>
                </c:pt>
                <c:pt idx="821">
                  <c:v>-51.899291413834803</c:v>
                </c:pt>
                <c:pt idx="822">
                  <c:v>-55.5736121149002</c:v>
                </c:pt>
                <c:pt idx="823">
                  <c:v>-48.229534471662603</c:v>
                </c:pt>
                <c:pt idx="824">
                  <c:v>-63.841648799340597</c:v>
                </c:pt>
                <c:pt idx="825">
                  <c:v>-69.274077342504</c:v>
                </c:pt>
                <c:pt idx="826">
                  <c:v>-138.7530025888486</c:v>
                </c:pt>
                <c:pt idx="827">
                  <c:v>-107.11279832258219</c:v>
                </c:pt>
                <c:pt idx="828">
                  <c:v>-60.401251431389397</c:v>
                </c:pt>
                <c:pt idx="829">
                  <c:v>-26.609259904019801</c:v>
                </c:pt>
                <c:pt idx="830">
                  <c:v>-6.1470935335501196</c:v>
                </c:pt>
                <c:pt idx="831">
                  <c:v>8.8511675895414204</c:v>
                </c:pt>
                <c:pt idx="832">
                  <c:v>14.274401872142301</c:v>
                </c:pt>
                <c:pt idx="833">
                  <c:v>17.555878871922761</c:v>
                </c:pt>
                <c:pt idx="834">
                  <c:v>20.930073639174001</c:v>
                </c:pt>
                <c:pt idx="835">
                  <c:v>20.320179920123799</c:v>
                </c:pt>
                <c:pt idx="836">
                  <c:v>19.700474058338958</c:v>
                </c:pt>
                <c:pt idx="837">
                  <c:v>16.790465066059539</c:v>
                </c:pt>
                <c:pt idx="838">
                  <c:v>24.265271091051002</c:v>
                </c:pt>
                <c:pt idx="839">
                  <c:v>8.1481550240803795</c:v>
                </c:pt>
                <c:pt idx="840">
                  <c:v>8.9954356715821397</c:v>
                </c:pt>
                <c:pt idx="841">
                  <c:v>8.2724149455697003</c:v>
                </c:pt>
                <c:pt idx="842">
                  <c:v>5.8773892990396597</c:v>
                </c:pt>
                <c:pt idx="843">
                  <c:v>4.9309489784631797</c:v>
                </c:pt>
                <c:pt idx="844">
                  <c:v>4.1196289191724196</c:v>
                </c:pt>
                <c:pt idx="845">
                  <c:v>4.9774951269785603</c:v>
                </c:pt>
                <c:pt idx="846">
                  <c:v>4.4625998137828402</c:v>
                </c:pt>
                <c:pt idx="847">
                  <c:v>5.4796283050661598</c:v>
                </c:pt>
                <c:pt idx="848">
                  <c:v>2.71200772459318</c:v>
                </c:pt>
                <c:pt idx="849">
                  <c:v>1.7027888654265719</c:v>
                </c:pt>
                <c:pt idx="850">
                  <c:v>1.79093870177452</c:v>
                </c:pt>
                <c:pt idx="851">
                  <c:v>2.5275597611733001</c:v>
                </c:pt>
                <c:pt idx="852">
                  <c:v>2.0643035593351402</c:v>
                </c:pt>
                <c:pt idx="853">
                  <c:v>1.6845930455287621</c:v>
                </c:pt>
                <c:pt idx="854">
                  <c:v>1.373793986094378</c:v>
                </c:pt>
                <c:pt idx="855">
                  <c:v>1.8941487105786221</c:v>
                </c:pt>
                <c:pt idx="856">
                  <c:v>3.6579663400364999</c:v>
                </c:pt>
                <c:pt idx="857">
                  <c:v>1.4264842266012021</c:v>
                </c:pt>
                <c:pt idx="858">
                  <c:v>-0.74951398118879797</c:v>
                </c:pt>
                <c:pt idx="859">
                  <c:v>1.8658282648333699</c:v>
                </c:pt>
                <c:pt idx="860">
                  <c:v>-2.0932499717792399</c:v>
                </c:pt>
                <c:pt idx="861">
                  <c:v>-6.6720453398218398</c:v>
                </c:pt>
                <c:pt idx="862">
                  <c:v>-3.6375437253915401</c:v>
                </c:pt>
                <c:pt idx="863">
                  <c:v>3.00045810795574</c:v>
                </c:pt>
                <c:pt idx="864">
                  <c:v>4.4758597240079201</c:v>
                </c:pt>
                <c:pt idx="865">
                  <c:v>2.8059319902923399</c:v>
                </c:pt>
                <c:pt idx="866">
                  <c:v>-1.42730456953553</c:v>
                </c:pt>
                <c:pt idx="867">
                  <c:v>-3.3350511513706598E-3</c:v>
                </c:pt>
                <c:pt idx="868">
                  <c:v>-4.5766436686242198</c:v>
                </c:pt>
                <c:pt idx="869">
                  <c:v>-20.2285268425724</c:v>
                </c:pt>
                <c:pt idx="870">
                  <c:v>-13.773707507363721</c:v>
                </c:pt>
                <c:pt idx="871">
                  <c:v>-6.1206298803649197</c:v>
                </c:pt>
                <c:pt idx="872">
                  <c:v>-2.03863805007986</c:v>
                </c:pt>
                <c:pt idx="873">
                  <c:v>5.8789561635984402</c:v>
                </c:pt>
                <c:pt idx="874">
                  <c:v>4.0809221677815799</c:v>
                </c:pt>
                <c:pt idx="875">
                  <c:v>5.1244804214612802</c:v>
                </c:pt>
                <c:pt idx="876">
                  <c:v>6.2492289824676401</c:v>
                </c:pt>
                <c:pt idx="877">
                  <c:v>4.2808860042711601</c:v>
                </c:pt>
                <c:pt idx="878">
                  <c:v>9.84181259457492</c:v>
                </c:pt>
                <c:pt idx="879">
                  <c:v>20.343539050730602</c:v>
                </c:pt>
                <c:pt idx="880">
                  <c:v>-3.80070295779996</c:v>
                </c:pt>
                <c:pt idx="881">
                  <c:v>-3.2255044603231</c:v>
                </c:pt>
                <c:pt idx="882">
                  <c:v>-1.945837835585692</c:v>
                </c:pt>
                <c:pt idx="883">
                  <c:v>-1.0889742414072381</c:v>
                </c:pt>
                <c:pt idx="884">
                  <c:v>-2.0708670373198799</c:v>
                </c:pt>
                <c:pt idx="885">
                  <c:v>0.54237802514252798</c:v>
                </c:pt>
                <c:pt idx="886">
                  <c:v>-1.0275366025621659</c:v>
                </c:pt>
                <c:pt idx="887">
                  <c:v>-1.1318402264427221</c:v>
                </c:pt>
                <c:pt idx="888">
                  <c:v>0.40835190281142197</c:v>
                </c:pt>
                <c:pt idx="889">
                  <c:v>2.07013470648856</c:v>
                </c:pt>
                <c:pt idx="890">
                  <c:v>-0.14037297222874701</c:v>
                </c:pt>
                <c:pt idx="891">
                  <c:v>1.647355147515156</c:v>
                </c:pt>
                <c:pt idx="892">
                  <c:v>2.6210275032136998</c:v>
                </c:pt>
                <c:pt idx="893">
                  <c:v>-2.4349201924403999E-2</c:v>
                </c:pt>
                <c:pt idx="894">
                  <c:v>-4.3845375629486198E-2</c:v>
                </c:pt>
                <c:pt idx="895">
                  <c:v>-0.82510965335016195</c:v>
                </c:pt>
                <c:pt idx="896">
                  <c:v>-1.24532478722442</c:v>
                </c:pt>
                <c:pt idx="897">
                  <c:v>0.1137576415801216</c:v>
                </c:pt>
                <c:pt idx="898">
                  <c:v>1.68389914448384</c:v>
                </c:pt>
                <c:pt idx="899">
                  <c:v>-10.598375013909459</c:v>
                </c:pt>
                <c:pt idx="900">
                  <c:v>-21.938790458307199</c:v>
                </c:pt>
                <c:pt idx="901">
                  <c:v>-18.976553017200882</c:v>
                </c:pt>
                <c:pt idx="902">
                  <c:v>-12.35004080035058</c:v>
                </c:pt>
                <c:pt idx="903">
                  <c:v>21.393612512261001</c:v>
                </c:pt>
                <c:pt idx="904">
                  <c:v>39.283080367450601</c:v>
                </c:pt>
                <c:pt idx="905">
                  <c:v>34.019746162824198</c:v>
                </c:pt>
                <c:pt idx="906">
                  <c:v>16.197195163040622</c:v>
                </c:pt>
                <c:pt idx="907">
                  <c:v>5.6533397897296203</c:v>
                </c:pt>
                <c:pt idx="908">
                  <c:v>-0.87708287725996004</c:v>
                </c:pt>
                <c:pt idx="909">
                  <c:v>-3.1656789239895602</c:v>
                </c:pt>
                <c:pt idx="910">
                  <c:v>-2.8183347991299401</c:v>
                </c:pt>
                <c:pt idx="911">
                  <c:v>-4.01855172739032</c:v>
                </c:pt>
                <c:pt idx="912">
                  <c:v>-4.5322301688900204</c:v>
                </c:pt>
                <c:pt idx="913">
                  <c:v>-6.9366859822885001</c:v>
                </c:pt>
                <c:pt idx="914">
                  <c:v>-3.3712064753722402</c:v>
                </c:pt>
                <c:pt idx="915">
                  <c:v>-4.1756486573799201</c:v>
                </c:pt>
                <c:pt idx="916">
                  <c:v>-16.845873145328039</c:v>
                </c:pt>
                <c:pt idx="917">
                  <c:v>-9.5895426445071408</c:v>
                </c:pt>
                <c:pt idx="918">
                  <c:v>-4.0033413644064799</c:v>
                </c:pt>
                <c:pt idx="919">
                  <c:v>-2.0270265215467602</c:v>
                </c:pt>
                <c:pt idx="920">
                  <c:v>-1.5239017810481099</c:v>
                </c:pt>
                <c:pt idx="921">
                  <c:v>-0.37448424988986601</c:v>
                </c:pt>
                <c:pt idx="922">
                  <c:v>-1.21943337115179</c:v>
                </c:pt>
                <c:pt idx="923">
                  <c:v>2.9790254678832002</c:v>
                </c:pt>
                <c:pt idx="924">
                  <c:v>1.452556751056884</c:v>
                </c:pt>
                <c:pt idx="925">
                  <c:v>-0.29915426010155399</c:v>
                </c:pt>
                <c:pt idx="926">
                  <c:v>-0.54933343934694601</c:v>
                </c:pt>
                <c:pt idx="927">
                  <c:v>-2.9876979000130799</c:v>
                </c:pt>
                <c:pt idx="928">
                  <c:v>-1.961483517483712</c:v>
                </c:pt>
                <c:pt idx="929">
                  <c:v>1.0645560598116519</c:v>
                </c:pt>
                <c:pt idx="930">
                  <c:v>3.5741396516230202</c:v>
                </c:pt>
                <c:pt idx="931">
                  <c:v>3.3335550303864401</c:v>
                </c:pt>
                <c:pt idx="932">
                  <c:v>2.2498200012361802</c:v>
                </c:pt>
                <c:pt idx="933">
                  <c:v>1.4941509177424539</c:v>
                </c:pt>
                <c:pt idx="934">
                  <c:v>0.19818732140992401</c:v>
                </c:pt>
                <c:pt idx="935">
                  <c:v>0.19300377247930739</c:v>
                </c:pt>
                <c:pt idx="936">
                  <c:v>0.18024721853118139</c:v>
                </c:pt>
                <c:pt idx="937">
                  <c:v>0.1635493200648486</c:v>
                </c:pt>
                <c:pt idx="938">
                  <c:v>3.2364026944838198</c:v>
                </c:pt>
                <c:pt idx="939">
                  <c:v>-0.51579601997877</c:v>
                </c:pt>
                <c:pt idx="940">
                  <c:v>-3.4872363712540002</c:v>
                </c:pt>
                <c:pt idx="941">
                  <c:v>0.33886313314454802</c:v>
                </c:pt>
                <c:pt idx="942">
                  <c:v>0.27114115196496402</c:v>
                </c:pt>
                <c:pt idx="943">
                  <c:v>-0.55578192017963601</c:v>
                </c:pt>
                <c:pt idx="944">
                  <c:v>1.3005952495081059</c:v>
                </c:pt>
                <c:pt idx="945">
                  <c:v>1.6556164027977559E-2</c:v>
                </c:pt>
                <c:pt idx="946">
                  <c:v>2.7418353433938399E-2</c:v>
                </c:pt>
                <c:pt idx="947">
                  <c:v>0.80533584443855599</c:v>
                </c:pt>
                <c:pt idx="948">
                  <c:v>0.45278874106686001</c:v>
                </c:pt>
                <c:pt idx="949">
                  <c:v>2.5394001017442802</c:v>
                </c:pt>
                <c:pt idx="950">
                  <c:v>-4.85427135565262</c:v>
                </c:pt>
                <c:pt idx="951">
                  <c:v>2.60201398426232</c:v>
                </c:pt>
                <c:pt idx="952">
                  <c:v>-12.430436826673199</c:v>
                </c:pt>
                <c:pt idx="953">
                  <c:v>-5.2456799877039799</c:v>
                </c:pt>
                <c:pt idx="954">
                  <c:v>-3.8075642671724199</c:v>
                </c:pt>
                <c:pt idx="955">
                  <c:v>5.7260549021785803</c:v>
                </c:pt>
                <c:pt idx="956">
                  <c:v>-8.9946010368861398</c:v>
                </c:pt>
                <c:pt idx="957">
                  <c:v>10.542028272492621</c:v>
                </c:pt>
                <c:pt idx="958">
                  <c:v>4.5699010867645997</c:v>
                </c:pt>
                <c:pt idx="959">
                  <c:v>3.8974202618818801</c:v>
                </c:pt>
                <c:pt idx="960">
                  <c:v>2.5314317586531598</c:v>
                </c:pt>
                <c:pt idx="961">
                  <c:v>-1.491850874898738</c:v>
                </c:pt>
                <c:pt idx="962">
                  <c:v>1.60878120637049</c:v>
                </c:pt>
                <c:pt idx="963">
                  <c:v>-0.49905339158295398</c:v>
                </c:pt>
                <c:pt idx="964">
                  <c:v>1.3674765760330401</c:v>
                </c:pt>
                <c:pt idx="965">
                  <c:v>26.332559600697799</c:v>
                </c:pt>
                <c:pt idx="966">
                  <c:v>22.834421890737801</c:v>
                </c:pt>
                <c:pt idx="967">
                  <c:v>9.6154340775478406</c:v>
                </c:pt>
                <c:pt idx="968">
                  <c:v>3.61372537200914</c:v>
                </c:pt>
                <c:pt idx="969">
                  <c:v>-1.6915309865121819</c:v>
                </c:pt>
                <c:pt idx="970">
                  <c:v>-4.77850374565688</c:v>
                </c:pt>
                <c:pt idx="971">
                  <c:v>-5.6117830184182802</c:v>
                </c:pt>
                <c:pt idx="972">
                  <c:v>-7.3854465623059404</c:v>
                </c:pt>
                <c:pt idx="973">
                  <c:v>-6.5262920095028401</c:v>
                </c:pt>
                <c:pt idx="974">
                  <c:v>-3.3546229580445202</c:v>
                </c:pt>
                <c:pt idx="975">
                  <c:v>6.4831943822660802</c:v>
                </c:pt>
                <c:pt idx="976">
                  <c:v>-8.9216982675536407</c:v>
                </c:pt>
                <c:pt idx="977">
                  <c:v>-2.9503883979321799</c:v>
                </c:pt>
                <c:pt idx="978">
                  <c:v>-11.656335663383659</c:v>
                </c:pt>
                <c:pt idx="979">
                  <c:v>-13.1811763828838</c:v>
                </c:pt>
                <c:pt idx="980">
                  <c:v>-11.090846554199359</c:v>
                </c:pt>
                <c:pt idx="981">
                  <c:v>-6.1683479956109402</c:v>
                </c:pt>
                <c:pt idx="982">
                  <c:v>-2.9134696871505001</c:v>
                </c:pt>
                <c:pt idx="983">
                  <c:v>0.72563071413303404</c:v>
                </c:pt>
                <c:pt idx="984">
                  <c:v>2.8572097463631998</c:v>
                </c:pt>
                <c:pt idx="985">
                  <c:v>2.4334507863022399</c:v>
                </c:pt>
                <c:pt idx="986">
                  <c:v>2.8331801075173</c:v>
                </c:pt>
                <c:pt idx="987">
                  <c:v>2.9290483829596798</c:v>
                </c:pt>
                <c:pt idx="988">
                  <c:v>-0.26031681414681801</c:v>
                </c:pt>
                <c:pt idx="989">
                  <c:v>0.95146439113038195</c:v>
                </c:pt>
                <c:pt idx="990">
                  <c:v>0.85121469597841004</c:v>
                </c:pt>
                <c:pt idx="991">
                  <c:v>-2.6305402610435399E-2</c:v>
                </c:pt>
                <c:pt idx="992">
                  <c:v>-0.54792645523126404</c:v>
                </c:pt>
                <c:pt idx="993">
                  <c:v>-5.6207287214307601E-2</c:v>
                </c:pt>
                <c:pt idx="994">
                  <c:v>1.014462540017286</c:v>
                </c:pt>
                <c:pt idx="995">
                  <c:v>0.82654463594232597</c:v>
                </c:pt>
                <c:pt idx="996">
                  <c:v>-2.4261844314924601</c:v>
                </c:pt>
                <c:pt idx="997">
                  <c:v>-0.36790057736166198</c:v>
                </c:pt>
                <c:pt idx="998">
                  <c:v>0.87697943210637797</c:v>
                </c:pt>
                <c:pt idx="999">
                  <c:v>2.4872705902470801E-2</c:v>
                </c:pt>
                <c:pt idx="1000">
                  <c:v>0.29068704601180601</c:v>
                </c:pt>
                <c:pt idx="1001">
                  <c:v>0.43441038786820602</c:v>
                </c:pt>
                <c:pt idx="1002">
                  <c:v>2.0470830099977402</c:v>
                </c:pt>
                <c:pt idx="1003">
                  <c:v>1.35530560571742</c:v>
                </c:pt>
                <c:pt idx="1004">
                  <c:v>-0.67414313056261799</c:v>
                </c:pt>
                <c:pt idx="1005">
                  <c:v>2.7988584069879199</c:v>
                </c:pt>
                <c:pt idx="1006">
                  <c:v>2.4032573097680201</c:v>
                </c:pt>
                <c:pt idx="1007">
                  <c:v>-1.052334794649642</c:v>
                </c:pt>
                <c:pt idx="1008">
                  <c:v>-2.2839388612049598</c:v>
                </c:pt>
                <c:pt idx="1009">
                  <c:v>-2.1275144567330599</c:v>
                </c:pt>
                <c:pt idx="1010">
                  <c:v>-0.37731954782077198</c:v>
                </c:pt>
                <c:pt idx="1011">
                  <c:v>0.68413570017109404</c:v>
                </c:pt>
                <c:pt idx="1012">
                  <c:v>-0.26748878709190999</c:v>
                </c:pt>
                <c:pt idx="1013">
                  <c:v>3.82665441625972</c:v>
                </c:pt>
                <c:pt idx="1014">
                  <c:v>0.65067722611661005</c:v>
                </c:pt>
                <c:pt idx="1015">
                  <c:v>1.05003180057972</c:v>
                </c:pt>
                <c:pt idx="1016">
                  <c:v>-0.31412339202532003</c:v>
                </c:pt>
                <c:pt idx="1017">
                  <c:v>-1.1114334577904399</c:v>
                </c:pt>
                <c:pt idx="1018">
                  <c:v>0.79403862296018601</c:v>
                </c:pt>
                <c:pt idx="1019">
                  <c:v>0.34013448603062202</c:v>
                </c:pt>
                <c:pt idx="1020">
                  <c:v>-0.72258834371962999</c:v>
                </c:pt>
                <c:pt idx="1021">
                  <c:v>-1.319725511364894</c:v>
                </c:pt>
                <c:pt idx="1022">
                  <c:v>-5.9319523232635597E-2</c:v>
                </c:pt>
                <c:pt idx="1023">
                  <c:v>-0.854830904935312</c:v>
                </c:pt>
                <c:pt idx="1024">
                  <c:v>-0.51115062750510798</c:v>
                </c:pt>
                <c:pt idx="1025">
                  <c:v>-0.280533925255188</c:v>
                </c:pt>
                <c:pt idx="1026">
                  <c:v>1.420570753753972</c:v>
                </c:pt>
                <c:pt idx="1027">
                  <c:v>-1.5113148336378599</c:v>
                </c:pt>
                <c:pt idx="1028">
                  <c:v>-0.85802289878731997</c:v>
                </c:pt>
                <c:pt idx="1029">
                  <c:v>-1.199970475896792</c:v>
                </c:pt>
                <c:pt idx="1030">
                  <c:v>-0.56845855363319198</c:v>
                </c:pt>
                <c:pt idx="1031">
                  <c:v>-0.16356566487854921</c:v>
                </c:pt>
                <c:pt idx="1032">
                  <c:v>-0.68876846437697004</c:v>
                </c:pt>
                <c:pt idx="1033">
                  <c:v>0.58228707052453599</c:v>
                </c:pt>
                <c:pt idx="1034">
                  <c:v>0.53528344006067397</c:v>
                </c:pt>
                <c:pt idx="1035">
                  <c:v>0.48024227827794203</c:v>
                </c:pt>
                <c:pt idx="1036">
                  <c:v>0.42329281940135999</c:v>
                </c:pt>
                <c:pt idx="1037">
                  <c:v>0.36807561263184602</c:v>
                </c:pt>
                <c:pt idx="1038">
                  <c:v>0.31667022075895801</c:v>
                </c:pt>
                <c:pt idx="1039">
                  <c:v>-1.2789190837354181</c:v>
                </c:pt>
                <c:pt idx="1040">
                  <c:v>-1.3898152306959579</c:v>
                </c:pt>
                <c:pt idx="1041">
                  <c:v>0.93772908967029001</c:v>
                </c:pt>
                <c:pt idx="1042">
                  <c:v>1.5014030423868041</c:v>
                </c:pt>
                <c:pt idx="1043">
                  <c:v>1.7611995828156319</c:v>
                </c:pt>
                <c:pt idx="1044">
                  <c:v>1.8273951445611321</c:v>
                </c:pt>
                <c:pt idx="1045">
                  <c:v>-1.3232491230619079</c:v>
                </c:pt>
                <c:pt idx="1046">
                  <c:v>-3.4551202320019798E-2</c:v>
                </c:pt>
                <c:pt idx="1047">
                  <c:v>-3.9695007710328203E-2</c:v>
                </c:pt>
                <c:pt idx="1048">
                  <c:v>-0.81542879159794401</c:v>
                </c:pt>
                <c:pt idx="1049">
                  <c:v>1.0873467516881019</c:v>
                </c:pt>
                <c:pt idx="1050">
                  <c:v>0.61664008120591995</c:v>
                </c:pt>
                <c:pt idx="1051">
                  <c:v>-1.2440264290290881</c:v>
                </c:pt>
                <c:pt idx="1052">
                  <c:v>3.4354261748863399E-2</c:v>
                </c:pt>
                <c:pt idx="1053">
                  <c:v>-0.75507419404565002</c:v>
                </c:pt>
                <c:pt idx="1054">
                  <c:v>-1.187162404994996</c:v>
                </c:pt>
                <c:pt idx="1055">
                  <c:v>-1.384376510160424</c:v>
                </c:pt>
                <c:pt idx="1056">
                  <c:v>-0.65732307602440398</c:v>
                </c:pt>
                <c:pt idx="1057">
                  <c:v>1.357223247974332</c:v>
                </c:pt>
                <c:pt idx="1058">
                  <c:v>-2.1582677356989599</c:v>
                </c:pt>
                <c:pt idx="1059">
                  <c:v>-1.044041366015332</c:v>
                </c:pt>
                <c:pt idx="1060">
                  <c:v>0.44617099437935998</c:v>
                </c:pt>
                <c:pt idx="1061">
                  <c:v>2.0839543945717001</c:v>
                </c:pt>
                <c:pt idx="1062">
                  <c:v>0.63057401605110397</c:v>
                </c:pt>
                <c:pt idx="1063">
                  <c:v>-0.26583073644199401</c:v>
                </c:pt>
                <c:pt idx="1064">
                  <c:v>-0.78550250787588805</c:v>
                </c:pt>
                <c:pt idx="1065">
                  <c:v>-0.28067703322495602</c:v>
                </c:pt>
                <c:pt idx="1066">
                  <c:v>1.5818915713881621</c:v>
                </c:pt>
                <c:pt idx="1067">
                  <c:v>0.28754086676846002</c:v>
                </c:pt>
                <c:pt idx="1068">
                  <c:v>0.27720997412703602</c:v>
                </c:pt>
                <c:pt idx="1069">
                  <c:v>1.0312878358109461</c:v>
                </c:pt>
                <c:pt idx="1070">
                  <c:v>-0.89457571255453605</c:v>
                </c:pt>
                <c:pt idx="1071">
                  <c:v>0.32739853831527199</c:v>
                </c:pt>
                <c:pt idx="1072">
                  <c:v>0.26371622850261001</c:v>
                </c:pt>
                <c:pt idx="1073">
                  <c:v>0.212444967240596</c:v>
                </c:pt>
                <c:pt idx="1074">
                  <c:v>0.17124217373804901</c:v>
                </c:pt>
                <c:pt idx="1075">
                  <c:v>1.686340698441674</c:v>
                </c:pt>
                <c:pt idx="1076">
                  <c:v>0.95438987879686599</c:v>
                </c:pt>
                <c:pt idx="1077">
                  <c:v>-1.0776799511086661</c:v>
                </c:pt>
                <c:pt idx="1078">
                  <c:v>0.86465197613452804</c:v>
                </c:pt>
                <c:pt idx="1079">
                  <c:v>-1.1201215453520339</c:v>
                </c:pt>
                <c:pt idx="1080">
                  <c:v>0.85228102452187005</c:v>
                </c:pt>
                <c:pt idx="1081">
                  <c:v>0.43457189763103599</c:v>
                </c:pt>
                <c:pt idx="1082">
                  <c:v>0.93832644826775402</c:v>
                </c:pt>
                <c:pt idx="1083">
                  <c:v>-0.357728705980836</c:v>
                </c:pt>
                <c:pt idx="1084">
                  <c:v>-0.33675609749118601</c:v>
                </c:pt>
                <c:pt idx="1085">
                  <c:v>-1.8559775208659619</c:v>
                </c:pt>
                <c:pt idx="1086">
                  <c:v>-1.892059373854978</c:v>
                </c:pt>
                <c:pt idx="1087">
                  <c:v>-0.269214799142732</c:v>
                </c:pt>
                <c:pt idx="1088">
                  <c:v>-0.83848654272560397</c:v>
                </c:pt>
                <c:pt idx="1089">
                  <c:v>0.41338765631500402</c:v>
                </c:pt>
                <c:pt idx="1090">
                  <c:v>0.36303508794989803</c:v>
                </c:pt>
                <c:pt idx="1091">
                  <c:v>0.31467984605564597</c:v>
                </c:pt>
                <c:pt idx="1092">
                  <c:v>1.044152909048182</c:v>
                </c:pt>
                <c:pt idx="1093">
                  <c:v>0.651300776324504</c:v>
                </c:pt>
                <c:pt idx="1094">
                  <c:v>-0.38941480924299399</c:v>
                </c:pt>
                <c:pt idx="1095">
                  <c:v>-0.98882588743224598</c:v>
                </c:pt>
                <c:pt idx="1096">
                  <c:v>0.25292616817274</c:v>
                </c:pt>
                <c:pt idx="1097">
                  <c:v>-0.56944067883940797</c:v>
                </c:pt>
                <c:pt idx="1098">
                  <c:v>-0.25578564647955998</c:v>
                </c:pt>
                <c:pt idx="1099">
                  <c:v>-5.6259736602585E-2</c:v>
                </c:pt>
                <c:pt idx="1100">
                  <c:v>6.5212764348986596E-2</c:v>
                </c:pt>
                <c:pt idx="1101">
                  <c:v>-0.63987526586558596</c:v>
                </c:pt>
                <c:pt idx="1102">
                  <c:v>0.52119019628581398</c:v>
                </c:pt>
                <c:pt idx="1103">
                  <c:v>0.41128443301599399</c:v>
                </c:pt>
                <c:pt idx="1104">
                  <c:v>0.32509863899464198</c:v>
                </c:pt>
                <c:pt idx="1105">
                  <c:v>1.031458231018576</c:v>
                </c:pt>
                <c:pt idx="1106">
                  <c:v>1.3995121989780539</c:v>
                </c:pt>
                <c:pt idx="1107">
                  <c:v>-2.7241268023866399E-4</c:v>
                </c:pt>
                <c:pt idx="1108">
                  <c:v>-3.9293791854756002</c:v>
                </c:pt>
                <c:pt idx="1109">
                  <c:v>-1.422517769599474</c:v>
                </c:pt>
                <c:pt idx="1110">
                  <c:v>3.2356502270804999</c:v>
                </c:pt>
                <c:pt idx="1111">
                  <c:v>4.2936537549420404</c:v>
                </c:pt>
                <c:pt idx="1112">
                  <c:v>0.83694257531617799</c:v>
                </c:pt>
                <c:pt idx="1113">
                  <c:v>1.061436518223156</c:v>
                </c:pt>
                <c:pt idx="1114">
                  <c:v>-0.40664767707177402</c:v>
                </c:pt>
                <c:pt idx="1115">
                  <c:v>-0.48555728083511401</c:v>
                </c:pt>
                <c:pt idx="1116">
                  <c:v>-0.50794821900262199</c:v>
                </c:pt>
                <c:pt idx="1117">
                  <c:v>0.27873236720352601</c:v>
                </c:pt>
                <c:pt idx="1118">
                  <c:v>-4.1414753763869001E-2</c:v>
                </c:pt>
                <c:pt idx="1119">
                  <c:v>-1.7789042494738581</c:v>
                </c:pt>
                <c:pt idx="1120">
                  <c:v>0.37420934386903598</c:v>
                </c:pt>
                <c:pt idx="1121">
                  <c:v>8.8339204417993006E-2</c:v>
                </c:pt>
                <c:pt idx="1122">
                  <c:v>-3.9586927630873401</c:v>
                </c:pt>
                <c:pt idx="1123">
                  <c:v>-9.2636195872202407</c:v>
                </c:pt>
                <c:pt idx="1124">
                  <c:v>5.0815598665013999</c:v>
                </c:pt>
                <c:pt idx="1125">
                  <c:v>2.5181544011416999</c:v>
                </c:pt>
                <c:pt idx="1126">
                  <c:v>0.866790232627628</c:v>
                </c:pt>
                <c:pt idx="1127">
                  <c:v>2.1635701004723402</c:v>
                </c:pt>
                <c:pt idx="1128">
                  <c:v>1.2778981044129381</c:v>
                </c:pt>
                <c:pt idx="1129">
                  <c:v>-0.86172311529506596</c:v>
                </c:pt>
                <c:pt idx="1130">
                  <c:v>-0.54270032304851401</c:v>
                </c:pt>
                <c:pt idx="1131">
                  <c:v>0.44884143804385601</c:v>
                </c:pt>
                <c:pt idx="1132">
                  <c:v>-1.30654117961181</c:v>
                </c:pt>
                <c:pt idx="1133">
                  <c:v>-0.73653122973466201</c:v>
                </c:pt>
                <c:pt idx="1134">
                  <c:v>-3.45644212937676</c:v>
                </c:pt>
                <c:pt idx="1135">
                  <c:v>-0.25459974193179602</c:v>
                </c:pt>
                <c:pt idx="1136">
                  <c:v>1.661833176055918</c:v>
                </c:pt>
                <c:pt idx="1137">
                  <c:v>1.1690350867324679</c:v>
                </c:pt>
                <c:pt idx="1138">
                  <c:v>1.5909511793392681</c:v>
                </c:pt>
                <c:pt idx="1139">
                  <c:v>0.98773352343871801</c:v>
                </c:pt>
                <c:pt idx="1140">
                  <c:v>2.9014621841083601</c:v>
                </c:pt>
                <c:pt idx="1141">
                  <c:v>24.024709692623599</c:v>
                </c:pt>
                <c:pt idx="1142">
                  <c:v>25.379038514607402</c:v>
                </c:pt>
                <c:pt idx="1143">
                  <c:v>-2.1812974743219802</c:v>
                </c:pt>
                <c:pt idx="1144">
                  <c:v>-18.59418645955844</c:v>
                </c:pt>
                <c:pt idx="1145">
                  <c:v>-13.51290938945394</c:v>
                </c:pt>
                <c:pt idx="1146">
                  <c:v>-7.4502354011791398</c:v>
                </c:pt>
                <c:pt idx="1147">
                  <c:v>-8.1025032103912604</c:v>
                </c:pt>
                <c:pt idx="1148">
                  <c:v>-5.7544059297693799</c:v>
                </c:pt>
                <c:pt idx="1149">
                  <c:v>-0.95866798982702595</c:v>
                </c:pt>
                <c:pt idx="1150">
                  <c:v>-1.149748087422882</c:v>
                </c:pt>
                <c:pt idx="1151">
                  <c:v>-0.43095135038584798</c:v>
                </c:pt>
                <c:pt idx="1152">
                  <c:v>-1.53051802055275</c:v>
                </c:pt>
                <c:pt idx="1153">
                  <c:v>-0.55881281861992604</c:v>
                </c:pt>
                <c:pt idx="1154">
                  <c:v>4.8749396842402398E-2</c:v>
                </c:pt>
                <c:pt idx="1155">
                  <c:v>-1.1411293776709861</c:v>
                </c:pt>
                <c:pt idx="1156">
                  <c:v>0.53176173687026196</c:v>
                </c:pt>
                <c:pt idx="1157">
                  <c:v>0.72689702010071999</c:v>
                </c:pt>
                <c:pt idx="1158">
                  <c:v>1.5809445754484419</c:v>
                </c:pt>
                <c:pt idx="1159">
                  <c:v>2.7845820183422401</c:v>
                </c:pt>
                <c:pt idx="1160">
                  <c:v>2.5870391224788798</c:v>
                </c:pt>
                <c:pt idx="1161">
                  <c:v>3.11460008682598</c:v>
                </c:pt>
                <c:pt idx="1162">
                  <c:v>0.94852958350758199</c:v>
                </c:pt>
                <c:pt idx="1163">
                  <c:v>0.38467786046306601</c:v>
                </c:pt>
                <c:pt idx="1164">
                  <c:v>0.80451603640384195</c:v>
                </c:pt>
                <c:pt idx="1165">
                  <c:v>0.23954271066116001</c:v>
                </c:pt>
                <c:pt idx="1166">
                  <c:v>0.66581234483704799</c:v>
                </c:pt>
                <c:pt idx="1167">
                  <c:v>0.1116136323337054</c:v>
                </c:pt>
                <c:pt idx="1168">
                  <c:v>1.3261737832771221</c:v>
                </c:pt>
                <c:pt idx="1169">
                  <c:v>-1.1169873348700721</c:v>
                </c:pt>
                <c:pt idx="1170">
                  <c:v>-1.7441606797568221</c:v>
                </c:pt>
                <c:pt idx="1171">
                  <c:v>-1.2553132305065819</c:v>
                </c:pt>
                <c:pt idx="1172">
                  <c:v>0.65047137653060005</c:v>
                </c:pt>
                <c:pt idx="1173">
                  <c:v>13.387946908054561</c:v>
                </c:pt>
                <c:pt idx="1174">
                  <c:v>18.017470609005901</c:v>
                </c:pt>
                <c:pt idx="1175">
                  <c:v>9.8313464320457804</c:v>
                </c:pt>
                <c:pt idx="1176">
                  <c:v>5.2342710689236798</c:v>
                </c:pt>
                <c:pt idx="1177">
                  <c:v>-0.89082309528703996</c:v>
                </c:pt>
                <c:pt idx="1178">
                  <c:v>-2.9749430936316799</c:v>
                </c:pt>
                <c:pt idx="1179">
                  <c:v>-4.8627961722594799</c:v>
                </c:pt>
                <c:pt idx="1180">
                  <c:v>-4.2025182093820401</c:v>
                </c:pt>
                <c:pt idx="1181">
                  <c:v>-1.257678436613104</c:v>
                </c:pt>
                <c:pt idx="1182">
                  <c:v>9.9400598405432792</c:v>
                </c:pt>
                <c:pt idx="1183">
                  <c:v>-5.6153189490133801</c:v>
                </c:pt>
                <c:pt idx="1184">
                  <c:v>-9.2856310323394595</c:v>
                </c:pt>
                <c:pt idx="1185">
                  <c:v>-6.3642407153815803</c:v>
                </c:pt>
                <c:pt idx="1186">
                  <c:v>-6.6234244408082601</c:v>
                </c:pt>
                <c:pt idx="1187">
                  <c:v>-4.8925439158960797</c:v>
                </c:pt>
                <c:pt idx="1188">
                  <c:v>-5.1641956381099599</c:v>
                </c:pt>
                <c:pt idx="1189">
                  <c:v>11.29824749970996</c:v>
                </c:pt>
                <c:pt idx="1190">
                  <c:v>47.225026949409198</c:v>
                </c:pt>
                <c:pt idx="1191">
                  <c:v>27.808418229157201</c:v>
                </c:pt>
                <c:pt idx="1192">
                  <c:v>12.44726236809502</c:v>
                </c:pt>
                <c:pt idx="1193">
                  <c:v>1.726114206288152</c:v>
                </c:pt>
                <c:pt idx="1194">
                  <c:v>-6.4996175454773599</c:v>
                </c:pt>
                <c:pt idx="1195">
                  <c:v>-8.10420007445334</c:v>
                </c:pt>
                <c:pt idx="1196">
                  <c:v>-10.28336172592188</c:v>
                </c:pt>
                <c:pt idx="1197">
                  <c:v>-9.5635794454374992</c:v>
                </c:pt>
                <c:pt idx="1198">
                  <c:v>-7.8751410767833203</c:v>
                </c:pt>
                <c:pt idx="1199">
                  <c:v>-6.4569587999465003</c:v>
                </c:pt>
                <c:pt idx="1200">
                  <c:v>-7.63901546384486</c:v>
                </c:pt>
                <c:pt idx="1201">
                  <c:v>-8.0067261958747409</c:v>
                </c:pt>
                <c:pt idx="1202">
                  <c:v>-5.4874199497791603</c:v>
                </c:pt>
                <c:pt idx="1203">
                  <c:v>-5.2462228418235801</c:v>
                </c:pt>
                <c:pt idx="1204">
                  <c:v>-4.8477448985876999</c:v>
                </c:pt>
                <c:pt idx="1205">
                  <c:v>-5.9473496098812602</c:v>
                </c:pt>
                <c:pt idx="1206">
                  <c:v>-9.4950638400672407</c:v>
                </c:pt>
                <c:pt idx="1207">
                  <c:v>-19.103210886750421</c:v>
                </c:pt>
                <c:pt idx="1208">
                  <c:v>-11.48798483519206</c:v>
                </c:pt>
                <c:pt idx="1209">
                  <c:v>-7.80385980464846</c:v>
                </c:pt>
                <c:pt idx="1210">
                  <c:v>-3.5844456862066201</c:v>
                </c:pt>
                <c:pt idx="1211">
                  <c:v>0.74904250896606195</c:v>
                </c:pt>
                <c:pt idx="1212">
                  <c:v>1.0120942268381621</c:v>
                </c:pt>
                <c:pt idx="1213">
                  <c:v>1.1244082982708219</c:v>
                </c:pt>
                <c:pt idx="1214">
                  <c:v>1.9236102938269199</c:v>
                </c:pt>
                <c:pt idx="1215">
                  <c:v>3.1035945760864001</c:v>
                </c:pt>
                <c:pt idx="1216">
                  <c:v>2.8902885613004599</c:v>
                </c:pt>
                <c:pt idx="1217">
                  <c:v>2.6199532260710199</c:v>
                </c:pt>
                <c:pt idx="1218">
                  <c:v>1.5435799056372479</c:v>
                </c:pt>
                <c:pt idx="1219">
                  <c:v>4.7328585762001998</c:v>
                </c:pt>
                <c:pt idx="1220">
                  <c:v>1.747893983180258</c:v>
                </c:pt>
                <c:pt idx="1221">
                  <c:v>2.1913335222568202</c:v>
                </c:pt>
                <c:pt idx="1222">
                  <c:v>1.572507583655872</c:v>
                </c:pt>
                <c:pt idx="1223">
                  <c:v>0.33316469516619601</c:v>
                </c:pt>
                <c:pt idx="1224">
                  <c:v>-0.441390046712684</c:v>
                </c:pt>
                <c:pt idx="1225">
                  <c:v>-0.10917531625387419</c:v>
                </c:pt>
                <c:pt idx="1226">
                  <c:v>-0.685216108776592</c:v>
                </c:pt>
                <c:pt idx="1227">
                  <c:v>-0.21980196427833801</c:v>
                </c:pt>
                <c:pt idx="1228">
                  <c:v>3.2141870917845199</c:v>
                </c:pt>
                <c:pt idx="1229">
                  <c:v>-19.165101380438319</c:v>
                </c:pt>
                <c:pt idx="1230">
                  <c:v>-14.638048633219061</c:v>
                </c:pt>
                <c:pt idx="1231">
                  <c:v>-7.9938111082783596</c:v>
                </c:pt>
                <c:pt idx="1232">
                  <c:v>-0.41428754056016998</c:v>
                </c:pt>
                <c:pt idx="1233">
                  <c:v>3.4309875701509802</c:v>
                </c:pt>
                <c:pt idx="1234">
                  <c:v>-17.842926967612819</c:v>
                </c:pt>
                <c:pt idx="1235">
                  <c:v>-25.896608537871401</c:v>
                </c:pt>
                <c:pt idx="1236">
                  <c:v>-13.782290000118961</c:v>
                </c:pt>
                <c:pt idx="1237">
                  <c:v>27.661686482774801</c:v>
                </c:pt>
                <c:pt idx="1238">
                  <c:v>34.825598849117597</c:v>
                </c:pt>
                <c:pt idx="1239">
                  <c:v>21.1240850995414</c:v>
                </c:pt>
                <c:pt idx="1240">
                  <c:v>14.98270121184836</c:v>
                </c:pt>
                <c:pt idx="1241">
                  <c:v>9.7771015455968602</c:v>
                </c:pt>
                <c:pt idx="1242">
                  <c:v>4.5939895378904598</c:v>
                </c:pt>
                <c:pt idx="1243">
                  <c:v>2.0106444267482999</c:v>
                </c:pt>
                <c:pt idx="1244">
                  <c:v>0.34523203903427002</c:v>
                </c:pt>
                <c:pt idx="1245">
                  <c:v>-0.68321469745146002</c:v>
                </c:pt>
                <c:pt idx="1246">
                  <c:v>0.29014925490361798</c:v>
                </c:pt>
                <c:pt idx="1247">
                  <c:v>-1.479113038764972</c:v>
                </c:pt>
                <c:pt idx="1248">
                  <c:v>-0.91838503802271398</c:v>
                </c:pt>
                <c:pt idx="1249">
                  <c:v>-2.8805259587937799</c:v>
                </c:pt>
                <c:pt idx="1250">
                  <c:v>-3.15194832707436</c:v>
                </c:pt>
                <c:pt idx="1251">
                  <c:v>-1.59773647920184</c:v>
                </c:pt>
                <c:pt idx="1252">
                  <c:v>-1.3565777651419579</c:v>
                </c:pt>
                <c:pt idx="1253">
                  <c:v>1.98663848357693</c:v>
                </c:pt>
                <c:pt idx="1254">
                  <c:v>0.794148170269242</c:v>
                </c:pt>
                <c:pt idx="1255">
                  <c:v>1.595481420729546</c:v>
                </c:pt>
                <c:pt idx="1256">
                  <c:v>-2.6913366425127001</c:v>
                </c:pt>
                <c:pt idx="1257">
                  <c:v>-2.0394668415912398</c:v>
                </c:pt>
                <c:pt idx="1258">
                  <c:v>-3.1084332609629199</c:v>
                </c:pt>
                <c:pt idx="1259">
                  <c:v>-2.0417974203772</c:v>
                </c:pt>
                <c:pt idx="1260">
                  <c:v>-1.2925836145721981</c:v>
                </c:pt>
                <c:pt idx="1261">
                  <c:v>-1.556139784236916</c:v>
                </c:pt>
                <c:pt idx="1262">
                  <c:v>-0.85787754475755595</c:v>
                </c:pt>
                <c:pt idx="1263">
                  <c:v>-0.39114226443583999</c:v>
                </c:pt>
                <c:pt idx="1264">
                  <c:v>-0.87056565904801397</c:v>
                </c:pt>
                <c:pt idx="1265">
                  <c:v>1.2274053673263601</c:v>
                </c:pt>
                <c:pt idx="1266">
                  <c:v>2.4431059398339001</c:v>
                </c:pt>
                <c:pt idx="1267">
                  <c:v>1.4985950906911361</c:v>
                </c:pt>
                <c:pt idx="1268">
                  <c:v>1.6337722894467981</c:v>
                </c:pt>
                <c:pt idx="1269">
                  <c:v>1.6368598296466019</c:v>
                </c:pt>
                <c:pt idx="1270">
                  <c:v>0.77671376460922004</c:v>
                </c:pt>
                <c:pt idx="1271">
                  <c:v>-2.13302472918798</c:v>
                </c:pt>
                <c:pt idx="1272">
                  <c:v>-0.66922481501590803</c:v>
                </c:pt>
                <c:pt idx="1273">
                  <c:v>-1.3107630137750921</c:v>
                </c:pt>
                <c:pt idx="1274">
                  <c:v>-0.85470280012964595</c:v>
                </c:pt>
                <c:pt idx="1275">
                  <c:v>-1.3180082194929801</c:v>
                </c:pt>
                <c:pt idx="1276">
                  <c:v>-0.75295757512660999</c:v>
                </c:pt>
                <c:pt idx="1277">
                  <c:v>-0.37232790784857001</c:v>
                </c:pt>
                <c:pt idx="1278">
                  <c:v>-0.1226345444267142</c:v>
                </c:pt>
                <c:pt idx="1279">
                  <c:v>3.5207741645298399E-2</c:v>
                </c:pt>
                <c:pt idx="1280">
                  <c:v>0.129476646159396</c:v>
                </c:pt>
                <c:pt idx="1281">
                  <c:v>0.18048278491791001</c:v>
                </c:pt>
                <c:pt idx="1282">
                  <c:v>0.985106574416448</c:v>
                </c:pt>
                <c:pt idx="1283">
                  <c:v>1.426480619330692</c:v>
                </c:pt>
                <c:pt idx="1284">
                  <c:v>-0.72206851246269199</c:v>
                </c:pt>
                <c:pt idx="1285">
                  <c:v>-0.42887157085875799</c:v>
                </c:pt>
                <c:pt idx="1286">
                  <c:v>-0.22938819820043599</c:v>
                </c:pt>
                <c:pt idx="1287">
                  <c:v>-9.6874509804738995E-2</c:v>
                </c:pt>
                <c:pt idx="1288">
                  <c:v>0.77088435951679601</c:v>
                </c:pt>
                <c:pt idx="1289">
                  <c:v>-0.30383440757685598</c:v>
                </c:pt>
                <c:pt idx="1290">
                  <c:v>-0.16032091931298681</c:v>
                </c:pt>
                <c:pt idx="1291">
                  <c:v>0.71734387591446802</c:v>
                </c:pt>
                <c:pt idx="1292">
                  <c:v>0.43374116524637402</c:v>
                </c:pt>
                <c:pt idx="1293">
                  <c:v>0.24002918806733201</c:v>
                </c:pt>
                <c:pt idx="1294">
                  <c:v>0.89305964578056396</c:v>
                </c:pt>
                <c:pt idx="1295">
                  <c:v>-0.31823962204047002</c:v>
                </c:pt>
                <c:pt idx="1296">
                  <c:v>-0.25719205988459798</c:v>
                </c:pt>
                <c:pt idx="1297">
                  <c:v>-0.20740421767565401</c:v>
                </c:pt>
                <c:pt idx="1298">
                  <c:v>0.61557815261113802</c:v>
                </c:pt>
                <c:pt idx="1299">
                  <c:v>-1.261483419852006</c:v>
                </c:pt>
                <c:pt idx="1300">
                  <c:v>-1.55948666432394</c:v>
                </c:pt>
                <c:pt idx="1301">
                  <c:v>-0.88180916980705204</c:v>
                </c:pt>
                <c:pt idx="1302">
                  <c:v>0.35597576266185998</c:v>
                </c:pt>
                <c:pt idx="1303">
                  <c:v>-0.47348812437093002</c:v>
                </c:pt>
                <c:pt idx="1304">
                  <c:v>0.60987798415743599</c:v>
                </c:pt>
                <c:pt idx="1305">
                  <c:v>-0.32576315259772398</c:v>
                </c:pt>
                <c:pt idx="1306">
                  <c:v>0.68582356846532</c:v>
                </c:pt>
                <c:pt idx="1307">
                  <c:v>-0.29716193369396998</c:v>
                </c:pt>
                <c:pt idx="1308">
                  <c:v>-9.8107561289517406E-2</c:v>
                </c:pt>
                <c:pt idx="1309">
                  <c:v>2.37481430602468</c:v>
                </c:pt>
                <c:pt idx="1310">
                  <c:v>-0.14901801542240239</c:v>
                </c:pt>
                <c:pt idx="1311">
                  <c:v>-0.89448750732213</c:v>
                </c:pt>
                <c:pt idx="1312">
                  <c:v>-2.0863632660397</c:v>
                </c:pt>
                <c:pt idx="1313">
                  <c:v>0.42043081015402201</c:v>
                </c:pt>
                <c:pt idx="1314">
                  <c:v>1.1418081281346659</c:v>
                </c:pt>
                <c:pt idx="1315">
                  <c:v>2.3068631497941801</c:v>
                </c:pt>
                <c:pt idx="1316">
                  <c:v>-0.226539337412586</c:v>
                </c:pt>
                <c:pt idx="1317">
                  <c:v>0.59097628788373402</c:v>
                </c:pt>
                <c:pt idx="1318">
                  <c:v>0.27719840999950002</c:v>
                </c:pt>
                <c:pt idx="1319">
                  <c:v>7.2765777078255198E-2</c:v>
                </c:pt>
                <c:pt idx="1320">
                  <c:v>-1.6202298709057279</c:v>
                </c:pt>
                <c:pt idx="1321">
                  <c:v>0.559011199838228</c:v>
                </c:pt>
                <c:pt idx="1322">
                  <c:v>0.29254992894069998</c:v>
                </c:pt>
                <c:pt idx="1323">
                  <c:v>0.116026763061876</c:v>
                </c:pt>
                <c:pt idx="1324">
                  <c:v>-0.77953967258037404</c:v>
                </c:pt>
                <c:pt idx="1325">
                  <c:v>-0.50378688812771599</c:v>
                </c:pt>
                <c:pt idx="1326">
                  <c:v>-1.093862726085036</c:v>
                </c:pt>
                <c:pt idx="1327">
                  <c:v>0.16555087575875321</c:v>
                </c:pt>
                <c:pt idx="1328">
                  <c:v>0.92349006665936595</c:v>
                </c:pt>
                <c:pt idx="1329">
                  <c:v>0.55692672165348001</c:v>
                </c:pt>
                <c:pt idx="1330">
                  <c:v>-0.47572337826724198</c:v>
                </c:pt>
                <c:pt idx="1331">
                  <c:v>1.2668377991580679</c:v>
                </c:pt>
                <c:pt idx="1332">
                  <c:v>0.70025881056827599</c:v>
                </c:pt>
                <c:pt idx="1333">
                  <c:v>-2.0264603742641198</c:v>
                </c:pt>
                <c:pt idx="1334">
                  <c:v>-0.45620707257727799</c:v>
                </c:pt>
                <c:pt idx="1335">
                  <c:v>1.304047268846066</c:v>
                </c:pt>
                <c:pt idx="1336">
                  <c:v>-3.6365437101670998E-2</c:v>
                </c:pt>
                <c:pt idx="1337">
                  <c:v>2.2800575973995398</c:v>
                </c:pt>
                <c:pt idx="1338">
                  <c:v>1.2310791862693859</c:v>
                </c:pt>
                <c:pt idx="1339">
                  <c:v>-2.5983631368211602</c:v>
                </c:pt>
                <c:pt idx="1340">
                  <c:v>-0.88882177179523003</c:v>
                </c:pt>
                <c:pt idx="1341">
                  <c:v>-0.58728206574631803</c:v>
                </c:pt>
                <c:pt idx="1342">
                  <c:v>-1.94050370156601</c:v>
                </c:pt>
                <c:pt idx="1343">
                  <c:v>-0.321327798241202</c:v>
                </c:pt>
                <c:pt idx="1344">
                  <c:v>-0.1029953691184774</c:v>
                </c:pt>
                <c:pt idx="1345">
                  <c:v>1.59959048543539</c:v>
                </c:pt>
                <c:pt idx="1346">
                  <c:v>0.209816493356872</c:v>
                </c:pt>
                <c:pt idx="1347">
                  <c:v>1.701631216712862</c:v>
                </c:pt>
                <c:pt idx="1348">
                  <c:v>0.17886726583347601</c:v>
                </c:pt>
                <c:pt idx="1349">
                  <c:v>-3.8871635471069799</c:v>
                </c:pt>
                <c:pt idx="1350">
                  <c:v>2.4371225530217</c:v>
                </c:pt>
                <c:pt idx="1351">
                  <c:v>0.68840494019420395</c:v>
                </c:pt>
                <c:pt idx="1352">
                  <c:v>1.9383225845018219</c:v>
                </c:pt>
                <c:pt idx="1353">
                  <c:v>1.822398336201916</c:v>
                </c:pt>
                <c:pt idx="1354">
                  <c:v>0.88071429774951804</c:v>
                </c:pt>
                <c:pt idx="1355">
                  <c:v>1.0476990127099941</c:v>
                </c:pt>
                <c:pt idx="1356">
                  <c:v>0.31581824734286801</c:v>
                </c:pt>
                <c:pt idx="1357">
                  <c:v>-0.92840124918105604</c:v>
                </c:pt>
                <c:pt idx="1358">
                  <c:v>-3.2075411697776199</c:v>
                </c:pt>
                <c:pt idx="1359">
                  <c:v>-2.8732654316798598</c:v>
                </c:pt>
                <c:pt idx="1360">
                  <c:v>-7.22560752165358</c:v>
                </c:pt>
                <c:pt idx="1361">
                  <c:v>-2.4746608152080798</c:v>
                </c:pt>
                <c:pt idx="1362">
                  <c:v>-0.24478118991731401</c:v>
                </c:pt>
                <c:pt idx="1363">
                  <c:v>0.34024049260774802</c:v>
                </c:pt>
                <c:pt idx="1364">
                  <c:v>-0.103026315914338</c:v>
                </c:pt>
                <c:pt idx="1365">
                  <c:v>1.978717910569328</c:v>
                </c:pt>
                <c:pt idx="1366">
                  <c:v>1.582680499512882</c:v>
                </c:pt>
                <c:pt idx="1367">
                  <c:v>0.48261266169675199</c:v>
                </c:pt>
                <c:pt idx="1368">
                  <c:v>2.13682856079796</c:v>
                </c:pt>
                <c:pt idx="1369">
                  <c:v>-9.0581640475036196E-2</c:v>
                </c:pt>
                <c:pt idx="1370">
                  <c:v>0.90653195968625999</c:v>
                </c:pt>
                <c:pt idx="1371">
                  <c:v>0.686255022925358</c:v>
                </c:pt>
                <c:pt idx="1372">
                  <c:v>0.51881213244209001</c:v>
                </c:pt>
                <c:pt idx="1373">
                  <c:v>1.1739040588513461</c:v>
                </c:pt>
                <c:pt idx="1374">
                  <c:v>-4.9562669234199198E-2</c:v>
                </c:pt>
                <c:pt idx="1375">
                  <c:v>1.5557996180490741</c:v>
                </c:pt>
                <c:pt idx="1376">
                  <c:v>6.3676737408107398</c:v>
                </c:pt>
                <c:pt idx="1377">
                  <c:v>8.2055536563289397</c:v>
                </c:pt>
                <c:pt idx="1378">
                  <c:v>-8.2952742152520198</c:v>
                </c:pt>
                <c:pt idx="1379">
                  <c:v>-4.6308225383265</c:v>
                </c:pt>
                <c:pt idx="1380">
                  <c:v>-3.7357108108359798</c:v>
                </c:pt>
                <c:pt idx="1381">
                  <c:v>-1.442773756050838</c:v>
                </c:pt>
                <c:pt idx="1382">
                  <c:v>-0.75985047327186594</c:v>
                </c:pt>
                <c:pt idx="1383">
                  <c:v>-0.30757673884783798</c:v>
                </c:pt>
                <c:pt idx="1384">
                  <c:v>-1.76087891307533E-2</c:v>
                </c:pt>
                <c:pt idx="1385">
                  <c:v>0.15949507245696479</c:v>
                </c:pt>
                <c:pt idx="1386">
                  <c:v>2.6059017204077999</c:v>
                </c:pt>
                <c:pt idx="1387">
                  <c:v>1.619354252396572</c:v>
                </c:pt>
                <c:pt idx="1388">
                  <c:v>2.5054484999761</c:v>
                </c:pt>
                <c:pt idx="1389">
                  <c:v>0.57543781977132402</c:v>
                </c:pt>
                <c:pt idx="1390">
                  <c:v>-0.62676289431262999</c:v>
                </c:pt>
                <c:pt idx="1391">
                  <c:v>-1.3275930102537259</c:v>
                </c:pt>
                <c:pt idx="1392">
                  <c:v>-1.6891263098340039</c:v>
                </c:pt>
                <c:pt idx="1393">
                  <c:v>-1.8263989210124081</c:v>
                </c:pt>
                <c:pt idx="1394">
                  <c:v>-1.8203715238709379</c:v>
                </c:pt>
                <c:pt idx="1395">
                  <c:v>-0.162821964082355</c:v>
                </c:pt>
                <c:pt idx="1396">
                  <c:v>0.85282061509222395</c:v>
                </c:pt>
                <c:pt idx="1397">
                  <c:v>2.9929067021459601</c:v>
                </c:pt>
                <c:pt idx="1398">
                  <c:v>-0.54566309012964798</c:v>
                </c:pt>
                <c:pt idx="1399">
                  <c:v>-1.1061927776090581</c:v>
                </c:pt>
                <c:pt idx="1400">
                  <c:v>-1.392603552146958</c:v>
                </c:pt>
                <c:pt idx="1401">
                  <c:v>-1.49840608127363</c:v>
                </c:pt>
                <c:pt idx="1402">
                  <c:v>-0.7069880472001</c:v>
                </c:pt>
                <c:pt idx="1403">
                  <c:v>1.372735999102036</c:v>
                </c:pt>
                <c:pt idx="1404">
                  <c:v>0.223046117845766</c:v>
                </c:pt>
                <c:pt idx="1405">
                  <c:v>-1.2686264054454119</c:v>
                </c:pt>
                <c:pt idx="1406">
                  <c:v>-0.54854436885562197</c:v>
                </c:pt>
                <c:pt idx="1407">
                  <c:v>0.69786639354062996</c:v>
                </c:pt>
                <c:pt idx="1408">
                  <c:v>2.2025942360322999</c:v>
                </c:pt>
                <c:pt idx="1409">
                  <c:v>1.4450991176827139</c:v>
                </c:pt>
                <c:pt idx="1410">
                  <c:v>0.91438310023046798</c:v>
                </c:pt>
                <c:pt idx="1411">
                  <c:v>-1.016849463579552</c:v>
                </c:pt>
                <c:pt idx="1412">
                  <c:v>-1.358500926284826</c:v>
                </c:pt>
                <c:pt idx="1413">
                  <c:v>2.41072423332702</c:v>
                </c:pt>
                <c:pt idx="1414">
                  <c:v>-0.89125385575071403</c:v>
                </c:pt>
                <c:pt idx="1415">
                  <c:v>4.1843968376655001</c:v>
                </c:pt>
                <c:pt idx="1416">
                  <c:v>-0.75608301541473799</c:v>
                </c:pt>
                <c:pt idx="1417">
                  <c:v>-3.7229743315411401</c:v>
                </c:pt>
                <c:pt idx="1418">
                  <c:v>-1.432435548869998</c:v>
                </c:pt>
                <c:pt idx="1419">
                  <c:v>0.81203529625933402</c:v>
                </c:pt>
                <c:pt idx="1420">
                  <c:v>0.57169531416400599</c:v>
                </c:pt>
                <c:pt idx="1421">
                  <c:v>1.961668794399944</c:v>
                </c:pt>
                <c:pt idx="1422">
                  <c:v>0.36438416395251999</c:v>
                </c:pt>
                <c:pt idx="1423">
                  <c:v>-1.406384734849716</c:v>
                </c:pt>
                <c:pt idx="1424">
                  <c:v>-1.63147034447589</c:v>
                </c:pt>
                <c:pt idx="1425">
                  <c:v>-1.6880504151326119</c:v>
                </c:pt>
                <c:pt idx="1426">
                  <c:v>-1.6394439018668561</c:v>
                </c:pt>
                <c:pt idx="1427">
                  <c:v>-0.74743635110143802</c:v>
                </c:pt>
                <c:pt idx="1428">
                  <c:v>1.3943174572518959</c:v>
                </c:pt>
                <c:pt idx="1429">
                  <c:v>2.62616004753772</c:v>
                </c:pt>
                <c:pt idx="1430">
                  <c:v>0.90037109867821397</c:v>
                </c:pt>
                <c:pt idx="1431">
                  <c:v>0.59026169108106796</c:v>
                </c:pt>
                <c:pt idx="1432">
                  <c:v>-0.40868285281325201</c:v>
                </c:pt>
                <c:pt idx="1433">
                  <c:v>-0.21347036537275399</c:v>
                </c:pt>
                <c:pt idx="1434">
                  <c:v>1.47941431145641</c:v>
                </c:pt>
                <c:pt idx="1435">
                  <c:v>-0.69238233867098198</c:v>
                </c:pt>
                <c:pt idx="1436">
                  <c:v>-5.1055057615920196</c:v>
                </c:pt>
                <c:pt idx="1437">
                  <c:v>-21.600810315358601</c:v>
                </c:pt>
                <c:pt idx="1438">
                  <c:v>-12.537087787220059</c:v>
                </c:pt>
                <c:pt idx="1439">
                  <c:v>-7.1827343986425198</c:v>
                </c:pt>
                <c:pt idx="1440">
                  <c:v>-2.02287545747338</c:v>
                </c:pt>
                <c:pt idx="1441">
                  <c:v>0.41279045578322199</c:v>
                </c:pt>
                <c:pt idx="1442">
                  <c:v>3.41571365408626</c:v>
                </c:pt>
                <c:pt idx="1443">
                  <c:v>5.8281213776030798</c:v>
                </c:pt>
                <c:pt idx="1444">
                  <c:v>6.20911208187922</c:v>
                </c:pt>
                <c:pt idx="1445">
                  <c:v>7.6849711408393997</c:v>
                </c:pt>
                <c:pt idx="1446">
                  <c:v>5.8574676492961197</c:v>
                </c:pt>
                <c:pt idx="1447">
                  <c:v>5.2474263895359003</c:v>
                </c:pt>
                <c:pt idx="1448">
                  <c:v>3.8431380345568602</c:v>
                </c:pt>
                <c:pt idx="1449">
                  <c:v>2.8083609363497199</c:v>
                </c:pt>
                <c:pt idx="1450">
                  <c:v>-1.067879834592502</c:v>
                </c:pt>
                <c:pt idx="1451">
                  <c:v>-1.791069975951586</c:v>
                </c:pt>
                <c:pt idx="1452">
                  <c:v>0.97741023321450404</c:v>
                </c:pt>
                <c:pt idx="1453">
                  <c:v>0.25971992463843202</c:v>
                </c:pt>
                <c:pt idx="1454">
                  <c:v>0.59324738207209204</c:v>
                </c:pt>
                <c:pt idx="1455">
                  <c:v>0.76456555568621198</c:v>
                </c:pt>
                <c:pt idx="1456">
                  <c:v>2.3863284480087801</c:v>
                </c:pt>
                <c:pt idx="1457">
                  <c:v>4.8006582417379002</c:v>
                </c:pt>
                <c:pt idx="1458">
                  <c:v>0.56705379496995201</c:v>
                </c:pt>
                <c:pt idx="1459">
                  <c:v>-2.7886237753734</c:v>
                </c:pt>
                <c:pt idx="1460">
                  <c:v>-1.5554501604939359</c:v>
                </c:pt>
                <c:pt idx="1461">
                  <c:v>-0.73535639754246995</c:v>
                </c:pt>
                <c:pt idx="1462">
                  <c:v>2.9081523601805999</c:v>
                </c:pt>
                <c:pt idx="1463">
                  <c:v>1.064264168591132</c:v>
                </c:pt>
                <c:pt idx="1464">
                  <c:v>-9.8314513153780397E-2</c:v>
                </c:pt>
                <c:pt idx="1465">
                  <c:v>-3.1286426767403199</c:v>
                </c:pt>
                <c:pt idx="1466">
                  <c:v>1.431027217972062</c:v>
                </c:pt>
                <c:pt idx="1467">
                  <c:v>3.3253610434014802</c:v>
                </c:pt>
                <c:pt idx="1468">
                  <c:v>0.40826284612310598</c:v>
                </c:pt>
                <c:pt idx="1469">
                  <c:v>-0.58930615568422795</c:v>
                </c:pt>
                <c:pt idx="1470">
                  <c:v>4.2898608250863601</c:v>
                </c:pt>
                <c:pt idx="1471">
                  <c:v>50.637478500268799</c:v>
                </c:pt>
                <c:pt idx="1472">
                  <c:v>30.2999056945064</c:v>
                </c:pt>
                <c:pt idx="1473">
                  <c:v>11.953276497061299</c:v>
                </c:pt>
                <c:pt idx="1474">
                  <c:v>2.5944982873353801</c:v>
                </c:pt>
                <c:pt idx="1475">
                  <c:v>-3.2407483885666402</c:v>
                </c:pt>
                <c:pt idx="1476">
                  <c:v>-4.3004412652085797</c:v>
                </c:pt>
                <c:pt idx="1477">
                  <c:v>-6.3146226682434596</c:v>
                </c:pt>
                <c:pt idx="1478">
                  <c:v>-8.0392832392372995</c:v>
                </c:pt>
                <c:pt idx="1479">
                  <c:v>-8.7187843118606594</c:v>
                </c:pt>
                <c:pt idx="1480">
                  <c:v>-8.7221713539984993</c:v>
                </c:pt>
                <c:pt idx="1481">
                  <c:v>-7.5204398003440396</c:v>
                </c:pt>
                <c:pt idx="1482">
                  <c:v>-8.7838229442719395</c:v>
                </c:pt>
                <c:pt idx="1483">
                  <c:v>-7.5682844147789403</c:v>
                </c:pt>
                <c:pt idx="1484">
                  <c:v>-5.66906918912668</c:v>
                </c:pt>
                <c:pt idx="1485">
                  <c:v>-5.8022391888342</c:v>
                </c:pt>
                <c:pt idx="1486">
                  <c:v>-4.03210167371636</c:v>
                </c:pt>
                <c:pt idx="1487">
                  <c:v>-4.3230413309257001</c:v>
                </c:pt>
                <c:pt idx="1488">
                  <c:v>-1.9339294226352119</c:v>
                </c:pt>
                <c:pt idx="1489">
                  <c:v>-1.9443001360332579</c:v>
                </c:pt>
                <c:pt idx="1490">
                  <c:v>-9.7285963367770592</c:v>
                </c:pt>
                <c:pt idx="1491">
                  <c:v>-75.381192843015995</c:v>
                </c:pt>
                <c:pt idx="1492">
                  <c:v>-43.278684986389997</c:v>
                </c:pt>
                <c:pt idx="1493">
                  <c:v>-18.94203471456084</c:v>
                </c:pt>
                <c:pt idx="1494">
                  <c:v>-5.5274788222682396</c:v>
                </c:pt>
                <c:pt idx="1495">
                  <c:v>2.8462929375535402</c:v>
                </c:pt>
                <c:pt idx="1496">
                  <c:v>9.2769084798201398</c:v>
                </c:pt>
                <c:pt idx="1497">
                  <c:v>11.098821527211641</c:v>
                </c:pt>
                <c:pt idx="1498">
                  <c:v>13.94791377328672</c:v>
                </c:pt>
                <c:pt idx="1499">
                  <c:v>13.391189200031061</c:v>
                </c:pt>
                <c:pt idx="1500">
                  <c:v>12.385093548028941</c:v>
                </c:pt>
                <c:pt idx="1501">
                  <c:v>10.388567285148721</c:v>
                </c:pt>
                <c:pt idx="1502">
                  <c:v>9.4518595453055596</c:v>
                </c:pt>
                <c:pt idx="1503">
                  <c:v>9.1935940809035195</c:v>
                </c:pt>
                <c:pt idx="1504">
                  <c:v>7.02849816981586</c:v>
                </c:pt>
                <c:pt idx="1505">
                  <c:v>6.9351132004091403</c:v>
                </c:pt>
                <c:pt idx="1506">
                  <c:v>7.3069660221265798</c:v>
                </c:pt>
                <c:pt idx="1507">
                  <c:v>6.3880373609673198</c:v>
                </c:pt>
                <c:pt idx="1508">
                  <c:v>5.5206169879973999</c:v>
                </c:pt>
                <c:pt idx="1509">
                  <c:v>0.84842564206104198</c:v>
                </c:pt>
                <c:pt idx="1510">
                  <c:v>25.944972457677601</c:v>
                </c:pt>
                <c:pt idx="1511">
                  <c:v>56.822727541029003</c:v>
                </c:pt>
                <c:pt idx="1512">
                  <c:v>30.040233835946399</c:v>
                </c:pt>
                <c:pt idx="1513">
                  <c:v>14.91151348048386</c:v>
                </c:pt>
                <c:pt idx="1514">
                  <c:v>5.0717082465300196</c:v>
                </c:pt>
                <c:pt idx="1515">
                  <c:v>-2.7179299596504198</c:v>
                </c:pt>
                <c:pt idx="1516">
                  <c:v>-8.1374809040060008</c:v>
                </c:pt>
                <c:pt idx="1517">
                  <c:v>-9.5018225931171205</c:v>
                </c:pt>
                <c:pt idx="1518">
                  <c:v>-9.8852812986780201</c:v>
                </c:pt>
                <c:pt idx="1519">
                  <c:v>-12.01070987057876</c:v>
                </c:pt>
                <c:pt idx="1520">
                  <c:v>-13.53378549599144</c:v>
                </c:pt>
                <c:pt idx="1521">
                  <c:v>-10.674435306590761</c:v>
                </c:pt>
                <c:pt idx="1522">
                  <c:v>-6.8279610425920003</c:v>
                </c:pt>
                <c:pt idx="1523">
                  <c:v>-8.8548358971217596</c:v>
                </c:pt>
                <c:pt idx="1524">
                  <c:v>-8.1034428517352595</c:v>
                </c:pt>
                <c:pt idx="1525">
                  <c:v>-5.6782532407554998</c:v>
                </c:pt>
                <c:pt idx="1526">
                  <c:v>-3.9147018077892199</c:v>
                </c:pt>
                <c:pt idx="1527">
                  <c:v>-4.2156513700804004</c:v>
                </c:pt>
                <c:pt idx="1528">
                  <c:v>-6.5558727079101198</c:v>
                </c:pt>
                <c:pt idx="1529">
                  <c:v>-3.7461152471441199</c:v>
                </c:pt>
                <c:pt idx="1530">
                  <c:v>-1.840652515787212</c:v>
                </c:pt>
                <c:pt idx="1531">
                  <c:v>-0.583416418978282</c:v>
                </c:pt>
                <c:pt idx="1532">
                  <c:v>-0.57003444925977598</c:v>
                </c:pt>
                <c:pt idx="1533">
                  <c:v>-0.53448657201059602</c:v>
                </c:pt>
                <c:pt idx="1534">
                  <c:v>1.0840623558878539</c:v>
                </c:pt>
                <c:pt idx="1535">
                  <c:v>-0.33209976414602999</c:v>
                </c:pt>
                <c:pt idx="1536">
                  <c:v>-1.1847888909522819</c:v>
                </c:pt>
                <c:pt idx="1537">
                  <c:v>-7.9411657107824205E-2</c:v>
                </c:pt>
                <c:pt idx="1538">
                  <c:v>-0.1831562780256126</c:v>
                </c:pt>
                <c:pt idx="1539">
                  <c:v>0.54752256358884799</c:v>
                </c:pt>
                <c:pt idx="1540">
                  <c:v>0.96941202499525403</c:v>
                </c:pt>
                <c:pt idx="1541">
                  <c:v>-0.38969780224456602</c:v>
                </c:pt>
                <c:pt idx="1542">
                  <c:v>-1.990526701682892</c:v>
                </c:pt>
                <c:pt idx="1543">
                  <c:v>1.051750389857202</c:v>
                </c:pt>
                <c:pt idx="1544">
                  <c:v>1.29632576801108</c:v>
                </c:pt>
                <c:pt idx="1545">
                  <c:v>-0.18749933073741301</c:v>
                </c:pt>
                <c:pt idx="1546">
                  <c:v>-0.303219328613064</c:v>
                </c:pt>
                <c:pt idx="1547">
                  <c:v>-1.14534775978104</c:v>
                </c:pt>
                <c:pt idx="1548">
                  <c:v>-2.3927811604182398</c:v>
                </c:pt>
                <c:pt idx="1549">
                  <c:v>-0.68547302829496404</c:v>
                </c:pt>
                <c:pt idx="1550">
                  <c:v>1.180681267250794</c:v>
                </c:pt>
                <c:pt idx="1551">
                  <c:v>-8.8467356524817006E-2</c:v>
                </c:pt>
                <c:pt idx="1552">
                  <c:v>-0.86293465472548403</c:v>
                </c:pt>
                <c:pt idx="1553">
                  <c:v>-2.0819289749105998</c:v>
                </c:pt>
                <c:pt idx="1554">
                  <c:v>-1.1577239597542119</c:v>
                </c:pt>
                <c:pt idx="1555">
                  <c:v>0.25055465570677199</c:v>
                </c:pt>
                <c:pt idx="1556">
                  <c:v>1.101745923572544</c:v>
                </c:pt>
                <c:pt idx="1557">
                  <c:v>0.78497025619318395</c:v>
                </c:pt>
                <c:pt idx="1558">
                  <c:v>1.3383737131265401</c:v>
                </c:pt>
                <c:pt idx="1559">
                  <c:v>-0.74315885768779</c:v>
                </c:pt>
                <c:pt idx="1560">
                  <c:v>-1.983768884674274</c:v>
                </c:pt>
                <c:pt idx="1561">
                  <c:v>-0.29201278035072198</c:v>
                </c:pt>
                <c:pt idx="1562">
                  <c:v>-2.6067119263568601E-2</c:v>
                </c:pt>
                <c:pt idx="1563">
                  <c:v>0.92335986729619401</c:v>
                </c:pt>
                <c:pt idx="1564">
                  <c:v>0.67541946307935397</c:v>
                </c:pt>
                <c:pt idx="1565">
                  <c:v>1.2761987001402919</c:v>
                </c:pt>
                <c:pt idx="1566">
                  <c:v>0.797715931442188</c:v>
                </c:pt>
                <c:pt idx="1567">
                  <c:v>0.46597385035476202</c:v>
                </c:pt>
                <c:pt idx="1568">
                  <c:v>0.24020473283342</c:v>
                </c:pt>
                <c:pt idx="1569">
                  <c:v>-0.69528937103516197</c:v>
                </c:pt>
                <c:pt idx="1570">
                  <c:v>2.6921299078665202</c:v>
                </c:pt>
                <c:pt idx="1571">
                  <c:v>1.4982245061295181</c:v>
                </c:pt>
                <c:pt idx="1572">
                  <c:v>-9.1849813113024398E-2</c:v>
                </c:pt>
                <c:pt idx="1573">
                  <c:v>-1.8488113291291499</c:v>
                </c:pt>
                <c:pt idx="1574">
                  <c:v>-1.266223172374852</c:v>
                </c:pt>
                <c:pt idx="1575">
                  <c:v>-0.84756019491959</c:v>
                </c:pt>
                <c:pt idx="1576">
                  <c:v>0.23571676768556801</c:v>
                </c:pt>
                <c:pt idx="1577">
                  <c:v>0.88884004999254995</c:v>
                </c:pt>
                <c:pt idx="1578">
                  <c:v>1.2467444782770321</c:v>
                </c:pt>
                <c:pt idx="1579">
                  <c:v>6.9072267320349203</c:v>
                </c:pt>
                <c:pt idx="1580">
                  <c:v>-9.5983846403042605</c:v>
                </c:pt>
                <c:pt idx="1581">
                  <c:v>-0.40654401754596198</c:v>
                </c:pt>
                <c:pt idx="1582">
                  <c:v>-0.244135222632124</c:v>
                </c:pt>
                <c:pt idx="1583">
                  <c:v>-0.91923942193407204</c:v>
                </c:pt>
                <c:pt idx="1584">
                  <c:v>0.28221380705942201</c:v>
                </c:pt>
                <c:pt idx="1585">
                  <c:v>1.791308484248922</c:v>
                </c:pt>
                <c:pt idx="1586">
                  <c:v>0.27389312726420201</c:v>
                </c:pt>
                <c:pt idx="1587">
                  <c:v>-3.0276468551047802</c:v>
                </c:pt>
                <c:pt idx="1588">
                  <c:v>0.59278816128255196</c:v>
                </c:pt>
                <c:pt idx="1589">
                  <c:v>2.78527200187298</c:v>
                </c:pt>
                <c:pt idx="1590">
                  <c:v>2.4251173150241798</c:v>
                </c:pt>
                <c:pt idx="1591">
                  <c:v>1.302262991143762</c:v>
                </c:pt>
                <c:pt idx="1592">
                  <c:v>-1.021219025487526</c:v>
                </c:pt>
                <c:pt idx="1593">
                  <c:v>-0.82666351370409796</c:v>
                </c:pt>
                <c:pt idx="1594">
                  <c:v>0.1187491461111472</c:v>
                </c:pt>
                <c:pt idx="1595">
                  <c:v>-0.87849981701602597</c:v>
                </c:pt>
                <c:pt idx="1596">
                  <c:v>0.1233327414946252</c:v>
                </c:pt>
                <c:pt idx="1597">
                  <c:v>0.73264787503983597</c:v>
                </c:pt>
                <c:pt idx="1598">
                  <c:v>-0.50051421964930998</c:v>
                </c:pt>
                <c:pt idx="1599">
                  <c:v>1.9105127521697001</c:v>
                </c:pt>
                <c:pt idx="1600">
                  <c:v>0.15545889338998939</c:v>
                </c:pt>
                <c:pt idx="1601">
                  <c:v>-0.93031345274237798</c:v>
                </c:pt>
                <c:pt idx="1602">
                  <c:v>-1.552586675974468</c:v>
                </c:pt>
                <c:pt idx="1603">
                  <c:v>-0.28773772423565802</c:v>
                </c:pt>
                <c:pt idx="1604">
                  <c:v>-0.28303827840378598</c:v>
                </c:pt>
                <c:pt idx="1605">
                  <c:v>1.305676298756824</c:v>
                </c:pt>
                <c:pt idx="1606">
                  <c:v>1.4329741959531259</c:v>
                </c:pt>
                <c:pt idx="1607">
                  <c:v>-0.91639270348778601</c:v>
                </c:pt>
                <c:pt idx="1608">
                  <c:v>-0.74355845257189401</c:v>
                </c:pt>
                <c:pt idx="1609">
                  <c:v>-0.60143292665609205</c:v>
                </c:pt>
                <c:pt idx="1610">
                  <c:v>1.0874181752885539</c:v>
                </c:pt>
                <c:pt idx="1611">
                  <c:v>-0.285841401236968</c:v>
                </c:pt>
                <c:pt idx="1612">
                  <c:v>-0.32991644185364599</c:v>
                </c:pt>
                <c:pt idx="1613">
                  <c:v>-0.34105650299609003</c:v>
                </c:pt>
                <c:pt idx="1614">
                  <c:v>-0.33153693707251602</c:v>
                </c:pt>
                <c:pt idx="1615">
                  <c:v>-1.0961893991501639</c:v>
                </c:pt>
                <c:pt idx="1616">
                  <c:v>-2.2998533329289401</c:v>
                </c:pt>
                <c:pt idx="1617">
                  <c:v>-2.14228067629772</c:v>
                </c:pt>
                <c:pt idx="1618">
                  <c:v>0.41648234994479</c:v>
                </c:pt>
                <c:pt idx="1619">
                  <c:v>1.96797895236797</c:v>
                </c:pt>
                <c:pt idx="1620">
                  <c:v>0.46790575914922999</c:v>
                </c:pt>
                <c:pt idx="1621">
                  <c:v>-1.2623216212597419</c:v>
                </c:pt>
                <c:pt idx="1622">
                  <c:v>2.4525835441803201</c:v>
                </c:pt>
                <c:pt idx="1623">
                  <c:v>-0.88619745402787997</c:v>
                </c:pt>
                <c:pt idx="1624">
                  <c:v>0.249730082759862</c:v>
                </c:pt>
                <c:pt idx="1625">
                  <c:v>1.7221486220459601</c:v>
                </c:pt>
                <c:pt idx="1626">
                  <c:v>0.97175491284169202</c:v>
                </c:pt>
                <c:pt idx="1627">
                  <c:v>2.82326166835756</c:v>
                </c:pt>
                <c:pt idx="1628">
                  <c:v>-0.1056139036736736</c:v>
                </c:pt>
                <c:pt idx="1629">
                  <c:v>-1.9017388033824021</c:v>
                </c:pt>
                <c:pt idx="1630">
                  <c:v>0.23154126968994199</c:v>
                </c:pt>
                <c:pt idx="1631">
                  <c:v>1.5325274408046099</c:v>
                </c:pt>
                <c:pt idx="1632">
                  <c:v>-0.1006340730134262</c:v>
                </c:pt>
                <c:pt idx="1633">
                  <c:v>-1.1005332712253999</c:v>
                </c:pt>
                <c:pt idx="1634">
                  <c:v>-1.6627892057462199</c:v>
                </c:pt>
                <c:pt idx="1635">
                  <c:v>-1.92872552525918</c:v>
                </c:pt>
                <c:pt idx="1636">
                  <c:v>0.36024874127458401</c:v>
                </c:pt>
                <c:pt idx="1637">
                  <c:v>0.17744715776415759</c:v>
                </c:pt>
                <c:pt idx="1638">
                  <c:v>-0.73025519896213398</c:v>
                </c:pt>
                <c:pt idx="1639">
                  <c:v>1.1063107252072559</c:v>
                </c:pt>
                <c:pt idx="1640">
                  <c:v>-1.7501826533076339</c:v>
                </c:pt>
                <c:pt idx="1641">
                  <c:v>-1.0631780338679759</c:v>
                </c:pt>
                <c:pt idx="1642">
                  <c:v>1.770056703932954</c:v>
                </c:pt>
                <c:pt idx="1643">
                  <c:v>0.281105181523158</c:v>
                </c:pt>
                <c:pt idx="1644">
                  <c:v>0.13843403757241901</c:v>
                </c:pt>
                <c:pt idx="1645">
                  <c:v>-1.528977859372606</c:v>
                </c:pt>
                <c:pt idx="1646">
                  <c:v>-0.90772590353625404</c:v>
                </c:pt>
                <c:pt idx="1647">
                  <c:v>-0.481942047912372</c:v>
                </c:pt>
                <c:pt idx="1648">
                  <c:v>0.58932846385404203</c:v>
                </c:pt>
                <c:pt idx="1649">
                  <c:v>0.43309289206210599</c:v>
                </c:pt>
                <c:pt idx="1650">
                  <c:v>6.6078090066066197</c:v>
                </c:pt>
                <c:pt idx="1651">
                  <c:v>18.74821169801146</c:v>
                </c:pt>
                <c:pt idx="1652">
                  <c:v>12.76581022856848</c:v>
                </c:pt>
                <c:pt idx="1653">
                  <c:v>8.4977456302488807</c:v>
                </c:pt>
                <c:pt idx="1654">
                  <c:v>-14.2673044215079</c:v>
                </c:pt>
                <c:pt idx="1655">
                  <c:v>-19.800197328373919</c:v>
                </c:pt>
                <c:pt idx="1656">
                  <c:v>-12.791126110479</c:v>
                </c:pt>
                <c:pt idx="1657">
                  <c:v>-7.0456661600541404</c:v>
                </c:pt>
                <c:pt idx="1658">
                  <c:v>-3.9470100632941798</c:v>
                </c:pt>
                <c:pt idx="1659">
                  <c:v>-3.42069458381506</c:v>
                </c:pt>
                <c:pt idx="1660">
                  <c:v>-0.57058166993271198</c:v>
                </c:pt>
                <c:pt idx="1661">
                  <c:v>-1.93542958429668</c:v>
                </c:pt>
                <c:pt idx="1662">
                  <c:v>-0.32122787463442398</c:v>
                </c:pt>
                <c:pt idx="1663">
                  <c:v>1.4725127722107241</c:v>
                </c:pt>
                <c:pt idx="1664">
                  <c:v>1.71700319662187</c:v>
                </c:pt>
                <c:pt idx="1665">
                  <c:v>0.21263129085304</c:v>
                </c:pt>
                <c:pt idx="1666">
                  <c:v>0.85092743639638402</c:v>
                </c:pt>
                <c:pt idx="1667">
                  <c:v>5.1306958079792997</c:v>
                </c:pt>
                <c:pt idx="1668">
                  <c:v>3.5819606087203599</c:v>
                </c:pt>
                <c:pt idx="1669">
                  <c:v>-3.8291447465158801</c:v>
                </c:pt>
                <c:pt idx="1670">
                  <c:v>-2.6923512771100202</c:v>
                </c:pt>
                <c:pt idx="1671">
                  <c:v>-1.07690688963366</c:v>
                </c:pt>
                <c:pt idx="1672">
                  <c:v>-0.818875888185714</c:v>
                </c:pt>
                <c:pt idx="1673">
                  <c:v>0.95001972013023195</c:v>
                </c:pt>
                <c:pt idx="1674">
                  <c:v>-0.367346929568516</c:v>
                </c:pt>
                <c:pt idx="1675">
                  <c:v>-0.371433077592702</c:v>
                </c:pt>
                <c:pt idx="1676">
                  <c:v>1.9997390213305739</c:v>
                </c:pt>
                <c:pt idx="1677">
                  <c:v>1.7854357893342401</c:v>
                </c:pt>
                <c:pt idx="1678">
                  <c:v>2.3529404731696602</c:v>
                </c:pt>
                <c:pt idx="1679">
                  <c:v>1.8020934421044019</c:v>
                </c:pt>
                <c:pt idx="1680">
                  <c:v>-0.1926561433123202</c:v>
                </c:pt>
                <c:pt idx="1681">
                  <c:v>1.7353042594727159</c:v>
                </c:pt>
                <c:pt idx="1682">
                  <c:v>2.0479595711737799</c:v>
                </c:pt>
                <c:pt idx="1683">
                  <c:v>0.57030198751737204</c:v>
                </c:pt>
                <c:pt idx="1684">
                  <c:v>-0.36286264466983997</c:v>
                </c:pt>
                <c:pt idx="1685">
                  <c:v>-0.91720031111256195</c:v>
                </c:pt>
                <c:pt idx="1686">
                  <c:v>-1.21249698417211</c:v>
                </c:pt>
                <c:pt idx="1687">
                  <c:v>-0.54945518637614399</c:v>
                </c:pt>
                <c:pt idx="1688">
                  <c:v>-0.90168014656939399</c:v>
                </c:pt>
                <c:pt idx="1689">
                  <c:v>-0.28868826590580199</c:v>
                </c:pt>
                <c:pt idx="1690">
                  <c:v>0.10079567041813101</c:v>
                </c:pt>
                <c:pt idx="1691">
                  <c:v>-0.45051724329238602</c:v>
                </c:pt>
                <c:pt idx="1692">
                  <c:v>0.80355165413595997</c:v>
                </c:pt>
                <c:pt idx="1693">
                  <c:v>1.5324889733696381</c:v>
                </c:pt>
                <c:pt idx="1694">
                  <c:v>3.4745485043938</c:v>
                </c:pt>
                <c:pt idx="1695">
                  <c:v>17.059185054743661</c:v>
                </c:pt>
                <c:pt idx="1696">
                  <c:v>-2.1273678526991802</c:v>
                </c:pt>
                <c:pt idx="1697">
                  <c:v>-0.44043131714327199</c:v>
                </c:pt>
                <c:pt idx="1698">
                  <c:v>-7.2433820115183796</c:v>
                </c:pt>
                <c:pt idx="1699">
                  <c:v>2.2904493261279399</c:v>
                </c:pt>
                <c:pt idx="1700">
                  <c:v>-4.5411007796673397</c:v>
                </c:pt>
                <c:pt idx="1701">
                  <c:v>-20.3040006335812</c:v>
                </c:pt>
                <c:pt idx="1702">
                  <c:v>1.6591907412164959</c:v>
                </c:pt>
                <c:pt idx="1703">
                  <c:v>3.2567653514275401</c:v>
                </c:pt>
                <c:pt idx="1704">
                  <c:v>2.50569766939386</c:v>
                </c:pt>
                <c:pt idx="1705">
                  <c:v>1.1403349875941959</c:v>
                </c:pt>
                <c:pt idx="1706">
                  <c:v>1.0345021456561081</c:v>
                </c:pt>
                <c:pt idx="1707">
                  <c:v>0.91988669911128595</c:v>
                </c:pt>
                <c:pt idx="1708">
                  <c:v>1.5901716614394681</c:v>
                </c:pt>
                <c:pt idx="1709">
                  <c:v>-0.430884317838098</c:v>
                </c:pt>
                <c:pt idx="1710">
                  <c:v>3.8468034892564802</c:v>
                </c:pt>
                <c:pt idx="1711">
                  <c:v>1.2055157038930321E-3</c:v>
                </c:pt>
                <c:pt idx="1712">
                  <c:v>0.78594422718081403</c:v>
                </c:pt>
                <c:pt idx="1713">
                  <c:v>0.443986871798984</c:v>
                </c:pt>
                <c:pt idx="1714">
                  <c:v>-0.57209450354998204</c:v>
                </c:pt>
                <c:pt idx="1715">
                  <c:v>-1.1669217048532281</c:v>
                </c:pt>
                <c:pt idx="1716">
                  <c:v>9.5391874565719195E-2</c:v>
                </c:pt>
                <c:pt idx="1717">
                  <c:v>-0.70613062692092599</c:v>
                </c:pt>
                <c:pt idx="1718">
                  <c:v>1.9771288281166719</c:v>
                </c:pt>
                <c:pt idx="1719">
                  <c:v>0.38510036446017598</c:v>
                </c:pt>
                <c:pt idx="1720">
                  <c:v>-0.60889787939857398</c:v>
                </c:pt>
                <c:pt idx="1721">
                  <c:v>-0.40317132486702401</c:v>
                </c:pt>
                <c:pt idx="1722">
                  <c:v>-0.25759348505500201</c:v>
                </c:pt>
                <c:pt idx="1723">
                  <c:v>0.62910579574956005</c:v>
                </c:pt>
                <c:pt idx="1724">
                  <c:v>0.356809640836942</c:v>
                </c:pt>
                <c:pt idx="1725">
                  <c:v>0.1727380042673852</c:v>
                </c:pt>
                <c:pt idx="1726">
                  <c:v>0.83685975908448196</c:v>
                </c:pt>
                <c:pt idx="1727">
                  <c:v>1.2035439100252601</c:v>
                </c:pt>
                <c:pt idx="1728">
                  <c:v>1.370433055092168</c:v>
                </c:pt>
                <c:pt idx="1729">
                  <c:v>-0.16381821940134561</c:v>
                </c:pt>
                <c:pt idx="1730">
                  <c:v>-0.31105733153506598</c:v>
                </c:pt>
                <c:pt idx="1731">
                  <c:v>-0.386209957382114</c:v>
                </c:pt>
                <c:pt idx="1732">
                  <c:v>-0.41367379080700001</c:v>
                </c:pt>
                <c:pt idx="1733">
                  <c:v>-1.196070568908318</c:v>
                </c:pt>
                <c:pt idx="1734">
                  <c:v>-1.618097406076874</c:v>
                </c:pt>
                <c:pt idx="1735">
                  <c:v>-1.013197104493772</c:v>
                </c:pt>
                <c:pt idx="1736">
                  <c:v>0.97716492603317195</c:v>
                </c:pt>
                <c:pt idx="1737">
                  <c:v>-0.20605821215012199</c:v>
                </c:pt>
                <c:pt idx="1738">
                  <c:v>-0.136174719173936</c:v>
                </c:pt>
                <c:pt idx="1739">
                  <c:v>-8.6672757010671994E-2</c:v>
                </c:pt>
                <c:pt idx="1740">
                  <c:v>-5.2160841780410402E-2</c:v>
                </c:pt>
                <c:pt idx="1741">
                  <c:v>-0.81381915625702395</c:v>
                </c:pt>
                <c:pt idx="1742">
                  <c:v>0.32924143988494797</c:v>
                </c:pt>
                <c:pt idx="1743">
                  <c:v>0.22865886674139599</c:v>
                </c:pt>
                <c:pt idx="1744">
                  <c:v>0.15589943510632601</c:v>
                </c:pt>
                <c:pt idx="1745">
                  <c:v>0.88910381610329803</c:v>
                </c:pt>
                <c:pt idx="1746">
                  <c:v>0.51036587212617801</c:v>
                </c:pt>
                <c:pt idx="1747">
                  <c:v>0.25361172714168601</c:v>
                </c:pt>
                <c:pt idx="1748">
                  <c:v>0.86947032765148802</c:v>
                </c:pt>
                <c:pt idx="1749">
                  <c:v>0.41983131138004198</c:v>
                </c:pt>
                <c:pt idx="1750">
                  <c:v>0.12392843155884301</c:v>
                </c:pt>
                <c:pt idx="1751">
                  <c:v>-1.6345230514481679</c:v>
                </c:pt>
                <c:pt idx="1752">
                  <c:v>-0.27747600717221999</c:v>
                </c:pt>
                <c:pt idx="1753">
                  <c:v>-1.0027916984935621</c:v>
                </c:pt>
                <c:pt idx="1754">
                  <c:v>-0.61378815726284797</c:v>
                </c:pt>
                <c:pt idx="1755">
                  <c:v>0.43974833491438398</c:v>
                </c:pt>
                <c:pt idx="1756">
                  <c:v>0.278956387323056</c:v>
                </c:pt>
                <c:pt idx="1757">
                  <c:v>0.1668654876263064</c:v>
                </c:pt>
                <c:pt idx="1758">
                  <c:v>9.01292118474568E-2</c:v>
                </c:pt>
                <c:pt idx="1759">
                  <c:v>3.8755669328334998E-2</c:v>
                </c:pt>
                <c:pt idx="1760">
                  <c:v>5.40098271012292E-3</c:v>
                </c:pt>
                <c:pt idx="1761">
                  <c:v>-0.80073589265515599</c:v>
                </c:pt>
                <c:pt idx="1762">
                  <c:v>0.31449285941091598</c:v>
                </c:pt>
                <c:pt idx="1763">
                  <c:v>0.98307300471060999</c:v>
                </c:pt>
                <c:pt idx="1764">
                  <c:v>0.56014237367266995</c:v>
                </c:pt>
                <c:pt idx="1765">
                  <c:v>1.0593582147968601</c:v>
                </c:pt>
                <c:pt idx="1766">
                  <c:v>-0.256447124034688</c:v>
                </c:pt>
                <c:pt idx="1767">
                  <c:v>1.3056407036112601</c:v>
                </c:pt>
                <c:pt idx="1768">
                  <c:v>0.62998065872394404</c:v>
                </c:pt>
                <c:pt idx="1769">
                  <c:v>0.1851815379585838</c:v>
                </c:pt>
                <c:pt idx="1770">
                  <c:v>-9.65249952075692E-2</c:v>
                </c:pt>
                <c:pt idx="1771">
                  <c:v>-1.0505017656103619</c:v>
                </c:pt>
                <c:pt idx="1772">
                  <c:v>1.5578131429525861</c:v>
                </c:pt>
                <c:pt idx="1773">
                  <c:v>-0.84530336870328404</c:v>
                </c:pt>
                <c:pt idx="1774">
                  <c:v>-0.70812408584223596</c:v>
                </c:pt>
                <c:pt idx="1775">
                  <c:v>0.1962213025610704</c:v>
                </c:pt>
                <c:pt idx="1776">
                  <c:v>-4.4001115589662E-2</c:v>
                </c:pt>
                <c:pt idx="1777">
                  <c:v>-0.18940481646574001</c:v>
                </c:pt>
                <c:pt idx="1778">
                  <c:v>-0.26953001390643799</c:v>
                </c:pt>
                <c:pt idx="1779">
                  <c:v>-0.30574593132968603</c:v>
                </c:pt>
                <c:pt idx="1780">
                  <c:v>-1.0992150871853861</c:v>
                </c:pt>
                <c:pt idx="1781">
                  <c:v>-1.5333854627229599</c:v>
                </c:pt>
                <c:pt idx="1782">
                  <c:v>-0.94002435361535597</c:v>
                </c:pt>
                <c:pt idx="1783">
                  <c:v>-0.53050718536351604</c:v>
                </c:pt>
                <c:pt idx="1784">
                  <c:v>-0.253702632750756</c:v>
                </c:pt>
                <c:pt idx="1785">
                  <c:v>-7.1679291463505407E-2</c:v>
                </c:pt>
                <c:pt idx="1786">
                  <c:v>1.6147517977449499</c:v>
                </c:pt>
                <c:pt idx="1787">
                  <c:v>0.21465047826978401</c:v>
                </c:pt>
                <c:pt idx="1788">
                  <c:v>1.70241177850956</c:v>
                </c:pt>
                <c:pt idx="1789">
                  <c:v>0.96224838358618803</c:v>
                </c:pt>
                <c:pt idx="1790">
                  <c:v>5.9633782555541801</c:v>
                </c:pt>
                <c:pt idx="1791">
                  <c:v>-4.6141861054100799</c:v>
                </c:pt>
                <c:pt idx="1792">
                  <c:v>-3.8147138881372</c:v>
                </c:pt>
                <c:pt idx="1793">
                  <c:v>-2.3520546157826598</c:v>
                </c:pt>
                <c:pt idx="1794">
                  <c:v>-2.91194319535126</c:v>
                </c:pt>
                <c:pt idx="1795">
                  <c:v>2.38488070634798</c:v>
                </c:pt>
                <c:pt idx="1796">
                  <c:v>-0.76580283450313602</c:v>
                </c:pt>
                <c:pt idx="1797">
                  <c:v>0.480530609089798</c:v>
                </c:pt>
                <c:pt idx="1798">
                  <c:v>0.43653568115943198</c:v>
                </c:pt>
                <c:pt idx="1799">
                  <c:v>-0.39717922305506997</c:v>
                </c:pt>
                <c:pt idx="1800">
                  <c:v>-0.10378053023847041</c:v>
                </c:pt>
                <c:pt idx="1801">
                  <c:v>1.6523473786765941</c:v>
                </c:pt>
                <c:pt idx="1802">
                  <c:v>-34.268040367350203</c:v>
                </c:pt>
                <c:pt idx="1803">
                  <c:v>-23.9127354418628</c:v>
                </c:pt>
                <c:pt idx="1804">
                  <c:v>-12.41467993712252</c:v>
                </c:pt>
                <c:pt idx="1805">
                  <c:v>-4.7744754998613201</c:v>
                </c:pt>
                <c:pt idx="1806">
                  <c:v>0.1073992534178278</c:v>
                </c:pt>
                <c:pt idx="1807">
                  <c:v>3.8396776471101401</c:v>
                </c:pt>
                <c:pt idx="1808">
                  <c:v>6.6827311560583196</c:v>
                </c:pt>
                <c:pt idx="1809">
                  <c:v>8.0652679116512793</c:v>
                </c:pt>
                <c:pt idx="1810">
                  <c:v>7.7197681296861402</c:v>
                </c:pt>
                <c:pt idx="1811">
                  <c:v>6.3507126233387998</c:v>
                </c:pt>
                <c:pt idx="1812">
                  <c:v>6.7696202640879202</c:v>
                </c:pt>
                <c:pt idx="1813">
                  <c:v>5.1295317783682197</c:v>
                </c:pt>
                <c:pt idx="1814">
                  <c:v>3.8874522502651399</c:v>
                </c:pt>
                <c:pt idx="1815">
                  <c:v>3.7258032689703602</c:v>
                </c:pt>
                <c:pt idx="1816">
                  <c:v>1.885981270514286</c:v>
                </c:pt>
                <c:pt idx="1817">
                  <c:v>2.2419287537422599</c:v>
                </c:pt>
                <c:pt idx="1818">
                  <c:v>3.12496129011988</c:v>
                </c:pt>
                <c:pt idx="1819">
                  <c:v>3.5028215824532198</c:v>
                </c:pt>
                <c:pt idx="1820">
                  <c:v>2.77846512866794</c:v>
                </c:pt>
                <c:pt idx="1821">
                  <c:v>2.2045245565240599</c:v>
                </c:pt>
                <c:pt idx="1822">
                  <c:v>0.190858224298563</c:v>
                </c:pt>
                <c:pt idx="1823">
                  <c:v>0.52553340346005395</c:v>
                </c:pt>
                <c:pt idx="1824">
                  <c:v>0.70165459854842205</c:v>
                </c:pt>
                <c:pt idx="1825">
                  <c:v>-6.1104032399590799E-3</c:v>
                </c:pt>
                <c:pt idx="1826">
                  <c:v>0.34665825221698998</c:v>
                </c:pt>
                <c:pt idx="1827">
                  <c:v>0.54236858322402404</c:v>
                </c:pt>
                <c:pt idx="1828">
                  <c:v>-0.14566050709418299</c:v>
                </c:pt>
                <c:pt idx="1829">
                  <c:v>1.0051060335942981</c:v>
                </c:pt>
                <c:pt idx="1830">
                  <c:v>9.0955744792120805E-2</c:v>
                </c:pt>
                <c:pt idx="1831">
                  <c:v>1.093559315093886</c:v>
                </c:pt>
                <c:pt idx="1832">
                  <c:v>0.86490167802194196</c:v>
                </c:pt>
                <c:pt idx="1833">
                  <c:v>0.68422235042778201</c:v>
                </c:pt>
                <c:pt idx="1834">
                  <c:v>0.54149290612279</c:v>
                </c:pt>
                <c:pt idx="1835">
                  <c:v>0.42868916426064202</c:v>
                </c:pt>
                <c:pt idx="1836">
                  <c:v>-0.43976429952150398</c:v>
                </c:pt>
                <c:pt idx="1837">
                  <c:v>-0.16245819587419461</c:v>
                </c:pt>
                <c:pt idx="1838">
                  <c:v>1.288159894968214E-2</c:v>
                </c:pt>
                <c:pt idx="1839">
                  <c:v>0.89713988959399404</c:v>
                </c:pt>
                <c:pt idx="1840">
                  <c:v>0.60677453313359397</c:v>
                </c:pt>
                <c:pt idx="1841">
                  <c:v>0.40165444320835197</c:v>
                </c:pt>
                <c:pt idx="1842">
                  <c:v>0.258150038249226</c:v>
                </c:pt>
                <c:pt idx="1843">
                  <c:v>0.93816123063258205</c:v>
                </c:pt>
                <c:pt idx="1844">
                  <c:v>-0.25662052350818598</c:v>
                </c:pt>
                <c:pt idx="1845">
                  <c:v>-0.96465476225890601</c:v>
                </c:pt>
                <c:pt idx="1846">
                  <c:v>0.214723128960086</c:v>
                </c:pt>
                <c:pt idx="1847">
                  <c:v>-1.422403914752022</c:v>
                </c:pt>
                <c:pt idx="1848">
                  <c:v>-1.6240439282359321E-3</c:v>
                </c:pt>
                <c:pt idx="1849">
                  <c:v>1.634500261682206</c:v>
                </c:pt>
                <c:pt idx="1850">
                  <c:v>-0.57667924272485205</c:v>
                </c:pt>
                <c:pt idx="1851">
                  <c:v>-0.32322634817757601</c:v>
                </c:pt>
                <c:pt idx="1852">
                  <c:v>-0.93343403110003798</c:v>
                </c:pt>
                <c:pt idx="1853">
                  <c:v>0.30320721697710801</c:v>
                </c:pt>
                <c:pt idx="1854">
                  <c:v>1.033854015146026</c:v>
                </c:pt>
                <c:pt idx="1855">
                  <c:v>0.64404419998634199</c:v>
                </c:pt>
                <c:pt idx="1856">
                  <c:v>0.37715591009246802</c:v>
                </c:pt>
                <c:pt idx="1857">
                  <c:v>0.1976299681618818</c:v>
                </c:pt>
                <c:pt idx="1858">
                  <c:v>1.638224685633572</c:v>
                </c:pt>
                <c:pt idx="1859">
                  <c:v>8.8389535948951201E-2</c:v>
                </c:pt>
                <c:pt idx="1860">
                  <c:v>-7.1595505403526397E-2</c:v>
                </c:pt>
                <c:pt idx="1861">
                  <c:v>-0.94388634051525</c:v>
                </c:pt>
                <c:pt idx="1862">
                  <c:v>0.13532912670602201</c:v>
                </c:pt>
                <c:pt idx="1863">
                  <c:v>3.96768237144696E-4</c:v>
                </c:pt>
                <c:pt idx="1864">
                  <c:v>-8.1114169994477195E-2</c:v>
                </c:pt>
                <c:pt idx="1865">
                  <c:v>-1.6851432715830961</c:v>
                </c:pt>
                <c:pt idx="1866">
                  <c:v>-0.231290968649986</c:v>
                </c:pt>
                <c:pt idx="1867">
                  <c:v>-0.90140458664103196</c:v>
                </c:pt>
                <c:pt idx="1868">
                  <c:v>-0.48178249236293202</c:v>
                </c:pt>
                <c:pt idx="1869">
                  <c:v>0.57443357526428995</c:v>
                </c:pt>
                <c:pt idx="1870">
                  <c:v>-0.375551889885616</c:v>
                </c:pt>
                <c:pt idx="1871">
                  <c:v>-0.15068810910960581</c:v>
                </c:pt>
                <c:pt idx="1872">
                  <c:v>-0.78676031358953002</c:v>
                </c:pt>
                <c:pt idx="1873">
                  <c:v>-0.352136738266074</c:v>
                </c:pt>
                <c:pt idx="1874">
                  <c:v>1.4856230049158641</c:v>
                </c:pt>
                <c:pt idx="1875">
                  <c:v>0.1826609800808334</c:v>
                </c:pt>
                <c:pt idx="1876">
                  <c:v>0.16711183275787181</c:v>
                </c:pt>
                <c:pt idx="1877">
                  <c:v>-0.62959332931934597</c:v>
                </c:pt>
                <c:pt idx="1878">
                  <c:v>-1.0787417349058519</c:v>
                </c:pt>
                <c:pt idx="1879">
                  <c:v>2.5994575042784001</c:v>
                </c:pt>
                <c:pt idx="1880">
                  <c:v>34.300365221247603</c:v>
                </c:pt>
                <c:pt idx="1881">
                  <c:v>20.641002455632599</c:v>
                </c:pt>
                <c:pt idx="1882">
                  <c:v>9.8670156549754395</c:v>
                </c:pt>
                <c:pt idx="1883">
                  <c:v>2.86738191556308</c:v>
                </c:pt>
                <c:pt idx="1884">
                  <c:v>-1.5277827546823779</c:v>
                </c:pt>
                <c:pt idx="1885">
                  <c:v>-4.13503346432916</c:v>
                </c:pt>
                <c:pt idx="1886">
                  <c:v>-6.3141806577158404</c:v>
                </c:pt>
                <c:pt idx="1887">
                  <c:v>-5.7735275117888598</c:v>
                </c:pt>
                <c:pt idx="1888">
                  <c:v>-5.9487633778177598</c:v>
                </c:pt>
                <c:pt idx="1889">
                  <c:v>-6.5544660069274796</c:v>
                </c:pt>
                <c:pt idx="1890">
                  <c:v>-5.0389553483895</c:v>
                </c:pt>
                <c:pt idx="1891">
                  <c:v>-3.8674597952528602</c:v>
                </c:pt>
                <c:pt idx="1892">
                  <c:v>-3.7485277215717598</c:v>
                </c:pt>
                <c:pt idx="1893">
                  <c:v>-4.2798609225296396</c:v>
                </c:pt>
                <c:pt idx="1894">
                  <c:v>-3.6134927535050601</c:v>
                </c:pt>
                <c:pt idx="1895">
                  <c:v>-3.0308246400008199</c:v>
                </c:pt>
                <c:pt idx="1896">
                  <c:v>-3.31246511528634</c:v>
                </c:pt>
                <c:pt idx="1897">
                  <c:v>-1.755145927253708</c:v>
                </c:pt>
                <c:pt idx="1898">
                  <c:v>-2.28669595414698</c:v>
                </c:pt>
                <c:pt idx="1899">
                  <c:v>-0.14762971653783741</c:v>
                </c:pt>
                <c:pt idx="1900">
                  <c:v>-1.185765817591006</c:v>
                </c:pt>
                <c:pt idx="1901">
                  <c:v>-0.97900876108075596</c:v>
                </c:pt>
                <c:pt idx="1902">
                  <c:v>-2.0595336568904801E-2</c:v>
                </c:pt>
                <c:pt idx="1903">
                  <c:v>-1.7870313564208899</c:v>
                </c:pt>
                <c:pt idx="1904">
                  <c:v>-0.42739999961688602</c:v>
                </c:pt>
                <c:pt idx="1905">
                  <c:v>-0.35960490641342202</c:v>
                </c:pt>
                <c:pt idx="1906">
                  <c:v>2.05243834519344</c:v>
                </c:pt>
                <c:pt idx="1907">
                  <c:v>-0.49404811839361401</c:v>
                </c:pt>
                <c:pt idx="1908">
                  <c:v>0.32585177947099597</c:v>
                </c:pt>
                <c:pt idx="1909">
                  <c:v>2.72907624710572E-2</c:v>
                </c:pt>
                <c:pt idx="1910">
                  <c:v>-0.15671218551191099</c:v>
                </c:pt>
                <c:pt idx="1911">
                  <c:v>1.3076419781640261</c:v>
                </c:pt>
                <c:pt idx="1912">
                  <c:v>-0.99821387022119801</c:v>
                </c:pt>
                <c:pt idx="1913">
                  <c:v>-3.1458393572541001</c:v>
                </c:pt>
                <c:pt idx="1914">
                  <c:v>2.75450294653076</c:v>
                </c:pt>
                <c:pt idx="1915">
                  <c:v>-6.32314322374478</c:v>
                </c:pt>
                <c:pt idx="1916">
                  <c:v>-1.369876491027076</c:v>
                </c:pt>
                <c:pt idx="1917">
                  <c:v>-0.62658868786053201</c:v>
                </c:pt>
                <c:pt idx="1918">
                  <c:v>0.64195731797634803</c:v>
                </c:pt>
                <c:pt idx="1919">
                  <c:v>1.3859732276811441</c:v>
                </c:pt>
                <c:pt idx="1920">
                  <c:v>1.77348552668284</c:v>
                </c:pt>
                <c:pt idx="1921">
                  <c:v>0.35601480735171198</c:v>
                </c:pt>
                <c:pt idx="1922">
                  <c:v>1.8253634279325941</c:v>
                </c:pt>
                <c:pt idx="1923">
                  <c:v>26.171305805784399</c:v>
                </c:pt>
                <c:pt idx="1924">
                  <c:v>-2.5467633086003199</c:v>
                </c:pt>
                <c:pt idx="1925">
                  <c:v>-108.8304259531928</c:v>
                </c:pt>
                <c:pt idx="1926">
                  <c:v>48.138743118801798</c:v>
                </c:pt>
                <c:pt idx="1927">
                  <c:v>156.45146516794759</c:v>
                </c:pt>
                <c:pt idx="1928">
                  <c:v>114.4088148672366</c:v>
                </c:pt>
                <c:pt idx="1929">
                  <c:v>61.507844430972</c:v>
                </c:pt>
                <c:pt idx="1930">
                  <c:v>59.603144041637798</c:v>
                </c:pt>
                <c:pt idx="1931">
                  <c:v>-8.6984202731338591</c:v>
                </c:pt>
                <c:pt idx="1932">
                  <c:v>-22.0941905612498</c:v>
                </c:pt>
                <c:pt idx="1933">
                  <c:v>-25.294383895151199</c:v>
                </c:pt>
                <c:pt idx="1934">
                  <c:v>-15.66316268390076</c:v>
                </c:pt>
                <c:pt idx="1935">
                  <c:v>-38.2619317008458</c:v>
                </c:pt>
                <c:pt idx="1936">
                  <c:v>-37.384432081747804</c:v>
                </c:pt>
                <c:pt idx="1937">
                  <c:v>-36.157490166428403</c:v>
                </c:pt>
                <c:pt idx="1938">
                  <c:v>-33.902296610862201</c:v>
                </c:pt>
                <c:pt idx="1939">
                  <c:v>-26.044778966104602</c:v>
                </c:pt>
                <c:pt idx="1940">
                  <c:v>-22.1161421440382</c:v>
                </c:pt>
                <c:pt idx="1941">
                  <c:v>-15.2395613272709</c:v>
                </c:pt>
                <c:pt idx="1942">
                  <c:v>-18.214598353894662</c:v>
                </c:pt>
                <c:pt idx="1943">
                  <c:v>-18.70665740210066</c:v>
                </c:pt>
                <c:pt idx="1944">
                  <c:v>-16.644096263515941</c:v>
                </c:pt>
                <c:pt idx="1945">
                  <c:v>-13.74212074234226</c:v>
                </c:pt>
                <c:pt idx="1946">
                  <c:v>-9.5577278059624806</c:v>
                </c:pt>
                <c:pt idx="1947">
                  <c:v>-6.3227691446513603</c:v>
                </c:pt>
                <c:pt idx="1948">
                  <c:v>-7.1716769715950797</c:v>
                </c:pt>
                <c:pt idx="1949">
                  <c:v>-5.8114931191548997</c:v>
                </c:pt>
                <c:pt idx="1950">
                  <c:v>-5.4784982965515798</c:v>
                </c:pt>
                <c:pt idx="1951">
                  <c:v>-4.2066000318255004</c:v>
                </c:pt>
                <c:pt idx="1952">
                  <c:v>-3.9980695516295999</c:v>
                </c:pt>
                <c:pt idx="1953">
                  <c:v>-2.8703456245504002</c:v>
                </c:pt>
                <c:pt idx="1954">
                  <c:v>-5.2883747371746201</c:v>
                </c:pt>
                <c:pt idx="1955">
                  <c:v>-1.767327302871784</c:v>
                </c:pt>
                <c:pt idx="1956">
                  <c:v>-1.7795677170572419</c:v>
                </c:pt>
                <c:pt idx="1957">
                  <c:v>-6.7372598235800801E-2</c:v>
                </c:pt>
                <c:pt idx="1958">
                  <c:v>3.5690956350263998</c:v>
                </c:pt>
                <c:pt idx="1959">
                  <c:v>-2.3518433104696999</c:v>
                </c:pt>
                <c:pt idx="1960">
                  <c:v>-2.15025156678298</c:v>
                </c:pt>
                <c:pt idx="1961">
                  <c:v>-1.1013898457129201</c:v>
                </c:pt>
                <c:pt idx="1962">
                  <c:v>2.1258154646401399</c:v>
                </c:pt>
                <c:pt idx="1963">
                  <c:v>0.10658269653570859</c:v>
                </c:pt>
                <c:pt idx="1964">
                  <c:v>2.0299085512602</c:v>
                </c:pt>
                <c:pt idx="1965">
                  <c:v>0.77950895966556999</c:v>
                </c:pt>
                <c:pt idx="1966">
                  <c:v>3.19687200070886</c:v>
                </c:pt>
                <c:pt idx="1967">
                  <c:v>3.8830866342513799</c:v>
                </c:pt>
                <c:pt idx="1968">
                  <c:v>3.3695136795345801</c:v>
                </c:pt>
                <c:pt idx="1969">
                  <c:v>0.41397085856620802</c:v>
                </c:pt>
                <c:pt idx="1970">
                  <c:v>2.51579916691878</c:v>
                </c:pt>
                <c:pt idx="1971">
                  <c:v>-3.5807253099157199</c:v>
                </c:pt>
                <c:pt idx="1972">
                  <c:v>3.1462665334363198</c:v>
                </c:pt>
                <c:pt idx="1973">
                  <c:v>-1.4849533341932559</c:v>
                </c:pt>
                <c:pt idx="1974">
                  <c:v>-1.271392265487588</c:v>
                </c:pt>
                <c:pt idx="1975">
                  <c:v>-0.250047921367472</c:v>
                </c:pt>
                <c:pt idx="1976">
                  <c:v>-1.1963738879180339</c:v>
                </c:pt>
                <c:pt idx="1977">
                  <c:v>1.5085034925437759</c:v>
                </c:pt>
                <c:pt idx="1978">
                  <c:v>-18.162626361646019</c:v>
                </c:pt>
                <c:pt idx="1979">
                  <c:v>-1.084454510979056</c:v>
                </c:pt>
                <c:pt idx="1980">
                  <c:v>4.7683207898077802</c:v>
                </c:pt>
                <c:pt idx="1981">
                  <c:v>4.41937791078246</c:v>
                </c:pt>
                <c:pt idx="1982">
                  <c:v>7.3029151172826197</c:v>
                </c:pt>
                <c:pt idx="1983">
                  <c:v>9.7953419403242208</c:v>
                </c:pt>
                <c:pt idx="1984">
                  <c:v>-25.195492665867999</c:v>
                </c:pt>
                <c:pt idx="1985">
                  <c:v>1.5625790975137439</c:v>
                </c:pt>
                <c:pt idx="1986">
                  <c:v>0.686256767500944</c:v>
                </c:pt>
                <c:pt idx="1987">
                  <c:v>1.710024578159602</c:v>
                </c:pt>
                <c:pt idx="1988">
                  <c:v>4.8053379622437404</c:v>
                </c:pt>
                <c:pt idx="1989">
                  <c:v>15.77354330293406</c:v>
                </c:pt>
                <c:pt idx="1990">
                  <c:v>-21.934057349041201</c:v>
                </c:pt>
                <c:pt idx="1991">
                  <c:v>-24.334623070821198</c:v>
                </c:pt>
                <c:pt idx="1992">
                  <c:v>-3.5114839866943601</c:v>
                </c:pt>
                <c:pt idx="1993">
                  <c:v>-0.81947646179984002</c:v>
                </c:pt>
                <c:pt idx="1994">
                  <c:v>1.0276545450103181</c:v>
                </c:pt>
                <c:pt idx="1995">
                  <c:v>17.82609046472378</c:v>
                </c:pt>
                <c:pt idx="1996">
                  <c:v>52.2581514708206</c:v>
                </c:pt>
                <c:pt idx="1997">
                  <c:v>1.1207974900325319</c:v>
                </c:pt>
                <c:pt idx="1998">
                  <c:v>-5.5456431230804997</c:v>
                </c:pt>
                <c:pt idx="1999">
                  <c:v>-9.8499888941437792</c:v>
                </c:pt>
                <c:pt idx="2000">
                  <c:v>-8.2505938300385608</c:v>
                </c:pt>
                <c:pt idx="2001">
                  <c:v>-3.5308821804030401</c:v>
                </c:pt>
                <c:pt idx="2002">
                  <c:v>-1.01145039143741</c:v>
                </c:pt>
                <c:pt idx="2003">
                  <c:v>0.73690597899138399</c:v>
                </c:pt>
                <c:pt idx="2004">
                  <c:v>17.557623691709718</c:v>
                </c:pt>
                <c:pt idx="2005">
                  <c:v>57.224156382534801</c:v>
                </c:pt>
                <c:pt idx="2006">
                  <c:v>-14.55736129281696</c:v>
                </c:pt>
                <c:pt idx="2007">
                  <c:v>6.4609504940808398</c:v>
                </c:pt>
                <c:pt idx="2008">
                  <c:v>-41.569940568936403</c:v>
                </c:pt>
                <c:pt idx="2009">
                  <c:v>-42.983519406454199</c:v>
                </c:pt>
                <c:pt idx="2010">
                  <c:v>-33.779528047878799</c:v>
                </c:pt>
                <c:pt idx="2011">
                  <c:v>-35.873237046883197</c:v>
                </c:pt>
                <c:pt idx="2012">
                  <c:v>-3.60420370640534</c:v>
                </c:pt>
                <c:pt idx="2013">
                  <c:v>2.67682092555276</c:v>
                </c:pt>
                <c:pt idx="2014">
                  <c:v>1.0454599479529021</c:v>
                </c:pt>
                <c:pt idx="2015">
                  <c:v>24.4760921431666</c:v>
                </c:pt>
                <c:pt idx="2016">
                  <c:v>80.976744708298398</c:v>
                </c:pt>
                <c:pt idx="2017">
                  <c:v>0.14862058672938061</c:v>
                </c:pt>
                <c:pt idx="2018">
                  <c:v>-15.79192630627076</c:v>
                </c:pt>
                <c:pt idx="2019">
                  <c:v>-16.877311125287559</c:v>
                </c:pt>
                <c:pt idx="2020">
                  <c:v>2.8523069378855399</c:v>
                </c:pt>
                <c:pt idx="2021">
                  <c:v>30.0665653931676</c:v>
                </c:pt>
                <c:pt idx="2022">
                  <c:v>-135.55968720462559</c:v>
                </c:pt>
                <c:pt idx="2023">
                  <c:v>-141.92247305723259</c:v>
                </c:pt>
                <c:pt idx="2024">
                  <c:v>-120.11893652290659</c:v>
                </c:pt>
                <c:pt idx="2025">
                  <c:v>-61.943929795433199</c:v>
                </c:pt>
                <c:pt idx="2026">
                  <c:v>25.182393289339799</c:v>
                </c:pt>
                <c:pt idx="2027">
                  <c:v>51.796000009914003</c:v>
                </c:pt>
                <c:pt idx="2028">
                  <c:v>51.592092399890802</c:v>
                </c:pt>
                <c:pt idx="2029">
                  <c:v>44.876611251610598</c:v>
                </c:pt>
                <c:pt idx="2030">
                  <c:v>37.939812219978798</c:v>
                </c:pt>
                <c:pt idx="2031">
                  <c:v>34.2449946462512</c:v>
                </c:pt>
                <c:pt idx="2032">
                  <c:v>34.778523818499202</c:v>
                </c:pt>
                <c:pt idx="2033">
                  <c:v>53.295082200267601</c:v>
                </c:pt>
                <c:pt idx="2034">
                  <c:v>71.142289471114594</c:v>
                </c:pt>
                <c:pt idx="2035">
                  <c:v>-14.11406676572388</c:v>
                </c:pt>
                <c:pt idx="2036">
                  <c:v>7.3938833580294601</c:v>
                </c:pt>
                <c:pt idx="2037">
                  <c:v>-38.040316174850403</c:v>
                </c:pt>
                <c:pt idx="2038">
                  <c:v>-94.085312119550395</c:v>
                </c:pt>
                <c:pt idx="2039">
                  <c:v>-24.460538318771199</c:v>
                </c:pt>
                <c:pt idx="2040">
                  <c:v>-35.069153735755798</c:v>
                </c:pt>
                <c:pt idx="2041">
                  <c:v>-5.3710298093659796</c:v>
                </c:pt>
                <c:pt idx="2042">
                  <c:v>11.126048234878141</c:v>
                </c:pt>
                <c:pt idx="2043">
                  <c:v>18.70892904760786</c:v>
                </c:pt>
                <c:pt idx="2044">
                  <c:v>21.019051997762801</c:v>
                </c:pt>
                <c:pt idx="2045">
                  <c:v>13.718315597992779</c:v>
                </c:pt>
                <c:pt idx="2046">
                  <c:v>-19.677687799970641</c:v>
                </c:pt>
                <c:pt idx="2047">
                  <c:v>-24.750524375274601</c:v>
                </c:pt>
                <c:pt idx="2048">
                  <c:v>-16.546208452327281</c:v>
                </c:pt>
                <c:pt idx="2049">
                  <c:v>-3.0923343400013601</c:v>
                </c:pt>
              </c:numCache>
            </c:numRef>
          </c:val>
          <c:smooth val="0"/>
          <c:extLst>
            <c:ext xmlns:c16="http://schemas.microsoft.com/office/drawing/2014/chart" uri="{C3380CC4-5D6E-409C-BE32-E72D297353CC}">
              <c16:uniqueId val="{00000001-1390-48F1-A2BF-4E6A23210C75}"/>
            </c:ext>
          </c:extLst>
        </c:ser>
        <c:ser>
          <c:idx val="2"/>
          <c:order val="2"/>
          <c:spPr>
            <a:ln w="0" cap="rnd">
              <a:solidFill>
                <a:schemeClr val="accent3"/>
              </a:solidFill>
              <a:round/>
            </a:ln>
            <a:effectLst/>
          </c:spPr>
          <c:marker>
            <c:symbol val="none"/>
          </c:marker>
          <c:cat>
            <c:numRef>
              <c:f>Dordrecth_Finland_600LPF_125Ah!$A$2:$A$2051</c:f>
              <c:numCache>
                <c:formatCode>General</c:formatCode>
                <c:ptCount val="205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pt idx="1584">
                  <c:v>475200</c:v>
                </c:pt>
                <c:pt idx="1585">
                  <c:v>475500</c:v>
                </c:pt>
                <c:pt idx="1586">
                  <c:v>475800</c:v>
                </c:pt>
                <c:pt idx="1587">
                  <c:v>476100</c:v>
                </c:pt>
                <c:pt idx="1588">
                  <c:v>476400</c:v>
                </c:pt>
                <c:pt idx="1589">
                  <c:v>476700</c:v>
                </c:pt>
                <c:pt idx="1590">
                  <c:v>477000</c:v>
                </c:pt>
                <c:pt idx="1591">
                  <c:v>477300</c:v>
                </c:pt>
                <c:pt idx="1592">
                  <c:v>477600</c:v>
                </c:pt>
                <c:pt idx="1593">
                  <c:v>477900</c:v>
                </c:pt>
                <c:pt idx="1594">
                  <c:v>478200</c:v>
                </c:pt>
                <c:pt idx="1595">
                  <c:v>478500</c:v>
                </c:pt>
                <c:pt idx="1596">
                  <c:v>478800</c:v>
                </c:pt>
                <c:pt idx="1597">
                  <c:v>479100</c:v>
                </c:pt>
                <c:pt idx="1598">
                  <c:v>479400</c:v>
                </c:pt>
                <c:pt idx="1599">
                  <c:v>479700</c:v>
                </c:pt>
                <c:pt idx="1600">
                  <c:v>480000</c:v>
                </c:pt>
                <c:pt idx="1601">
                  <c:v>480300</c:v>
                </c:pt>
                <c:pt idx="1602">
                  <c:v>480600</c:v>
                </c:pt>
                <c:pt idx="1603">
                  <c:v>480900</c:v>
                </c:pt>
                <c:pt idx="1604">
                  <c:v>481200</c:v>
                </c:pt>
                <c:pt idx="1605">
                  <c:v>481500</c:v>
                </c:pt>
                <c:pt idx="1606">
                  <c:v>481800</c:v>
                </c:pt>
                <c:pt idx="1607">
                  <c:v>482100</c:v>
                </c:pt>
                <c:pt idx="1608">
                  <c:v>482400</c:v>
                </c:pt>
                <c:pt idx="1609">
                  <c:v>482700</c:v>
                </c:pt>
                <c:pt idx="1610">
                  <c:v>483000</c:v>
                </c:pt>
                <c:pt idx="1611">
                  <c:v>483300</c:v>
                </c:pt>
                <c:pt idx="1612">
                  <c:v>483600</c:v>
                </c:pt>
                <c:pt idx="1613">
                  <c:v>483900</c:v>
                </c:pt>
                <c:pt idx="1614">
                  <c:v>484200</c:v>
                </c:pt>
                <c:pt idx="1615">
                  <c:v>484500</c:v>
                </c:pt>
                <c:pt idx="1616">
                  <c:v>484800</c:v>
                </c:pt>
                <c:pt idx="1617">
                  <c:v>485100</c:v>
                </c:pt>
                <c:pt idx="1618">
                  <c:v>485400</c:v>
                </c:pt>
                <c:pt idx="1619">
                  <c:v>485700</c:v>
                </c:pt>
                <c:pt idx="1620">
                  <c:v>486000</c:v>
                </c:pt>
                <c:pt idx="1621">
                  <c:v>486300</c:v>
                </c:pt>
                <c:pt idx="1622">
                  <c:v>486600</c:v>
                </c:pt>
                <c:pt idx="1623">
                  <c:v>486900</c:v>
                </c:pt>
                <c:pt idx="1624">
                  <c:v>487200</c:v>
                </c:pt>
                <c:pt idx="1625">
                  <c:v>487500</c:v>
                </c:pt>
                <c:pt idx="1626">
                  <c:v>487800</c:v>
                </c:pt>
                <c:pt idx="1627">
                  <c:v>488100</c:v>
                </c:pt>
                <c:pt idx="1628">
                  <c:v>488400</c:v>
                </c:pt>
                <c:pt idx="1629">
                  <c:v>488700</c:v>
                </c:pt>
                <c:pt idx="1630">
                  <c:v>489000</c:v>
                </c:pt>
                <c:pt idx="1631">
                  <c:v>489300</c:v>
                </c:pt>
                <c:pt idx="1632">
                  <c:v>489600</c:v>
                </c:pt>
                <c:pt idx="1633">
                  <c:v>489900</c:v>
                </c:pt>
                <c:pt idx="1634">
                  <c:v>490200</c:v>
                </c:pt>
                <c:pt idx="1635">
                  <c:v>490500</c:v>
                </c:pt>
                <c:pt idx="1636">
                  <c:v>490800</c:v>
                </c:pt>
                <c:pt idx="1637">
                  <c:v>491100</c:v>
                </c:pt>
                <c:pt idx="1638">
                  <c:v>491400</c:v>
                </c:pt>
                <c:pt idx="1639">
                  <c:v>491700</c:v>
                </c:pt>
                <c:pt idx="1640">
                  <c:v>492000</c:v>
                </c:pt>
                <c:pt idx="1641">
                  <c:v>492300</c:v>
                </c:pt>
                <c:pt idx="1642">
                  <c:v>492600</c:v>
                </c:pt>
                <c:pt idx="1643">
                  <c:v>492900</c:v>
                </c:pt>
                <c:pt idx="1644">
                  <c:v>493200</c:v>
                </c:pt>
                <c:pt idx="1645">
                  <c:v>493500</c:v>
                </c:pt>
                <c:pt idx="1646">
                  <c:v>493800</c:v>
                </c:pt>
                <c:pt idx="1647">
                  <c:v>494100</c:v>
                </c:pt>
                <c:pt idx="1648">
                  <c:v>494400</c:v>
                </c:pt>
                <c:pt idx="1649">
                  <c:v>494700</c:v>
                </c:pt>
                <c:pt idx="1650">
                  <c:v>495000</c:v>
                </c:pt>
                <c:pt idx="1651">
                  <c:v>495300</c:v>
                </c:pt>
                <c:pt idx="1652">
                  <c:v>495600</c:v>
                </c:pt>
                <c:pt idx="1653">
                  <c:v>495900</c:v>
                </c:pt>
                <c:pt idx="1654">
                  <c:v>496200</c:v>
                </c:pt>
                <c:pt idx="1655">
                  <c:v>496500</c:v>
                </c:pt>
                <c:pt idx="1656">
                  <c:v>496800</c:v>
                </c:pt>
                <c:pt idx="1657">
                  <c:v>497100</c:v>
                </c:pt>
                <c:pt idx="1658">
                  <c:v>497400</c:v>
                </c:pt>
                <c:pt idx="1659">
                  <c:v>497700</c:v>
                </c:pt>
                <c:pt idx="1660">
                  <c:v>498000</c:v>
                </c:pt>
                <c:pt idx="1661">
                  <c:v>498300</c:v>
                </c:pt>
                <c:pt idx="1662">
                  <c:v>498600</c:v>
                </c:pt>
                <c:pt idx="1663">
                  <c:v>498900</c:v>
                </c:pt>
                <c:pt idx="1664">
                  <c:v>499200</c:v>
                </c:pt>
                <c:pt idx="1665">
                  <c:v>499500</c:v>
                </c:pt>
                <c:pt idx="1666">
                  <c:v>499800</c:v>
                </c:pt>
                <c:pt idx="1667">
                  <c:v>500100</c:v>
                </c:pt>
                <c:pt idx="1668">
                  <c:v>500400</c:v>
                </c:pt>
                <c:pt idx="1669">
                  <c:v>500700</c:v>
                </c:pt>
                <c:pt idx="1670">
                  <c:v>501000</c:v>
                </c:pt>
                <c:pt idx="1671">
                  <c:v>501300</c:v>
                </c:pt>
                <c:pt idx="1672">
                  <c:v>501600</c:v>
                </c:pt>
                <c:pt idx="1673">
                  <c:v>501900</c:v>
                </c:pt>
                <c:pt idx="1674">
                  <c:v>502200</c:v>
                </c:pt>
                <c:pt idx="1675">
                  <c:v>502500</c:v>
                </c:pt>
                <c:pt idx="1676">
                  <c:v>502800</c:v>
                </c:pt>
                <c:pt idx="1677">
                  <c:v>503100</c:v>
                </c:pt>
                <c:pt idx="1678">
                  <c:v>503400</c:v>
                </c:pt>
                <c:pt idx="1679">
                  <c:v>503700</c:v>
                </c:pt>
                <c:pt idx="1680">
                  <c:v>504000</c:v>
                </c:pt>
                <c:pt idx="1681">
                  <c:v>504300</c:v>
                </c:pt>
                <c:pt idx="1682">
                  <c:v>504600</c:v>
                </c:pt>
                <c:pt idx="1683">
                  <c:v>504900</c:v>
                </c:pt>
                <c:pt idx="1684">
                  <c:v>505200</c:v>
                </c:pt>
                <c:pt idx="1685">
                  <c:v>505500</c:v>
                </c:pt>
                <c:pt idx="1686">
                  <c:v>505800</c:v>
                </c:pt>
                <c:pt idx="1687">
                  <c:v>506100</c:v>
                </c:pt>
                <c:pt idx="1688">
                  <c:v>506400</c:v>
                </c:pt>
                <c:pt idx="1689">
                  <c:v>506700</c:v>
                </c:pt>
                <c:pt idx="1690">
                  <c:v>507000</c:v>
                </c:pt>
                <c:pt idx="1691">
                  <c:v>507300</c:v>
                </c:pt>
                <c:pt idx="1692">
                  <c:v>507600</c:v>
                </c:pt>
                <c:pt idx="1693">
                  <c:v>507900</c:v>
                </c:pt>
                <c:pt idx="1694">
                  <c:v>508200</c:v>
                </c:pt>
                <c:pt idx="1695">
                  <c:v>508500</c:v>
                </c:pt>
                <c:pt idx="1696">
                  <c:v>508800</c:v>
                </c:pt>
                <c:pt idx="1697">
                  <c:v>509100</c:v>
                </c:pt>
                <c:pt idx="1698">
                  <c:v>509400</c:v>
                </c:pt>
                <c:pt idx="1699">
                  <c:v>509700</c:v>
                </c:pt>
                <c:pt idx="1700">
                  <c:v>510000</c:v>
                </c:pt>
                <c:pt idx="1701">
                  <c:v>510300</c:v>
                </c:pt>
                <c:pt idx="1702">
                  <c:v>510600</c:v>
                </c:pt>
                <c:pt idx="1703">
                  <c:v>510900</c:v>
                </c:pt>
                <c:pt idx="1704">
                  <c:v>511200</c:v>
                </c:pt>
                <c:pt idx="1705">
                  <c:v>511500</c:v>
                </c:pt>
                <c:pt idx="1706">
                  <c:v>511800</c:v>
                </c:pt>
                <c:pt idx="1707">
                  <c:v>512100</c:v>
                </c:pt>
                <c:pt idx="1708">
                  <c:v>512400</c:v>
                </c:pt>
                <c:pt idx="1709">
                  <c:v>512700</c:v>
                </c:pt>
                <c:pt idx="1710">
                  <c:v>513000</c:v>
                </c:pt>
                <c:pt idx="1711">
                  <c:v>513300</c:v>
                </c:pt>
                <c:pt idx="1712">
                  <c:v>513600</c:v>
                </c:pt>
                <c:pt idx="1713">
                  <c:v>513900</c:v>
                </c:pt>
                <c:pt idx="1714">
                  <c:v>514200</c:v>
                </c:pt>
                <c:pt idx="1715">
                  <c:v>514500</c:v>
                </c:pt>
                <c:pt idx="1716">
                  <c:v>514800</c:v>
                </c:pt>
                <c:pt idx="1717">
                  <c:v>515100</c:v>
                </c:pt>
                <c:pt idx="1718">
                  <c:v>515400</c:v>
                </c:pt>
                <c:pt idx="1719">
                  <c:v>515700</c:v>
                </c:pt>
                <c:pt idx="1720">
                  <c:v>516000</c:v>
                </c:pt>
                <c:pt idx="1721">
                  <c:v>516300</c:v>
                </c:pt>
                <c:pt idx="1722">
                  <c:v>516600</c:v>
                </c:pt>
                <c:pt idx="1723">
                  <c:v>516900</c:v>
                </c:pt>
                <c:pt idx="1724">
                  <c:v>517200</c:v>
                </c:pt>
                <c:pt idx="1725">
                  <c:v>517500</c:v>
                </c:pt>
                <c:pt idx="1726">
                  <c:v>517800</c:v>
                </c:pt>
                <c:pt idx="1727">
                  <c:v>518100</c:v>
                </c:pt>
                <c:pt idx="1728">
                  <c:v>518400</c:v>
                </c:pt>
                <c:pt idx="1729">
                  <c:v>518700</c:v>
                </c:pt>
                <c:pt idx="1730">
                  <c:v>519000</c:v>
                </c:pt>
                <c:pt idx="1731">
                  <c:v>519300</c:v>
                </c:pt>
                <c:pt idx="1732">
                  <c:v>519600</c:v>
                </c:pt>
                <c:pt idx="1733">
                  <c:v>519900</c:v>
                </c:pt>
                <c:pt idx="1734">
                  <c:v>520200</c:v>
                </c:pt>
                <c:pt idx="1735">
                  <c:v>520500</c:v>
                </c:pt>
                <c:pt idx="1736">
                  <c:v>520800</c:v>
                </c:pt>
                <c:pt idx="1737">
                  <c:v>521100</c:v>
                </c:pt>
                <c:pt idx="1738">
                  <c:v>521400</c:v>
                </c:pt>
                <c:pt idx="1739">
                  <c:v>521700</c:v>
                </c:pt>
                <c:pt idx="1740">
                  <c:v>522000</c:v>
                </c:pt>
                <c:pt idx="1741">
                  <c:v>522300</c:v>
                </c:pt>
                <c:pt idx="1742">
                  <c:v>522600</c:v>
                </c:pt>
                <c:pt idx="1743">
                  <c:v>522900</c:v>
                </c:pt>
                <c:pt idx="1744">
                  <c:v>523200</c:v>
                </c:pt>
                <c:pt idx="1745">
                  <c:v>523500</c:v>
                </c:pt>
                <c:pt idx="1746">
                  <c:v>523800</c:v>
                </c:pt>
                <c:pt idx="1747">
                  <c:v>524100</c:v>
                </c:pt>
                <c:pt idx="1748">
                  <c:v>524400</c:v>
                </c:pt>
                <c:pt idx="1749">
                  <c:v>524700</c:v>
                </c:pt>
                <c:pt idx="1750">
                  <c:v>525000</c:v>
                </c:pt>
                <c:pt idx="1751">
                  <c:v>525300</c:v>
                </c:pt>
                <c:pt idx="1752">
                  <c:v>525600</c:v>
                </c:pt>
                <c:pt idx="1753">
                  <c:v>525900</c:v>
                </c:pt>
                <c:pt idx="1754">
                  <c:v>526200</c:v>
                </c:pt>
                <c:pt idx="1755">
                  <c:v>526500</c:v>
                </c:pt>
                <c:pt idx="1756">
                  <c:v>526800</c:v>
                </c:pt>
                <c:pt idx="1757">
                  <c:v>527100</c:v>
                </c:pt>
                <c:pt idx="1758">
                  <c:v>527400</c:v>
                </c:pt>
                <c:pt idx="1759">
                  <c:v>527700</c:v>
                </c:pt>
                <c:pt idx="1760">
                  <c:v>528000</c:v>
                </c:pt>
                <c:pt idx="1761">
                  <c:v>528300</c:v>
                </c:pt>
                <c:pt idx="1762">
                  <c:v>528600</c:v>
                </c:pt>
                <c:pt idx="1763">
                  <c:v>528900</c:v>
                </c:pt>
                <c:pt idx="1764">
                  <c:v>529200</c:v>
                </c:pt>
                <c:pt idx="1765">
                  <c:v>529500</c:v>
                </c:pt>
                <c:pt idx="1766">
                  <c:v>529800</c:v>
                </c:pt>
                <c:pt idx="1767">
                  <c:v>530100</c:v>
                </c:pt>
                <c:pt idx="1768">
                  <c:v>530400</c:v>
                </c:pt>
                <c:pt idx="1769">
                  <c:v>530700</c:v>
                </c:pt>
                <c:pt idx="1770">
                  <c:v>531000</c:v>
                </c:pt>
                <c:pt idx="1771">
                  <c:v>531300</c:v>
                </c:pt>
                <c:pt idx="1772">
                  <c:v>531600</c:v>
                </c:pt>
                <c:pt idx="1773">
                  <c:v>531900</c:v>
                </c:pt>
                <c:pt idx="1774">
                  <c:v>532200</c:v>
                </c:pt>
                <c:pt idx="1775">
                  <c:v>532500</c:v>
                </c:pt>
                <c:pt idx="1776">
                  <c:v>532800</c:v>
                </c:pt>
                <c:pt idx="1777">
                  <c:v>533100</c:v>
                </c:pt>
                <c:pt idx="1778">
                  <c:v>533400</c:v>
                </c:pt>
                <c:pt idx="1779">
                  <c:v>533700</c:v>
                </c:pt>
                <c:pt idx="1780">
                  <c:v>534000</c:v>
                </c:pt>
                <c:pt idx="1781">
                  <c:v>534300</c:v>
                </c:pt>
                <c:pt idx="1782">
                  <c:v>534600</c:v>
                </c:pt>
                <c:pt idx="1783">
                  <c:v>534900</c:v>
                </c:pt>
                <c:pt idx="1784">
                  <c:v>535200</c:v>
                </c:pt>
                <c:pt idx="1785">
                  <c:v>535500</c:v>
                </c:pt>
                <c:pt idx="1786">
                  <c:v>535800</c:v>
                </c:pt>
                <c:pt idx="1787">
                  <c:v>536100</c:v>
                </c:pt>
                <c:pt idx="1788">
                  <c:v>536400</c:v>
                </c:pt>
                <c:pt idx="1789">
                  <c:v>536700</c:v>
                </c:pt>
                <c:pt idx="1790">
                  <c:v>537000</c:v>
                </c:pt>
                <c:pt idx="1791">
                  <c:v>537300</c:v>
                </c:pt>
                <c:pt idx="1792">
                  <c:v>537600</c:v>
                </c:pt>
                <c:pt idx="1793">
                  <c:v>537900</c:v>
                </c:pt>
                <c:pt idx="1794">
                  <c:v>538200</c:v>
                </c:pt>
                <c:pt idx="1795">
                  <c:v>538500</c:v>
                </c:pt>
                <c:pt idx="1796">
                  <c:v>538800</c:v>
                </c:pt>
                <c:pt idx="1797">
                  <c:v>539100</c:v>
                </c:pt>
                <c:pt idx="1798">
                  <c:v>539400</c:v>
                </c:pt>
                <c:pt idx="1799">
                  <c:v>539700</c:v>
                </c:pt>
                <c:pt idx="1800">
                  <c:v>540000</c:v>
                </c:pt>
                <c:pt idx="1801">
                  <c:v>540300</c:v>
                </c:pt>
                <c:pt idx="1802">
                  <c:v>540600</c:v>
                </c:pt>
                <c:pt idx="1803">
                  <c:v>540900</c:v>
                </c:pt>
                <c:pt idx="1804">
                  <c:v>541200</c:v>
                </c:pt>
                <c:pt idx="1805">
                  <c:v>541500</c:v>
                </c:pt>
                <c:pt idx="1806">
                  <c:v>541800</c:v>
                </c:pt>
                <c:pt idx="1807">
                  <c:v>542100</c:v>
                </c:pt>
                <c:pt idx="1808">
                  <c:v>542400</c:v>
                </c:pt>
                <c:pt idx="1809">
                  <c:v>542700</c:v>
                </c:pt>
                <c:pt idx="1810">
                  <c:v>543000</c:v>
                </c:pt>
                <c:pt idx="1811">
                  <c:v>543300</c:v>
                </c:pt>
                <c:pt idx="1812">
                  <c:v>543600</c:v>
                </c:pt>
                <c:pt idx="1813">
                  <c:v>543900</c:v>
                </c:pt>
                <c:pt idx="1814">
                  <c:v>544200</c:v>
                </c:pt>
                <c:pt idx="1815">
                  <c:v>544500</c:v>
                </c:pt>
                <c:pt idx="1816">
                  <c:v>544800</c:v>
                </c:pt>
                <c:pt idx="1817">
                  <c:v>545100</c:v>
                </c:pt>
                <c:pt idx="1818">
                  <c:v>545400</c:v>
                </c:pt>
                <c:pt idx="1819">
                  <c:v>545700</c:v>
                </c:pt>
                <c:pt idx="1820">
                  <c:v>546000</c:v>
                </c:pt>
                <c:pt idx="1821">
                  <c:v>546300</c:v>
                </c:pt>
                <c:pt idx="1822">
                  <c:v>546600</c:v>
                </c:pt>
                <c:pt idx="1823">
                  <c:v>546900</c:v>
                </c:pt>
                <c:pt idx="1824">
                  <c:v>547200</c:v>
                </c:pt>
                <c:pt idx="1825">
                  <c:v>547500</c:v>
                </c:pt>
                <c:pt idx="1826">
                  <c:v>547800</c:v>
                </c:pt>
                <c:pt idx="1827">
                  <c:v>548100</c:v>
                </c:pt>
                <c:pt idx="1828">
                  <c:v>548400</c:v>
                </c:pt>
                <c:pt idx="1829">
                  <c:v>548700</c:v>
                </c:pt>
                <c:pt idx="1830">
                  <c:v>549000</c:v>
                </c:pt>
                <c:pt idx="1831">
                  <c:v>549300</c:v>
                </c:pt>
                <c:pt idx="1832">
                  <c:v>549600</c:v>
                </c:pt>
                <c:pt idx="1833">
                  <c:v>549900</c:v>
                </c:pt>
                <c:pt idx="1834">
                  <c:v>550200</c:v>
                </c:pt>
                <c:pt idx="1835">
                  <c:v>550500</c:v>
                </c:pt>
                <c:pt idx="1836">
                  <c:v>550800</c:v>
                </c:pt>
                <c:pt idx="1837">
                  <c:v>551100</c:v>
                </c:pt>
                <c:pt idx="1838">
                  <c:v>551400</c:v>
                </c:pt>
                <c:pt idx="1839">
                  <c:v>551700</c:v>
                </c:pt>
                <c:pt idx="1840">
                  <c:v>552000</c:v>
                </c:pt>
                <c:pt idx="1841">
                  <c:v>552300</c:v>
                </c:pt>
                <c:pt idx="1842">
                  <c:v>552600</c:v>
                </c:pt>
                <c:pt idx="1843">
                  <c:v>552900</c:v>
                </c:pt>
                <c:pt idx="1844">
                  <c:v>553200</c:v>
                </c:pt>
                <c:pt idx="1845">
                  <c:v>553500</c:v>
                </c:pt>
                <c:pt idx="1846">
                  <c:v>553800</c:v>
                </c:pt>
                <c:pt idx="1847">
                  <c:v>554100</c:v>
                </c:pt>
                <c:pt idx="1848">
                  <c:v>554400</c:v>
                </c:pt>
                <c:pt idx="1849">
                  <c:v>554700</c:v>
                </c:pt>
                <c:pt idx="1850">
                  <c:v>555000</c:v>
                </c:pt>
                <c:pt idx="1851">
                  <c:v>555300</c:v>
                </c:pt>
                <c:pt idx="1852">
                  <c:v>555600</c:v>
                </c:pt>
                <c:pt idx="1853">
                  <c:v>555900</c:v>
                </c:pt>
                <c:pt idx="1854">
                  <c:v>556200</c:v>
                </c:pt>
                <c:pt idx="1855">
                  <c:v>556500</c:v>
                </c:pt>
                <c:pt idx="1856">
                  <c:v>556800</c:v>
                </c:pt>
                <c:pt idx="1857">
                  <c:v>557100</c:v>
                </c:pt>
                <c:pt idx="1858">
                  <c:v>557400</c:v>
                </c:pt>
                <c:pt idx="1859">
                  <c:v>557700</c:v>
                </c:pt>
                <c:pt idx="1860">
                  <c:v>558000</c:v>
                </c:pt>
                <c:pt idx="1861">
                  <c:v>558300</c:v>
                </c:pt>
                <c:pt idx="1862">
                  <c:v>558600</c:v>
                </c:pt>
                <c:pt idx="1863">
                  <c:v>558900</c:v>
                </c:pt>
                <c:pt idx="1864">
                  <c:v>559200</c:v>
                </c:pt>
                <c:pt idx="1865">
                  <c:v>559500</c:v>
                </c:pt>
                <c:pt idx="1866">
                  <c:v>559800</c:v>
                </c:pt>
                <c:pt idx="1867">
                  <c:v>560100</c:v>
                </c:pt>
                <c:pt idx="1868">
                  <c:v>560400</c:v>
                </c:pt>
                <c:pt idx="1869">
                  <c:v>560700</c:v>
                </c:pt>
                <c:pt idx="1870">
                  <c:v>561000</c:v>
                </c:pt>
                <c:pt idx="1871">
                  <c:v>561300</c:v>
                </c:pt>
                <c:pt idx="1872">
                  <c:v>561600</c:v>
                </c:pt>
                <c:pt idx="1873">
                  <c:v>561900</c:v>
                </c:pt>
                <c:pt idx="1874">
                  <c:v>562200</c:v>
                </c:pt>
                <c:pt idx="1875">
                  <c:v>562500</c:v>
                </c:pt>
                <c:pt idx="1876">
                  <c:v>562800</c:v>
                </c:pt>
                <c:pt idx="1877">
                  <c:v>563100</c:v>
                </c:pt>
                <c:pt idx="1878">
                  <c:v>563400</c:v>
                </c:pt>
                <c:pt idx="1879">
                  <c:v>563700</c:v>
                </c:pt>
                <c:pt idx="1880">
                  <c:v>564000</c:v>
                </c:pt>
                <c:pt idx="1881">
                  <c:v>564300</c:v>
                </c:pt>
                <c:pt idx="1882">
                  <c:v>564600</c:v>
                </c:pt>
                <c:pt idx="1883">
                  <c:v>564900</c:v>
                </c:pt>
                <c:pt idx="1884">
                  <c:v>565200</c:v>
                </c:pt>
                <c:pt idx="1885">
                  <c:v>565500</c:v>
                </c:pt>
                <c:pt idx="1886">
                  <c:v>565800</c:v>
                </c:pt>
                <c:pt idx="1887">
                  <c:v>566100</c:v>
                </c:pt>
                <c:pt idx="1888">
                  <c:v>566400</c:v>
                </c:pt>
                <c:pt idx="1889">
                  <c:v>566700</c:v>
                </c:pt>
                <c:pt idx="1890">
                  <c:v>567000</c:v>
                </c:pt>
                <c:pt idx="1891">
                  <c:v>567300</c:v>
                </c:pt>
                <c:pt idx="1892">
                  <c:v>567600</c:v>
                </c:pt>
                <c:pt idx="1893">
                  <c:v>567900</c:v>
                </c:pt>
                <c:pt idx="1894">
                  <c:v>568200</c:v>
                </c:pt>
                <c:pt idx="1895">
                  <c:v>568500</c:v>
                </c:pt>
                <c:pt idx="1896">
                  <c:v>568800</c:v>
                </c:pt>
                <c:pt idx="1897">
                  <c:v>569100</c:v>
                </c:pt>
                <c:pt idx="1898">
                  <c:v>569400</c:v>
                </c:pt>
                <c:pt idx="1899">
                  <c:v>569700</c:v>
                </c:pt>
                <c:pt idx="1900">
                  <c:v>570000</c:v>
                </c:pt>
                <c:pt idx="1901">
                  <c:v>570300</c:v>
                </c:pt>
                <c:pt idx="1902">
                  <c:v>570600</c:v>
                </c:pt>
                <c:pt idx="1903">
                  <c:v>570900</c:v>
                </c:pt>
                <c:pt idx="1904">
                  <c:v>571200</c:v>
                </c:pt>
                <c:pt idx="1905">
                  <c:v>571500</c:v>
                </c:pt>
                <c:pt idx="1906">
                  <c:v>571800</c:v>
                </c:pt>
                <c:pt idx="1907">
                  <c:v>572100</c:v>
                </c:pt>
                <c:pt idx="1908">
                  <c:v>572400</c:v>
                </c:pt>
                <c:pt idx="1909">
                  <c:v>572700</c:v>
                </c:pt>
                <c:pt idx="1910">
                  <c:v>573000</c:v>
                </c:pt>
                <c:pt idx="1911">
                  <c:v>573300</c:v>
                </c:pt>
                <c:pt idx="1912">
                  <c:v>573600</c:v>
                </c:pt>
                <c:pt idx="1913">
                  <c:v>573900</c:v>
                </c:pt>
                <c:pt idx="1914">
                  <c:v>574200</c:v>
                </c:pt>
                <c:pt idx="1915">
                  <c:v>574500</c:v>
                </c:pt>
                <c:pt idx="1916">
                  <c:v>574800</c:v>
                </c:pt>
                <c:pt idx="1917">
                  <c:v>575100</c:v>
                </c:pt>
                <c:pt idx="1918">
                  <c:v>575400</c:v>
                </c:pt>
                <c:pt idx="1919">
                  <c:v>575700</c:v>
                </c:pt>
                <c:pt idx="1920">
                  <c:v>576000</c:v>
                </c:pt>
                <c:pt idx="1921">
                  <c:v>576300</c:v>
                </c:pt>
                <c:pt idx="1922">
                  <c:v>576600</c:v>
                </c:pt>
                <c:pt idx="1923">
                  <c:v>576900</c:v>
                </c:pt>
                <c:pt idx="1924">
                  <c:v>577200</c:v>
                </c:pt>
                <c:pt idx="1925">
                  <c:v>577500</c:v>
                </c:pt>
                <c:pt idx="1926">
                  <c:v>577800</c:v>
                </c:pt>
                <c:pt idx="1927">
                  <c:v>578100</c:v>
                </c:pt>
                <c:pt idx="1928">
                  <c:v>578400</c:v>
                </c:pt>
                <c:pt idx="1929">
                  <c:v>578700</c:v>
                </c:pt>
                <c:pt idx="1930">
                  <c:v>579000</c:v>
                </c:pt>
                <c:pt idx="1931">
                  <c:v>579300</c:v>
                </c:pt>
                <c:pt idx="1932">
                  <c:v>579600</c:v>
                </c:pt>
                <c:pt idx="1933">
                  <c:v>579900</c:v>
                </c:pt>
                <c:pt idx="1934">
                  <c:v>580200</c:v>
                </c:pt>
                <c:pt idx="1935">
                  <c:v>580500</c:v>
                </c:pt>
                <c:pt idx="1936">
                  <c:v>580800</c:v>
                </c:pt>
                <c:pt idx="1937">
                  <c:v>581100</c:v>
                </c:pt>
                <c:pt idx="1938">
                  <c:v>581400</c:v>
                </c:pt>
                <c:pt idx="1939">
                  <c:v>581700</c:v>
                </c:pt>
                <c:pt idx="1940">
                  <c:v>582000</c:v>
                </c:pt>
                <c:pt idx="1941">
                  <c:v>582300</c:v>
                </c:pt>
                <c:pt idx="1942">
                  <c:v>582600</c:v>
                </c:pt>
                <c:pt idx="1943">
                  <c:v>582900</c:v>
                </c:pt>
                <c:pt idx="1944">
                  <c:v>583200</c:v>
                </c:pt>
                <c:pt idx="1945">
                  <c:v>583500</c:v>
                </c:pt>
                <c:pt idx="1946">
                  <c:v>583800</c:v>
                </c:pt>
                <c:pt idx="1947">
                  <c:v>584100</c:v>
                </c:pt>
                <c:pt idx="1948">
                  <c:v>584400</c:v>
                </c:pt>
                <c:pt idx="1949">
                  <c:v>584700</c:v>
                </c:pt>
                <c:pt idx="1950">
                  <c:v>585000</c:v>
                </c:pt>
                <c:pt idx="1951">
                  <c:v>585300</c:v>
                </c:pt>
                <c:pt idx="1952">
                  <c:v>585600</c:v>
                </c:pt>
                <c:pt idx="1953">
                  <c:v>585900</c:v>
                </c:pt>
                <c:pt idx="1954">
                  <c:v>586200</c:v>
                </c:pt>
                <c:pt idx="1955">
                  <c:v>586500</c:v>
                </c:pt>
                <c:pt idx="1956">
                  <c:v>586800</c:v>
                </c:pt>
                <c:pt idx="1957">
                  <c:v>587100</c:v>
                </c:pt>
                <c:pt idx="1958">
                  <c:v>587400</c:v>
                </c:pt>
                <c:pt idx="1959">
                  <c:v>587700</c:v>
                </c:pt>
                <c:pt idx="1960">
                  <c:v>588000</c:v>
                </c:pt>
                <c:pt idx="1961">
                  <c:v>588300</c:v>
                </c:pt>
                <c:pt idx="1962">
                  <c:v>588600</c:v>
                </c:pt>
                <c:pt idx="1963">
                  <c:v>588900</c:v>
                </c:pt>
                <c:pt idx="1964">
                  <c:v>589200</c:v>
                </c:pt>
                <c:pt idx="1965">
                  <c:v>589500</c:v>
                </c:pt>
                <c:pt idx="1966">
                  <c:v>589800</c:v>
                </c:pt>
                <c:pt idx="1967">
                  <c:v>590100</c:v>
                </c:pt>
                <c:pt idx="1968">
                  <c:v>590400</c:v>
                </c:pt>
                <c:pt idx="1969">
                  <c:v>590700</c:v>
                </c:pt>
                <c:pt idx="1970">
                  <c:v>591000</c:v>
                </c:pt>
                <c:pt idx="1971">
                  <c:v>591300</c:v>
                </c:pt>
                <c:pt idx="1972">
                  <c:v>591600</c:v>
                </c:pt>
                <c:pt idx="1973">
                  <c:v>591900</c:v>
                </c:pt>
                <c:pt idx="1974">
                  <c:v>592200</c:v>
                </c:pt>
                <c:pt idx="1975">
                  <c:v>592500</c:v>
                </c:pt>
                <c:pt idx="1976">
                  <c:v>592800</c:v>
                </c:pt>
                <c:pt idx="1977">
                  <c:v>593100</c:v>
                </c:pt>
                <c:pt idx="1978">
                  <c:v>593400</c:v>
                </c:pt>
                <c:pt idx="1979">
                  <c:v>593700</c:v>
                </c:pt>
                <c:pt idx="1980">
                  <c:v>594000</c:v>
                </c:pt>
                <c:pt idx="1981">
                  <c:v>594300</c:v>
                </c:pt>
                <c:pt idx="1982">
                  <c:v>594600</c:v>
                </c:pt>
                <c:pt idx="1983">
                  <c:v>594900</c:v>
                </c:pt>
                <c:pt idx="1984">
                  <c:v>595200</c:v>
                </c:pt>
                <c:pt idx="1985">
                  <c:v>595500</c:v>
                </c:pt>
                <c:pt idx="1986">
                  <c:v>595800</c:v>
                </c:pt>
                <c:pt idx="1987">
                  <c:v>596100</c:v>
                </c:pt>
                <c:pt idx="1988">
                  <c:v>596400</c:v>
                </c:pt>
                <c:pt idx="1989">
                  <c:v>596700</c:v>
                </c:pt>
                <c:pt idx="1990">
                  <c:v>597000</c:v>
                </c:pt>
                <c:pt idx="1991">
                  <c:v>597300</c:v>
                </c:pt>
                <c:pt idx="1992">
                  <c:v>597600</c:v>
                </c:pt>
                <c:pt idx="1993">
                  <c:v>597900</c:v>
                </c:pt>
                <c:pt idx="1994">
                  <c:v>598200</c:v>
                </c:pt>
                <c:pt idx="1995">
                  <c:v>598500</c:v>
                </c:pt>
                <c:pt idx="1996">
                  <c:v>598800</c:v>
                </c:pt>
                <c:pt idx="1997">
                  <c:v>599100</c:v>
                </c:pt>
                <c:pt idx="1998">
                  <c:v>599400</c:v>
                </c:pt>
                <c:pt idx="1999">
                  <c:v>599700</c:v>
                </c:pt>
                <c:pt idx="2000">
                  <c:v>600000</c:v>
                </c:pt>
                <c:pt idx="2001">
                  <c:v>600300</c:v>
                </c:pt>
                <c:pt idx="2002">
                  <c:v>600600</c:v>
                </c:pt>
                <c:pt idx="2003">
                  <c:v>600900</c:v>
                </c:pt>
                <c:pt idx="2004">
                  <c:v>601200</c:v>
                </c:pt>
                <c:pt idx="2005">
                  <c:v>601500</c:v>
                </c:pt>
                <c:pt idx="2006">
                  <c:v>601800</c:v>
                </c:pt>
                <c:pt idx="2007">
                  <c:v>602100</c:v>
                </c:pt>
                <c:pt idx="2008">
                  <c:v>602400</c:v>
                </c:pt>
                <c:pt idx="2009">
                  <c:v>602700</c:v>
                </c:pt>
                <c:pt idx="2010">
                  <c:v>603000</c:v>
                </c:pt>
                <c:pt idx="2011">
                  <c:v>603300</c:v>
                </c:pt>
                <c:pt idx="2012">
                  <c:v>603600</c:v>
                </c:pt>
                <c:pt idx="2013">
                  <c:v>603900</c:v>
                </c:pt>
                <c:pt idx="2014">
                  <c:v>604200</c:v>
                </c:pt>
                <c:pt idx="2015">
                  <c:v>604500</c:v>
                </c:pt>
                <c:pt idx="2016">
                  <c:v>604800</c:v>
                </c:pt>
                <c:pt idx="2017">
                  <c:v>605100</c:v>
                </c:pt>
                <c:pt idx="2018">
                  <c:v>605400</c:v>
                </c:pt>
                <c:pt idx="2019">
                  <c:v>605700</c:v>
                </c:pt>
                <c:pt idx="2020">
                  <c:v>606000</c:v>
                </c:pt>
                <c:pt idx="2021">
                  <c:v>606300</c:v>
                </c:pt>
                <c:pt idx="2022">
                  <c:v>606600</c:v>
                </c:pt>
                <c:pt idx="2023">
                  <c:v>606900</c:v>
                </c:pt>
                <c:pt idx="2024">
                  <c:v>607200</c:v>
                </c:pt>
                <c:pt idx="2025">
                  <c:v>607500</c:v>
                </c:pt>
                <c:pt idx="2026">
                  <c:v>607800</c:v>
                </c:pt>
                <c:pt idx="2027">
                  <c:v>608100</c:v>
                </c:pt>
                <c:pt idx="2028">
                  <c:v>608400</c:v>
                </c:pt>
                <c:pt idx="2029">
                  <c:v>608700</c:v>
                </c:pt>
                <c:pt idx="2030">
                  <c:v>609000</c:v>
                </c:pt>
                <c:pt idx="2031">
                  <c:v>609300</c:v>
                </c:pt>
                <c:pt idx="2032">
                  <c:v>609600</c:v>
                </c:pt>
                <c:pt idx="2033">
                  <c:v>609900</c:v>
                </c:pt>
                <c:pt idx="2034">
                  <c:v>610200</c:v>
                </c:pt>
                <c:pt idx="2035">
                  <c:v>610500</c:v>
                </c:pt>
                <c:pt idx="2036">
                  <c:v>610800</c:v>
                </c:pt>
                <c:pt idx="2037">
                  <c:v>611100</c:v>
                </c:pt>
                <c:pt idx="2038">
                  <c:v>611400</c:v>
                </c:pt>
                <c:pt idx="2039">
                  <c:v>611700</c:v>
                </c:pt>
                <c:pt idx="2040">
                  <c:v>612000</c:v>
                </c:pt>
                <c:pt idx="2041">
                  <c:v>612300</c:v>
                </c:pt>
                <c:pt idx="2042">
                  <c:v>612600</c:v>
                </c:pt>
                <c:pt idx="2043">
                  <c:v>612900</c:v>
                </c:pt>
                <c:pt idx="2044">
                  <c:v>613200</c:v>
                </c:pt>
                <c:pt idx="2045">
                  <c:v>613500</c:v>
                </c:pt>
                <c:pt idx="2046">
                  <c:v>613800</c:v>
                </c:pt>
                <c:pt idx="2047">
                  <c:v>614100</c:v>
                </c:pt>
                <c:pt idx="2048">
                  <c:v>614400</c:v>
                </c:pt>
                <c:pt idx="2049">
                  <c:v>614700</c:v>
                </c:pt>
              </c:numCache>
            </c:numRef>
          </c:cat>
          <c:val>
            <c:numRef>
              <c:f>Dordrecth_Finland_600LPF_125Ah!$G$2:$G$2051</c:f>
              <c:numCache>
                <c:formatCode>General</c:formatCode>
                <c:ptCount val="2050"/>
                <c:pt idx="0">
                  <c:v>0</c:v>
                </c:pt>
                <c:pt idx="1">
                  <c:v>0.15000356422751582</c:v>
                </c:pt>
                <c:pt idx="2">
                  <c:v>2.6815574837194109E-4</c:v>
                </c:pt>
                <c:pt idx="3">
                  <c:v>26.199798020848171</c:v>
                </c:pt>
                <c:pt idx="4">
                  <c:v>68.171750930669404</c:v>
                </c:pt>
                <c:pt idx="5">
                  <c:v>108.57654064730609</c:v>
                </c:pt>
                <c:pt idx="6">
                  <c:v>165.9714368776992</c:v>
                </c:pt>
                <c:pt idx="7">
                  <c:v>216.752623320537</c:v>
                </c:pt>
                <c:pt idx="8">
                  <c:v>228.53718262465108</c:v>
                </c:pt>
                <c:pt idx="9">
                  <c:v>214.9214411390148</c:v>
                </c:pt>
                <c:pt idx="10">
                  <c:v>208.3372834754889</c:v>
                </c:pt>
                <c:pt idx="11">
                  <c:v>219.9524509621728</c:v>
                </c:pt>
                <c:pt idx="12">
                  <c:v>246.0129256510038</c:v>
                </c:pt>
                <c:pt idx="13">
                  <c:v>345.23283302459367</c:v>
                </c:pt>
                <c:pt idx="14">
                  <c:v>441.6192603545112</c:v>
                </c:pt>
                <c:pt idx="15">
                  <c:v>518.45513321716919</c:v>
                </c:pt>
                <c:pt idx="16">
                  <c:v>709.72606648183046</c:v>
                </c:pt>
                <c:pt idx="17">
                  <c:v>733.59035533744373</c:v>
                </c:pt>
                <c:pt idx="18">
                  <c:v>518.72361270984993</c:v>
                </c:pt>
                <c:pt idx="19">
                  <c:v>497.7187713220581</c:v>
                </c:pt>
                <c:pt idx="20">
                  <c:v>609.85811565406618</c:v>
                </c:pt>
                <c:pt idx="21">
                  <c:v>680.28467245718309</c:v>
                </c:pt>
                <c:pt idx="22">
                  <c:v>711.16641600932974</c:v>
                </c:pt>
                <c:pt idx="23">
                  <c:v>738.70135559265248</c:v>
                </c:pt>
                <c:pt idx="24">
                  <c:v>763.63799724856347</c:v>
                </c:pt>
                <c:pt idx="25">
                  <c:v>773.17427701945348</c:v>
                </c:pt>
                <c:pt idx="26">
                  <c:v>768.69512244467546</c:v>
                </c:pt>
                <c:pt idx="27">
                  <c:v>759.49127930197972</c:v>
                </c:pt>
                <c:pt idx="28">
                  <c:v>756.03180986298082</c:v>
                </c:pt>
                <c:pt idx="29">
                  <c:v>757.29046595494765</c:v>
                </c:pt>
                <c:pt idx="30">
                  <c:v>755.80888873614117</c:v>
                </c:pt>
                <c:pt idx="31">
                  <c:v>754.97402785456984</c:v>
                </c:pt>
                <c:pt idx="32">
                  <c:v>755.33199541540375</c:v>
                </c:pt>
                <c:pt idx="33">
                  <c:v>747.024915637557</c:v>
                </c:pt>
                <c:pt idx="34">
                  <c:v>630.89697305908885</c:v>
                </c:pt>
                <c:pt idx="35">
                  <c:v>538.64248359798898</c:v>
                </c:pt>
                <c:pt idx="36">
                  <c:v>461.67944670798749</c:v>
                </c:pt>
                <c:pt idx="37">
                  <c:v>383.23103254503297</c:v>
                </c:pt>
                <c:pt idx="38">
                  <c:v>314.8398207390519</c:v>
                </c:pt>
                <c:pt idx="39">
                  <c:v>314.56866705030541</c:v>
                </c:pt>
                <c:pt idx="40">
                  <c:v>426.29635078770599</c:v>
                </c:pt>
                <c:pt idx="41">
                  <c:v>476.63858683714955</c:v>
                </c:pt>
                <c:pt idx="42">
                  <c:v>697.60734638771874</c:v>
                </c:pt>
                <c:pt idx="43">
                  <c:v>820.21347256331421</c:v>
                </c:pt>
                <c:pt idx="44">
                  <c:v>865.37229669782823</c:v>
                </c:pt>
                <c:pt idx="45">
                  <c:v>894.14935007409269</c:v>
                </c:pt>
                <c:pt idx="46">
                  <c:v>918.76242841890303</c:v>
                </c:pt>
                <c:pt idx="47">
                  <c:v>940.26277099348204</c:v>
                </c:pt>
                <c:pt idx="48">
                  <c:v>953.06777256735904</c:v>
                </c:pt>
                <c:pt idx="49">
                  <c:v>955.09382761395898</c:v>
                </c:pt>
                <c:pt idx="50">
                  <c:v>960.63526115328591</c:v>
                </c:pt>
                <c:pt idx="51">
                  <c:v>969.17884829214302</c:v>
                </c:pt>
                <c:pt idx="52">
                  <c:v>966.918544318008</c:v>
                </c:pt>
                <c:pt idx="53">
                  <c:v>962.36387286603303</c:v>
                </c:pt>
                <c:pt idx="54">
                  <c:v>961.42527132237899</c:v>
                </c:pt>
                <c:pt idx="55">
                  <c:v>957.41684303669092</c:v>
                </c:pt>
                <c:pt idx="56">
                  <c:v>950.81218111348198</c:v>
                </c:pt>
                <c:pt idx="57">
                  <c:v>944.25930866170802</c:v>
                </c:pt>
                <c:pt idx="58">
                  <c:v>940.92069502035895</c:v>
                </c:pt>
                <c:pt idx="59">
                  <c:v>941.71902898984195</c:v>
                </c:pt>
                <c:pt idx="60">
                  <c:v>942.88076627196597</c:v>
                </c:pt>
                <c:pt idx="61">
                  <c:v>942.81609968078396</c:v>
                </c:pt>
                <c:pt idx="62">
                  <c:v>948.67703111042999</c:v>
                </c:pt>
                <c:pt idx="63">
                  <c:v>916.543361305791</c:v>
                </c:pt>
                <c:pt idx="64">
                  <c:v>415.33204427442445</c:v>
                </c:pt>
                <c:pt idx="65">
                  <c:v>300.44695727358089</c:v>
                </c:pt>
                <c:pt idx="66">
                  <c:v>303.34607847524342</c:v>
                </c:pt>
                <c:pt idx="67">
                  <c:v>494.1322296260355</c:v>
                </c:pt>
                <c:pt idx="68">
                  <c:v>586.75235392800448</c:v>
                </c:pt>
                <c:pt idx="69">
                  <c:v>641.77166046760465</c:v>
                </c:pt>
                <c:pt idx="70">
                  <c:v>675.87311587609804</c:v>
                </c:pt>
                <c:pt idx="71">
                  <c:v>696.98538253202662</c:v>
                </c:pt>
                <c:pt idx="72">
                  <c:v>712.11403204252019</c:v>
                </c:pt>
                <c:pt idx="73">
                  <c:v>716.06069803358457</c:v>
                </c:pt>
                <c:pt idx="74">
                  <c:v>707.41768643016667</c:v>
                </c:pt>
                <c:pt idx="75">
                  <c:v>748.62721437768721</c:v>
                </c:pt>
                <c:pt idx="76">
                  <c:v>849.07887482450428</c:v>
                </c:pt>
                <c:pt idx="77">
                  <c:v>908.56591234364703</c:v>
                </c:pt>
                <c:pt idx="78">
                  <c:v>950.39802122228991</c:v>
                </c:pt>
                <c:pt idx="79">
                  <c:v>989.08192819289695</c:v>
                </c:pt>
                <c:pt idx="80">
                  <c:v>1007.743798399905</c:v>
                </c:pt>
                <c:pt idx="81">
                  <c:v>549.28967894821085</c:v>
                </c:pt>
                <c:pt idx="82">
                  <c:v>339.85970524272147</c:v>
                </c:pt>
                <c:pt idx="83">
                  <c:v>359.89925645087641</c:v>
                </c:pt>
                <c:pt idx="84">
                  <c:v>684.45016621907121</c:v>
                </c:pt>
                <c:pt idx="85">
                  <c:v>792.33036566435101</c:v>
                </c:pt>
                <c:pt idx="86">
                  <c:v>570.19732502902832</c:v>
                </c:pt>
                <c:pt idx="87">
                  <c:v>387.90539542267288</c:v>
                </c:pt>
                <c:pt idx="88">
                  <c:v>313.45232258858584</c:v>
                </c:pt>
                <c:pt idx="89">
                  <c:v>265.57380214391702</c:v>
                </c:pt>
                <c:pt idx="90">
                  <c:v>235.40440394739059</c:v>
                </c:pt>
                <c:pt idx="91">
                  <c:v>216.93523895811899</c:v>
                </c:pt>
                <c:pt idx="92">
                  <c:v>206.1236883037248</c:v>
                </c:pt>
                <c:pt idx="93">
                  <c:v>200.6392687227675</c:v>
                </c:pt>
                <c:pt idx="94">
                  <c:v>198.14518901827441</c:v>
                </c:pt>
                <c:pt idx="95">
                  <c:v>197.24657291486909</c:v>
                </c:pt>
                <c:pt idx="96">
                  <c:v>197.21257810118817</c:v>
                </c:pt>
                <c:pt idx="97">
                  <c:v>202.02285661237983</c:v>
                </c:pt>
                <c:pt idx="98">
                  <c:v>214.69043812967101</c:v>
                </c:pt>
                <c:pt idx="99">
                  <c:v>228.02255447111821</c:v>
                </c:pt>
                <c:pt idx="100">
                  <c:v>236.64229487552339</c:v>
                </c:pt>
                <c:pt idx="101">
                  <c:v>241.82714060506618</c:v>
                </c:pt>
                <c:pt idx="102">
                  <c:v>244.52636771919779</c:v>
                </c:pt>
                <c:pt idx="103">
                  <c:v>245.96602324905601</c:v>
                </c:pt>
                <c:pt idx="104">
                  <c:v>247.0135018562811</c:v>
                </c:pt>
                <c:pt idx="105">
                  <c:v>247.08747005298088</c:v>
                </c:pt>
                <c:pt idx="106">
                  <c:v>247.63563934534801</c:v>
                </c:pt>
                <c:pt idx="107">
                  <c:v>248.0314053880584</c:v>
                </c:pt>
                <c:pt idx="108">
                  <c:v>247.55725448219161</c:v>
                </c:pt>
                <c:pt idx="109">
                  <c:v>247.7131206029901</c:v>
                </c:pt>
                <c:pt idx="110">
                  <c:v>248.45489212293811</c:v>
                </c:pt>
                <c:pt idx="111">
                  <c:v>248.83694457731733</c:v>
                </c:pt>
                <c:pt idx="112">
                  <c:v>248.80855581529468</c:v>
                </c:pt>
                <c:pt idx="113">
                  <c:v>249.000307830477</c:v>
                </c:pt>
                <c:pt idx="114">
                  <c:v>249.2999476533243</c:v>
                </c:pt>
                <c:pt idx="115">
                  <c:v>249.19684680086908</c:v>
                </c:pt>
                <c:pt idx="116">
                  <c:v>249.1321461510357</c:v>
                </c:pt>
                <c:pt idx="117">
                  <c:v>249.02997165894601</c:v>
                </c:pt>
                <c:pt idx="118">
                  <c:v>248.7226425291162</c:v>
                </c:pt>
                <c:pt idx="119">
                  <c:v>248.51217898616309</c:v>
                </c:pt>
                <c:pt idx="120">
                  <c:v>248.36708755382853</c:v>
                </c:pt>
                <c:pt idx="121">
                  <c:v>248.5187462997792</c:v>
                </c:pt>
                <c:pt idx="122">
                  <c:v>248.82288133082761</c:v>
                </c:pt>
                <c:pt idx="123">
                  <c:v>249.50598149229208</c:v>
                </c:pt>
                <c:pt idx="124">
                  <c:v>248.33510947594169</c:v>
                </c:pt>
                <c:pt idx="125">
                  <c:v>235.23436118864609</c:v>
                </c:pt>
                <c:pt idx="126">
                  <c:v>214.33549478111189</c:v>
                </c:pt>
                <c:pt idx="127">
                  <c:v>198.23264739886139</c:v>
                </c:pt>
                <c:pt idx="128">
                  <c:v>189.49361986848422</c:v>
                </c:pt>
                <c:pt idx="129">
                  <c:v>189.87440437694968</c:v>
                </c:pt>
                <c:pt idx="130">
                  <c:v>194.3595147892392</c:v>
                </c:pt>
                <c:pt idx="131">
                  <c:v>197.01066562589699</c:v>
                </c:pt>
                <c:pt idx="132">
                  <c:v>204.4207520895699</c:v>
                </c:pt>
                <c:pt idx="133">
                  <c:v>224.50507995721949</c:v>
                </c:pt>
                <c:pt idx="134">
                  <c:v>254.5594812283293</c:v>
                </c:pt>
                <c:pt idx="135">
                  <c:v>286.23702157523098</c:v>
                </c:pt>
                <c:pt idx="136">
                  <c:v>310.2764134850874</c:v>
                </c:pt>
                <c:pt idx="137">
                  <c:v>324.48753751483525</c:v>
                </c:pt>
                <c:pt idx="138">
                  <c:v>332.77006997205751</c:v>
                </c:pt>
                <c:pt idx="139">
                  <c:v>337.0598366585661</c:v>
                </c:pt>
                <c:pt idx="140">
                  <c:v>338.69028644303756</c:v>
                </c:pt>
                <c:pt idx="141">
                  <c:v>338.92460439733799</c:v>
                </c:pt>
                <c:pt idx="142">
                  <c:v>338.60271322143092</c:v>
                </c:pt>
                <c:pt idx="143">
                  <c:v>338.22798321049828</c:v>
                </c:pt>
                <c:pt idx="144">
                  <c:v>337.40794205664031</c:v>
                </c:pt>
                <c:pt idx="145">
                  <c:v>336.9261389580567</c:v>
                </c:pt>
                <c:pt idx="146">
                  <c:v>336.60430679373661</c:v>
                </c:pt>
                <c:pt idx="147">
                  <c:v>334.59487694456129</c:v>
                </c:pt>
                <c:pt idx="148">
                  <c:v>332.42443671182758</c:v>
                </c:pt>
                <c:pt idx="149">
                  <c:v>331.23114063005221</c:v>
                </c:pt>
                <c:pt idx="150">
                  <c:v>330.27415304820209</c:v>
                </c:pt>
                <c:pt idx="151">
                  <c:v>329.74815883676126</c:v>
                </c:pt>
                <c:pt idx="152">
                  <c:v>329.0012833237551</c:v>
                </c:pt>
                <c:pt idx="153">
                  <c:v>328.71943041276421</c:v>
                </c:pt>
                <c:pt idx="154">
                  <c:v>334.25689150397523</c:v>
                </c:pt>
                <c:pt idx="155">
                  <c:v>339.95775287957491</c:v>
                </c:pt>
                <c:pt idx="156">
                  <c:v>340.23824843351224</c:v>
                </c:pt>
                <c:pt idx="157">
                  <c:v>338.91711237687241</c:v>
                </c:pt>
                <c:pt idx="158">
                  <c:v>337.7136945284181</c:v>
                </c:pt>
                <c:pt idx="159">
                  <c:v>337.07768339909524</c:v>
                </c:pt>
                <c:pt idx="160">
                  <c:v>336.79610063743138</c:v>
                </c:pt>
                <c:pt idx="161">
                  <c:v>336.53973734067512</c:v>
                </c:pt>
                <c:pt idx="162">
                  <c:v>336.06619569483121</c:v>
                </c:pt>
                <c:pt idx="163">
                  <c:v>335.49646303524872</c:v>
                </c:pt>
                <c:pt idx="164">
                  <c:v>335.09357275179605</c:v>
                </c:pt>
                <c:pt idx="165">
                  <c:v>334.8067735057752</c:v>
                </c:pt>
                <c:pt idx="166">
                  <c:v>334.84645618622636</c:v>
                </c:pt>
                <c:pt idx="167">
                  <c:v>334.82193819503669</c:v>
                </c:pt>
                <c:pt idx="168">
                  <c:v>334.81848256731632</c:v>
                </c:pt>
                <c:pt idx="169">
                  <c:v>335.26189169824318</c:v>
                </c:pt>
                <c:pt idx="170">
                  <c:v>335.25150080138729</c:v>
                </c:pt>
                <c:pt idx="171">
                  <c:v>335.04237167583148</c:v>
                </c:pt>
                <c:pt idx="172">
                  <c:v>334.86674209562608</c:v>
                </c:pt>
                <c:pt idx="173">
                  <c:v>333.79392968423997</c:v>
                </c:pt>
                <c:pt idx="174">
                  <c:v>340.81427639264848</c:v>
                </c:pt>
                <c:pt idx="175">
                  <c:v>354.48387969555995</c:v>
                </c:pt>
                <c:pt idx="176">
                  <c:v>364.93589865001587</c:v>
                </c:pt>
                <c:pt idx="177">
                  <c:v>371.52061595641084</c:v>
                </c:pt>
                <c:pt idx="178">
                  <c:v>375.38932843619102</c:v>
                </c:pt>
                <c:pt idx="179">
                  <c:v>377.51488080945302</c:v>
                </c:pt>
                <c:pt idx="180">
                  <c:v>378.53712618935219</c:v>
                </c:pt>
                <c:pt idx="181">
                  <c:v>379.11836285563322</c:v>
                </c:pt>
                <c:pt idx="182">
                  <c:v>379.41763477040189</c:v>
                </c:pt>
                <c:pt idx="183">
                  <c:v>379.35199985687279</c:v>
                </c:pt>
                <c:pt idx="184">
                  <c:v>379.32313615704538</c:v>
                </c:pt>
                <c:pt idx="185">
                  <c:v>379.07568636114422</c:v>
                </c:pt>
                <c:pt idx="186">
                  <c:v>378.52820148264931</c:v>
                </c:pt>
                <c:pt idx="187">
                  <c:v>378.02705261598902</c:v>
                </c:pt>
                <c:pt idx="188">
                  <c:v>377.57921038533811</c:v>
                </c:pt>
                <c:pt idx="189">
                  <c:v>376.94410021224269</c:v>
                </c:pt>
                <c:pt idx="190">
                  <c:v>376.9609904315829</c:v>
                </c:pt>
                <c:pt idx="191">
                  <c:v>383.57939106016295</c:v>
                </c:pt>
                <c:pt idx="192">
                  <c:v>393.26380923024635</c:v>
                </c:pt>
                <c:pt idx="193">
                  <c:v>399.24392696193689</c:v>
                </c:pt>
                <c:pt idx="194">
                  <c:v>402.61914595912771</c:v>
                </c:pt>
                <c:pt idx="195">
                  <c:v>404.75762481726269</c:v>
                </c:pt>
                <c:pt idx="196">
                  <c:v>406.07695220667301</c:v>
                </c:pt>
                <c:pt idx="197">
                  <c:v>406.43158049605802</c:v>
                </c:pt>
                <c:pt idx="198">
                  <c:v>406.4520361253625</c:v>
                </c:pt>
                <c:pt idx="199">
                  <c:v>406.2285472920795</c:v>
                </c:pt>
                <c:pt idx="200">
                  <c:v>408.07886101605266</c:v>
                </c:pt>
                <c:pt idx="201">
                  <c:v>411.4541596773978</c:v>
                </c:pt>
                <c:pt idx="202">
                  <c:v>422.71884759600005</c:v>
                </c:pt>
                <c:pt idx="203">
                  <c:v>454.30094396247125</c:v>
                </c:pt>
                <c:pt idx="204">
                  <c:v>495.16888912640547</c:v>
                </c:pt>
                <c:pt idx="205">
                  <c:v>526.22498981244416</c:v>
                </c:pt>
                <c:pt idx="206">
                  <c:v>545.45236204548155</c:v>
                </c:pt>
                <c:pt idx="207">
                  <c:v>557.14200730620837</c:v>
                </c:pt>
                <c:pt idx="208">
                  <c:v>563.23351403207096</c:v>
                </c:pt>
                <c:pt idx="209">
                  <c:v>565.48369258912442</c:v>
                </c:pt>
                <c:pt idx="210">
                  <c:v>565.23733954590875</c:v>
                </c:pt>
                <c:pt idx="211">
                  <c:v>563.89844972641413</c:v>
                </c:pt>
                <c:pt idx="212">
                  <c:v>562.10687478326793</c:v>
                </c:pt>
                <c:pt idx="213">
                  <c:v>560.17371724972736</c:v>
                </c:pt>
                <c:pt idx="214">
                  <c:v>558.43441535989984</c:v>
                </c:pt>
                <c:pt idx="215">
                  <c:v>556.94426092183892</c:v>
                </c:pt>
                <c:pt idx="216">
                  <c:v>556.57807532818117</c:v>
                </c:pt>
                <c:pt idx="217">
                  <c:v>562.11499559997992</c:v>
                </c:pt>
                <c:pt idx="218">
                  <c:v>566.48254063960167</c:v>
                </c:pt>
                <c:pt idx="219">
                  <c:v>564.71230259182437</c:v>
                </c:pt>
                <c:pt idx="220">
                  <c:v>562.35279340267925</c:v>
                </c:pt>
                <c:pt idx="221">
                  <c:v>560.69340498910435</c:v>
                </c:pt>
                <c:pt idx="222">
                  <c:v>561.10738179834902</c:v>
                </c:pt>
                <c:pt idx="223">
                  <c:v>563.93527460840551</c:v>
                </c:pt>
                <c:pt idx="224">
                  <c:v>588.46970678822288</c:v>
                </c:pt>
                <c:pt idx="225">
                  <c:v>635.09092434121226</c:v>
                </c:pt>
                <c:pt idx="226">
                  <c:v>675.95253178439066</c:v>
                </c:pt>
                <c:pt idx="227">
                  <c:v>703.08996677638379</c:v>
                </c:pt>
                <c:pt idx="228">
                  <c:v>720.63854723929501</c:v>
                </c:pt>
                <c:pt idx="229">
                  <c:v>731.66774097290318</c:v>
                </c:pt>
                <c:pt idx="230">
                  <c:v>738.0040858802721</c:v>
                </c:pt>
                <c:pt idx="231">
                  <c:v>740.76105976821179</c:v>
                </c:pt>
                <c:pt idx="232">
                  <c:v>740.89693915042949</c:v>
                </c:pt>
                <c:pt idx="233">
                  <c:v>739.71929298739587</c:v>
                </c:pt>
                <c:pt idx="234">
                  <c:v>737.89630217264335</c:v>
                </c:pt>
                <c:pt idx="235">
                  <c:v>734.76329397838549</c:v>
                </c:pt>
                <c:pt idx="236">
                  <c:v>742.84484869058667</c:v>
                </c:pt>
                <c:pt idx="237">
                  <c:v>780.72375937670733</c:v>
                </c:pt>
                <c:pt idx="238">
                  <c:v>825.75108859297495</c:v>
                </c:pt>
                <c:pt idx="239">
                  <c:v>856.31100283235696</c:v>
                </c:pt>
                <c:pt idx="240">
                  <c:v>877.77651389322511</c:v>
                </c:pt>
                <c:pt idx="241">
                  <c:v>892.33337816040955</c:v>
                </c:pt>
                <c:pt idx="242">
                  <c:v>900.99895816669493</c:v>
                </c:pt>
                <c:pt idx="243">
                  <c:v>905.40923332320892</c:v>
                </c:pt>
                <c:pt idx="244">
                  <c:v>907.6603286102129</c:v>
                </c:pt>
                <c:pt idx="245">
                  <c:v>908.56319595301795</c:v>
                </c:pt>
                <c:pt idx="246">
                  <c:v>908.0802045944281</c:v>
                </c:pt>
                <c:pt idx="247">
                  <c:v>907.22500529724005</c:v>
                </c:pt>
                <c:pt idx="248">
                  <c:v>906.36581170896307</c:v>
                </c:pt>
                <c:pt idx="249">
                  <c:v>905.10135600299395</c:v>
                </c:pt>
                <c:pt idx="250">
                  <c:v>903.28591024370098</c:v>
                </c:pt>
                <c:pt idx="251">
                  <c:v>901.70561858534109</c:v>
                </c:pt>
                <c:pt idx="252">
                  <c:v>901.61511502836595</c:v>
                </c:pt>
                <c:pt idx="253">
                  <c:v>902.32015603536911</c:v>
                </c:pt>
                <c:pt idx="254">
                  <c:v>902.2777549355701</c:v>
                </c:pt>
                <c:pt idx="255">
                  <c:v>901.38487060110594</c:v>
                </c:pt>
                <c:pt idx="256">
                  <c:v>899.70510780585903</c:v>
                </c:pt>
                <c:pt idx="257">
                  <c:v>897.86669128786434</c:v>
                </c:pt>
                <c:pt idx="258">
                  <c:v>896.64139730848319</c:v>
                </c:pt>
                <c:pt idx="259">
                  <c:v>894.82927139473406</c:v>
                </c:pt>
                <c:pt idx="260">
                  <c:v>892.31374667544128</c:v>
                </c:pt>
                <c:pt idx="261">
                  <c:v>890.17601757039188</c:v>
                </c:pt>
                <c:pt idx="262">
                  <c:v>886.52100842418145</c:v>
                </c:pt>
                <c:pt idx="263">
                  <c:v>883.53812288998984</c:v>
                </c:pt>
                <c:pt idx="264">
                  <c:v>882.8951152759272</c:v>
                </c:pt>
                <c:pt idx="265">
                  <c:v>882.28861070212793</c:v>
                </c:pt>
                <c:pt idx="266">
                  <c:v>882.2711541115458</c:v>
                </c:pt>
                <c:pt idx="267">
                  <c:v>883.74767185429118</c:v>
                </c:pt>
                <c:pt idx="268">
                  <c:v>883.9116629817471</c:v>
                </c:pt>
                <c:pt idx="269">
                  <c:v>871.92059247451982</c:v>
                </c:pt>
                <c:pt idx="270">
                  <c:v>852.88472304414472</c:v>
                </c:pt>
                <c:pt idx="271">
                  <c:v>837.69984993763535</c:v>
                </c:pt>
                <c:pt idx="272">
                  <c:v>827.65496589313057</c:v>
                </c:pt>
                <c:pt idx="273">
                  <c:v>822.00558921768982</c:v>
                </c:pt>
                <c:pt idx="274">
                  <c:v>803.85114156437248</c:v>
                </c:pt>
                <c:pt idx="275">
                  <c:v>776.4825697287605</c:v>
                </c:pt>
                <c:pt idx="276">
                  <c:v>756.1104701131917</c:v>
                </c:pt>
                <c:pt idx="277">
                  <c:v>742.60147231173687</c:v>
                </c:pt>
                <c:pt idx="278">
                  <c:v>734.03946143196026</c:v>
                </c:pt>
                <c:pt idx="279">
                  <c:v>728.48907487435145</c:v>
                </c:pt>
                <c:pt idx="280">
                  <c:v>728.13625962193714</c:v>
                </c:pt>
                <c:pt idx="281">
                  <c:v>731.9282149032515</c:v>
                </c:pt>
                <c:pt idx="282">
                  <c:v>736.4518981242129</c:v>
                </c:pt>
                <c:pt idx="283">
                  <c:v>740.9171859991759</c:v>
                </c:pt>
                <c:pt idx="284">
                  <c:v>744.44612990640212</c:v>
                </c:pt>
                <c:pt idx="285">
                  <c:v>746.81502039570057</c:v>
                </c:pt>
                <c:pt idx="286">
                  <c:v>749.09901408856831</c:v>
                </c:pt>
                <c:pt idx="287">
                  <c:v>751.97983765857214</c:v>
                </c:pt>
                <c:pt idx="288">
                  <c:v>754.23030180004901</c:v>
                </c:pt>
                <c:pt idx="289">
                  <c:v>756.03877244682849</c:v>
                </c:pt>
                <c:pt idx="290">
                  <c:v>757.62771512331062</c:v>
                </c:pt>
                <c:pt idx="291">
                  <c:v>758.67163067909166</c:v>
                </c:pt>
                <c:pt idx="292">
                  <c:v>759.48520389663599</c:v>
                </c:pt>
                <c:pt idx="293">
                  <c:v>760.31569378294557</c:v>
                </c:pt>
                <c:pt idx="294">
                  <c:v>761.32748148356256</c:v>
                </c:pt>
                <c:pt idx="295">
                  <c:v>762.45406093671659</c:v>
                </c:pt>
                <c:pt idx="296">
                  <c:v>763.44837933236931</c:v>
                </c:pt>
                <c:pt idx="297">
                  <c:v>763.95173734373668</c:v>
                </c:pt>
                <c:pt idx="298">
                  <c:v>763.91195183946093</c:v>
                </c:pt>
                <c:pt idx="299">
                  <c:v>763.68175890896691</c:v>
                </c:pt>
                <c:pt idx="300">
                  <c:v>763.50310939235612</c:v>
                </c:pt>
                <c:pt idx="301">
                  <c:v>763.1660627349039</c:v>
                </c:pt>
                <c:pt idx="302">
                  <c:v>762.93428984569528</c:v>
                </c:pt>
                <c:pt idx="303">
                  <c:v>770.32848591191885</c:v>
                </c:pt>
                <c:pt idx="304">
                  <c:v>778.37462229151981</c:v>
                </c:pt>
                <c:pt idx="305">
                  <c:v>778.7734820303715</c:v>
                </c:pt>
                <c:pt idx="306">
                  <c:v>776.84070637090167</c:v>
                </c:pt>
                <c:pt idx="307">
                  <c:v>774.76277790503548</c:v>
                </c:pt>
                <c:pt idx="308">
                  <c:v>772.77436022504435</c:v>
                </c:pt>
                <c:pt idx="309">
                  <c:v>771.51090295505162</c:v>
                </c:pt>
                <c:pt idx="310">
                  <c:v>770.52375379583555</c:v>
                </c:pt>
                <c:pt idx="311">
                  <c:v>768.6510039304344</c:v>
                </c:pt>
                <c:pt idx="312">
                  <c:v>766.35741101356803</c:v>
                </c:pt>
                <c:pt idx="313">
                  <c:v>764.36784138462474</c:v>
                </c:pt>
                <c:pt idx="314">
                  <c:v>763.18807929204604</c:v>
                </c:pt>
                <c:pt idx="315">
                  <c:v>762.18928231029759</c:v>
                </c:pt>
                <c:pt idx="316">
                  <c:v>761.17183177932986</c:v>
                </c:pt>
                <c:pt idx="317">
                  <c:v>759.91456920075836</c:v>
                </c:pt>
                <c:pt idx="318">
                  <c:v>758.53621729031045</c:v>
                </c:pt>
                <c:pt idx="319">
                  <c:v>756.83142789949522</c:v>
                </c:pt>
                <c:pt idx="320">
                  <c:v>754.7620638658284</c:v>
                </c:pt>
                <c:pt idx="321">
                  <c:v>753.19940996637035</c:v>
                </c:pt>
                <c:pt idx="322">
                  <c:v>751.99421679317186</c:v>
                </c:pt>
                <c:pt idx="323">
                  <c:v>751.26463835387938</c:v>
                </c:pt>
                <c:pt idx="324">
                  <c:v>751.04271304776273</c:v>
                </c:pt>
                <c:pt idx="325">
                  <c:v>750.78878153741459</c:v>
                </c:pt>
                <c:pt idx="326">
                  <c:v>750.51785564457305</c:v>
                </c:pt>
                <c:pt idx="327">
                  <c:v>750.41218796116505</c:v>
                </c:pt>
                <c:pt idx="328">
                  <c:v>750.41637403662628</c:v>
                </c:pt>
                <c:pt idx="329">
                  <c:v>750.69129886005419</c:v>
                </c:pt>
                <c:pt idx="330">
                  <c:v>750.9324842598852</c:v>
                </c:pt>
                <c:pt idx="331">
                  <c:v>750.76841698219982</c:v>
                </c:pt>
                <c:pt idx="332">
                  <c:v>750.50994383566479</c:v>
                </c:pt>
                <c:pt idx="333">
                  <c:v>750.56824114139431</c:v>
                </c:pt>
                <c:pt idx="334">
                  <c:v>750.43091053653291</c:v>
                </c:pt>
                <c:pt idx="335">
                  <c:v>750.80039686866894</c:v>
                </c:pt>
                <c:pt idx="336">
                  <c:v>751.83414903608582</c:v>
                </c:pt>
                <c:pt idx="337">
                  <c:v>751.98526226788147</c:v>
                </c:pt>
                <c:pt idx="338">
                  <c:v>751.34352979830419</c:v>
                </c:pt>
                <c:pt idx="339">
                  <c:v>750.70971975600628</c:v>
                </c:pt>
                <c:pt idx="340">
                  <c:v>750.27378637745733</c:v>
                </c:pt>
                <c:pt idx="341">
                  <c:v>750.18476735993522</c:v>
                </c:pt>
                <c:pt idx="342">
                  <c:v>750.73059011408941</c:v>
                </c:pt>
                <c:pt idx="343">
                  <c:v>751.90895479724315</c:v>
                </c:pt>
                <c:pt idx="344">
                  <c:v>752.52095029779025</c:v>
                </c:pt>
                <c:pt idx="345">
                  <c:v>751.38985857837156</c:v>
                </c:pt>
                <c:pt idx="346">
                  <c:v>749.04758034369297</c:v>
                </c:pt>
                <c:pt idx="347">
                  <c:v>746.43206194196102</c:v>
                </c:pt>
                <c:pt idx="348">
                  <c:v>744.03664405782297</c:v>
                </c:pt>
                <c:pt idx="349">
                  <c:v>742.00994821520726</c:v>
                </c:pt>
                <c:pt idx="350">
                  <c:v>740.87220127765863</c:v>
                </c:pt>
                <c:pt idx="351">
                  <c:v>740.53152999529379</c:v>
                </c:pt>
                <c:pt idx="352">
                  <c:v>739.97737532683561</c:v>
                </c:pt>
                <c:pt idx="353">
                  <c:v>738.68948608362211</c:v>
                </c:pt>
                <c:pt idx="354">
                  <c:v>737.30114652005273</c:v>
                </c:pt>
                <c:pt idx="355">
                  <c:v>736.4077483241781</c:v>
                </c:pt>
                <c:pt idx="356">
                  <c:v>735.86914313083025</c:v>
                </c:pt>
                <c:pt idx="357">
                  <c:v>735.78282962940807</c:v>
                </c:pt>
                <c:pt idx="358">
                  <c:v>734.97866407635604</c:v>
                </c:pt>
                <c:pt idx="359">
                  <c:v>734.3659719595197</c:v>
                </c:pt>
                <c:pt idx="360">
                  <c:v>734.35264087641849</c:v>
                </c:pt>
                <c:pt idx="361">
                  <c:v>734.44961722887354</c:v>
                </c:pt>
                <c:pt idx="362">
                  <c:v>734.75387762000491</c:v>
                </c:pt>
                <c:pt idx="363">
                  <c:v>734.83732032990201</c:v>
                </c:pt>
                <c:pt idx="364">
                  <c:v>734.73918035965914</c:v>
                </c:pt>
                <c:pt idx="365">
                  <c:v>734.5231310420902</c:v>
                </c:pt>
                <c:pt idx="366">
                  <c:v>734.00108722086236</c:v>
                </c:pt>
                <c:pt idx="367">
                  <c:v>733.29403120017389</c:v>
                </c:pt>
                <c:pt idx="368">
                  <c:v>733.44314973427015</c:v>
                </c:pt>
                <c:pt idx="369">
                  <c:v>733.94610629038107</c:v>
                </c:pt>
                <c:pt idx="370">
                  <c:v>734.14611866134351</c:v>
                </c:pt>
                <c:pt idx="371">
                  <c:v>734.51386232722268</c:v>
                </c:pt>
                <c:pt idx="372">
                  <c:v>734.3688447364168</c:v>
                </c:pt>
                <c:pt idx="373">
                  <c:v>733.92134619496858</c:v>
                </c:pt>
                <c:pt idx="374">
                  <c:v>734.21297740511636</c:v>
                </c:pt>
                <c:pt idx="375">
                  <c:v>734.80860334418492</c:v>
                </c:pt>
                <c:pt idx="376">
                  <c:v>735.0354079339005</c:v>
                </c:pt>
                <c:pt idx="377">
                  <c:v>735.41732247677874</c:v>
                </c:pt>
                <c:pt idx="378">
                  <c:v>735.85711743808861</c:v>
                </c:pt>
                <c:pt idx="379">
                  <c:v>736.38177969717094</c:v>
                </c:pt>
                <c:pt idx="380">
                  <c:v>736.91333604228862</c:v>
                </c:pt>
                <c:pt idx="381">
                  <c:v>736.88461649768612</c:v>
                </c:pt>
                <c:pt idx="382">
                  <c:v>736.65998637484859</c:v>
                </c:pt>
                <c:pt idx="383">
                  <c:v>750.88056171654898</c:v>
                </c:pt>
                <c:pt idx="384">
                  <c:v>781.0790299599762</c:v>
                </c:pt>
                <c:pt idx="385">
                  <c:v>808.86797915509612</c:v>
                </c:pt>
                <c:pt idx="386">
                  <c:v>828.35019397521728</c:v>
                </c:pt>
                <c:pt idx="387">
                  <c:v>841.0047901982839</c:v>
                </c:pt>
                <c:pt idx="388">
                  <c:v>848.41792988090936</c:v>
                </c:pt>
                <c:pt idx="389">
                  <c:v>852.59616484445451</c:v>
                </c:pt>
                <c:pt idx="390">
                  <c:v>854.80388189258485</c:v>
                </c:pt>
                <c:pt idx="391">
                  <c:v>856.00124424234002</c:v>
                </c:pt>
                <c:pt idx="392">
                  <c:v>856.31751456690415</c:v>
                </c:pt>
                <c:pt idx="393">
                  <c:v>856.2811510529433</c:v>
                </c:pt>
                <c:pt idx="394">
                  <c:v>856.56928030840709</c:v>
                </c:pt>
                <c:pt idx="395">
                  <c:v>856.61817753917148</c:v>
                </c:pt>
                <c:pt idx="396">
                  <c:v>856.57199837517362</c:v>
                </c:pt>
                <c:pt idx="397">
                  <c:v>856.29836072456374</c:v>
                </c:pt>
                <c:pt idx="398">
                  <c:v>855.38228739714179</c:v>
                </c:pt>
                <c:pt idx="399">
                  <c:v>854.2241719919424</c:v>
                </c:pt>
                <c:pt idx="400">
                  <c:v>853.10932123617386</c:v>
                </c:pt>
                <c:pt idx="401">
                  <c:v>852.44442981631914</c:v>
                </c:pt>
                <c:pt idx="402">
                  <c:v>852.12459051082919</c:v>
                </c:pt>
                <c:pt idx="403">
                  <c:v>851.73744231189357</c:v>
                </c:pt>
                <c:pt idx="404">
                  <c:v>851.5093095681201</c:v>
                </c:pt>
                <c:pt idx="405">
                  <c:v>851.21835717455463</c:v>
                </c:pt>
                <c:pt idx="406">
                  <c:v>850.73423553933208</c:v>
                </c:pt>
                <c:pt idx="407">
                  <c:v>851.04677866549412</c:v>
                </c:pt>
                <c:pt idx="408">
                  <c:v>852.09652390292183</c:v>
                </c:pt>
                <c:pt idx="409">
                  <c:v>852.60504529697675</c:v>
                </c:pt>
                <c:pt idx="410">
                  <c:v>852.74890668673015</c:v>
                </c:pt>
                <c:pt idx="411">
                  <c:v>853.52544992283845</c:v>
                </c:pt>
                <c:pt idx="412">
                  <c:v>854.93413090322281</c:v>
                </c:pt>
                <c:pt idx="413">
                  <c:v>856.44271651461565</c:v>
                </c:pt>
                <c:pt idx="414">
                  <c:v>857.09623023056338</c:v>
                </c:pt>
                <c:pt idx="415">
                  <c:v>857.16204946765208</c:v>
                </c:pt>
                <c:pt idx="416">
                  <c:v>856.74964002594038</c:v>
                </c:pt>
                <c:pt idx="417">
                  <c:v>855.66919886801816</c:v>
                </c:pt>
                <c:pt idx="418">
                  <c:v>854.27153400749944</c:v>
                </c:pt>
                <c:pt idx="419">
                  <c:v>853.04487555899902</c:v>
                </c:pt>
                <c:pt idx="420">
                  <c:v>852.11491973883028</c:v>
                </c:pt>
                <c:pt idx="421">
                  <c:v>851.25656426445994</c:v>
                </c:pt>
                <c:pt idx="422">
                  <c:v>852.32132289665378</c:v>
                </c:pt>
                <c:pt idx="423">
                  <c:v>854.50546735899036</c:v>
                </c:pt>
                <c:pt idx="424">
                  <c:v>855.74940153489183</c:v>
                </c:pt>
                <c:pt idx="425">
                  <c:v>856.83943801991245</c:v>
                </c:pt>
                <c:pt idx="426">
                  <c:v>858.32812924102632</c:v>
                </c:pt>
                <c:pt idx="427">
                  <c:v>858.98451172391015</c:v>
                </c:pt>
                <c:pt idx="428">
                  <c:v>859.09013713207628</c:v>
                </c:pt>
                <c:pt idx="429">
                  <c:v>858.7176388839855</c:v>
                </c:pt>
                <c:pt idx="430">
                  <c:v>858.44289980571477</c:v>
                </c:pt>
                <c:pt idx="431">
                  <c:v>858.89822657133971</c:v>
                </c:pt>
                <c:pt idx="432">
                  <c:v>859.38822111399293</c:v>
                </c:pt>
                <c:pt idx="433">
                  <c:v>859.51796028909655</c:v>
                </c:pt>
                <c:pt idx="434">
                  <c:v>859.41706773452404</c:v>
                </c:pt>
                <c:pt idx="435">
                  <c:v>859.1130238063356</c:v>
                </c:pt>
                <c:pt idx="436">
                  <c:v>857.76994329619595</c:v>
                </c:pt>
                <c:pt idx="437">
                  <c:v>856.24983047855335</c:v>
                </c:pt>
                <c:pt idx="438">
                  <c:v>855.48941246568336</c:v>
                </c:pt>
                <c:pt idx="439">
                  <c:v>855.49312744524173</c:v>
                </c:pt>
                <c:pt idx="440">
                  <c:v>856.42606344345745</c:v>
                </c:pt>
                <c:pt idx="441">
                  <c:v>857.09377739507306</c:v>
                </c:pt>
                <c:pt idx="442">
                  <c:v>857.06761634835209</c:v>
                </c:pt>
                <c:pt idx="443">
                  <c:v>856.85965811901451</c:v>
                </c:pt>
                <c:pt idx="444">
                  <c:v>856.90370923743421</c:v>
                </c:pt>
                <c:pt idx="445">
                  <c:v>857.65830303733378</c:v>
                </c:pt>
                <c:pt idx="446">
                  <c:v>858.74769406437213</c:v>
                </c:pt>
                <c:pt idx="447">
                  <c:v>860.45799104237619</c:v>
                </c:pt>
                <c:pt idx="448">
                  <c:v>862.39023575565602</c:v>
                </c:pt>
                <c:pt idx="449">
                  <c:v>863.77453147243614</c:v>
                </c:pt>
                <c:pt idx="450">
                  <c:v>864.7393814801037</c:v>
                </c:pt>
                <c:pt idx="451">
                  <c:v>865.75719462647123</c:v>
                </c:pt>
                <c:pt idx="452">
                  <c:v>866.60216016868537</c:v>
                </c:pt>
                <c:pt idx="453">
                  <c:v>866.42739760758661</c:v>
                </c:pt>
                <c:pt idx="454">
                  <c:v>865.52233091962387</c:v>
                </c:pt>
                <c:pt idx="455">
                  <c:v>864.61982910408426</c:v>
                </c:pt>
                <c:pt idx="456">
                  <c:v>863.53987805050235</c:v>
                </c:pt>
                <c:pt idx="457">
                  <c:v>862.7387411231739</c:v>
                </c:pt>
                <c:pt idx="458">
                  <c:v>863.22470753827258</c:v>
                </c:pt>
                <c:pt idx="459">
                  <c:v>864.27459779072137</c:v>
                </c:pt>
                <c:pt idx="460">
                  <c:v>865.4107138634015</c:v>
                </c:pt>
                <c:pt idx="461">
                  <c:v>866.94540972091295</c:v>
                </c:pt>
                <c:pt idx="462">
                  <c:v>867.65408112237571</c:v>
                </c:pt>
                <c:pt idx="463">
                  <c:v>867.07205451592381</c:v>
                </c:pt>
                <c:pt idx="464">
                  <c:v>866.24976679978954</c:v>
                </c:pt>
                <c:pt idx="465">
                  <c:v>865.79382371582255</c:v>
                </c:pt>
                <c:pt idx="466">
                  <c:v>865.61021910213356</c:v>
                </c:pt>
                <c:pt idx="467">
                  <c:v>865.46185451507336</c:v>
                </c:pt>
                <c:pt idx="468">
                  <c:v>865.71316581222868</c:v>
                </c:pt>
                <c:pt idx="469">
                  <c:v>866.23829887834086</c:v>
                </c:pt>
                <c:pt idx="470">
                  <c:v>866.43186124339263</c:v>
                </c:pt>
                <c:pt idx="471">
                  <c:v>866.01779397183509</c:v>
                </c:pt>
                <c:pt idx="472">
                  <c:v>866.64657086934938</c:v>
                </c:pt>
                <c:pt idx="473">
                  <c:v>868.12901503125204</c:v>
                </c:pt>
                <c:pt idx="474">
                  <c:v>868.85055704470233</c:v>
                </c:pt>
                <c:pt idx="475">
                  <c:v>868.25789841585606</c:v>
                </c:pt>
                <c:pt idx="476">
                  <c:v>866.92078570098965</c:v>
                </c:pt>
                <c:pt idx="477">
                  <c:v>866.2794708060818</c:v>
                </c:pt>
                <c:pt idx="478">
                  <c:v>865.77753372502855</c:v>
                </c:pt>
                <c:pt idx="479">
                  <c:v>865.43344336083214</c:v>
                </c:pt>
                <c:pt idx="480">
                  <c:v>865.34900950485871</c:v>
                </c:pt>
                <c:pt idx="481">
                  <c:v>864.75410054664303</c:v>
                </c:pt>
                <c:pt idx="482">
                  <c:v>864.53455864169064</c:v>
                </c:pt>
                <c:pt idx="483">
                  <c:v>865.83485393570527</c:v>
                </c:pt>
                <c:pt idx="484">
                  <c:v>867.86004512161435</c:v>
                </c:pt>
                <c:pt idx="485">
                  <c:v>869.34023032699076</c:v>
                </c:pt>
                <c:pt idx="486">
                  <c:v>870.60479096036431</c:v>
                </c:pt>
                <c:pt idx="487">
                  <c:v>871.66200166379281</c:v>
                </c:pt>
                <c:pt idx="488">
                  <c:v>872.22349848192221</c:v>
                </c:pt>
                <c:pt idx="489">
                  <c:v>873.13721484538712</c:v>
                </c:pt>
                <c:pt idx="490">
                  <c:v>873.90859996222468</c:v>
                </c:pt>
                <c:pt idx="491">
                  <c:v>874.44483045619768</c:v>
                </c:pt>
                <c:pt idx="492">
                  <c:v>875.4938537047766</c:v>
                </c:pt>
                <c:pt idx="493">
                  <c:v>876.55572062655665</c:v>
                </c:pt>
                <c:pt idx="494">
                  <c:v>877.46161610863805</c:v>
                </c:pt>
                <c:pt idx="495">
                  <c:v>878.0531150702916</c:v>
                </c:pt>
                <c:pt idx="496">
                  <c:v>878.6158082379261</c:v>
                </c:pt>
                <c:pt idx="497">
                  <c:v>879.30768950514539</c:v>
                </c:pt>
                <c:pt idx="498">
                  <c:v>879.936786295307</c:v>
                </c:pt>
                <c:pt idx="499">
                  <c:v>881.0564692256811</c:v>
                </c:pt>
                <c:pt idx="500">
                  <c:v>881.96944191233843</c:v>
                </c:pt>
                <c:pt idx="501">
                  <c:v>882.23327833357803</c:v>
                </c:pt>
                <c:pt idx="502">
                  <c:v>882.54009878846489</c:v>
                </c:pt>
                <c:pt idx="503">
                  <c:v>882.50512388023083</c:v>
                </c:pt>
                <c:pt idx="504">
                  <c:v>882.07369935562792</c:v>
                </c:pt>
                <c:pt idx="505">
                  <c:v>881.69928955380817</c:v>
                </c:pt>
                <c:pt idx="506">
                  <c:v>881.74314681639396</c:v>
                </c:pt>
                <c:pt idx="507">
                  <c:v>881.90171672484598</c:v>
                </c:pt>
                <c:pt idx="508">
                  <c:v>881.63484789426388</c:v>
                </c:pt>
                <c:pt idx="509">
                  <c:v>881.60168068800488</c:v>
                </c:pt>
                <c:pt idx="510">
                  <c:v>882.44593818157534</c:v>
                </c:pt>
                <c:pt idx="511">
                  <c:v>883.02180059994066</c:v>
                </c:pt>
                <c:pt idx="512">
                  <c:v>882.35289025594648</c:v>
                </c:pt>
                <c:pt idx="513">
                  <c:v>880.76898143422102</c:v>
                </c:pt>
                <c:pt idx="514">
                  <c:v>878.87509374730143</c:v>
                </c:pt>
                <c:pt idx="515">
                  <c:v>877.48118057661031</c:v>
                </c:pt>
                <c:pt idx="516">
                  <c:v>876.6418136832657</c:v>
                </c:pt>
                <c:pt idx="517">
                  <c:v>875.13801606357754</c:v>
                </c:pt>
                <c:pt idx="518">
                  <c:v>873.20265864761075</c:v>
                </c:pt>
                <c:pt idx="519">
                  <c:v>871.82169846964121</c:v>
                </c:pt>
                <c:pt idx="520">
                  <c:v>869.57868189830856</c:v>
                </c:pt>
                <c:pt idx="521">
                  <c:v>867.33795781359083</c:v>
                </c:pt>
                <c:pt idx="522">
                  <c:v>866.84846145176073</c:v>
                </c:pt>
                <c:pt idx="523">
                  <c:v>868.22396798065915</c:v>
                </c:pt>
                <c:pt idx="524">
                  <c:v>871.66705076958328</c:v>
                </c:pt>
                <c:pt idx="525">
                  <c:v>873.6431017638464</c:v>
                </c:pt>
                <c:pt idx="526">
                  <c:v>872.66805556724455</c:v>
                </c:pt>
                <c:pt idx="527">
                  <c:v>869.41318237556038</c:v>
                </c:pt>
                <c:pt idx="528">
                  <c:v>864.91132670831223</c:v>
                </c:pt>
                <c:pt idx="529">
                  <c:v>862.5757545159471</c:v>
                </c:pt>
                <c:pt idx="530">
                  <c:v>862.71778504085853</c:v>
                </c:pt>
                <c:pt idx="531">
                  <c:v>862.15302830017981</c:v>
                </c:pt>
                <c:pt idx="532">
                  <c:v>860.42785014029425</c:v>
                </c:pt>
                <c:pt idx="533">
                  <c:v>859.2566699013579</c:v>
                </c:pt>
                <c:pt idx="534">
                  <c:v>858.85266820532138</c:v>
                </c:pt>
                <c:pt idx="535">
                  <c:v>858.08485542978542</c:v>
                </c:pt>
                <c:pt idx="536">
                  <c:v>857.28805547348691</c:v>
                </c:pt>
                <c:pt idx="537">
                  <c:v>857.14079170152422</c:v>
                </c:pt>
                <c:pt idx="538">
                  <c:v>856.3758938602416</c:v>
                </c:pt>
                <c:pt idx="539">
                  <c:v>854.26248728317501</c:v>
                </c:pt>
                <c:pt idx="540">
                  <c:v>851.35182629575775</c:v>
                </c:pt>
                <c:pt idx="541">
                  <c:v>846.52980398215561</c:v>
                </c:pt>
                <c:pt idx="542">
                  <c:v>858.47283189995949</c:v>
                </c:pt>
                <c:pt idx="543">
                  <c:v>890.60609031534807</c:v>
                </c:pt>
                <c:pt idx="544">
                  <c:v>917.23516781785202</c:v>
                </c:pt>
                <c:pt idx="545">
                  <c:v>1031.8056487745218</c:v>
                </c:pt>
                <c:pt idx="546">
                  <c:v>1128.1085611143751</c:v>
                </c:pt>
                <c:pt idx="547">
                  <c:v>1130.9053200474059</c:v>
                </c:pt>
                <c:pt idx="548">
                  <c:v>1096.1925397127281</c:v>
                </c:pt>
                <c:pt idx="549">
                  <c:v>1065.5520528645629</c:v>
                </c:pt>
                <c:pt idx="550">
                  <c:v>1038.832326350298</c:v>
                </c:pt>
                <c:pt idx="551">
                  <c:v>1014.7770301017509</c:v>
                </c:pt>
                <c:pt idx="552">
                  <c:v>995.15872293318898</c:v>
                </c:pt>
                <c:pt idx="553">
                  <c:v>980.93344029229797</c:v>
                </c:pt>
                <c:pt idx="554">
                  <c:v>971.32411345078799</c:v>
                </c:pt>
                <c:pt idx="555">
                  <c:v>965.18706222138292</c:v>
                </c:pt>
                <c:pt idx="556">
                  <c:v>959.40690184826997</c:v>
                </c:pt>
                <c:pt idx="557">
                  <c:v>954.025624280682</c:v>
                </c:pt>
                <c:pt idx="558">
                  <c:v>950.89731886429206</c:v>
                </c:pt>
                <c:pt idx="559">
                  <c:v>949.15905280758898</c:v>
                </c:pt>
                <c:pt idx="560">
                  <c:v>950.35525993686599</c:v>
                </c:pt>
                <c:pt idx="561">
                  <c:v>954.31207002675308</c:v>
                </c:pt>
                <c:pt idx="562">
                  <c:v>958.95120131610292</c:v>
                </c:pt>
                <c:pt idx="563">
                  <c:v>963.32533652987104</c:v>
                </c:pt>
                <c:pt idx="564">
                  <c:v>967.09135213370701</c:v>
                </c:pt>
                <c:pt idx="565">
                  <c:v>969.45775060529706</c:v>
                </c:pt>
                <c:pt idx="566">
                  <c:v>970.07041152791112</c:v>
                </c:pt>
                <c:pt idx="567">
                  <c:v>969.11546868033304</c:v>
                </c:pt>
                <c:pt idx="568">
                  <c:v>966.96728237459695</c:v>
                </c:pt>
                <c:pt idx="569">
                  <c:v>966.26997466614</c:v>
                </c:pt>
                <c:pt idx="570">
                  <c:v>968.65448258926801</c:v>
                </c:pt>
                <c:pt idx="571">
                  <c:v>973.54201534843503</c:v>
                </c:pt>
                <c:pt idx="572">
                  <c:v>976.900645635822</c:v>
                </c:pt>
                <c:pt idx="573">
                  <c:v>978.02879586062409</c:v>
                </c:pt>
                <c:pt idx="574">
                  <c:v>978.99359499634488</c:v>
                </c:pt>
                <c:pt idx="575">
                  <c:v>980.52723481173302</c:v>
                </c:pt>
                <c:pt idx="576">
                  <c:v>982.60145269526697</c:v>
                </c:pt>
                <c:pt idx="577">
                  <c:v>983.78661328240503</c:v>
                </c:pt>
                <c:pt idx="578">
                  <c:v>981.94136087796301</c:v>
                </c:pt>
                <c:pt idx="579">
                  <c:v>981.55228675790704</c:v>
                </c:pt>
                <c:pt idx="580">
                  <c:v>982.87545496035591</c:v>
                </c:pt>
                <c:pt idx="581">
                  <c:v>980.72813140529399</c:v>
                </c:pt>
                <c:pt idx="582">
                  <c:v>976.39812859055394</c:v>
                </c:pt>
                <c:pt idx="583">
                  <c:v>972.23306722143298</c:v>
                </c:pt>
                <c:pt idx="584">
                  <c:v>969.21359123378409</c:v>
                </c:pt>
                <c:pt idx="585">
                  <c:v>963.38214199084507</c:v>
                </c:pt>
                <c:pt idx="586">
                  <c:v>956.26321104143699</c:v>
                </c:pt>
                <c:pt idx="587">
                  <c:v>953.338899470157</c:v>
                </c:pt>
                <c:pt idx="588">
                  <c:v>955.04272918306197</c:v>
                </c:pt>
                <c:pt idx="589">
                  <c:v>956.45376880878598</c:v>
                </c:pt>
                <c:pt idx="590">
                  <c:v>954.19379113883099</c:v>
                </c:pt>
                <c:pt idx="591">
                  <c:v>952.00297732989895</c:v>
                </c:pt>
                <c:pt idx="592">
                  <c:v>953.73048611764807</c:v>
                </c:pt>
                <c:pt idx="593">
                  <c:v>955.24526792882705</c:v>
                </c:pt>
                <c:pt idx="594">
                  <c:v>953.18318288131206</c:v>
                </c:pt>
                <c:pt idx="595">
                  <c:v>954.01427442002102</c:v>
                </c:pt>
                <c:pt idx="596">
                  <c:v>954.39107271064495</c:v>
                </c:pt>
                <c:pt idx="597">
                  <c:v>955.81690412360399</c:v>
                </c:pt>
                <c:pt idx="598">
                  <c:v>959.82780460789797</c:v>
                </c:pt>
                <c:pt idx="599">
                  <c:v>962.98929690688806</c:v>
                </c:pt>
                <c:pt idx="600">
                  <c:v>966.34062776089809</c:v>
                </c:pt>
                <c:pt idx="601">
                  <c:v>967.67470423777502</c:v>
                </c:pt>
                <c:pt idx="602">
                  <c:v>965.079035918469</c:v>
                </c:pt>
                <c:pt idx="603">
                  <c:v>963.66087053994602</c:v>
                </c:pt>
                <c:pt idx="604">
                  <c:v>965.61404412639308</c:v>
                </c:pt>
                <c:pt idx="605">
                  <c:v>966.742121983635</c:v>
                </c:pt>
                <c:pt idx="606">
                  <c:v>967.06761335381702</c:v>
                </c:pt>
                <c:pt idx="607">
                  <c:v>967.10468580677707</c:v>
                </c:pt>
                <c:pt idx="608">
                  <c:v>966.57341778811804</c:v>
                </c:pt>
                <c:pt idx="609">
                  <c:v>965.46758878964704</c:v>
                </c:pt>
                <c:pt idx="610">
                  <c:v>964.59844777621197</c:v>
                </c:pt>
                <c:pt idx="611">
                  <c:v>960.65642328342301</c:v>
                </c:pt>
                <c:pt idx="612">
                  <c:v>957.29622482574905</c:v>
                </c:pt>
                <c:pt idx="613">
                  <c:v>957.19902215163302</c:v>
                </c:pt>
                <c:pt idx="614">
                  <c:v>954.80733212972996</c:v>
                </c:pt>
                <c:pt idx="615">
                  <c:v>952.81492664327402</c:v>
                </c:pt>
                <c:pt idx="616">
                  <c:v>951.4643780763181</c:v>
                </c:pt>
                <c:pt idx="617">
                  <c:v>950.10136406497804</c:v>
                </c:pt>
                <c:pt idx="618">
                  <c:v>947.54988485903698</c:v>
                </c:pt>
                <c:pt idx="619">
                  <c:v>945.85839516945896</c:v>
                </c:pt>
                <c:pt idx="620">
                  <c:v>949.77649712666698</c:v>
                </c:pt>
                <c:pt idx="621">
                  <c:v>955.84414706259304</c:v>
                </c:pt>
                <c:pt idx="622">
                  <c:v>951.85816403757303</c:v>
                </c:pt>
                <c:pt idx="623">
                  <c:v>926.45438460702303</c:v>
                </c:pt>
                <c:pt idx="624">
                  <c:v>892.19328022871366</c:v>
                </c:pt>
                <c:pt idx="625">
                  <c:v>867.15521351828193</c:v>
                </c:pt>
                <c:pt idx="626">
                  <c:v>848.12095271601902</c:v>
                </c:pt>
                <c:pt idx="627">
                  <c:v>804.29278750705441</c:v>
                </c:pt>
                <c:pt idx="628">
                  <c:v>347.84957940486572</c:v>
                </c:pt>
                <c:pt idx="629">
                  <c:v>222.34602234618629</c:v>
                </c:pt>
                <c:pt idx="630">
                  <c:v>144.25534079495191</c:v>
                </c:pt>
                <c:pt idx="631">
                  <c:v>93.490927355978101</c:v>
                </c:pt>
                <c:pt idx="632">
                  <c:v>67.322210018116408</c:v>
                </c:pt>
                <c:pt idx="633">
                  <c:v>56.074885235526153</c:v>
                </c:pt>
                <c:pt idx="634">
                  <c:v>52.364276992022937</c:v>
                </c:pt>
                <c:pt idx="635">
                  <c:v>53.222952597473608</c:v>
                </c:pt>
                <c:pt idx="636">
                  <c:v>61.402058748480421</c:v>
                </c:pt>
                <c:pt idx="637">
                  <c:v>88.24374013664206</c:v>
                </c:pt>
                <c:pt idx="638">
                  <c:v>108.1593720637857</c:v>
                </c:pt>
                <c:pt idx="639">
                  <c:v>110.4930164827062</c:v>
                </c:pt>
                <c:pt idx="640">
                  <c:v>119.50227245049571</c:v>
                </c:pt>
                <c:pt idx="641">
                  <c:v>146.5180702589484</c:v>
                </c:pt>
                <c:pt idx="642">
                  <c:v>204.95035581429511</c:v>
                </c:pt>
                <c:pt idx="643">
                  <c:v>276.63928203125613</c:v>
                </c:pt>
                <c:pt idx="644">
                  <c:v>355.31254112117404</c:v>
                </c:pt>
                <c:pt idx="645">
                  <c:v>423.37062717319259</c:v>
                </c:pt>
                <c:pt idx="646">
                  <c:v>462.95501505293248</c:v>
                </c:pt>
                <c:pt idx="647">
                  <c:v>487.46305484856902</c:v>
                </c:pt>
                <c:pt idx="648">
                  <c:v>501.85560063379324</c:v>
                </c:pt>
                <c:pt idx="649">
                  <c:v>507.95487597458521</c:v>
                </c:pt>
                <c:pt idx="650">
                  <c:v>509.27232798454588</c:v>
                </c:pt>
                <c:pt idx="651">
                  <c:v>508.02589799079118</c:v>
                </c:pt>
                <c:pt idx="652">
                  <c:v>517.44096549793176</c:v>
                </c:pt>
                <c:pt idx="653">
                  <c:v>520.00789109137202</c:v>
                </c:pt>
                <c:pt idx="654">
                  <c:v>486.27856607420608</c:v>
                </c:pt>
                <c:pt idx="655">
                  <c:v>475.86575977647391</c:v>
                </c:pt>
                <c:pt idx="656">
                  <c:v>501.04285592657487</c:v>
                </c:pt>
                <c:pt idx="657">
                  <c:v>497.9155565855142</c:v>
                </c:pt>
                <c:pt idx="658">
                  <c:v>491.33210412821853</c:v>
                </c:pt>
                <c:pt idx="659">
                  <c:v>501.5665389245346</c:v>
                </c:pt>
                <c:pt idx="660">
                  <c:v>517.00184365328823</c:v>
                </c:pt>
                <c:pt idx="661">
                  <c:v>528.66754795948407</c:v>
                </c:pt>
                <c:pt idx="662">
                  <c:v>531.19960787274931</c:v>
                </c:pt>
                <c:pt idx="663">
                  <c:v>532.63535084019452</c:v>
                </c:pt>
                <c:pt idx="664">
                  <c:v>532.22752501930347</c:v>
                </c:pt>
                <c:pt idx="665">
                  <c:v>531.04617266752712</c:v>
                </c:pt>
                <c:pt idx="666">
                  <c:v>527.20198683847559</c:v>
                </c:pt>
                <c:pt idx="667">
                  <c:v>519.32360321600402</c:v>
                </c:pt>
                <c:pt idx="668">
                  <c:v>511.92778475695769</c:v>
                </c:pt>
                <c:pt idx="669">
                  <c:v>516.90173670755826</c:v>
                </c:pt>
                <c:pt idx="670">
                  <c:v>528.13459209118946</c:v>
                </c:pt>
                <c:pt idx="671">
                  <c:v>534.30561289898105</c:v>
                </c:pt>
                <c:pt idx="672">
                  <c:v>538.59127269560486</c:v>
                </c:pt>
                <c:pt idx="673">
                  <c:v>540.16151164501139</c:v>
                </c:pt>
                <c:pt idx="674">
                  <c:v>539.47838775143612</c:v>
                </c:pt>
                <c:pt idx="675">
                  <c:v>540.77621231616843</c:v>
                </c:pt>
                <c:pt idx="676">
                  <c:v>533.29398967371776</c:v>
                </c:pt>
                <c:pt idx="677">
                  <c:v>525.24466816488655</c:v>
                </c:pt>
                <c:pt idx="678">
                  <c:v>537.35366163809965</c:v>
                </c:pt>
                <c:pt idx="679">
                  <c:v>543.63424319518947</c:v>
                </c:pt>
                <c:pt idx="680">
                  <c:v>532.62479919193743</c:v>
                </c:pt>
                <c:pt idx="681">
                  <c:v>521.17516098672843</c:v>
                </c:pt>
                <c:pt idx="682">
                  <c:v>521.78698080718289</c:v>
                </c:pt>
                <c:pt idx="683">
                  <c:v>516.60201718441886</c:v>
                </c:pt>
                <c:pt idx="684">
                  <c:v>498.82834296122309</c:v>
                </c:pt>
                <c:pt idx="685">
                  <c:v>487.6546803942249</c:v>
                </c:pt>
                <c:pt idx="686">
                  <c:v>494.00135210502992</c:v>
                </c:pt>
                <c:pt idx="687">
                  <c:v>506.0901257950635</c:v>
                </c:pt>
                <c:pt idx="688">
                  <c:v>510.5582258551533</c:v>
                </c:pt>
                <c:pt idx="689">
                  <c:v>512.60116649580993</c:v>
                </c:pt>
                <c:pt idx="690">
                  <c:v>514.61918883587157</c:v>
                </c:pt>
                <c:pt idx="691">
                  <c:v>516.1621982878836</c:v>
                </c:pt>
                <c:pt idx="692">
                  <c:v>516.93782005629714</c:v>
                </c:pt>
                <c:pt idx="693">
                  <c:v>516.76141561333736</c:v>
                </c:pt>
                <c:pt idx="694">
                  <c:v>516.66180201810084</c:v>
                </c:pt>
                <c:pt idx="695">
                  <c:v>516.981201694182</c:v>
                </c:pt>
                <c:pt idx="696">
                  <c:v>516.48594455512796</c:v>
                </c:pt>
                <c:pt idx="697">
                  <c:v>514.83865312009254</c:v>
                </c:pt>
                <c:pt idx="698">
                  <c:v>510.84020735916931</c:v>
                </c:pt>
                <c:pt idx="699">
                  <c:v>507.075786840717</c:v>
                </c:pt>
                <c:pt idx="700">
                  <c:v>498.36008790338849</c:v>
                </c:pt>
                <c:pt idx="701">
                  <c:v>491.61215830795112</c:v>
                </c:pt>
                <c:pt idx="702">
                  <c:v>503.18904647366645</c:v>
                </c:pt>
                <c:pt idx="703">
                  <c:v>513.45928672510672</c:v>
                </c:pt>
                <c:pt idx="704">
                  <c:v>504.98504069652813</c:v>
                </c:pt>
                <c:pt idx="705">
                  <c:v>503.01325209764519</c:v>
                </c:pt>
                <c:pt idx="706">
                  <c:v>525.11336762401436</c:v>
                </c:pt>
                <c:pt idx="707">
                  <c:v>536.19962044022554</c:v>
                </c:pt>
                <c:pt idx="708">
                  <c:v>352.49057797459682</c:v>
                </c:pt>
                <c:pt idx="709">
                  <c:v>334.45236614728412</c:v>
                </c:pt>
                <c:pt idx="710">
                  <c:v>405.7202057341878</c:v>
                </c:pt>
                <c:pt idx="711">
                  <c:v>460.21035519068488</c:v>
                </c:pt>
                <c:pt idx="712">
                  <c:v>495.31210169474792</c:v>
                </c:pt>
                <c:pt idx="713">
                  <c:v>515.99651170504592</c:v>
                </c:pt>
                <c:pt idx="714">
                  <c:v>514.68426617233865</c:v>
                </c:pt>
                <c:pt idx="715">
                  <c:v>520.97028913164331</c:v>
                </c:pt>
                <c:pt idx="716">
                  <c:v>529.40029199543994</c:v>
                </c:pt>
                <c:pt idx="717">
                  <c:v>465.4622085478245</c:v>
                </c:pt>
                <c:pt idx="718">
                  <c:v>396.5434174175877</c:v>
                </c:pt>
                <c:pt idx="719">
                  <c:v>397.24948207917629</c:v>
                </c:pt>
                <c:pt idx="720">
                  <c:v>449.42640631331489</c:v>
                </c:pt>
                <c:pt idx="721">
                  <c:v>476.63042812661701</c:v>
                </c:pt>
                <c:pt idx="722">
                  <c:v>469.45024136086317</c:v>
                </c:pt>
                <c:pt idx="723">
                  <c:v>452.53012291860784</c:v>
                </c:pt>
                <c:pt idx="724">
                  <c:v>327.2895766059678</c:v>
                </c:pt>
                <c:pt idx="725">
                  <c:v>225.01682217422641</c:v>
                </c:pt>
                <c:pt idx="726">
                  <c:v>157.72698708077789</c:v>
                </c:pt>
                <c:pt idx="727">
                  <c:v>117.46313333311321</c:v>
                </c:pt>
                <c:pt idx="728">
                  <c:v>95.109035737663802</c:v>
                </c:pt>
                <c:pt idx="729">
                  <c:v>83.899989070663423</c:v>
                </c:pt>
                <c:pt idx="730">
                  <c:v>79.112617553817543</c:v>
                </c:pt>
                <c:pt idx="731">
                  <c:v>78.083713816985963</c:v>
                </c:pt>
                <c:pt idx="732">
                  <c:v>79.33892795479008</c:v>
                </c:pt>
                <c:pt idx="733">
                  <c:v>84.144733412312164</c:v>
                </c:pt>
                <c:pt idx="734">
                  <c:v>107.6417623004526</c:v>
                </c:pt>
                <c:pt idx="735">
                  <c:v>132.5753959985478</c:v>
                </c:pt>
                <c:pt idx="736">
                  <c:v>135.8472545153937</c:v>
                </c:pt>
                <c:pt idx="737">
                  <c:v>138.84726375479971</c:v>
                </c:pt>
                <c:pt idx="738">
                  <c:v>151.34611071874409</c:v>
                </c:pt>
                <c:pt idx="739">
                  <c:v>195.02788316295872</c:v>
                </c:pt>
                <c:pt idx="740">
                  <c:v>258.5717675789823</c:v>
                </c:pt>
                <c:pt idx="741">
                  <c:v>304.58519435246671</c:v>
                </c:pt>
                <c:pt idx="742">
                  <c:v>331.06870145042461</c:v>
                </c:pt>
                <c:pt idx="743">
                  <c:v>344.85433078128477</c:v>
                </c:pt>
                <c:pt idx="744">
                  <c:v>368.76965372370267</c:v>
                </c:pt>
                <c:pt idx="745">
                  <c:v>416.3119640409933</c:v>
                </c:pt>
                <c:pt idx="746">
                  <c:v>462.85260982987415</c:v>
                </c:pt>
                <c:pt idx="747">
                  <c:v>491.76620690348074</c:v>
                </c:pt>
                <c:pt idx="748">
                  <c:v>509.36249706358501</c:v>
                </c:pt>
                <c:pt idx="749">
                  <c:v>505.40871547974155</c:v>
                </c:pt>
                <c:pt idx="750">
                  <c:v>462.12828800571901</c:v>
                </c:pt>
                <c:pt idx="751">
                  <c:v>451.57225636046701</c:v>
                </c:pt>
                <c:pt idx="752">
                  <c:v>483.07117352099129</c:v>
                </c:pt>
                <c:pt idx="753">
                  <c:v>500.00124880921504</c:v>
                </c:pt>
                <c:pt idx="754">
                  <c:v>510.28545673960025</c:v>
                </c:pt>
                <c:pt idx="755">
                  <c:v>527.17460240024286</c:v>
                </c:pt>
                <c:pt idx="756">
                  <c:v>544.44979612455654</c:v>
                </c:pt>
                <c:pt idx="757">
                  <c:v>554.22387164431166</c:v>
                </c:pt>
                <c:pt idx="758">
                  <c:v>557.99651143814401</c:v>
                </c:pt>
                <c:pt idx="759">
                  <c:v>559.25356694229004</c:v>
                </c:pt>
                <c:pt idx="760">
                  <c:v>557.62034520824818</c:v>
                </c:pt>
                <c:pt idx="761">
                  <c:v>556.93575828038968</c:v>
                </c:pt>
                <c:pt idx="762">
                  <c:v>575.01751451687187</c:v>
                </c:pt>
                <c:pt idx="763">
                  <c:v>565.04819939429785</c:v>
                </c:pt>
                <c:pt idx="764">
                  <c:v>493.79570446141076</c:v>
                </c:pt>
                <c:pt idx="765">
                  <c:v>462.05495678405072</c:v>
                </c:pt>
                <c:pt idx="766">
                  <c:v>504.98688392117464</c:v>
                </c:pt>
                <c:pt idx="767">
                  <c:v>555.04212698689378</c:v>
                </c:pt>
                <c:pt idx="768">
                  <c:v>588.80799929790089</c:v>
                </c:pt>
                <c:pt idx="769">
                  <c:v>599.21858931959082</c:v>
                </c:pt>
                <c:pt idx="770">
                  <c:v>578.42434234873167</c:v>
                </c:pt>
                <c:pt idx="771">
                  <c:v>544.74581349919708</c:v>
                </c:pt>
                <c:pt idx="772">
                  <c:v>521.37221635149035</c:v>
                </c:pt>
                <c:pt idx="773">
                  <c:v>509.18300707867832</c:v>
                </c:pt>
                <c:pt idx="774">
                  <c:v>501.27722322633718</c:v>
                </c:pt>
                <c:pt idx="775">
                  <c:v>494.77251266223118</c:v>
                </c:pt>
                <c:pt idx="776">
                  <c:v>489.13781081860441</c:v>
                </c:pt>
                <c:pt idx="777">
                  <c:v>489.10193721796594</c:v>
                </c:pt>
                <c:pt idx="778">
                  <c:v>466.63625509846833</c:v>
                </c:pt>
                <c:pt idx="779">
                  <c:v>262.08872941986994</c:v>
                </c:pt>
                <c:pt idx="780">
                  <c:v>173.22867840224791</c:v>
                </c:pt>
                <c:pt idx="781">
                  <c:v>123.02938998632249</c:v>
                </c:pt>
                <c:pt idx="782">
                  <c:v>94.27936960531801</c:v>
                </c:pt>
                <c:pt idx="783">
                  <c:v>79.372581938094868</c:v>
                </c:pt>
                <c:pt idx="784">
                  <c:v>72.757428476337537</c:v>
                </c:pt>
                <c:pt idx="785">
                  <c:v>70.818290439088145</c:v>
                </c:pt>
                <c:pt idx="786">
                  <c:v>78.615822168000449</c:v>
                </c:pt>
                <c:pt idx="787">
                  <c:v>103.7842133112099</c:v>
                </c:pt>
                <c:pt idx="788">
                  <c:v>134.9111591520282</c:v>
                </c:pt>
                <c:pt idx="789">
                  <c:v>144.25996569617161</c:v>
                </c:pt>
                <c:pt idx="790">
                  <c:v>134.36291325350879</c:v>
                </c:pt>
                <c:pt idx="791">
                  <c:v>130.3494800180535</c:v>
                </c:pt>
                <c:pt idx="792">
                  <c:v>148.7664157579776</c:v>
                </c:pt>
                <c:pt idx="793">
                  <c:v>161.16373767603238</c:v>
                </c:pt>
                <c:pt idx="794">
                  <c:v>167.36310314109269</c:v>
                </c:pt>
                <c:pt idx="795">
                  <c:v>221.87690641117797</c:v>
                </c:pt>
                <c:pt idx="796">
                  <c:v>360.15629981809951</c:v>
                </c:pt>
                <c:pt idx="797">
                  <c:v>440.65787446842211</c:v>
                </c:pt>
                <c:pt idx="798">
                  <c:v>492.34860125996136</c:v>
                </c:pt>
                <c:pt idx="799">
                  <c:v>525.82664385199439</c:v>
                </c:pt>
                <c:pt idx="800">
                  <c:v>541.92560155649278</c:v>
                </c:pt>
                <c:pt idx="801">
                  <c:v>548.23185168211535</c:v>
                </c:pt>
                <c:pt idx="802">
                  <c:v>552.14949279013103</c:v>
                </c:pt>
                <c:pt idx="803">
                  <c:v>549.02189373237718</c:v>
                </c:pt>
                <c:pt idx="804">
                  <c:v>537.51457720436224</c:v>
                </c:pt>
                <c:pt idx="805">
                  <c:v>522.01105122528361</c:v>
                </c:pt>
                <c:pt idx="806">
                  <c:v>508.93406362041299</c:v>
                </c:pt>
                <c:pt idx="807">
                  <c:v>503.72447464503807</c:v>
                </c:pt>
                <c:pt idx="808">
                  <c:v>502.71221021557858</c:v>
                </c:pt>
                <c:pt idx="809">
                  <c:v>502.33945913501219</c:v>
                </c:pt>
                <c:pt idx="810">
                  <c:v>502.69365858047945</c:v>
                </c:pt>
                <c:pt idx="811">
                  <c:v>503.79266341216623</c:v>
                </c:pt>
                <c:pt idx="812">
                  <c:v>506.57366239466756</c:v>
                </c:pt>
                <c:pt idx="813">
                  <c:v>510.36877844873999</c:v>
                </c:pt>
                <c:pt idx="814">
                  <c:v>515.4137925349221</c:v>
                </c:pt>
                <c:pt idx="815">
                  <c:v>519.96931572250708</c:v>
                </c:pt>
                <c:pt idx="816">
                  <c:v>521.05833756860488</c:v>
                </c:pt>
                <c:pt idx="817">
                  <c:v>556.79757317565031</c:v>
                </c:pt>
                <c:pt idx="818">
                  <c:v>668.17478903865663</c:v>
                </c:pt>
                <c:pt idx="819">
                  <c:v>744.01175616677006</c:v>
                </c:pt>
                <c:pt idx="820">
                  <c:v>785.45995282232184</c:v>
                </c:pt>
                <c:pt idx="821">
                  <c:v>797.87785141535403</c:v>
                </c:pt>
                <c:pt idx="822">
                  <c:v>793.55069650694611</c:v>
                </c:pt>
                <c:pt idx="823">
                  <c:v>787.20673206206789</c:v>
                </c:pt>
                <c:pt idx="824">
                  <c:v>775.82062139107325</c:v>
                </c:pt>
                <c:pt idx="825">
                  <c:v>756.25421061723569</c:v>
                </c:pt>
                <c:pt idx="826">
                  <c:v>713.73813788383927</c:v>
                </c:pt>
                <c:pt idx="827">
                  <c:v>655.09835464798743</c:v>
                </c:pt>
                <c:pt idx="828">
                  <c:v>607.38865013777581</c:v>
                </c:pt>
                <c:pt idx="829">
                  <c:v>574.5982326460371</c:v>
                </c:pt>
                <c:pt idx="830">
                  <c:v>553.1370791823324</c:v>
                </c:pt>
                <c:pt idx="831">
                  <c:v>540.13929481802165</c:v>
                </c:pt>
                <c:pt idx="832">
                  <c:v>532.71645515531543</c:v>
                </c:pt>
                <c:pt idx="833">
                  <c:v>528.43512355860332</c:v>
                </c:pt>
                <c:pt idx="834">
                  <c:v>527.06091304598942</c:v>
                </c:pt>
                <c:pt idx="835">
                  <c:v>527.67083301259856</c:v>
                </c:pt>
                <c:pt idx="836">
                  <c:v>529.29045359239501</c:v>
                </c:pt>
                <c:pt idx="837">
                  <c:v>531.20043975966837</c:v>
                </c:pt>
                <c:pt idx="838">
                  <c:v>535.72514748910737</c:v>
                </c:pt>
                <c:pt idx="839">
                  <c:v>538.8427498562271</c:v>
                </c:pt>
                <c:pt idx="840">
                  <c:v>538.99512061093378</c:v>
                </c:pt>
                <c:pt idx="841">
                  <c:v>539.71813841918845</c:v>
                </c:pt>
                <c:pt idx="842">
                  <c:v>540.11319657935758</c:v>
                </c:pt>
                <c:pt idx="843">
                  <c:v>540.05961205226345</c:v>
                </c:pt>
                <c:pt idx="844">
                  <c:v>539.87094065216604</c:v>
                </c:pt>
                <c:pt idx="845">
                  <c:v>540.01301958526506</c:v>
                </c:pt>
                <c:pt idx="846">
                  <c:v>540.52791979116864</c:v>
                </c:pt>
                <c:pt idx="847">
                  <c:v>541.51080516010529</c:v>
                </c:pt>
                <c:pt idx="848">
                  <c:v>542.27849264031602</c:v>
                </c:pt>
                <c:pt idx="849">
                  <c:v>542.28768666330518</c:v>
                </c:pt>
                <c:pt idx="850">
                  <c:v>542.19951572893376</c:v>
                </c:pt>
                <c:pt idx="851">
                  <c:v>542.46285924414394</c:v>
                </c:pt>
                <c:pt idx="852">
                  <c:v>542.9261220421896</c:v>
                </c:pt>
                <c:pt idx="853">
                  <c:v>543.30581745442623</c:v>
                </c:pt>
                <c:pt idx="854">
                  <c:v>543.61660413771358</c:v>
                </c:pt>
                <c:pt idx="855">
                  <c:v>544.09620825408604</c:v>
                </c:pt>
                <c:pt idx="856">
                  <c:v>545.33229421197245</c:v>
                </c:pt>
                <c:pt idx="857">
                  <c:v>546.56382713577398</c:v>
                </c:pt>
                <c:pt idx="858">
                  <c:v>546.73984049090041</c:v>
                </c:pt>
                <c:pt idx="859">
                  <c:v>547.12436051624218</c:v>
                </c:pt>
                <c:pt idx="860">
                  <c:v>547.08361122889892</c:v>
                </c:pt>
                <c:pt idx="861">
                  <c:v>544.66256822159698</c:v>
                </c:pt>
                <c:pt idx="862">
                  <c:v>541.62801414130138</c:v>
                </c:pt>
                <c:pt idx="863">
                  <c:v>540.98989807866928</c:v>
                </c:pt>
                <c:pt idx="864">
                  <c:v>542.51451369953281</c:v>
                </c:pt>
                <c:pt idx="865">
                  <c:v>544.18444934621584</c:v>
                </c:pt>
                <c:pt idx="866">
                  <c:v>544.41777130936464</c:v>
                </c:pt>
                <c:pt idx="867">
                  <c:v>543.99369643741261</c:v>
                </c:pt>
                <c:pt idx="868">
                  <c:v>542.56722843835087</c:v>
                </c:pt>
                <c:pt idx="869">
                  <c:v>535.21977512202034</c:v>
                </c:pt>
                <c:pt idx="870">
                  <c:v>524.76489270911065</c:v>
                </c:pt>
                <c:pt idx="871">
                  <c:v>517.11201835734425</c:v>
                </c:pt>
                <c:pt idx="872">
                  <c:v>512.03024435653742</c:v>
                </c:pt>
                <c:pt idx="873">
                  <c:v>510.11256890693431</c:v>
                </c:pt>
                <c:pt idx="874">
                  <c:v>509.91079462529757</c:v>
                </c:pt>
                <c:pt idx="875">
                  <c:v>509.86716919966801</c:v>
                </c:pt>
                <c:pt idx="876">
                  <c:v>510.74236813616824</c:v>
                </c:pt>
                <c:pt idx="877">
                  <c:v>511.71074522755646</c:v>
                </c:pt>
                <c:pt idx="878">
                  <c:v>514.14952600505524</c:v>
                </c:pt>
                <c:pt idx="879">
                  <c:v>521.64728944426793</c:v>
                </c:pt>
                <c:pt idx="880">
                  <c:v>525.79226940018486</c:v>
                </c:pt>
                <c:pt idx="881">
                  <c:v>524.21667094895486</c:v>
                </c:pt>
                <c:pt idx="882">
                  <c:v>522.93702960868859</c:v>
                </c:pt>
                <c:pt idx="883">
                  <c:v>522.08019897607073</c:v>
                </c:pt>
                <c:pt idx="884">
                  <c:v>521.06217564565441</c:v>
                </c:pt>
                <c:pt idx="885">
                  <c:v>520.44886150911725</c:v>
                </c:pt>
                <c:pt idx="886">
                  <c:v>520.01888519139027</c:v>
                </c:pt>
                <c:pt idx="887">
                  <c:v>519.12319776779964</c:v>
                </c:pt>
                <c:pt idx="888">
                  <c:v>518.58298009840951</c:v>
                </c:pt>
                <c:pt idx="889">
                  <c:v>518.92116347766603</c:v>
                </c:pt>
                <c:pt idx="890">
                  <c:v>519.13175570991632</c:v>
                </c:pt>
                <c:pt idx="891">
                  <c:v>519.34392713140835</c:v>
                </c:pt>
                <c:pt idx="892">
                  <c:v>520.37021828246486</c:v>
                </c:pt>
                <c:pt idx="893">
                  <c:v>521.01566328762726</c:v>
                </c:pt>
                <c:pt idx="894">
                  <c:v>521.03511093283566</c:v>
                </c:pt>
                <c:pt idx="895">
                  <c:v>520.8164056408923</c:v>
                </c:pt>
                <c:pt idx="896">
                  <c:v>520.23664141310974</c:v>
                </c:pt>
                <c:pt idx="897">
                  <c:v>519.87752645673152</c:v>
                </c:pt>
                <c:pt idx="898">
                  <c:v>520.30734743491018</c:v>
                </c:pt>
                <c:pt idx="899">
                  <c:v>517.59010315818273</c:v>
                </c:pt>
                <c:pt idx="900">
                  <c:v>507.93096702520893</c:v>
                </c:pt>
                <c:pt idx="901">
                  <c:v>494.968924815435</c:v>
                </c:pt>
                <c:pt idx="902">
                  <c:v>483.34270688871931</c:v>
                </c:pt>
                <c:pt idx="903">
                  <c:v>482.59829937627183</c:v>
                </c:pt>
                <c:pt idx="904">
                  <c:v>496.70834108324493</c:v>
                </c:pt>
                <c:pt idx="905">
                  <c:v>515.97138270875666</c:v>
                </c:pt>
                <c:pt idx="906">
                  <c:v>530.79379423899297</c:v>
                </c:pt>
                <c:pt idx="907">
                  <c:v>539.33729538703415</c:v>
                </c:pt>
                <c:pt idx="908">
                  <c:v>543.8675350866996</c:v>
                </c:pt>
                <c:pt idx="909">
                  <c:v>546.15598696913855</c:v>
                </c:pt>
                <c:pt idx="910">
                  <c:v>547.80852646891799</c:v>
                </c:pt>
                <c:pt idx="911">
                  <c:v>549.00874374324576</c:v>
                </c:pt>
                <c:pt idx="912">
                  <c:v>549.52239994896968</c:v>
                </c:pt>
                <c:pt idx="913">
                  <c:v>548.92695034155145</c:v>
                </c:pt>
                <c:pt idx="914">
                  <c:v>548.36134605330744</c:v>
                </c:pt>
                <c:pt idx="915">
                  <c:v>548.16589689609145</c:v>
                </c:pt>
                <c:pt idx="916">
                  <c:v>543.83666589821337</c:v>
                </c:pt>
                <c:pt idx="917">
                  <c:v>537.58013841485911</c:v>
                </c:pt>
                <c:pt idx="918">
                  <c:v>533.99406088047147</c:v>
                </c:pt>
                <c:pt idx="919">
                  <c:v>532.01787373555112</c:v>
                </c:pt>
                <c:pt idx="920">
                  <c:v>530.5148327423484</c:v>
                </c:pt>
                <c:pt idx="921">
                  <c:v>529.36543608329521</c:v>
                </c:pt>
                <c:pt idx="922">
                  <c:v>528.21047594418212</c:v>
                </c:pt>
                <c:pt idx="923">
                  <c:v>528.01188548327912</c:v>
                </c:pt>
                <c:pt idx="924">
                  <c:v>528.53845257168928</c:v>
                </c:pt>
                <c:pt idx="925">
                  <c:v>528.29019474151232</c:v>
                </c:pt>
                <c:pt idx="926">
                  <c:v>527.54037909345175</c:v>
                </c:pt>
                <c:pt idx="927">
                  <c:v>525.97887046416895</c:v>
                </c:pt>
                <c:pt idx="928">
                  <c:v>523.95265980757347</c:v>
                </c:pt>
                <c:pt idx="929">
                  <c:v>522.92659103276583</c:v>
                </c:pt>
                <c:pt idx="930">
                  <c:v>523.41696902636193</c:v>
                </c:pt>
                <c:pt idx="931">
                  <c:v>524.65755383757721</c:v>
                </c:pt>
                <c:pt idx="932">
                  <c:v>525.74127140767052</c:v>
                </c:pt>
                <c:pt idx="933">
                  <c:v>526.49691142364645</c:v>
                </c:pt>
                <c:pt idx="934">
                  <c:v>526.7928880568727</c:v>
                </c:pt>
                <c:pt idx="935">
                  <c:v>526.79804724132214</c:v>
                </c:pt>
                <c:pt idx="936">
                  <c:v>526.81080333118132</c:v>
                </c:pt>
                <c:pt idx="937">
                  <c:v>526.82750060872411</c:v>
                </c:pt>
                <c:pt idx="938">
                  <c:v>527.75451993593072</c:v>
                </c:pt>
                <c:pt idx="939">
                  <c:v>528.50685506562627</c:v>
                </c:pt>
                <c:pt idx="940">
                  <c:v>527.47835325639744</c:v>
                </c:pt>
                <c:pt idx="941">
                  <c:v>526.65212112239431</c:v>
                </c:pt>
                <c:pt idx="942">
                  <c:v>526.71991308499082</c:v>
                </c:pt>
                <c:pt idx="943">
                  <c:v>526.54686394720682</c:v>
                </c:pt>
                <c:pt idx="944">
                  <c:v>526.69041157947959</c:v>
                </c:pt>
                <c:pt idx="945">
                  <c:v>526.97451249274047</c:v>
                </c:pt>
                <c:pt idx="946">
                  <c:v>526.96362652259586</c:v>
                </c:pt>
                <c:pt idx="947">
                  <c:v>527.18567600030758</c:v>
                </c:pt>
                <c:pt idx="948">
                  <c:v>527.53823364343225</c:v>
                </c:pt>
                <c:pt idx="949">
                  <c:v>528.45151817934982</c:v>
                </c:pt>
                <c:pt idx="950">
                  <c:v>527.84546790220475</c:v>
                </c:pt>
                <c:pt idx="951">
                  <c:v>527.38884739917899</c:v>
                </c:pt>
                <c:pt idx="952">
                  <c:v>524.4219851729805</c:v>
                </c:pt>
                <c:pt idx="953">
                  <c:v>519.2369516991015</c:v>
                </c:pt>
                <c:pt idx="954">
                  <c:v>515.79905900168524</c:v>
                </c:pt>
                <c:pt idx="955">
                  <c:v>515.26521453212911</c:v>
                </c:pt>
                <c:pt idx="956">
                  <c:v>512.98654055934333</c:v>
                </c:pt>
                <c:pt idx="957">
                  <c:v>512.44911613709633</c:v>
                </c:pt>
                <c:pt idx="958">
                  <c:v>515.421644982408</c:v>
                </c:pt>
                <c:pt idx="959">
                  <c:v>517.09397051241274</c:v>
                </c:pt>
                <c:pt idx="960">
                  <c:v>518.45993134204048</c:v>
                </c:pt>
                <c:pt idx="961">
                  <c:v>518.48330250392007</c:v>
                </c:pt>
                <c:pt idx="962">
                  <c:v>518.38251232279231</c:v>
                </c:pt>
                <c:pt idx="963">
                  <c:v>518.49045874833655</c:v>
                </c:pt>
                <c:pt idx="964">
                  <c:v>518.62383163167658</c:v>
                </c:pt>
                <c:pt idx="965">
                  <c:v>526.65771755397327</c:v>
                </c:pt>
                <c:pt idx="966">
                  <c:v>541.15582130551081</c:v>
                </c:pt>
                <c:pt idx="967">
                  <c:v>552.37468976670334</c:v>
                </c:pt>
                <c:pt idx="968">
                  <c:v>559.37603618776086</c:v>
                </c:pt>
                <c:pt idx="969">
                  <c:v>563.68115972970475</c:v>
                </c:pt>
                <c:pt idx="970">
                  <c:v>565.76804220743668</c:v>
                </c:pt>
                <c:pt idx="971">
                  <c:v>566.60125795807414</c:v>
                </c:pt>
                <c:pt idx="972">
                  <c:v>566.37497913533639</c:v>
                </c:pt>
                <c:pt idx="973">
                  <c:v>565.51580766969573</c:v>
                </c:pt>
                <c:pt idx="974">
                  <c:v>565.34407135976437</c:v>
                </c:pt>
                <c:pt idx="975">
                  <c:v>568.50587058835163</c:v>
                </c:pt>
                <c:pt idx="976">
                  <c:v>569.91139617550232</c:v>
                </c:pt>
                <c:pt idx="977">
                  <c:v>568.93963269784319</c:v>
                </c:pt>
                <c:pt idx="978">
                  <c:v>566.64607992783215</c:v>
                </c:pt>
                <c:pt idx="979">
                  <c:v>561.17103309402569</c:v>
                </c:pt>
                <c:pt idx="980">
                  <c:v>555.08087419228082</c:v>
                </c:pt>
                <c:pt idx="981">
                  <c:v>550.15847955014215</c:v>
                </c:pt>
                <c:pt idx="982">
                  <c:v>546.90373618981198</c:v>
                </c:pt>
                <c:pt idx="983">
                  <c:v>545.26465617778433</c:v>
                </c:pt>
                <c:pt idx="984">
                  <c:v>545.13308580668286</c:v>
                </c:pt>
                <c:pt idx="985">
                  <c:v>545.55687817709668</c:v>
                </c:pt>
                <c:pt idx="986">
                  <c:v>546.15709959145374</c:v>
                </c:pt>
                <c:pt idx="987">
                  <c:v>547.06119707511448</c:v>
                </c:pt>
                <c:pt idx="988">
                  <c:v>547.25065149612692</c:v>
                </c:pt>
                <c:pt idx="989">
                  <c:v>547.03878089520515</c:v>
                </c:pt>
                <c:pt idx="990">
                  <c:v>547.13905188290732</c:v>
                </c:pt>
                <c:pt idx="991">
                  <c:v>547.01659948247016</c:v>
                </c:pt>
                <c:pt idx="992">
                  <c:v>546.53824043224824</c:v>
                </c:pt>
                <c:pt idx="993">
                  <c:v>546.04651619614765</c:v>
                </c:pt>
                <c:pt idx="994">
                  <c:v>545.97582383890051</c:v>
                </c:pt>
                <c:pt idx="995">
                  <c:v>546.16375939900138</c:v>
                </c:pt>
                <c:pt idx="996">
                  <c:v>545.41661353686357</c:v>
                </c:pt>
                <c:pt idx="997">
                  <c:v>544.35825012590465</c:v>
                </c:pt>
                <c:pt idx="998">
                  <c:v>544.11338019180778</c:v>
                </c:pt>
                <c:pt idx="999">
                  <c:v>543.96554326525438</c:v>
                </c:pt>
                <c:pt idx="1000">
                  <c:v>543.69971471489578</c:v>
                </c:pt>
                <c:pt idx="1001">
                  <c:v>543.55599730582742</c:v>
                </c:pt>
                <c:pt idx="1002">
                  <c:v>543.94326178955725</c:v>
                </c:pt>
                <c:pt idx="1003">
                  <c:v>544.63506145950601</c:v>
                </c:pt>
                <c:pt idx="1004">
                  <c:v>544.66455640247727</c:v>
                </c:pt>
                <c:pt idx="1005">
                  <c:v>545.19138837874709</c:v>
                </c:pt>
                <c:pt idx="1006">
                  <c:v>546.5870082223812</c:v>
                </c:pt>
                <c:pt idx="1007">
                  <c:v>547.04267858999697</c:v>
                </c:pt>
                <c:pt idx="1008">
                  <c:v>546.27428546928809</c:v>
                </c:pt>
                <c:pt idx="1009">
                  <c:v>545.11787977213316</c:v>
                </c:pt>
                <c:pt idx="1010">
                  <c:v>544.36766822828463</c:v>
                </c:pt>
                <c:pt idx="1011">
                  <c:v>544.30621551678325</c:v>
                </c:pt>
                <c:pt idx="1012">
                  <c:v>544.25789227257303</c:v>
                </c:pt>
                <c:pt idx="1013">
                  <c:v>545.16356854580965</c:v>
                </c:pt>
                <c:pt idx="1014">
                  <c:v>546.33967148745182</c:v>
                </c:pt>
                <c:pt idx="1015">
                  <c:v>546.94021953712138</c:v>
                </c:pt>
                <c:pt idx="1016">
                  <c:v>547.30440750969808</c:v>
                </c:pt>
                <c:pt idx="1017">
                  <c:v>547.10172605986656</c:v>
                </c:pt>
                <c:pt idx="1018">
                  <c:v>547.19617728859112</c:v>
                </c:pt>
                <c:pt idx="1019">
                  <c:v>547.65011337838473</c:v>
                </c:pt>
                <c:pt idx="1020">
                  <c:v>547.71285600735655</c:v>
                </c:pt>
                <c:pt idx="1021">
                  <c:v>547.3100098341306</c:v>
                </c:pt>
                <c:pt idx="1022">
                  <c:v>547.04956363565395</c:v>
                </c:pt>
                <c:pt idx="1023">
                  <c:v>546.84513415319941</c:v>
                </c:pt>
                <c:pt idx="1024">
                  <c:v>546.50144263835784</c:v>
                </c:pt>
                <c:pt idx="1025">
                  <c:v>546.27083534614235</c:v>
                </c:pt>
                <c:pt idx="1026">
                  <c:v>546.56967099697204</c:v>
                </c:pt>
                <c:pt idx="1027">
                  <c:v>546.50168098864469</c:v>
                </c:pt>
                <c:pt idx="1028">
                  <c:v>545.84833997847238</c:v>
                </c:pt>
                <c:pt idx="1029">
                  <c:v>545.19033950429753</c:v>
                </c:pt>
                <c:pt idx="1030">
                  <c:v>544.55882814463416</c:v>
                </c:pt>
                <c:pt idx="1031">
                  <c:v>544.15395176023355</c:v>
                </c:pt>
                <c:pt idx="1032">
                  <c:v>543.67919591641828</c:v>
                </c:pt>
                <c:pt idx="1033">
                  <c:v>543.40810432529133</c:v>
                </c:pt>
                <c:pt idx="1034">
                  <c:v>543.45513120693124</c:v>
                </c:pt>
                <c:pt idx="1035">
                  <c:v>543.51017021874065</c:v>
                </c:pt>
                <c:pt idx="1036">
                  <c:v>543.56711743935728</c:v>
                </c:pt>
                <c:pt idx="1037">
                  <c:v>543.62233246754158</c:v>
                </c:pt>
                <c:pt idx="1038">
                  <c:v>543.67373582610571</c:v>
                </c:pt>
                <c:pt idx="1039">
                  <c:v>543.26938867593753</c:v>
                </c:pt>
                <c:pt idx="1040">
                  <c:v>542.38029309373496</c:v>
                </c:pt>
                <c:pt idx="1041">
                  <c:v>542.05269004164597</c:v>
                </c:pt>
                <c:pt idx="1042">
                  <c:v>542.48902650605066</c:v>
                </c:pt>
                <c:pt idx="1043">
                  <c:v>543.22920002152534</c:v>
                </c:pt>
                <c:pt idx="1044">
                  <c:v>544.16296988266583</c:v>
                </c:pt>
                <c:pt idx="1045">
                  <c:v>544.3137039760245</c:v>
                </c:pt>
                <c:pt idx="1046">
                  <c:v>544.02492030838914</c:v>
                </c:pt>
                <c:pt idx="1047">
                  <c:v>544.03008900028919</c:v>
                </c:pt>
                <c:pt idx="1048">
                  <c:v>543.8058539183811</c:v>
                </c:pt>
                <c:pt idx="1049">
                  <c:v>543.90300208343194</c:v>
                </c:pt>
                <c:pt idx="1050">
                  <c:v>544.37373988022796</c:v>
                </c:pt>
                <c:pt idx="1051">
                  <c:v>544.23445929593129</c:v>
                </c:pt>
                <c:pt idx="1052">
                  <c:v>543.95601758256146</c:v>
                </c:pt>
                <c:pt idx="1053">
                  <c:v>543.7455017300307</c:v>
                </c:pt>
                <c:pt idx="1054">
                  <c:v>543.17761249520163</c:v>
                </c:pt>
                <c:pt idx="1055">
                  <c:v>542.37485643317552</c:v>
                </c:pt>
                <c:pt idx="1056">
                  <c:v>541.64780739650791</c:v>
                </c:pt>
                <c:pt idx="1057">
                  <c:v>541.63321469324819</c:v>
                </c:pt>
                <c:pt idx="1058">
                  <c:v>541.14886891309322</c:v>
                </c:pt>
                <c:pt idx="1059">
                  <c:v>540.03458763544052</c:v>
                </c:pt>
                <c:pt idx="1060">
                  <c:v>539.54437232662656</c:v>
                </c:pt>
                <c:pt idx="1061">
                  <c:v>539.90655239150374</c:v>
                </c:pt>
                <c:pt idx="1062">
                  <c:v>540.35998689395967</c:v>
                </c:pt>
                <c:pt idx="1063">
                  <c:v>540.25639513128453</c:v>
                </c:pt>
                <c:pt idx="1064">
                  <c:v>539.7760840994415</c:v>
                </c:pt>
                <c:pt idx="1065">
                  <c:v>539.27125405827746</c:v>
                </c:pt>
                <c:pt idx="1066">
                  <c:v>539.40863312098384</c:v>
                </c:pt>
                <c:pt idx="1067">
                  <c:v>539.70304600209329</c:v>
                </c:pt>
                <c:pt idx="1068">
                  <c:v>539.71335165699907</c:v>
                </c:pt>
                <c:pt idx="1069">
                  <c:v>539.95923980960401</c:v>
                </c:pt>
                <c:pt idx="1070">
                  <c:v>539.88517818481137</c:v>
                </c:pt>
                <c:pt idx="1071">
                  <c:v>539.66314030763613</c:v>
                </c:pt>
                <c:pt idx="1072">
                  <c:v>539.72684497101511</c:v>
                </c:pt>
                <c:pt idx="1073">
                  <c:v>539.77811420525222</c:v>
                </c:pt>
                <c:pt idx="1074">
                  <c:v>539.81931536959235</c:v>
                </c:pt>
                <c:pt idx="1075">
                  <c:v>540.30415037847843</c:v>
                </c:pt>
                <c:pt idx="1076">
                  <c:v>541.03612164996241</c:v>
                </c:pt>
                <c:pt idx="1077">
                  <c:v>541.06823721972773</c:v>
                </c:pt>
                <c:pt idx="1078">
                  <c:v>541.12580600398383</c:v>
                </c:pt>
                <c:pt idx="1079">
                  <c:v>541.11067704902973</c:v>
                </c:pt>
                <c:pt idx="1080">
                  <c:v>541.13817640510797</c:v>
                </c:pt>
                <c:pt idx="1081">
                  <c:v>541.55591861204152</c:v>
                </c:pt>
                <c:pt idx="1082">
                  <c:v>542.05211937029844</c:v>
                </c:pt>
                <c:pt idx="1083">
                  <c:v>542.34821222977143</c:v>
                </c:pt>
                <c:pt idx="1084">
                  <c:v>542.32721538899943</c:v>
                </c:pt>
                <c:pt idx="1085">
                  <c:v>541.84650316961313</c:v>
                </c:pt>
                <c:pt idx="1086">
                  <c:v>540.88259662640701</c:v>
                </c:pt>
                <c:pt idx="1087">
                  <c:v>540.2597294342205</c:v>
                </c:pt>
                <c:pt idx="1088">
                  <c:v>539.82906618249899</c:v>
                </c:pt>
                <c:pt idx="1089">
                  <c:v>539.5771544819022</c:v>
                </c:pt>
                <c:pt idx="1090">
                  <c:v>539.62752995438666</c:v>
                </c:pt>
                <c:pt idx="1091">
                  <c:v>539.67588330637625</c:v>
                </c:pt>
                <c:pt idx="1092">
                  <c:v>539.94637526785016</c:v>
                </c:pt>
                <c:pt idx="1093">
                  <c:v>540.33923656706395</c:v>
                </c:pt>
                <c:pt idx="1094">
                  <c:v>540.37997470822324</c:v>
                </c:pt>
                <c:pt idx="1095">
                  <c:v>539.9793997328394</c:v>
                </c:pt>
                <c:pt idx="1096">
                  <c:v>539.73760972725358</c:v>
                </c:pt>
                <c:pt idx="1097">
                  <c:v>539.56003137690334</c:v>
                </c:pt>
                <c:pt idx="1098">
                  <c:v>539.24636407029209</c:v>
                </c:pt>
                <c:pt idx="1099">
                  <c:v>539.04684618734666</c:v>
                </c:pt>
                <c:pt idx="1100">
                  <c:v>538.92537858852836</c:v>
                </c:pt>
                <c:pt idx="1101">
                  <c:v>538.6305021208758</c:v>
                </c:pt>
                <c:pt idx="1102">
                  <c:v>538.46939466015567</c:v>
                </c:pt>
                <c:pt idx="1103">
                  <c:v>538.57932089078793</c:v>
                </c:pt>
                <c:pt idx="1104">
                  <c:v>538.66550328177777</c:v>
                </c:pt>
                <c:pt idx="1105">
                  <c:v>538.95910919240703</c:v>
                </c:pt>
                <c:pt idx="1106">
                  <c:v>539.5910306174784</c:v>
                </c:pt>
                <c:pt idx="1107">
                  <c:v>539.9908482850974</c:v>
                </c:pt>
                <c:pt idx="1108">
                  <c:v>538.92008935497188</c:v>
                </c:pt>
                <c:pt idx="1109">
                  <c:v>537.41314069500152</c:v>
                </c:pt>
                <c:pt idx="1110">
                  <c:v>537.75486741772886</c:v>
                </c:pt>
                <c:pt idx="1111">
                  <c:v>539.69683959888926</c:v>
                </c:pt>
                <c:pt idx="1112">
                  <c:v>541.15361446842451</c:v>
                </c:pt>
                <c:pt idx="1113">
                  <c:v>541.92901468510081</c:v>
                </c:pt>
                <c:pt idx="1114">
                  <c:v>542.39712962245198</c:v>
                </c:pt>
                <c:pt idx="1115">
                  <c:v>542.47601090568605</c:v>
                </c:pt>
                <c:pt idx="1116">
                  <c:v>542.49840083738343</c:v>
                </c:pt>
                <c:pt idx="1117">
                  <c:v>542.7116868718764</c:v>
                </c:pt>
                <c:pt idx="1118">
                  <c:v>543.03184601540909</c:v>
                </c:pt>
                <c:pt idx="1119">
                  <c:v>542.76939313039986</c:v>
                </c:pt>
                <c:pt idx="1120">
                  <c:v>542.61618847953662</c:v>
                </c:pt>
                <c:pt idx="1121">
                  <c:v>542.90209708159557</c:v>
                </c:pt>
                <c:pt idx="1122">
                  <c:v>541.94928454572027</c:v>
                </c:pt>
                <c:pt idx="1123">
                  <c:v>538.25444189861491</c:v>
                </c:pt>
                <c:pt idx="1124">
                  <c:v>536.90879358707855</c:v>
                </c:pt>
                <c:pt idx="1125">
                  <c:v>538.4724805993194</c:v>
                </c:pt>
                <c:pt idx="1126">
                  <c:v>539.12381831178925</c:v>
                </c:pt>
                <c:pt idx="1127">
                  <c:v>539.82693847838334</c:v>
                </c:pt>
                <c:pt idx="1128">
                  <c:v>540.71262478654023</c:v>
                </c:pt>
                <c:pt idx="1129">
                  <c:v>540.85228745328538</c:v>
                </c:pt>
                <c:pt idx="1130">
                  <c:v>540.53322757625347</c:v>
                </c:pt>
                <c:pt idx="1131">
                  <c:v>540.54166129856367</c:v>
                </c:pt>
                <c:pt idx="1132">
                  <c:v>540.29712558360325</c:v>
                </c:pt>
                <c:pt idx="1133">
                  <c:v>539.72708869683083</c:v>
                </c:pt>
                <c:pt idx="1134">
                  <c:v>538.44714373283455</c:v>
                </c:pt>
                <c:pt idx="1135">
                  <c:v>537.2452041324957</c:v>
                </c:pt>
                <c:pt idx="1136">
                  <c:v>537.32877076206807</c:v>
                </c:pt>
                <c:pt idx="1137">
                  <c:v>537.8215988156328</c:v>
                </c:pt>
                <c:pt idx="1138">
                  <c:v>538.39963695021299</c:v>
                </c:pt>
                <c:pt idx="1139">
                  <c:v>539.00285537673267</c:v>
                </c:pt>
                <c:pt idx="1140">
                  <c:v>540.08901280070734</c:v>
                </c:pt>
                <c:pt idx="1141">
                  <c:v>547.96481223245189</c:v>
                </c:pt>
                <c:pt idx="1142">
                  <c:v>562.61020471615893</c:v>
                </c:pt>
                <c:pt idx="1143">
                  <c:v>571.17109349504256</c:v>
                </c:pt>
                <c:pt idx="1144">
                  <c:v>568.58405469919285</c:v>
                </c:pt>
                <c:pt idx="1145">
                  <c:v>562.50255972595141</c:v>
                </c:pt>
                <c:pt idx="1146">
                  <c:v>558.43998566739754</c:v>
                </c:pt>
                <c:pt idx="1147">
                  <c:v>555.09254139461757</c:v>
                </c:pt>
                <c:pt idx="1148">
                  <c:v>551.74450668720931</c:v>
                </c:pt>
                <c:pt idx="1149">
                  <c:v>549.94874657130276</c:v>
                </c:pt>
                <c:pt idx="1150">
                  <c:v>549.1399614428376</c:v>
                </c:pt>
                <c:pt idx="1151">
                  <c:v>548.42116895324455</c:v>
                </c:pt>
                <c:pt idx="1152">
                  <c:v>547.52082003716032</c:v>
                </c:pt>
                <c:pt idx="1153">
                  <c:v>546.54910414673498</c:v>
                </c:pt>
                <c:pt idx="1154">
                  <c:v>545.94156687702298</c:v>
                </c:pt>
                <c:pt idx="1155">
                  <c:v>545.13152603605533</c:v>
                </c:pt>
                <c:pt idx="1156">
                  <c:v>544.45858704082082</c:v>
                </c:pt>
                <c:pt idx="1157">
                  <c:v>544.26348496853916</c:v>
                </c:pt>
                <c:pt idx="1158">
                  <c:v>544.40940977935747</c:v>
                </c:pt>
                <c:pt idx="1159">
                  <c:v>545.20571780944022</c:v>
                </c:pt>
                <c:pt idx="1160">
                  <c:v>546.40323729968134</c:v>
                </c:pt>
                <c:pt idx="1161">
                  <c:v>547.87559385396332</c:v>
                </c:pt>
                <c:pt idx="1162">
                  <c:v>549.04169220772951</c:v>
                </c:pt>
                <c:pt idx="1163">
                  <c:v>549.6054953940378</c:v>
                </c:pt>
                <c:pt idx="1164">
                  <c:v>550.18560845335321</c:v>
                </c:pt>
                <c:pt idx="1165">
                  <c:v>550.75058387523723</c:v>
                </c:pt>
                <c:pt idx="1166">
                  <c:v>551.32426708668538</c:v>
                </c:pt>
                <c:pt idx="1167">
                  <c:v>551.87846831003037</c:v>
                </c:pt>
                <c:pt idx="1168">
                  <c:v>552.66382752818663</c:v>
                </c:pt>
                <c:pt idx="1169">
                  <c:v>553.10706933943322</c:v>
                </c:pt>
                <c:pt idx="1170">
                  <c:v>552.73423019687823</c:v>
                </c:pt>
                <c:pt idx="1171">
                  <c:v>552.24537732222836</c:v>
                </c:pt>
                <c:pt idx="1172">
                  <c:v>552.33954081944194</c:v>
                </c:pt>
                <c:pt idx="1173">
                  <c:v>556.60152081036688</c:v>
                </c:pt>
                <c:pt idx="1174">
                  <c:v>565.97168459561942</c:v>
                </c:pt>
                <c:pt idx="1175">
                  <c:v>575.15775895058312</c:v>
                </c:pt>
                <c:pt idx="1176">
                  <c:v>581.75452142986592</c:v>
                </c:pt>
                <c:pt idx="1177">
                  <c:v>585.87953820708321</c:v>
                </c:pt>
                <c:pt idx="1178">
                  <c:v>587.96350873941412</c:v>
                </c:pt>
                <c:pt idx="1179">
                  <c:v>588.85134762180064</c:v>
                </c:pt>
                <c:pt idx="1180">
                  <c:v>589.19099855004174</c:v>
                </c:pt>
                <c:pt idx="1181">
                  <c:v>590.24603328815965</c:v>
                </c:pt>
                <c:pt idx="1182">
                  <c:v>595.04775947823691</c:v>
                </c:pt>
                <c:pt idx="1183">
                  <c:v>598.60374091640108</c:v>
                </c:pt>
                <c:pt idx="1184">
                  <c:v>597.27390810385316</c:v>
                </c:pt>
                <c:pt idx="1185">
                  <c:v>595.35243997069597</c:v>
                </c:pt>
                <c:pt idx="1186">
                  <c:v>593.61178292415366</c:v>
                </c:pt>
                <c:pt idx="1187">
                  <c:v>591.88092593599526</c:v>
                </c:pt>
                <c:pt idx="1188">
                  <c:v>590.15270777670355</c:v>
                </c:pt>
                <c:pt idx="1189">
                  <c:v>592.6895933037498</c:v>
                </c:pt>
                <c:pt idx="1190">
                  <c:v>609.76103449204265</c:v>
                </c:pt>
                <c:pt idx="1191">
                  <c:v>632.17800860246462</c:v>
                </c:pt>
                <c:pt idx="1192">
                  <c:v>647.53849455599709</c:v>
                </c:pt>
                <c:pt idx="1193">
                  <c:v>657.2591690501871</c:v>
                </c:pt>
                <c:pt idx="1194">
                  <c:v>662.48468029778485</c:v>
                </c:pt>
                <c:pt idx="1195">
                  <c:v>665.08899406204864</c:v>
                </c:pt>
                <c:pt idx="1196">
                  <c:v>666.2681516626119</c:v>
                </c:pt>
                <c:pt idx="1197">
                  <c:v>666.54828917820805</c:v>
                </c:pt>
                <c:pt idx="1198">
                  <c:v>666.85980364325633</c:v>
                </c:pt>
                <c:pt idx="1199">
                  <c:v>667.44159118228345</c:v>
                </c:pt>
                <c:pt idx="1200">
                  <c:v>667.6237298885643</c:v>
                </c:pt>
                <c:pt idx="1201">
                  <c:v>666.99147181075205</c:v>
                </c:pt>
                <c:pt idx="1202">
                  <c:v>666.47210146585837</c:v>
                </c:pt>
                <c:pt idx="1203">
                  <c:v>666.23097971237939</c:v>
                </c:pt>
                <c:pt idx="1204">
                  <c:v>665.83252266010106</c:v>
                </c:pt>
                <c:pt idx="1205">
                  <c:v>664.9322352728833</c:v>
                </c:pt>
                <c:pt idx="1206">
                  <c:v>662.48019673435078</c:v>
                </c:pt>
                <c:pt idx="1207">
                  <c:v>656.08896199664514</c:v>
                </c:pt>
                <c:pt idx="1208">
                  <c:v>648.47364603330777</c:v>
                </c:pt>
                <c:pt idx="1209">
                  <c:v>642.78987594781677</c:v>
                </c:pt>
                <c:pt idx="1210">
                  <c:v>638.57061972351357</c:v>
                </c:pt>
                <c:pt idx="1211">
                  <c:v>636.23719464911994</c:v>
                </c:pt>
                <c:pt idx="1212">
                  <c:v>634.9742943275719</c:v>
                </c:pt>
                <c:pt idx="1213">
                  <c:v>633.86203720953688</c:v>
                </c:pt>
                <c:pt idx="1214">
                  <c:v>633.06284618389407</c:v>
                </c:pt>
                <c:pt idx="1215">
                  <c:v>632.88284127202883</c:v>
                </c:pt>
                <c:pt idx="1216">
                  <c:v>633.09616672780612</c:v>
                </c:pt>
                <c:pt idx="1217">
                  <c:v>633.36648886012892</c:v>
                </c:pt>
                <c:pt idx="1218">
                  <c:v>633.44288885812375</c:v>
                </c:pt>
                <c:pt idx="1219">
                  <c:v>634.25342584672831</c:v>
                </c:pt>
                <c:pt idx="1220">
                  <c:v>635.23851745909587</c:v>
                </c:pt>
                <c:pt idx="1221">
                  <c:v>635.7949603794558</c:v>
                </c:pt>
                <c:pt idx="1222">
                  <c:v>636.41378504290856</c:v>
                </c:pt>
                <c:pt idx="1223">
                  <c:v>636.65314577444337</c:v>
                </c:pt>
                <c:pt idx="1224">
                  <c:v>636.42770923243131</c:v>
                </c:pt>
                <c:pt idx="1225">
                  <c:v>636.0954814670589</c:v>
                </c:pt>
                <c:pt idx="1226">
                  <c:v>635.67157401052918</c:v>
                </c:pt>
                <c:pt idx="1227">
                  <c:v>635.20615359804333</c:v>
                </c:pt>
                <c:pt idx="1228">
                  <c:v>635.77202186592183</c:v>
                </c:pt>
                <c:pt idx="1229">
                  <c:v>631.15241471137165</c:v>
                </c:pt>
                <c:pt idx="1230">
                  <c:v>621.62517238253906</c:v>
                </c:pt>
                <c:pt idx="1231">
                  <c:v>613.98119313346774</c:v>
                </c:pt>
                <c:pt idx="1232">
                  <c:v>609.40178315576554</c:v>
                </c:pt>
                <c:pt idx="1233">
                  <c:v>607.55662834053214</c:v>
                </c:pt>
                <c:pt idx="1234">
                  <c:v>600.83164868892027</c:v>
                </c:pt>
                <c:pt idx="1235">
                  <c:v>585.88580470810041</c:v>
                </c:pt>
                <c:pt idx="1236">
                  <c:v>570.77161847047353</c:v>
                </c:pt>
                <c:pt idx="1237">
                  <c:v>569.32663495566692</c:v>
                </c:pt>
                <c:pt idx="1238">
                  <c:v>581.16275211452944</c:v>
                </c:pt>
                <c:pt idx="1239">
                  <c:v>592.86432323401561</c:v>
                </c:pt>
                <c:pt idx="1240">
                  <c:v>601.00523074954526</c:v>
                </c:pt>
                <c:pt idx="1241">
                  <c:v>607.21057079558011</c:v>
                </c:pt>
                <c:pt idx="1242">
                  <c:v>611.39354392025007</c:v>
                </c:pt>
                <c:pt idx="1243">
                  <c:v>613.97673714320752</c:v>
                </c:pt>
                <c:pt idx="1244">
                  <c:v>615.6420692355648</c:v>
                </c:pt>
                <c:pt idx="1245">
                  <c:v>616.6704659638275</c:v>
                </c:pt>
                <c:pt idx="1246">
                  <c:v>617.69699679608289</c:v>
                </c:pt>
                <c:pt idx="1247">
                  <c:v>618.46630533466828</c:v>
                </c:pt>
                <c:pt idx="1248">
                  <c:v>618.90550060053874</c:v>
                </c:pt>
                <c:pt idx="1249">
                  <c:v>618.86772710462242</c:v>
                </c:pt>
                <c:pt idx="1250">
                  <c:v>618.13915219455032</c:v>
                </c:pt>
                <c:pt idx="1251">
                  <c:v>617.58491239431271</c:v>
                </c:pt>
                <c:pt idx="1252">
                  <c:v>617.34379416273805</c:v>
                </c:pt>
                <c:pt idx="1253">
                  <c:v>618.00043570558205</c:v>
                </c:pt>
                <c:pt idx="1254">
                  <c:v>619.19298390944346</c:v>
                </c:pt>
                <c:pt idx="1255">
                  <c:v>620.39153672521104</c:v>
                </c:pt>
                <c:pt idx="1256">
                  <c:v>620.67850952957906</c:v>
                </c:pt>
                <c:pt idx="1257">
                  <c:v>620.02655482824991</c:v>
                </c:pt>
                <c:pt idx="1258">
                  <c:v>619.09562146431244</c:v>
                </c:pt>
                <c:pt idx="1259">
                  <c:v>618.02897939521824</c:v>
                </c:pt>
                <c:pt idx="1260">
                  <c:v>617.27980195381144</c:v>
                </c:pt>
                <c:pt idx="1261">
                  <c:v>616.54341943791906</c:v>
                </c:pt>
                <c:pt idx="1262">
                  <c:v>615.8451621121236</c:v>
                </c:pt>
                <c:pt idx="1263">
                  <c:v>615.37844942825768</c:v>
                </c:pt>
                <c:pt idx="1264">
                  <c:v>614.85792667111616</c:v>
                </c:pt>
                <c:pt idx="1265">
                  <c:v>614.75987689777173</c:v>
                </c:pt>
                <c:pt idx="1266">
                  <c:v>615.54414124713162</c:v>
                </c:pt>
                <c:pt idx="1267">
                  <c:v>616.48866427902487</c:v>
                </c:pt>
                <c:pt idx="1268">
                  <c:v>617.35341613872606</c:v>
                </c:pt>
                <c:pt idx="1269">
                  <c:v>618.35028272871295</c:v>
                </c:pt>
                <c:pt idx="1270">
                  <c:v>619.21041596585553</c:v>
                </c:pt>
                <c:pt idx="1271">
                  <c:v>619.12024146291515</c:v>
                </c:pt>
                <c:pt idx="1272">
                  <c:v>618.65635099939641</c:v>
                </c:pt>
                <c:pt idx="1273">
                  <c:v>618.29796148463254</c:v>
                </c:pt>
                <c:pt idx="1274">
                  <c:v>617.84189439403599</c:v>
                </c:pt>
                <c:pt idx="1275">
                  <c:v>617.30525501373688</c:v>
                </c:pt>
                <c:pt idx="1276">
                  <c:v>616.74020282571837</c:v>
                </c:pt>
                <c:pt idx="1277">
                  <c:v>616.35959161407368</c:v>
                </c:pt>
                <c:pt idx="1278">
                  <c:v>616.10991036575399</c:v>
                </c:pt>
                <c:pt idx="1279">
                  <c:v>615.95207575293693</c:v>
                </c:pt>
                <c:pt idx="1280">
                  <c:v>615.85781144854059</c:v>
                </c:pt>
                <c:pt idx="1281">
                  <c:v>615.80680781810668</c:v>
                </c:pt>
                <c:pt idx="1282">
                  <c:v>616.00214545398171</c:v>
                </c:pt>
                <c:pt idx="1283">
                  <c:v>616.56074741105726</c:v>
                </c:pt>
                <c:pt idx="1284">
                  <c:v>616.70937324339718</c:v>
                </c:pt>
                <c:pt idx="1285">
                  <c:v>616.41613266114598</c:v>
                </c:pt>
                <c:pt idx="1286">
                  <c:v>616.21665894492753</c:v>
                </c:pt>
                <c:pt idx="1287">
                  <c:v>616.08415167741509</c:v>
                </c:pt>
                <c:pt idx="1288">
                  <c:v>616.21635725347221</c:v>
                </c:pt>
                <c:pt idx="1289">
                  <c:v>616.29113049239879</c:v>
                </c:pt>
                <c:pt idx="1290">
                  <c:v>616.14759506069436</c:v>
                </c:pt>
                <c:pt idx="1291">
                  <c:v>616.26989518062123</c:v>
                </c:pt>
                <c:pt idx="1292">
                  <c:v>616.55351307565229</c:v>
                </c:pt>
                <c:pt idx="1293">
                  <c:v>616.74721568141308</c:v>
                </c:pt>
                <c:pt idx="1294">
                  <c:v>617.09414250565624</c:v>
                </c:pt>
                <c:pt idx="1295">
                  <c:v>617.30548636738229</c:v>
                </c:pt>
                <c:pt idx="1296">
                  <c:v>617.24441278953191</c:v>
                </c:pt>
                <c:pt idx="1297">
                  <c:v>617.19462733435557</c:v>
                </c:pt>
                <c:pt idx="1298">
                  <c:v>617.37161045671166</c:v>
                </c:pt>
                <c:pt idx="1299">
                  <c:v>617.24876186336121</c:v>
                </c:pt>
                <c:pt idx="1300">
                  <c:v>616.54676684579908</c:v>
                </c:pt>
                <c:pt idx="1301">
                  <c:v>615.86909325840156</c:v>
                </c:pt>
                <c:pt idx="1302">
                  <c:v>615.63129422978795</c:v>
                </c:pt>
                <c:pt idx="1303">
                  <c:v>615.4608208722758</c:v>
                </c:pt>
                <c:pt idx="1304">
                  <c:v>615.37740435544049</c:v>
                </c:pt>
                <c:pt idx="1305">
                  <c:v>615.31310311217726</c:v>
                </c:pt>
                <c:pt idx="1306">
                  <c:v>615.3014625190857</c:v>
                </c:pt>
                <c:pt idx="1307">
                  <c:v>615.28450335050695</c:v>
                </c:pt>
                <c:pt idx="1308">
                  <c:v>615.08542977553498</c:v>
                </c:pt>
                <c:pt idx="1309">
                  <c:v>615.61240026763232</c:v>
                </c:pt>
                <c:pt idx="1310">
                  <c:v>616.13634886618581</c:v>
                </c:pt>
                <c:pt idx="1311">
                  <c:v>615.88179853297834</c:v>
                </c:pt>
                <c:pt idx="1312">
                  <c:v>615.07373910157617</c:v>
                </c:pt>
                <c:pt idx="1313">
                  <c:v>614.56685721443546</c:v>
                </c:pt>
                <c:pt idx="1314">
                  <c:v>614.84549847140875</c:v>
                </c:pt>
                <c:pt idx="1315">
                  <c:v>615.68037708594932</c:v>
                </c:pt>
                <c:pt idx="1316">
                  <c:v>616.21386655741105</c:v>
                </c:pt>
                <c:pt idx="1317">
                  <c:v>616.39625512629812</c:v>
                </c:pt>
                <c:pt idx="1318">
                  <c:v>616.71004669755996</c:v>
                </c:pt>
                <c:pt idx="1319">
                  <c:v>616.91446940283538</c:v>
                </c:pt>
                <c:pt idx="1320">
                  <c:v>616.60753472441252</c:v>
                </c:pt>
                <c:pt idx="1321">
                  <c:v>616.42818964482478</c:v>
                </c:pt>
                <c:pt idx="1322">
                  <c:v>616.69469579884731</c:v>
                </c:pt>
                <c:pt idx="1323">
                  <c:v>616.87121040258205</c:v>
                </c:pt>
                <c:pt idx="1324">
                  <c:v>616.76681105396608</c:v>
                </c:pt>
                <c:pt idx="1325">
                  <c:v>616.4910426790567</c:v>
                </c:pt>
                <c:pt idx="1326">
                  <c:v>616.08116396902767</c:v>
                </c:pt>
                <c:pt idx="1327">
                  <c:v>615.8217084064479</c:v>
                </c:pt>
                <c:pt idx="1328">
                  <c:v>616.06375721825486</c:v>
                </c:pt>
                <c:pt idx="1329">
                  <c:v>616.43033173968843</c:v>
                </c:pt>
                <c:pt idx="1330">
                  <c:v>616.4630094481065</c:v>
                </c:pt>
                <c:pt idx="1331">
                  <c:v>616.72035194923239</c:v>
                </c:pt>
                <c:pt idx="1332">
                  <c:v>617.28696132590699</c:v>
                </c:pt>
                <c:pt idx="1333">
                  <c:v>617.01377597628311</c:v>
                </c:pt>
                <c:pt idx="1334">
                  <c:v>616.44343785154649</c:v>
                </c:pt>
                <c:pt idx="1335">
                  <c:v>616.68314585913072</c:v>
                </c:pt>
                <c:pt idx="1336">
                  <c:v>617.02362581279851</c:v>
                </c:pt>
                <c:pt idx="1337">
                  <c:v>617.70705803430565</c:v>
                </c:pt>
                <c:pt idx="1338">
                  <c:v>618.75607242951719</c:v>
                </c:pt>
                <c:pt idx="1339">
                  <c:v>618.58563310947784</c:v>
                </c:pt>
                <c:pt idx="1340">
                  <c:v>617.87598093496445</c:v>
                </c:pt>
                <c:pt idx="1341">
                  <c:v>617.57448481384381</c:v>
                </c:pt>
                <c:pt idx="1342">
                  <c:v>616.92779261801877</c:v>
                </c:pt>
                <c:pt idx="1343">
                  <c:v>616.30856325638183</c:v>
                </c:pt>
                <c:pt idx="1344">
                  <c:v>616.09027030922698</c:v>
                </c:pt>
                <c:pt idx="1345">
                  <c:v>616.38761517495027</c:v>
                </c:pt>
                <c:pt idx="1346">
                  <c:v>616.77745404716063</c:v>
                </c:pt>
                <c:pt idx="1347">
                  <c:v>617.2855307675668</c:v>
                </c:pt>
                <c:pt idx="1348">
                  <c:v>617.80835639923919</c:v>
                </c:pt>
                <c:pt idx="1349">
                  <c:v>616.87454045980769</c:v>
                </c:pt>
                <c:pt idx="1350">
                  <c:v>616.54996107374677</c:v>
                </c:pt>
                <c:pt idx="1351">
                  <c:v>617.29884497176192</c:v>
                </c:pt>
                <c:pt idx="1352">
                  <c:v>618.04880688579749</c:v>
                </c:pt>
                <c:pt idx="1353">
                  <c:v>619.16470607654639</c:v>
                </c:pt>
                <c:pt idx="1354">
                  <c:v>620.10637328771725</c:v>
                </c:pt>
                <c:pt idx="1355">
                  <c:v>620.93932087472103</c:v>
                </c:pt>
                <c:pt idx="1356">
                  <c:v>621.67119489293214</c:v>
                </c:pt>
                <c:pt idx="1357">
                  <c:v>621.91542926451064</c:v>
                </c:pt>
                <c:pt idx="1358">
                  <c:v>621.19465801839988</c:v>
                </c:pt>
                <c:pt idx="1359">
                  <c:v>619.86038589216639</c:v>
                </c:pt>
                <c:pt idx="1360">
                  <c:v>617.21301851342457</c:v>
                </c:pt>
                <c:pt idx="1361">
                  <c:v>614.4619486698648</c:v>
                </c:pt>
                <c:pt idx="1362">
                  <c:v>613.23215801487572</c:v>
                </c:pt>
                <c:pt idx="1363">
                  <c:v>612.64719334501922</c:v>
                </c:pt>
                <c:pt idx="1364">
                  <c:v>612.09051520005812</c:v>
                </c:pt>
                <c:pt idx="1365">
                  <c:v>612.00869189402886</c:v>
                </c:pt>
                <c:pt idx="1366">
                  <c:v>612.4047678437696</c:v>
                </c:pt>
                <c:pt idx="1367">
                  <c:v>612.50485703481718</c:v>
                </c:pt>
                <c:pt idx="1368">
                  <c:v>612.85054133954418</c:v>
                </c:pt>
                <c:pt idx="1369">
                  <c:v>613.07805282807522</c:v>
                </c:pt>
                <c:pt idx="1370">
                  <c:v>613.08085575220741</c:v>
                </c:pt>
                <c:pt idx="1371">
                  <c:v>613.30115090601532</c:v>
                </c:pt>
                <c:pt idx="1372">
                  <c:v>613.46858581579045</c:v>
                </c:pt>
                <c:pt idx="1373">
                  <c:v>613.81344866393704</c:v>
                </c:pt>
                <c:pt idx="1374">
                  <c:v>614.03696213878527</c:v>
                </c:pt>
                <c:pt idx="1375">
                  <c:v>614.4314973319008</c:v>
                </c:pt>
                <c:pt idx="1376">
                  <c:v>616.61938171328916</c:v>
                </c:pt>
                <c:pt idx="1377">
                  <c:v>620.78133421220673</c:v>
                </c:pt>
                <c:pt idx="1378">
                  <c:v>621.28275717396787</c:v>
                </c:pt>
                <c:pt idx="1379">
                  <c:v>618.61794268136043</c:v>
                </c:pt>
                <c:pt idx="1380">
                  <c:v>616.72297819760649</c:v>
                </c:pt>
                <c:pt idx="1381">
                  <c:v>615.43004895253716</c:v>
                </c:pt>
                <c:pt idx="1382">
                  <c:v>614.74718753266507</c:v>
                </c:pt>
                <c:pt idx="1383">
                  <c:v>614.294935649379</c:v>
                </c:pt>
                <c:pt idx="1384">
                  <c:v>614.00498172248695</c:v>
                </c:pt>
                <c:pt idx="1385">
                  <c:v>613.82788644897903</c:v>
                </c:pt>
                <c:pt idx="1386">
                  <c:v>614.38137100267681</c:v>
                </c:pt>
                <c:pt idx="1387">
                  <c:v>615.36795741269282</c:v>
                </c:pt>
                <c:pt idx="1388">
                  <c:v>616.48175437103873</c:v>
                </c:pt>
                <c:pt idx="1389">
                  <c:v>617.41180703162252</c:v>
                </c:pt>
                <c:pt idx="1390">
                  <c:v>617.61399486275707</c:v>
                </c:pt>
                <c:pt idx="1391">
                  <c:v>617.31483963366327</c:v>
                </c:pt>
                <c:pt idx="1392">
                  <c:v>616.67640050773502</c:v>
                </c:pt>
                <c:pt idx="1393">
                  <c:v>615.81371461942047</c:v>
                </c:pt>
                <c:pt idx="1394">
                  <c:v>614.80773294211713</c:v>
                </c:pt>
                <c:pt idx="1395">
                  <c:v>614.1501603593415</c:v>
                </c:pt>
                <c:pt idx="1396">
                  <c:v>614.13451869103199</c:v>
                </c:pt>
                <c:pt idx="1397">
                  <c:v>614.99433779226911</c:v>
                </c:pt>
                <c:pt idx="1398">
                  <c:v>615.53305044838078</c:v>
                </c:pt>
                <c:pt idx="1399">
                  <c:v>615.09354347479234</c:v>
                </c:pt>
                <c:pt idx="1400">
                  <c:v>614.37998582030161</c:v>
                </c:pt>
                <c:pt idx="1401">
                  <c:v>613.48583082923369</c:v>
                </c:pt>
                <c:pt idx="1402">
                  <c:v>612.69442215420781</c:v>
                </c:pt>
                <c:pt idx="1403">
                  <c:v>612.61464746572108</c:v>
                </c:pt>
                <c:pt idx="1404">
                  <c:v>612.76441363347681</c:v>
                </c:pt>
                <c:pt idx="1405">
                  <c:v>612.25613636093192</c:v>
                </c:pt>
                <c:pt idx="1406">
                  <c:v>611.53603154062739</c:v>
                </c:pt>
                <c:pt idx="1407">
                  <c:v>611.28960635003671</c:v>
                </c:pt>
                <c:pt idx="1408">
                  <c:v>611.78482895978698</c:v>
                </c:pt>
                <c:pt idx="1409">
                  <c:v>612.54234523559262</c:v>
                </c:pt>
                <c:pt idx="1410">
                  <c:v>613.07303588508421</c:v>
                </c:pt>
                <c:pt idx="1411">
                  <c:v>613.00432637789311</c:v>
                </c:pt>
                <c:pt idx="1412">
                  <c:v>612.3459783091464</c:v>
                </c:pt>
                <c:pt idx="1413">
                  <c:v>612.57660437902678</c:v>
                </c:pt>
                <c:pt idx="1414">
                  <c:v>612.87876466977332</c:v>
                </c:pt>
                <c:pt idx="1415">
                  <c:v>613.80281916935542</c:v>
                </c:pt>
                <c:pt idx="1416">
                  <c:v>614.74353625499668</c:v>
                </c:pt>
                <c:pt idx="1417">
                  <c:v>613.71047075691786</c:v>
                </c:pt>
                <c:pt idx="1418">
                  <c:v>612.41985134647825</c:v>
                </c:pt>
                <c:pt idx="1419">
                  <c:v>612.17536648911027</c:v>
                </c:pt>
                <c:pt idx="1420">
                  <c:v>612.41575234114896</c:v>
                </c:pt>
                <c:pt idx="1421">
                  <c:v>613.02569495133059</c:v>
                </c:pt>
                <c:pt idx="1422">
                  <c:v>613.62303710623644</c:v>
                </c:pt>
                <c:pt idx="1423">
                  <c:v>613.39384286229506</c:v>
                </c:pt>
                <c:pt idx="1424">
                  <c:v>612.61893450579055</c:v>
                </c:pt>
                <c:pt idx="1425">
                  <c:v>611.67555877588109</c:v>
                </c:pt>
                <c:pt idx="1426">
                  <c:v>610.62700043572386</c:v>
                </c:pt>
                <c:pt idx="1427">
                  <c:v>609.73500695975736</c:v>
                </c:pt>
                <c:pt idx="1428">
                  <c:v>609.59320571853902</c:v>
                </c:pt>
                <c:pt idx="1429">
                  <c:v>610.36132922042395</c:v>
                </c:pt>
                <c:pt idx="1430">
                  <c:v>611.08716905743051</c:v>
                </c:pt>
                <c:pt idx="1431">
                  <c:v>611.39723509358555</c:v>
                </c:pt>
                <c:pt idx="1432">
                  <c:v>611.39620604743914</c:v>
                </c:pt>
                <c:pt idx="1433">
                  <c:v>611.20097426610982</c:v>
                </c:pt>
                <c:pt idx="1434">
                  <c:v>611.50802041362419</c:v>
                </c:pt>
                <c:pt idx="1435">
                  <c:v>611.67992066619479</c:v>
                </c:pt>
                <c:pt idx="1436">
                  <c:v>610.09322433757291</c:v>
                </c:pt>
                <c:pt idx="1437">
                  <c:v>602.58933800977945</c:v>
                </c:pt>
                <c:pt idx="1438">
                  <c:v>592.52543980728842</c:v>
                </c:pt>
                <c:pt idx="1439">
                  <c:v>585.1714485180662</c:v>
                </c:pt>
                <c:pt idx="1440">
                  <c:v>580.01176875596309</c:v>
                </c:pt>
                <c:pt idx="1441">
                  <c:v>576.57628024151313</c:v>
                </c:pt>
                <c:pt idx="1442">
                  <c:v>574.57339529674505</c:v>
                </c:pt>
                <c:pt idx="1443">
                  <c:v>574.16098250343055</c:v>
                </c:pt>
                <c:pt idx="1444">
                  <c:v>574.77999181399468</c:v>
                </c:pt>
                <c:pt idx="1445">
                  <c:v>576.30401697537184</c:v>
                </c:pt>
                <c:pt idx="1446">
                  <c:v>578.13152137508973</c:v>
                </c:pt>
                <c:pt idx="1447">
                  <c:v>579.74146540675019</c:v>
                </c:pt>
                <c:pt idx="1448">
                  <c:v>581.14571908642108</c:v>
                </c:pt>
                <c:pt idx="1449">
                  <c:v>582.18045059646715</c:v>
                </c:pt>
                <c:pt idx="1450">
                  <c:v>582.05679954653885</c:v>
                </c:pt>
                <c:pt idx="1451">
                  <c:v>580.77998920785785</c:v>
                </c:pt>
                <c:pt idx="1452">
                  <c:v>580.01143840005602</c:v>
                </c:pt>
                <c:pt idx="1453">
                  <c:v>579.72922248454734</c:v>
                </c:pt>
                <c:pt idx="1454">
                  <c:v>579.39568301506324</c:v>
                </c:pt>
                <c:pt idx="1455">
                  <c:v>579.22437259901164</c:v>
                </c:pt>
                <c:pt idx="1456">
                  <c:v>579.60254207124274</c:v>
                </c:pt>
                <c:pt idx="1457">
                  <c:v>581.1880933238923</c:v>
                </c:pt>
                <c:pt idx="1458">
                  <c:v>582.42182867814518</c:v>
                </c:pt>
                <c:pt idx="1459">
                  <c:v>581.77755577546736</c:v>
                </c:pt>
                <c:pt idx="1460">
                  <c:v>580.5443287356984</c:v>
                </c:pt>
                <c:pt idx="1461">
                  <c:v>579.72427146241466</c:v>
                </c:pt>
                <c:pt idx="1462">
                  <c:v>580.08064486609169</c:v>
                </c:pt>
                <c:pt idx="1463">
                  <c:v>580.92463102780357</c:v>
                </c:pt>
                <c:pt idx="1464">
                  <c:v>581.08719939772948</c:v>
                </c:pt>
                <c:pt idx="1465">
                  <c:v>580.11764535256498</c:v>
                </c:pt>
                <c:pt idx="1466">
                  <c:v>579.55779063486091</c:v>
                </c:pt>
                <c:pt idx="1467">
                  <c:v>580.66343887650032</c:v>
                </c:pt>
                <c:pt idx="1468">
                  <c:v>581.5806288474879</c:v>
                </c:pt>
                <c:pt idx="1469">
                  <c:v>581.57816769978206</c:v>
                </c:pt>
                <c:pt idx="1470">
                  <c:v>582.69876933894034</c:v>
                </c:pt>
                <c:pt idx="1471">
                  <c:v>598.34888117387197</c:v>
                </c:pt>
                <c:pt idx="1472">
                  <c:v>621.68702527114647</c:v>
                </c:pt>
                <c:pt idx="1473">
                  <c:v>637.03309490346771</c:v>
                </c:pt>
                <c:pt idx="1474">
                  <c:v>646.39131016364468</c:v>
                </c:pt>
                <c:pt idx="1475">
                  <c:v>652.22625240765274</c:v>
                </c:pt>
                <c:pt idx="1476">
                  <c:v>656.2856398018364</c:v>
                </c:pt>
                <c:pt idx="1477">
                  <c:v>659.29972002703835</c:v>
                </c:pt>
                <c:pt idx="1478">
                  <c:v>661.02431708583003</c:v>
                </c:pt>
                <c:pt idx="1479">
                  <c:v>661.70377945521363</c:v>
                </c:pt>
                <c:pt idx="1480">
                  <c:v>661.70716445494611</c:v>
                </c:pt>
                <c:pt idx="1481">
                  <c:v>661.50541406283207</c:v>
                </c:pt>
                <c:pt idx="1482">
                  <c:v>660.768926052231</c:v>
                </c:pt>
                <c:pt idx="1483">
                  <c:v>659.55338921610087</c:v>
                </c:pt>
                <c:pt idx="1484">
                  <c:v>658.65419002417957</c:v>
                </c:pt>
                <c:pt idx="1485">
                  <c:v>657.78746809163408</c:v>
                </c:pt>
                <c:pt idx="1486">
                  <c:v>657.0173086970085</c:v>
                </c:pt>
                <c:pt idx="1487">
                  <c:v>656.30834793271072</c:v>
                </c:pt>
                <c:pt idx="1488">
                  <c:v>655.91916634095833</c:v>
                </c:pt>
                <c:pt idx="1489">
                  <c:v>655.92959811534183</c:v>
                </c:pt>
                <c:pt idx="1490">
                  <c:v>653.71430368574556</c:v>
                </c:pt>
                <c:pt idx="1491">
                  <c:v>631.37005175868387</c:v>
                </c:pt>
                <c:pt idx="1492">
                  <c:v>598.26663663705722</c:v>
                </c:pt>
                <c:pt idx="1493">
                  <c:v>575.93098218241175</c:v>
                </c:pt>
                <c:pt idx="1494">
                  <c:v>561.51714846869913</c:v>
                </c:pt>
                <c:pt idx="1495">
                  <c:v>552.14377637371206</c:v>
                </c:pt>
                <c:pt idx="1496">
                  <c:v>546.71333843599291</c:v>
                </c:pt>
                <c:pt idx="1497">
                  <c:v>543.89159082829167</c:v>
                </c:pt>
                <c:pt idx="1498">
                  <c:v>543.04246158649653</c:v>
                </c:pt>
                <c:pt idx="1499">
                  <c:v>543.5992151783496</c:v>
                </c:pt>
                <c:pt idx="1500">
                  <c:v>544.60527191401764</c:v>
                </c:pt>
                <c:pt idx="1501">
                  <c:v>545.60178304117835</c:v>
                </c:pt>
                <c:pt idx="1502">
                  <c:v>546.53842907300066</c:v>
                </c:pt>
                <c:pt idx="1503">
                  <c:v>547.7966209287099</c:v>
                </c:pt>
                <c:pt idx="1504">
                  <c:v>548.96171935545362</c:v>
                </c:pt>
                <c:pt idx="1505">
                  <c:v>550.05501148010558</c:v>
                </c:pt>
                <c:pt idx="1506">
                  <c:v>551.68306929585628</c:v>
                </c:pt>
                <c:pt idx="1507">
                  <c:v>553.60194513725605</c:v>
                </c:pt>
                <c:pt idx="1508">
                  <c:v>555.46929118809635</c:v>
                </c:pt>
                <c:pt idx="1509">
                  <c:v>556.14157822040579</c:v>
                </c:pt>
                <c:pt idx="1510">
                  <c:v>563.04383162833085</c:v>
                </c:pt>
                <c:pt idx="1511">
                  <c:v>586.16441254564018</c:v>
                </c:pt>
                <c:pt idx="1512">
                  <c:v>611.94727395224641</c:v>
                </c:pt>
                <c:pt idx="1513">
                  <c:v>629.0751025870029</c:v>
                </c:pt>
                <c:pt idx="1514">
                  <c:v>640.91432065826973</c:v>
                </c:pt>
                <c:pt idx="1515">
                  <c:v>648.70361891556217</c:v>
                </c:pt>
                <c:pt idx="1516">
                  <c:v>653.12296516715219</c:v>
                </c:pt>
                <c:pt idx="1517">
                  <c:v>655.48711878229176</c:v>
                </c:pt>
                <c:pt idx="1518">
                  <c:v>656.87050199130215</c:v>
                </c:pt>
                <c:pt idx="1519">
                  <c:v>656.99601133075748</c:v>
                </c:pt>
                <c:pt idx="1520">
                  <c:v>655.51918873968452</c:v>
                </c:pt>
                <c:pt idx="1521">
                  <c:v>653.65981379974164</c:v>
                </c:pt>
                <c:pt idx="1522">
                  <c:v>652.81332657927328</c:v>
                </c:pt>
                <c:pt idx="1523">
                  <c:v>651.84043157930159</c:v>
                </c:pt>
                <c:pt idx="1524">
                  <c:v>650.0890661783526</c:v>
                </c:pt>
                <c:pt idx="1525">
                  <c:v>648.66389116447897</c:v>
                </c:pt>
                <c:pt idx="1526">
                  <c:v>647.90038074960262</c:v>
                </c:pt>
                <c:pt idx="1527">
                  <c:v>647.20142577319052</c:v>
                </c:pt>
                <c:pt idx="1528">
                  <c:v>645.5418178208256</c:v>
                </c:pt>
                <c:pt idx="1529">
                  <c:v>643.73200268047742</c:v>
                </c:pt>
                <c:pt idx="1530">
                  <c:v>642.82658873800415</c:v>
                </c:pt>
                <c:pt idx="1531">
                  <c:v>642.56936681716661</c:v>
                </c:pt>
                <c:pt idx="1532">
                  <c:v>642.55601570563351</c:v>
                </c:pt>
                <c:pt idx="1533">
                  <c:v>642.52046957050084</c:v>
                </c:pt>
                <c:pt idx="1534">
                  <c:v>642.90184318722959</c:v>
                </c:pt>
                <c:pt idx="1535">
                  <c:v>643.31807329325068</c:v>
                </c:pt>
                <c:pt idx="1536">
                  <c:v>643.17076834260683</c:v>
                </c:pt>
                <c:pt idx="1537">
                  <c:v>643.06533744455851</c:v>
                </c:pt>
                <c:pt idx="1538">
                  <c:v>643.16910695488741</c:v>
                </c:pt>
                <c:pt idx="1539">
                  <c:v>643.4383852836288</c:v>
                </c:pt>
                <c:pt idx="1540">
                  <c:v>644.0164670573181</c:v>
                </c:pt>
                <c:pt idx="1541">
                  <c:v>644.37561785558887</c:v>
                </c:pt>
                <c:pt idx="1542">
                  <c:v>643.97649465529196</c:v>
                </c:pt>
                <c:pt idx="1543">
                  <c:v>643.93407225779936</c:v>
                </c:pt>
                <c:pt idx="1544">
                  <c:v>644.6895202912068</c:v>
                </c:pt>
                <c:pt idx="1545">
                  <c:v>645.17337927047515</c:v>
                </c:pt>
                <c:pt idx="1546">
                  <c:v>645.28906279853891</c:v>
                </c:pt>
                <c:pt idx="1547">
                  <c:v>645.13122852930474</c:v>
                </c:pt>
                <c:pt idx="1548">
                  <c:v>644.37872809938926</c:v>
                </c:pt>
                <c:pt idx="1549">
                  <c:v>643.67136707936857</c:v>
                </c:pt>
                <c:pt idx="1550">
                  <c:v>643.80517819309352</c:v>
                </c:pt>
                <c:pt idx="1551">
                  <c:v>644.0744027928763</c:v>
                </c:pt>
                <c:pt idx="1552">
                  <c:v>643.84888026340809</c:v>
                </c:pt>
                <c:pt idx="1553">
                  <c:v>643.06794198789544</c:v>
                </c:pt>
                <c:pt idx="1554">
                  <c:v>642.14372402776803</c:v>
                </c:pt>
                <c:pt idx="1555">
                  <c:v>641.73543725642128</c:v>
                </c:pt>
                <c:pt idx="1556">
                  <c:v>641.88423992920048</c:v>
                </c:pt>
                <c:pt idx="1557">
                  <c:v>642.20102961612929</c:v>
                </c:pt>
                <c:pt idx="1558">
                  <c:v>642.64757436318155</c:v>
                </c:pt>
                <c:pt idx="1559">
                  <c:v>642.72919076157154</c:v>
                </c:pt>
                <c:pt idx="1560">
                  <c:v>641.96983668263306</c:v>
                </c:pt>
                <c:pt idx="1561">
                  <c:v>641.27802754023037</c:v>
                </c:pt>
                <c:pt idx="1562">
                  <c:v>641.01212577275123</c:v>
                </c:pt>
                <c:pt idx="1563">
                  <c:v>641.06266703080053</c:v>
                </c:pt>
                <c:pt idx="1564">
                  <c:v>641.31062496634615</c:v>
                </c:pt>
                <c:pt idx="1565">
                  <c:v>641.70979658318345</c:v>
                </c:pt>
                <c:pt idx="1566">
                  <c:v>642.1882850403174</c:v>
                </c:pt>
                <c:pt idx="1567">
                  <c:v>642.52001008517857</c:v>
                </c:pt>
                <c:pt idx="1568">
                  <c:v>642.74576758385751</c:v>
                </c:pt>
                <c:pt idx="1569">
                  <c:v>642.68129370468148</c:v>
                </c:pt>
                <c:pt idx="1570">
                  <c:v>643.29369678915032</c:v>
                </c:pt>
                <c:pt idx="1571">
                  <c:v>644.4876618636705</c:v>
                </c:pt>
                <c:pt idx="1572">
                  <c:v>645.0777342264646</c:v>
                </c:pt>
                <c:pt idx="1573">
                  <c:v>644.83473587586298</c:v>
                </c:pt>
                <c:pt idx="1574">
                  <c:v>644.25211699311274</c:v>
                </c:pt>
                <c:pt idx="1575">
                  <c:v>643.83347559950641</c:v>
                </c:pt>
                <c:pt idx="1576">
                  <c:v>643.75017402956212</c:v>
                </c:pt>
                <c:pt idx="1577">
                  <c:v>644.09703395611223</c:v>
                </c:pt>
                <c:pt idx="1578">
                  <c:v>644.73909815508841</c:v>
                </c:pt>
                <c:pt idx="1579">
                  <c:v>647.07829046789755</c:v>
                </c:pt>
                <c:pt idx="1580">
                  <c:v>646.58466565927381</c:v>
                </c:pt>
                <c:pt idx="1581">
                  <c:v>644.39221941708115</c:v>
                </c:pt>
                <c:pt idx="1582">
                  <c:v>644.23003153115792</c:v>
                </c:pt>
                <c:pt idx="1583">
                  <c:v>643.90518138446373</c:v>
                </c:pt>
                <c:pt idx="1584">
                  <c:v>643.70367935855461</c:v>
                </c:pt>
                <c:pt idx="1585">
                  <c:v>644.1945315119118</c:v>
                </c:pt>
                <c:pt idx="1586">
                  <c:v>644.71200941513609</c:v>
                </c:pt>
                <c:pt idx="1587">
                  <c:v>644.01367063761177</c:v>
                </c:pt>
                <c:pt idx="1588">
                  <c:v>643.39305981104337</c:v>
                </c:pt>
                <c:pt idx="1589">
                  <c:v>644.20053827828679</c:v>
                </c:pt>
                <c:pt idx="1590">
                  <c:v>645.56068555967408</c:v>
                </c:pt>
                <c:pt idx="1591">
                  <c:v>646.6835121700293</c:v>
                </c:pt>
                <c:pt idx="1592">
                  <c:v>647.00703574191994</c:v>
                </c:pt>
                <c:pt idx="1593">
                  <c:v>646.81242923812044</c:v>
                </c:pt>
                <c:pt idx="1594">
                  <c:v>646.86698394582061</c:v>
                </c:pt>
                <c:pt idx="1595">
                  <c:v>646.86429319243769</c:v>
                </c:pt>
                <c:pt idx="1596">
                  <c:v>646.86240045790112</c:v>
                </c:pt>
                <c:pt idx="1597">
                  <c:v>647.25306722794801</c:v>
                </c:pt>
                <c:pt idx="1598">
                  <c:v>647.48627588811235</c:v>
                </c:pt>
                <c:pt idx="1599">
                  <c:v>648.07509993598171</c:v>
                </c:pt>
                <c:pt idx="1600">
                  <c:v>648.8302339930724</c:v>
                </c:pt>
                <c:pt idx="1601">
                  <c:v>648.91600142922812</c:v>
                </c:pt>
                <c:pt idx="1602">
                  <c:v>648.53829189303485</c:v>
                </c:pt>
                <c:pt idx="1603">
                  <c:v>648.27339789751204</c:v>
                </c:pt>
                <c:pt idx="1604">
                  <c:v>648.26872921141921</c:v>
                </c:pt>
                <c:pt idx="1605">
                  <c:v>648.67993459595186</c:v>
                </c:pt>
                <c:pt idx="1606">
                  <c:v>649.55262152347382</c:v>
                </c:pt>
                <c:pt idx="1607">
                  <c:v>649.90205940096178</c:v>
                </c:pt>
                <c:pt idx="1608">
                  <c:v>649.72917279830335</c:v>
                </c:pt>
                <c:pt idx="1609">
                  <c:v>649.58705463667138</c:v>
                </c:pt>
                <c:pt idx="1610">
                  <c:v>649.89812857374272</c:v>
                </c:pt>
                <c:pt idx="1611">
                  <c:v>650.2714606180017</c:v>
                </c:pt>
                <c:pt idx="1612">
                  <c:v>650.31550261400071</c:v>
                </c:pt>
                <c:pt idx="1613">
                  <c:v>650.3266420293744</c:v>
                </c:pt>
                <c:pt idx="1614">
                  <c:v>650.31712290642781</c:v>
                </c:pt>
                <c:pt idx="1615">
                  <c:v>650.0818155467872</c:v>
                </c:pt>
                <c:pt idx="1616">
                  <c:v>649.28554886953714</c:v>
                </c:pt>
                <c:pt idx="1617">
                  <c:v>648.12800514407854</c:v>
                </c:pt>
                <c:pt idx="1618">
                  <c:v>647.5691824779816</c:v>
                </c:pt>
                <c:pt idx="1619">
                  <c:v>648.01766511219148</c:v>
                </c:pt>
                <c:pt idx="1620">
                  <c:v>648.51780131366672</c:v>
                </c:pt>
                <c:pt idx="1621">
                  <c:v>648.24807063268088</c:v>
                </c:pt>
                <c:pt idx="1622">
                  <c:v>648.53297255346035</c:v>
                </c:pt>
                <c:pt idx="1623">
                  <c:v>648.87194597565428</c:v>
                </c:pt>
                <c:pt idx="1624">
                  <c:v>648.73590351330154</c:v>
                </c:pt>
                <c:pt idx="1625">
                  <c:v>649.26342939713311</c:v>
                </c:pt>
                <c:pt idx="1626">
                  <c:v>650.01384512782283</c:v>
                </c:pt>
                <c:pt idx="1627">
                  <c:v>651.16218996265229</c:v>
                </c:pt>
                <c:pt idx="1628">
                  <c:v>652.0911678539253</c:v>
                </c:pt>
                <c:pt idx="1629">
                  <c:v>651.88730058076794</c:v>
                </c:pt>
                <c:pt idx="1630">
                  <c:v>651.75390719676261</c:v>
                </c:pt>
                <c:pt idx="1631">
                  <c:v>652.45288677646408</c:v>
                </c:pt>
                <c:pt idx="1632">
                  <c:v>653.08610442454278</c:v>
                </c:pt>
                <c:pt idx="1633">
                  <c:v>653.08600394765097</c:v>
                </c:pt>
                <c:pt idx="1634">
                  <c:v>652.64827958611647</c:v>
                </c:pt>
                <c:pt idx="1635">
                  <c:v>651.91425442119817</c:v>
                </c:pt>
                <c:pt idx="1636">
                  <c:v>651.62520589963776</c:v>
                </c:pt>
                <c:pt idx="1637">
                  <c:v>651.8080593342404</c:v>
                </c:pt>
                <c:pt idx="1638">
                  <c:v>651.71579406925139</c:v>
                </c:pt>
                <c:pt idx="1639">
                  <c:v>651.8791300049586</c:v>
                </c:pt>
                <c:pt idx="1640">
                  <c:v>651.73578056746646</c:v>
                </c:pt>
                <c:pt idx="1641">
                  <c:v>651.0487197894463</c:v>
                </c:pt>
                <c:pt idx="1642">
                  <c:v>651.21538818364115</c:v>
                </c:pt>
                <c:pt idx="1643">
                  <c:v>651.70443742597445</c:v>
                </c:pt>
                <c:pt idx="1644">
                  <c:v>651.84707032877509</c:v>
                </c:pt>
                <c:pt idx="1645">
                  <c:v>651.51455837212893</c:v>
                </c:pt>
                <c:pt idx="1646">
                  <c:v>650.89327757447518</c:v>
                </c:pt>
                <c:pt idx="1647">
                  <c:v>650.46751607644205</c:v>
                </c:pt>
                <c:pt idx="1648">
                  <c:v>650.39621861616126</c:v>
                </c:pt>
                <c:pt idx="1649">
                  <c:v>650.55247670937786</c:v>
                </c:pt>
                <c:pt idx="1650">
                  <c:v>652.37742819963898</c:v>
                </c:pt>
                <c:pt idx="1651">
                  <c:v>659.2363309461681</c:v>
                </c:pt>
                <c:pt idx="1652">
                  <c:v>668.21875144386479</c:v>
                </c:pt>
                <c:pt idx="1653">
                  <c:v>675.4864213691684</c:v>
                </c:pt>
                <c:pt idx="1654">
                  <c:v>676.2522021806376</c:v>
                </c:pt>
                <c:pt idx="1655">
                  <c:v>669.78510215822189</c:v>
                </c:pt>
                <c:pt idx="1656">
                  <c:v>662.77603587657507</c:v>
                </c:pt>
                <c:pt idx="1657">
                  <c:v>658.03080281367875</c:v>
                </c:pt>
                <c:pt idx="1658">
                  <c:v>654.93234376864029</c:v>
                </c:pt>
                <c:pt idx="1659">
                  <c:v>652.40622081563401</c:v>
                </c:pt>
                <c:pt idx="1660">
                  <c:v>650.55611635448304</c:v>
                </c:pt>
                <c:pt idx="1661">
                  <c:v>648.92116828879648</c:v>
                </c:pt>
                <c:pt idx="1662">
                  <c:v>647.30695945324578</c:v>
                </c:pt>
                <c:pt idx="1663">
                  <c:v>646.5132323277777</c:v>
                </c:pt>
                <c:pt idx="1664">
                  <c:v>646.26878537230505</c:v>
                </c:pt>
                <c:pt idx="1665">
                  <c:v>645.77324149593665</c:v>
                </c:pt>
                <c:pt idx="1666">
                  <c:v>645.13491787289252</c:v>
                </c:pt>
                <c:pt idx="1667">
                  <c:v>645.85496667895927</c:v>
                </c:pt>
                <c:pt idx="1668">
                  <c:v>647.40377400197588</c:v>
                </c:pt>
                <c:pt idx="1669">
                  <c:v>646.81514286468939</c:v>
                </c:pt>
                <c:pt idx="1670">
                  <c:v>644.6782452390371</c:v>
                </c:pt>
                <c:pt idx="1671">
                  <c:v>643.06285429320008</c:v>
                </c:pt>
                <c:pt idx="1672">
                  <c:v>641.8049175011862</c:v>
                </c:pt>
                <c:pt idx="1673">
                  <c:v>641.03600227113634</c:v>
                </c:pt>
                <c:pt idx="1674">
                  <c:v>640.35349160162673</c:v>
                </c:pt>
                <c:pt idx="1675">
                  <c:v>639.35759815724521</c:v>
                </c:pt>
                <c:pt idx="1676">
                  <c:v>638.98635799535305</c:v>
                </c:pt>
                <c:pt idx="1677">
                  <c:v>639.20071066425385</c:v>
                </c:pt>
                <c:pt idx="1678">
                  <c:v>639.63315492326467</c:v>
                </c:pt>
                <c:pt idx="1679">
                  <c:v>640.18400411666607</c:v>
                </c:pt>
                <c:pt idx="1680">
                  <c:v>640.17881149620052</c:v>
                </c:pt>
                <c:pt idx="1681">
                  <c:v>640.25072988811382</c:v>
                </c:pt>
                <c:pt idx="1682">
                  <c:v>640.93807107496889</c:v>
                </c:pt>
                <c:pt idx="1683">
                  <c:v>641.41576317413546</c:v>
                </c:pt>
                <c:pt idx="1684">
                  <c:v>641.3489303117733</c:v>
                </c:pt>
                <c:pt idx="1685">
                  <c:v>640.90328883574955</c:v>
                </c:pt>
                <c:pt idx="1686">
                  <c:v>640.19862100692637</c:v>
                </c:pt>
                <c:pt idx="1687">
                  <c:v>639.53558306326886</c:v>
                </c:pt>
                <c:pt idx="1688">
                  <c:v>638.88786882058503</c:v>
                </c:pt>
                <c:pt idx="1689">
                  <c:v>638.27487823618526</c:v>
                </c:pt>
                <c:pt idx="1690">
                  <c:v>637.88541424636321</c:v>
                </c:pt>
                <c:pt idx="1691">
                  <c:v>637.43677993850667</c:v>
                </c:pt>
                <c:pt idx="1692">
                  <c:v>637.1826642378162</c:v>
                </c:pt>
                <c:pt idx="1693">
                  <c:v>637.45371559005389</c:v>
                </c:pt>
                <c:pt idx="1694">
                  <c:v>638.51154617207612</c:v>
                </c:pt>
                <c:pt idx="1695">
                  <c:v>643.92616323887137</c:v>
                </c:pt>
                <c:pt idx="1696">
                  <c:v>648.11352243660212</c:v>
                </c:pt>
                <c:pt idx="1697">
                  <c:v>648.42605215762228</c:v>
                </c:pt>
                <c:pt idx="1698">
                  <c:v>647.22935787196684</c:v>
                </c:pt>
                <c:pt idx="1699">
                  <c:v>646.69504912329512</c:v>
                </c:pt>
                <c:pt idx="1700">
                  <c:v>646.52708551938929</c:v>
                </c:pt>
                <c:pt idx="1701">
                  <c:v>640.29071323241919</c:v>
                </c:pt>
                <c:pt idx="1702">
                  <c:v>635.32664005373272</c:v>
                </c:pt>
                <c:pt idx="1703">
                  <c:v>635.72949600956645</c:v>
                </c:pt>
                <c:pt idx="1704">
                  <c:v>636.48058573713683</c:v>
                </c:pt>
                <c:pt idx="1705">
                  <c:v>636.84595777058189</c:v>
                </c:pt>
                <c:pt idx="1706">
                  <c:v>636.95175544987831</c:v>
                </c:pt>
                <c:pt idx="1707">
                  <c:v>637.06636521408154</c:v>
                </c:pt>
                <c:pt idx="1708">
                  <c:v>637.396035974288</c:v>
                </c:pt>
                <c:pt idx="1709">
                  <c:v>637.41717809643865</c:v>
                </c:pt>
                <c:pt idx="1710">
                  <c:v>638.13925014593224</c:v>
                </c:pt>
                <c:pt idx="1711">
                  <c:v>638.98504152879332</c:v>
                </c:pt>
                <c:pt idx="1712">
                  <c:v>639.20017206209786</c:v>
                </c:pt>
                <c:pt idx="1713">
                  <c:v>639.54214205068797</c:v>
                </c:pt>
                <c:pt idx="1714">
                  <c:v>639.55825214702577</c:v>
                </c:pt>
                <c:pt idx="1715">
                  <c:v>639.15309756519207</c:v>
                </c:pt>
                <c:pt idx="1716">
                  <c:v>638.89073963286125</c:v>
                </c:pt>
                <c:pt idx="1717">
                  <c:v>638.6923299885201</c:v>
                </c:pt>
                <c:pt idx="1718">
                  <c:v>639.00893816548205</c:v>
                </c:pt>
                <c:pt idx="1719">
                  <c:v>639.60105487393628</c:v>
                </c:pt>
                <c:pt idx="1720">
                  <c:v>639.59505286159617</c:v>
                </c:pt>
                <c:pt idx="1721">
                  <c:v>639.38930668503394</c:v>
                </c:pt>
                <c:pt idx="1722">
                  <c:v>639.24373626815873</c:v>
                </c:pt>
                <c:pt idx="1723">
                  <c:v>639.35700164907928</c:v>
                </c:pt>
                <c:pt idx="1724">
                  <c:v>639.62931399457591</c:v>
                </c:pt>
                <c:pt idx="1725">
                  <c:v>639.81337621740477</c:v>
                </c:pt>
                <c:pt idx="1726">
                  <c:v>640.14920907957719</c:v>
                </c:pt>
                <c:pt idx="1727">
                  <c:v>640.78249338755552</c:v>
                </c:pt>
                <c:pt idx="1728">
                  <c:v>641.6155629607041</c:v>
                </c:pt>
                <c:pt idx="1729">
                  <c:v>642.14984572728031</c:v>
                </c:pt>
                <c:pt idx="1730">
                  <c:v>642.29704694143106</c:v>
                </c:pt>
                <c:pt idx="1731">
                  <c:v>642.37219561698384</c:v>
                </c:pt>
                <c:pt idx="1732">
                  <c:v>642.39965795811872</c:v>
                </c:pt>
                <c:pt idx="1733">
                  <c:v>642.18209509613155</c:v>
                </c:pt>
                <c:pt idx="1734">
                  <c:v>641.60414950983568</c:v>
                </c:pt>
                <c:pt idx="1735">
                  <c:v>640.9992500189253</c:v>
                </c:pt>
                <c:pt idx="1736">
                  <c:v>641.00883010057191</c:v>
                </c:pt>
                <c:pt idx="1737">
                  <c:v>641.19213345546086</c:v>
                </c:pt>
                <c:pt idx="1738">
                  <c:v>641.12222334741932</c:v>
                </c:pt>
                <c:pt idx="1739">
                  <c:v>641.07272391942968</c:v>
                </c:pt>
                <c:pt idx="1740">
                  <c:v>641.03821377218185</c:v>
                </c:pt>
                <c:pt idx="1741">
                  <c:v>640.79991248135127</c:v>
                </c:pt>
                <c:pt idx="1742">
                  <c:v>640.65680087335375</c:v>
                </c:pt>
                <c:pt idx="1743">
                  <c:v>640.75740847108113</c:v>
                </c:pt>
                <c:pt idx="1744">
                  <c:v>640.83016418691591</c:v>
                </c:pt>
                <c:pt idx="1745">
                  <c:v>641.09691690057173</c:v>
                </c:pt>
                <c:pt idx="1746">
                  <c:v>641.47566561809583</c:v>
                </c:pt>
                <c:pt idx="1747">
                  <c:v>641.73240657886413</c:v>
                </c:pt>
                <c:pt idx="1748">
                  <c:v>642.11649950671381</c:v>
                </c:pt>
                <c:pt idx="1749">
                  <c:v>642.5661456306882</c:v>
                </c:pt>
                <c:pt idx="1750">
                  <c:v>642.86203324695839</c:v>
                </c:pt>
                <c:pt idx="1751">
                  <c:v>642.62055461044497</c:v>
                </c:pt>
                <c:pt idx="1752">
                  <c:v>642.26343611770108</c:v>
                </c:pt>
                <c:pt idx="1753">
                  <c:v>641.98882538566465</c:v>
                </c:pt>
                <c:pt idx="1754">
                  <c:v>641.59981158123185</c:v>
                </c:pt>
                <c:pt idx="1755">
                  <c:v>641.54624861087996</c:v>
                </c:pt>
                <c:pt idx="1756">
                  <c:v>641.70706252451214</c:v>
                </c:pt>
                <c:pt idx="1757">
                  <c:v>641.81914767425246</c:v>
                </c:pt>
                <c:pt idx="1758">
                  <c:v>641.89588000816536</c:v>
                </c:pt>
                <c:pt idx="1759">
                  <c:v>641.94725090728082</c:v>
                </c:pt>
                <c:pt idx="1760">
                  <c:v>641.98060387393593</c:v>
                </c:pt>
                <c:pt idx="1761">
                  <c:v>641.78677993334668</c:v>
                </c:pt>
                <c:pt idx="1762">
                  <c:v>641.67149764073974</c:v>
                </c:pt>
                <c:pt idx="1763">
                  <c:v>642.00290198366872</c:v>
                </c:pt>
                <c:pt idx="1764">
                  <c:v>642.42584112429449</c:v>
                </c:pt>
                <c:pt idx="1765">
                  <c:v>642.92657061449609</c:v>
                </c:pt>
                <c:pt idx="1766">
                  <c:v>643.24241885779918</c:v>
                </c:pt>
                <c:pt idx="1767">
                  <c:v>643.68022006379351</c:v>
                </c:pt>
                <c:pt idx="1768">
                  <c:v>644.35590586238754</c:v>
                </c:pt>
                <c:pt idx="1769">
                  <c:v>644.80068194612852</c:v>
                </c:pt>
                <c:pt idx="1770">
                  <c:v>645.08237383248536</c:v>
                </c:pt>
                <c:pt idx="1771">
                  <c:v>645.03638210798374</c:v>
                </c:pt>
                <c:pt idx="1772">
                  <c:v>645.42792943704058</c:v>
                </c:pt>
                <c:pt idx="1773">
                  <c:v>645.83117456106606</c:v>
                </c:pt>
                <c:pt idx="1774">
                  <c:v>645.69394141616885</c:v>
                </c:pt>
                <c:pt idx="1775">
                  <c:v>645.78956245453537</c:v>
                </c:pt>
                <c:pt idx="1776">
                  <c:v>646.02980278990481</c:v>
                </c:pt>
                <c:pt idx="1777">
                  <c:v>646.17519888356048</c:v>
                </c:pt>
                <c:pt idx="1778">
                  <c:v>646.25531985813245</c:v>
                </c:pt>
                <c:pt idx="1779">
                  <c:v>646.29153383400001</c:v>
                </c:pt>
                <c:pt idx="1780">
                  <c:v>646.08504218152473</c:v>
                </c:pt>
                <c:pt idx="1781">
                  <c:v>645.51924059230078</c:v>
                </c:pt>
                <c:pt idx="1782">
                  <c:v>644.92587978635618</c:v>
                </c:pt>
                <c:pt idx="1783">
                  <c:v>644.51638381328462</c:v>
                </c:pt>
                <c:pt idx="1784">
                  <c:v>644.23959358845059</c:v>
                </c:pt>
                <c:pt idx="1785">
                  <c:v>644.05757967794273</c:v>
                </c:pt>
                <c:pt idx="1786">
                  <c:v>644.37107426282341</c:v>
                </c:pt>
                <c:pt idx="1787">
                  <c:v>644.77124419778374</c:v>
                </c:pt>
                <c:pt idx="1788">
                  <c:v>645.28336775998355</c:v>
                </c:pt>
                <c:pt idx="1789">
                  <c:v>646.02355365221217</c:v>
                </c:pt>
                <c:pt idx="1790">
                  <c:v>648.02211452512381</c:v>
                </c:pt>
                <c:pt idx="1791">
                  <c:v>648.60015545254259</c:v>
                </c:pt>
                <c:pt idx="1792">
                  <c:v>646.80049979847456</c:v>
                </c:pt>
                <c:pt idx="1793">
                  <c:v>645.3378860860746</c:v>
                </c:pt>
                <c:pt idx="1794">
                  <c:v>643.89790668747423</c:v>
                </c:pt>
                <c:pt idx="1795">
                  <c:v>643.60089311510342</c:v>
                </c:pt>
                <c:pt idx="1796">
                  <c:v>643.75180743884857</c:v>
                </c:pt>
                <c:pt idx="1797">
                  <c:v>643.50536691578668</c:v>
                </c:pt>
                <c:pt idx="1798">
                  <c:v>643.54938994646739</c:v>
                </c:pt>
                <c:pt idx="1799">
                  <c:v>643.38314235120174</c:v>
                </c:pt>
                <c:pt idx="1800">
                  <c:v>643.08972852645036</c:v>
                </c:pt>
                <c:pt idx="1801">
                  <c:v>643.33353011012093</c:v>
                </c:pt>
                <c:pt idx="1802">
                  <c:v>634.25568436608512</c:v>
                </c:pt>
                <c:pt idx="1803">
                  <c:v>617.90001995870011</c:v>
                </c:pt>
                <c:pt idx="1804">
                  <c:v>605.40243304959449</c:v>
                </c:pt>
                <c:pt idx="1805">
                  <c:v>596.76263739852209</c:v>
                </c:pt>
                <c:pt idx="1806">
                  <c:v>590.8810347285355</c:v>
                </c:pt>
                <c:pt idx="1807">
                  <c:v>587.14890017032349</c:v>
                </c:pt>
                <c:pt idx="1808">
                  <c:v>585.30590478829981</c:v>
                </c:pt>
                <c:pt idx="1809">
                  <c:v>584.92338814399852</c:v>
                </c:pt>
                <c:pt idx="1810">
                  <c:v>585.26890074468804</c:v>
                </c:pt>
                <c:pt idx="1811">
                  <c:v>585.63796620245932</c:v>
                </c:pt>
                <c:pt idx="1812">
                  <c:v>586.21898074775038</c:v>
                </c:pt>
                <c:pt idx="1813">
                  <c:v>586.85909408093062</c:v>
                </c:pt>
                <c:pt idx="1814">
                  <c:v>587.10116247893995</c:v>
                </c:pt>
                <c:pt idx="1815">
                  <c:v>587.26277747145627</c:v>
                </c:pt>
                <c:pt idx="1816">
                  <c:v>587.10265911661679</c:v>
                </c:pt>
                <c:pt idx="1817">
                  <c:v>586.74667346810634</c:v>
                </c:pt>
                <c:pt idx="1818">
                  <c:v>586.86361022578137</c:v>
                </c:pt>
                <c:pt idx="1819">
                  <c:v>587.48572373725528</c:v>
                </c:pt>
                <c:pt idx="1820">
                  <c:v>588.21007524875631</c:v>
                </c:pt>
                <c:pt idx="1821">
                  <c:v>588.78399018731307</c:v>
                </c:pt>
                <c:pt idx="1822">
                  <c:v>588.79770813220409</c:v>
                </c:pt>
                <c:pt idx="1823">
                  <c:v>588.46299339288066</c:v>
                </c:pt>
                <c:pt idx="1824">
                  <c:v>588.28688033115156</c:v>
                </c:pt>
                <c:pt idx="1825">
                  <c:v>587.99468489941523</c:v>
                </c:pt>
                <c:pt idx="1826">
                  <c:v>587.64190493549972</c:v>
                </c:pt>
                <c:pt idx="1827">
                  <c:v>587.44620358311954</c:v>
                </c:pt>
                <c:pt idx="1828">
                  <c:v>587.1342722403466</c:v>
                </c:pt>
                <c:pt idx="1829">
                  <c:v>586.98345991240808</c:v>
                </c:pt>
                <c:pt idx="1830">
                  <c:v>586.8976669066908</c:v>
                </c:pt>
                <c:pt idx="1831">
                  <c:v>586.89501085345682</c:v>
                </c:pt>
                <c:pt idx="1832">
                  <c:v>587.12368563570419</c:v>
                </c:pt>
                <c:pt idx="1833">
                  <c:v>587.30435690605646</c:v>
                </c:pt>
                <c:pt idx="1834">
                  <c:v>587.44707998222793</c:v>
                </c:pt>
                <c:pt idx="1835">
                  <c:v>587.5598786891976</c:v>
                </c:pt>
                <c:pt idx="1836">
                  <c:v>587.42836350934772</c:v>
                </c:pt>
                <c:pt idx="1837">
                  <c:v>587.15104257825567</c:v>
                </c:pt>
                <c:pt idx="1838">
                  <c:v>586.97571073402798</c:v>
                </c:pt>
                <c:pt idx="1839">
                  <c:v>587.09142189358204</c:v>
                </c:pt>
                <c:pt idx="1840">
                  <c:v>587.38180156094609</c:v>
                </c:pt>
                <c:pt idx="1841">
                  <c:v>587.58691242765963</c:v>
                </c:pt>
                <c:pt idx="1842">
                  <c:v>587.73041037160112</c:v>
                </c:pt>
                <c:pt idx="1843">
                  <c:v>588.0503584907118</c:v>
                </c:pt>
                <c:pt idx="1844">
                  <c:v>588.24518510312816</c:v>
                </c:pt>
                <c:pt idx="1845">
                  <c:v>587.95323048247587</c:v>
                </c:pt>
                <c:pt idx="1846">
                  <c:v>587.77380790669179</c:v>
                </c:pt>
                <c:pt idx="1847">
                  <c:v>587.41103029532405</c:v>
                </c:pt>
                <c:pt idx="1848">
                  <c:v>586.99018810086125</c:v>
                </c:pt>
                <c:pt idx="1849">
                  <c:v>587.35402309237327</c:v>
                </c:pt>
                <c:pt idx="1850">
                  <c:v>587.56529953976758</c:v>
                </c:pt>
                <c:pt idx="1851">
                  <c:v>587.3118033131442</c:v>
                </c:pt>
                <c:pt idx="1852">
                  <c:v>586.92205516496392</c:v>
                </c:pt>
                <c:pt idx="1853">
                  <c:v>586.68537068373416</c:v>
                </c:pt>
                <c:pt idx="1854">
                  <c:v>586.9547137362888</c:v>
                </c:pt>
                <c:pt idx="1855">
                  <c:v>587.34453336550382</c:v>
                </c:pt>
                <c:pt idx="1856">
                  <c:v>587.61140962944239</c:v>
                </c:pt>
                <c:pt idx="1857">
                  <c:v>587.79092746470064</c:v>
                </c:pt>
                <c:pt idx="1858">
                  <c:v>588.35025565293961</c:v>
                </c:pt>
                <c:pt idx="1859">
                  <c:v>588.90014673841438</c:v>
                </c:pt>
                <c:pt idx="1860">
                  <c:v>589.06009703322809</c:v>
                </c:pt>
                <c:pt idx="1861">
                  <c:v>588.93241984444978</c:v>
                </c:pt>
                <c:pt idx="1862">
                  <c:v>588.85315421815881</c:v>
                </c:pt>
                <c:pt idx="1863">
                  <c:v>588.98810788556136</c:v>
                </c:pt>
                <c:pt idx="1864">
                  <c:v>589.06961509778</c:v>
                </c:pt>
                <c:pt idx="1865">
                  <c:v>588.67371376998119</c:v>
                </c:pt>
                <c:pt idx="1866">
                  <c:v>588.21980172999395</c:v>
                </c:pt>
                <c:pt idx="1867">
                  <c:v>587.88998305768973</c:v>
                </c:pt>
                <c:pt idx="1868">
                  <c:v>587.47035253190029</c:v>
                </c:pt>
                <c:pt idx="1869">
                  <c:v>587.41411365668966</c:v>
                </c:pt>
                <c:pt idx="1870">
                  <c:v>587.36415416426917</c:v>
                </c:pt>
                <c:pt idx="1871">
                  <c:v>587.13927318046615</c:v>
                </c:pt>
                <c:pt idx="1872">
                  <c:v>586.77538839807687</c:v>
                </c:pt>
                <c:pt idx="1873">
                  <c:v>586.34075710282673</c:v>
                </c:pt>
                <c:pt idx="1874">
                  <c:v>586.5029385463331</c:v>
                </c:pt>
                <c:pt idx="1875">
                  <c:v>586.8059670264447</c:v>
                </c:pt>
                <c:pt idx="1876">
                  <c:v>586.82148816063864</c:v>
                </c:pt>
                <c:pt idx="1877">
                  <c:v>586.61822908417957</c:v>
                </c:pt>
                <c:pt idx="1878">
                  <c:v>586.06739986388936</c:v>
                </c:pt>
                <c:pt idx="1879">
                  <c:v>586.38905536298046</c:v>
                </c:pt>
                <c:pt idx="1880">
                  <c:v>596.68664328994498</c:v>
                </c:pt>
                <c:pt idx="1881">
                  <c:v>612.34640034604013</c:v>
                </c:pt>
                <c:pt idx="1882">
                  <c:v>623.11993494600426</c:v>
                </c:pt>
                <c:pt idx="1883">
                  <c:v>630.11922597063267</c:v>
                </c:pt>
                <c:pt idx="1884">
                  <c:v>634.5141701568067</c:v>
                </c:pt>
                <c:pt idx="1885">
                  <c:v>637.12128766044964</c:v>
                </c:pt>
                <c:pt idx="1886">
                  <c:v>638.30040032227146</c:v>
                </c:pt>
                <c:pt idx="1887">
                  <c:v>638.75966518748965</c:v>
                </c:pt>
                <c:pt idx="1888">
                  <c:v>638.93492094442047</c:v>
                </c:pt>
                <c:pt idx="1889">
                  <c:v>638.54066949299181</c:v>
                </c:pt>
                <c:pt idx="1890">
                  <c:v>638.02512723202744</c:v>
                </c:pt>
                <c:pt idx="1891">
                  <c:v>637.85363963502061</c:v>
                </c:pt>
                <c:pt idx="1892">
                  <c:v>637.73474298206315</c:v>
                </c:pt>
                <c:pt idx="1893">
                  <c:v>637.26612947733156</c:v>
                </c:pt>
                <c:pt idx="1894">
                  <c:v>636.5997646832808</c:v>
                </c:pt>
                <c:pt idx="1895">
                  <c:v>636.01712575303054</c:v>
                </c:pt>
                <c:pt idx="1896">
                  <c:v>635.29882910138338</c:v>
                </c:pt>
                <c:pt idx="1897">
                  <c:v>634.7414811853431</c:v>
                </c:pt>
                <c:pt idx="1898">
                  <c:v>634.27311131997237</c:v>
                </c:pt>
                <c:pt idx="1899">
                  <c:v>634.13396534922845</c:v>
                </c:pt>
                <c:pt idx="1900">
                  <c:v>634.17218903108278</c:v>
                </c:pt>
                <c:pt idx="1901">
                  <c:v>633.96541244595505</c:v>
                </c:pt>
                <c:pt idx="1902">
                  <c:v>634.00696684369734</c:v>
                </c:pt>
                <c:pt idx="1903">
                  <c:v>633.77350110597422</c:v>
                </c:pt>
                <c:pt idx="1904">
                  <c:v>633.41380142210426</c:v>
                </c:pt>
                <c:pt idx="1905">
                  <c:v>633.34603948117319</c:v>
                </c:pt>
                <c:pt idx="1906">
                  <c:v>633.93388115045946</c:v>
                </c:pt>
                <c:pt idx="1907">
                  <c:v>634.48048642031381</c:v>
                </c:pt>
                <c:pt idx="1908">
                  <c:v>634.66049096362894</c:v>
                </c:pt>
                <c:pt idx="1909">
                  <c:v>634.9590666883413</c:v>
                </c:pt>
                <c:pt idx="1910">
                  <c:v>635.14306026784618</c:v>
                </c:pt>
                <c:pt idx="1911">
                  <c:v>635.67862192523512</c:v>
                </c:pt>
                <c:pt idx="1912">
                  <c:v>635.98457906319788</c:v>
                </c:pt>
                <c:pt idx="1913">
                  <c:v>635.13227272761003</c:v>
                </c:pt>
                <c:pt idx="1914">
                  <c:v>635.23166500337311</c:v>
                </c:pt>
                <c:pt idx="1915">
                  <c:v>634.30982033943963</c:v>
                </c:pt>
                <c:pt idx="1916">
                  <c:v>632.35626936654148</c:v>
                </c:pt>
                <c:pt idx="1917">
                  <c:v>631.61310820298127</c:v>
                </c:pt>
                <c:pt idx="1918">
                  <c:v>631.3445463573396</c:v>
                </c:pt>
                <c:pt idx="1919">
                  <c:v>631.60052063313412</c:v>
                </c:pt>
                <c:pt idx="1920">
                  <c:v>632.21297742968761</c:v>
                </c:pt>
                <c:pt idx="1921">
                  <c:v>632.63048695311875</c:v>
                </c:pt>
                <c:pt idx="1922">
                  <c:v>633.16102512603959</c:v>
                </c:pt>
                <c:pt idx="1923">
                  <c:v>640.8138115852164</c:v>
                </c:pt>
                <c:pt idx="1924">
                  <c:v>647.53316213216578</c:v>
                </c:pt>
                <c:pt idx="1925">
                  <c:v>618.82096626421742</c:v>
                </c:pt>
                <c:pt idx="1926">
                  <c:v>602.84521498185711</c:v>
                </c:pt>
                <c:pt idx="1927">
                  <c:v>718.14040398058671</c:v>
                </c:pt>
                <c:pt idx="1928">
                  <c:v>818.56504515502627</c:v>
                </c:pt>
                <c:pt idx="1929">
                  <c:v>869.46283391643806</c:v>
                </c:pt>
                <c:pt idx="1930">
                  <c:v>911.3618562131071</c:v>
                </c:pt>
                <c:pt idx="1931">
                  <c:v>939.66451230870894</c:v>
                </c:pt>
                <c:pt idx="1932">
                  <c:v>952.05721793827502</c:v>
                </c:pt>
                <c:pt idx="1933">
                  <c:v>960.25626037860297</c:v>
                </c:pt>
                <c:pt idx="1934">
                  <c:v>968.62350361574704</c:v>
                </c:pt>
                <c:pt idx="1935">
                  <c:v>973.22349857805</c:v>
                </c:pt>
                <c:pt idx="1936">
                  <c:v>972.345230439651</c:v>
                </c:pt>
                <c:pt idx="1937">
                  <c:v>970.11857982603601</c:v>
                </c:pt>
                <c:pt idx="1938">
                  <c:v>966.86374091385596</c:v>
                </c:pt>
                <c:pt idx="1939">
                  <c:v>964.00625101271999</c:v>
                </c:pt>
                <c:pt idx="1940">
                  <c:v>962.07796440118807</c:v>
                </c:pt>
                <c:pt idx="1941">
                  <c:v>961.20128897935206</c:v>
                </c:pt>
                <c:pt idx="1942">
                  <c:v>960.17690732336996</c:v>
                </c:pt>
                <c:pt idx="1943">
                  <c:v>957.66918611728499</c:v>
                </c:pt>
                <c:pt idx="1944">
                  <c:v>954.6068559528901</c:v>
                </c:pt>
                <c:pt idx="1945">
                  <c:v>951.70513851647104</c:v>
                </c:pt>
                <c:pt idx="1946">
                  <c:v>949.520880221688</c:v>
                </c:pt>
                <c:pt idx="1947">
                  <c:v>948.28604914399511</c:v>
                </c:pt>
                <c:pt idx="1948">
                  <c:v>947.13526201815898</c:v>
                </c:pt>
                <c:pt idx="1949">
                  <c:v>945.77512590463505</c:v>
                </c:pt>
                <c:pt idx="1950">
                  <c:v>944.44231333797893</c:v>
                </c:pt>
                <c:pt idx="1951">
                  <c:v>943.17049914912002</c:v>
                </c:pt>
                <c:pt idx="1952">
                  <c:v>941.96213915195699</c:v>
                </c:pt>
                <c:pt idx="1953">
                  <c:v>940.83448392313198</c:v>
                </c:pt>
                <c:pt idx="1954">
                  <c:v>939.25285800231597</c:v>
                </c:pt>
                <c:pt idx="1955">
                  <c:v>937.73168858647796</c:v>
                </c:pt>
                <c:pt idx="1956">
                  <c:v>936.74416554449101</c:v>
                </c:pt>
                <c:pt idx="1957">
                  <c:v>936.03195030377697</c:v>
                </c:pt>
                <c:pt idx="1958">
                  <c:v>936.39530588683499</c:v>
                </c:pt>
                <c:pt idx="1959">
                  <c:v>936.31671282180605</c:v>
                </c:pt>
                <c:pt idx="1960">
                  <c:v>935.11501382248207</c:v>
                </c:pt>
                <c:pt idx="1961">
                  <c:v>934.066211291478</c:v>
                </c:pt>
                <c:pt idx="1962">
                  <c:v>933.83889028942497</c:v>
                </c:pt>
                <c:pt idx="1963">
                  <c:v>933.85834988362194</c:v>
                </c:pt>
                <c:pt idx="1964">
                  <c:v>933.93483294800694</c:v>
                </c:pt>
                <c:pt idx="1965">
                  <c:v>934.18534439447399</c:v>
                </c:pt>
                <c:pt idx="1966">
                  <c:v>934.76773883395799</c:v>
                </c:pt>
                <c:pt idx="1967">
                  <c:v>936.08143651547095</c:v>
                </c:pt>
                <c:pt idx="1968">
                  <c:v>937.59490124389799</c:v>
                </c:pt>
                <c:pt idx="1969">
                  <c:v>938.550486903408</c:v>
                </c:pt>
                <c:pt idx="1970">
                  <c:v>939.4483369478221</c:v>
                </c:pt>
                <c:pt idx="1971">
                  <c:v>939.54526793411401</c:v>
                </c:pt>
                <c:pt idx="1972">
                  <c:v>939.81764834897399</c:v>
                </c:pt>
                <c:pt idx="1973">
                  <c:v>940.44931158839393</c:v>
                </c:pt>
                <c:pt idx="1974">
                  <c:v>940.23558882561611</c:v>
                </c:pt>
                <c:pt idx="1975">
                  <c:v>940.21420134714299</c:v>
                </c:pt>
                <c:pt idx="1976">
                  <c:v>940.160623968972</c:v>
                </c:pt>
                <c:pt idx="1977">
                  <c:v>940.45553132492705</c:v>
                </c:pt>
                <c:pt idx="1978">
                  <c:v>937.12818938318094</c:v>
                </c:pt>
                <c:pt idx="1979">
                  <c:v>933.04878563233808</c:v>
                </c:pt>
                <c:pt idx="1980">
                  <c:v>933.19630973748906</c:v>
                </c:pt>
                <c:pt idx="1981">
                  <c:v>934.54534362087009</c:v>
                </c:pt>
                <c:pt idx="1982">
                  <c:v>936.66140743986898</c:v>
                </c:pt>
                <c:pt idx="1983">
                  <c:v>940.16857430110508</c:v>
                </c:pt>
                <c:pt idx="1984">
                  <c:v>937.16173279975499</c:v>
                </c:pt>
                <c:pt idx="1985">
                  <c:v>932.40140610906008</c:v>
                </c:pt>
                <c:pt idx="1986">
                  <c:v>932.27878561859109</c:v>
                </c:pt>
                <c:pt idx="1987">
                  <c:v>932.25492851527804</c:v>
                </c:pt>
                <c:pt idx="1988">
                  <c:v>933.15938582373292</c:v>
                </c:pt>
                <c:pt idx="1989">
                  <c:v>937.19025663002094</c:v>
                </c:pt>
                <c:pt idx="1990">
                  <c:v>935.900470501722</c:v>
                </c:pt>
                <c:pt idx="1991">
                  <c:v>926.30074345711205</c:v>
                </c:pt>
                <c:pt idx="1992">
                  <c:v>919.47711329097297</c:v>
                </c:pt>
                <c:pt idx="1993">
                  <c:v>916.78599111070798</c:v>
                </c:pt>
                <c:pt idx="1994">
                  <c:v>914.93903654406904</c:v>
                </c:pt>
                <c:pt idx="1995">
                  <c:v>917.13952703542509</c:v>
                </c:pt>
                <c:pt idx="1996">
                  <c:v>930.70470478615198</c:v>
                </c:pt>
                <c:pt idx="1997">
                  <c:v>941.84506702427393</c:v>
                </c:pt>
                <c:pt idx="1998">
                  <c:v>942.50988359621999</c:v>
                </c:pt>
                <c:pt idx="1999">
                  <c:v>940.81440329686802</c:v>
                </c:pt>
                <c:pt idx="2000">
                  <c:v>938.21504158236598</c:v>
                </c:pt>
                <c:pt idx="2001">
                  <c:v>936.49531964995799</c:v>
                </c:pt>
                <c:pt idx="2002">
                  <c:v>935.975984802021</c:v>
                </c:pt>
                <c:pt idx="2003">
                  <c:v>936.22760180862304</c:v>
                </c:pt>
                <c:pt idx="2004">
                  <c:v>940.40556665127292</c:v>
                </c:pt>
                <c:pt idx="2005">
                  <c:v>956.73553241262289</c:v>
                </c:pt>
                <c:pt idx="2006">
                  <c:v>967.52157930525595</c:v>
                </c:pt>
                <c:pt idx="2007">
                  <c:v>969.49905020401502</c:v>
                </c:pt>
                <c:pt idx="2008">
                  <c:v>965.53392766060495</c:v>
                </c:pt>
                <c:pt idx="2009">
                  <c:v>950.94732391723801</c:v>
                </c:pt>
                <c:pt idx="2010">
                  <c:v>935.74442787912903</c:v>
                </c:pt>
                <c:pt idx="2011">
                  <c:v>919.84022419013093</c:v>
                </c:pt>
                <c:pt idx="2012">
                  <c:v>908.57057176674004</c:v>
                </c:pt>
                <c:pt idx="2013">
                  <c:v>904.29078771661489</c:v>
                </c:pt>
                <c:pt idx="2014">
                  <c:v>900.92276738359203</c:v>
                </c:pt>
                <c:pt idx="2015">
                  <c:v>902.49065799686991</c:v>
                </c:pt>
                <c:pt idx="2016">
                  <c:v>921.98561005257295</c:v>
                </c:pt>
                <c:pt idx="2017">
                  <c:v>937.81878800396407</c:v>
                </c:pt>
                <c:pt idx="2018">
                  <c:v>935.75739662724595</c:v>
                </c:pt>
                <c:pt idx="2019">
                  <c:v>929.84286533960699</c:v>
                </c:pt>
                <c:pt idx="2020">
                  <c:v>927.11243207371501</c:v>
                </c:pt>
                <c:pt idx="2021">
                  <c:v>933.89667242293797</c:v>
                </c:pt>
                <c:pt idx="2022">
                  <c:v>911.53450475801992</c:v>
                </c:pt>
                <c:pt idx="2023">
                  <c:v>605.33970558093722</c:v>
                </c:pt>
                <c:pt idx="2024">
                  <c:v>343.3931883158445</c:v>
                </c:pt>
                <c:pt idx="2025">
                  <c:v>256.94186010836938</c:v>
                </c:pt>
                <c:pt idx="2026">
                  <c:v>216.81588605187241</c:v>
                </c:pt>
                <c:pt idx="2027">
                  <c:v>210.20254489376819</c:v>
                </c:pt>
                <c:pt idx="2028">
                  <c:v>214.40649430541521</c:v>
                </c:pt>
                <c:pt idx="2029">
                  <c:v>220.12194031645589</c:v>
                </c:pt>
                <c:pt idx="2030">
                  <c:v>225.0586877233518</c:v>
                </c:pt>
                <c:pt idx="2031">
                  <c:v>229.75341874754039</c:v>
                </c:pt>
                <c:pt idx="2032">
                  <c:v>236.2197414967209</c:v>
                </c:pt>
                <c:pt idx="2033">
                  <c:v>251.70264925612202</c:v>
                </c:pt>
                <c:pt idx="2034">
                  <c:v>281.85467334320248</c:v>
                </c:pt>
                <c:pt idx="2035">
                  <c:v>293.11236512966883</c:v>
                </c:pt>
                <c:pt idx="2036">
                  <c:v>288.60342376478036</c:v>
                </c:pt>
                <c:pt idx="2037">
                  <c:v>275.03863852246468</c:v>
                </c:pt>
                <c:pt idx="2038">
                  <c:v>228.0843198792972</c:v>
                </c:pt>
                <c:pt idx="2039">
                  <c:v>182.459358258669</c:v>
                </c:pt>
                <c:pt idx="2040">
                  <c:v>149.0686478242929</c:v>
                </c:pt>
                <c:pt idx="2041">
                  <c:v>120.37061286869489</c:v>
                </c:pt>
                <c:pt idx="2042">
                  <c:v>104.8736407834143</c:v>
                </c:pt>
                <c:pt idx="2043">
                  <c:v>97.290795774437996</c:v>
                </c:pt>
                <c:pt idx="2044">
                  <c:v>93.980685605092205</c:v>
                </c:pt>
                <c:pt idx="2045">
                  <c:v>90.281461115667611</c:v>
                </c:pt>
                <c:pt idx="2046">
                  <c:v>73.677572880832258</c:v>
                </c:pt>
                <c:pt idx="2047">
                  <c:v>44.750455759867407</c:v>
                </c:pt>
                <c:pt idx="2048">
                  <c:v>16.546155343618501</c:v>
                </c:pt>
                <c:pt idx="2049">
                  <c:v>3.092345850064437</c:v>
                </c:pt>
              </c:numCache>
            </c:numRef>
          </c:val>
          <c:smooth val="0"/>
          <c:extLst>
            <c:ext xmlns:c16="http://schemas.microsoft.com/office/drawing/2014/chart" uri="{C3380CC4-5D6E-409C-BE32-E72D297353CC}">
              <c16:uniqueId val="{00000002-1390-48F1-A2BF-4E6A23210C75}"/>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Dordrecth_Finland_600LPF_125Ah!$H$1</c:f>
              <c:strCache>
                <c:ptCount val="1"/>
                <c:pt idx="0">
                  <c:v>Battery SoC (%)</c:v>
                </c:pt>
              </c:strCache>
            </c:strRef>
          </c:tx>
          <c:spPr>
            <a:ln w="19050" cap="rnd">
              <a:solidFill>
                <a:schemeClr val="accent1"/>
              </a:solidFill>
              <a:round/>
            </a:ln>
            <a:effectLst/>
          </c:spPr>
          <c:marker>
            <c:symbol val="circle"/>
            <c:size val="5"/>
            <c:spPr>
              <a:solidFill>
                <a:schemeClr val="accent1"/>
              </a:solidFill>
              <a:ln w="3175">
                <a:solidFill>
                  <a:schemeClr val="accent1"/>
                </a:solidFill>
              </a:ln>
              <a:effectLst/>
            </c:spPr>
          </c:marker>
          <c:xVal>
            <c:numRef>
              <c:f>Dordrecth_Finland_600LPF_125Ah!$A$2:$A$2051</c:f>
              <c:numCache>
                <c:formatCode>General</c:formatCode>
                <c:ptCount val="205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pt idx="1584">
                  <c:v>475200</c:v>
                </c:pt>
                <c:pt idx="1585">
                  <c:v>475500</c:v>
                </c:pt>
                <c:pt idx="1586">
                  <c:v>475800</c:v>
                </c:pt>
                <c:pt idx="1587">
                  <c:v>476100</c:v>
                </c:pt>
                <c:pt idx="1588">
                  <c:v>476400</c:v>
                </c:pt>
                <c:pt idx="1589">
                  <c:v>476700</c:v>
                </c:pt>
                <c:pt idx="1590">
                  <c:v>477000</c:v>
                </c:pt>
                <c:pt idx="1591">
                  <c:v>477300</c:v>
                </c:pt>
                <c:pt idx="1592">
                  <c:v>477600</c:v>
                </c:pt>
                <c:pt idx="1593">
                  <c:v>477900</c:v>
                </c:pt>
                <c:pt idx="1594">
                  <c:v>478200</c:v>
                </c:pt>
                <c:pt idx="1595">
                  <c:v>478500</c:v>
                </c:pt>
                <c:pt idx="1596">
                  <c:v>478800</c:v>
                </c:pt>
                <c:pt idx="1597">
                  <c:v>479100</c:v>
                </c:pt>
                <c:pt idx="1598">
                  <c:v>479400</c:v>
                </c:pt>
                <c:pt idx="1599">
                  <c:v>479700</c:v>
                </c:pt>
                <c:pt idx="1600">
                  <c:v>480000</c:v>
                </c:pt>
                <c:pt idx="1601">
                  <c:v>480300</c:v>
                </c:pt>
                <c:pt idx="1602">
                  <c:v>480600</c:v>
                </c:pt>
                <c:pt idx="1603">
                  <c:v>480900</c:v>
                </c:pt>
                <c:pt idx="1604">
                  <c:v>481200</c:v>
                </c:pt>
                <c:pt idx="1605">
                  <c:v>481500</c:v>
                </c:pt>
                <c:pt idx="1606">
                  <c:v>481800</c:v>
                </c:pt>
                <c:pt idx="1607">
                  <c:v>482100</c:v>
                </c:pt>
                <c:pt idx="1608">
                  <c:v>482400</c:v>
                </c:pt>
                <c:pt idx="1609">
                  <c:v>482700</c:v>
                </c:pt>
                <c:pt idx="1610">
                  <c:v>483000</c:v>
                </c:pt>
                <c:pt idx="1611">
                  <c:v>483300</c:v>
                </c:pt>
                <c:pt idx="1612">
                  <c:v>483600</c:v>
                </c:pt>
                <c:pt idx="1613">
                  <c:v>483900</c:v>
                </c:pt>
                <c:pt idx="1614">
                  <c:v>484200</c:v>
                </c:pt>
                <c:pt idx="1615">
                  <c:v>484500</c:v>
                </c:pt>
                <c:pt idx="1616">
                  <c:v>484800</c:v>
                </c:pt>
                <c:pt idx="1617">
                  <c:v>485100</c:v>
                </c:pt>
                <c:pt idx="1618">
                  <c:v>485400</c:v>
                </c:pt>
                <c:pt idx="1619">
                  <c:v>485700</c:v>
                </c:pt>
                <c:pt idx="1620">
                  <c:v>486000</c:v>
                </c:pt>
                <c:pt idx="1621">
                  <c:v>486300</c:v>
                </c:pt>
                <c:pt idx="1622">
                  <c:v>486600</c:v>
                </c:pt>
                <c:pt idx="1623">
                  <c:v>486900</c:v>
                </c:pt>
                <c:pt idx="1624">
                  <c:v>487200</c:v>
                </c:pt>
                <c:pt idx="1625">
                  <c:v>487500</c:v>
                </c:pt>
                <c:pt idx="1626">
                  <c:v>487800</c:v>
                </c:pt>
                <c:pt idx="1627">
                  <c:v>488100</c:v>
                </c:pt>
                <c:pt idx="1628">
                  <c:v>488400</c:v>
                </c:pt>
                <c:pt idx="1629">
                  <c:v>488700</c:v>
                </c:pt>
                <c:pt idx="1630">
                  <c:v>489000</c:v>
                </c:pt>
                <c:pt idx="1631">
                  <c:v>489300</c:v>
                </c:pt>
                <c:pt idx="1632">
                  <c:v>489600</c:v>
                </c:pt>
                <c:pt idx="1633">
                  <c:v>489900</c:v>
                </c:pt>
                <c:pt idx="1634">
                  <c:v>490200</c:v>
                </c:pt>
                <c:pt idx="1635">
                  <c:v>490500</c:v>
                </c:pt>
                <c:pt idx="1636">
                  <c:v>490800</c:v>
                </c:pt>
                <c:pt idx="1637">
                  <c:v>491100</c:v>
                </c:pt>
                <c:pt idx="1638">
                  <c:v>491400</c:v>
                </c:pt>
                <c:pt idx="1639">
                  <c:v>491700</c:v>
                </c:pt>
                <c:pt idx="1640">
                  <c:v>492000</c:v>
                </c:pt>
                <c:pt idx="1641">
                  <c:v>492300</c:v>
                </c:pt>
                <c:pt idx="1642">
                  <c:v>492600</c:v>
                </c:pt>
                <c:pt idx="1643">
                  <c:v>492900</c:v>
                </c:pt>
                <c:pt idx="1644">
                  <c:v>493200</c:v>
                </c:pt>
                <c:pt idx="1645">
                  <c:v>493500</c:v>
                </c:pt>
                <c:pt idx="1646">
                  <c:v>493800</c:v>
                </c:pt>
                <c:pt idx="1647">
                  <c:v>494100</c:v>
                </c:pt>
                <c:pt idx="1648">
                  <c:v>494400</c:v>
                </c:pt>
                <c:pt idx="1649">
                  <c:v>494700</c:v>
                </c:pt>
                <c:pt idx="1650">
                  <c:v>495000</c:v>
                </c:pt>
                <c:pt idx="1651">
                  <c:v>495300</c:v>
                </c:pt>
                <c:pt idx="1652">
                  <c:v>495600</c:v>
                </c:pt>
                <c:pt idx="1653">
                  <c:v>495900</c:v>
                </c:pt>
                <c:pt idx="1654">
                  <c:v>496200</c:v>
                </c:pt>
                <c:pt idx="1655">
                  <c:v>496500</c:v>
                </c:pt>
                <c:pt idx="1656">
                  <c:v>496800</c:v>
                </c:pt>
                <c:pt idx="1657">
                  <c:v>497100</c:v>
                </c:pt>
                <c:pt idx="1658">
                  <c:v>497400</c:v>
                </c:pt>
                <c:pt idx="1659">
                  <c:v>497700</c:v>
                </c:pt>
                <c:pt idx="1660">
                  <c:v>498000</c:v>
                </c:pt>
                <c:pt idx="1661">
                  <c:v>498300</c:v>
                </c:pt>
                <c:pt idx="1662">
                  <c:v>498600</c:v>
                </c:pt>
                <c:pt idx="1663">
                  <c:v>498900</c:v>
                </c:pt>
                <c:pt idx="1664">
                  <c:v>499200</c:v>
                </c:pt>
                <c:pt idx="1665">
                  <c:v>499500</c:v>
                </c:pt>
                <c:pt idx="1666">
                  <c:v>499800</c:v>
                </c:pt>
                <c:pt idx="1667">
                  <c:v>500100</c:v>
                </c:pt>
                <c:pt idx="1668">
                  <c:v>500400</c:v>
                </c:pt>
                <c:pt idx="1669">
                  <c:v>500700</c:v>
                </c:pt>
                <c:pt idx="1670">
                  <c:v>501000</c:v>
                </c:pt>
                <c:pt idx="1671">
                  <c:v>501300</c:v>
                </c:pt>
                <c:pt idx="1672">
                  <c:v>501600</c:v>
                </c:pt>
                <c:pt idx="1673">
                  <c:v>501900</c:v>
                </c:pt>
                <c:pt idx="1674">
                  <c:v>502200</c:v>
                </c:pt>
                <c:pt idx="1675">
                  <c:v>502500</c:v>
                </c:pt>
                <c:pt idx="1676">
                  <c:v>502800</c:v>
                </c:pt>
                <c:pt idx="1677">
                  <c:v>503100</c:v>
                </c:pt>
                <c:pt idx="1678">
                  <c:v>503400</c:v>
                </c:pt>
                <c:pt idx="1679">
                  <c:v>503700</c:v>
                </c:pt>
                <c:pt idx="1680">
                  <c:v>504000</c:v>
                </c:pt>
                <c:pt idx="1681">
                  <c:v>504300</c:v>
                </c:pt>
                <c:pt idx="1682">
                  <c:v>504600</c:v>
                </c:pt>
                <c:pt idx="1683">
                  <c:v>504900</c:v>
                </c:pt>
                <c:pt idx="1684">
                  <c:v>505200</c:v>
                </c:pt>
                <c:pt idx="1685">
                  <c:v>505500</c:v>
                </c:pt>
                <c:pt idx="1686">
                  <c:v>505800</c:v>
                </c:pt>
                <c:pt idx="1687">
                  <c:v>506100</c:v>
                </c:pt>
                <c:pt idx="1688">
                  <c:v>506400</c:v>
                </c:pt>
                <c:pt idx="1689">
                  <c:v>506700</c:v>
                </c:pt>
                <c:pt idx="1690">
                  <c:v>507000</c:v>
                </c:pt>
                <c:pt idx="1691">
                  <c:v>507300</c:v>
                </c:pt>
                <c:pt idx="1692">
                  <c:v>507600</c:v>
                </c:pt>
                <c:pt idx="1693">
                  <c:v>507900</c:v>
                </c:pt>
                <c:pt idx="1694">
                  <c:v>508200</c:v>
                </c:pt>
                <c:pt idx="1695">
                  <c:v>508500</c:v>
                </c:pt>
                <c:pt idx="1696">
                  <c:v>508800</c:v>
                </c:pt>
                <c:pt idx="1697">
                  <c:v>509100</c:v>
                </c:pt>
                <c:pt idx="1698">
                  <c:v>509400</c:v>
                </c:pt>
                <c:pt idx="1699">
                  <c:v>509700</c:v>
                </c:pt>
                <c:pt idx="1700">
                  <c:v>510000</c:v>
                </c:pt>
                <c:pt idx="1701">
                  <c:v>510300</c:v>
                </c:pt>
                <c:pt idx="1702">
                  <c:v>510600</c:v>
                </c:pt>
                <c:pt idx="1703">
                  <c:v>510900</c:v>
                </c:pt>
                <c:pt idx="1704">
                  <c:v>511200</c:v>
                </c:pt>
                <c:pt idx="1705">
                  <c:v>511500</c:v>
                </c:pt>
                <c:pt idx="1706">
                  <c:v>511800</c:v>
                </c:pt>
                <c:pt idx="1707">
                  <c:v>512100</c:v>
                </c:pt>
                <c:pt idx="1708">
                  <c:v>512400</c:v>
                </c:pt>
                <c:pt idx="1709">
                  <c:v>512700</c:v>
                </c:pt>
                <c:pt idx="1710">
                  <c:v>513000</c:v>
                </c:pt>
                <c:pt idx="1711">
                  <c:v>513300</c:v>
                </c:pt>
                <c:pt idx="1712">
                  <c:v>513600</c:v>
                </c:pt>
                <c:pt idx="1713">
                  <c:v>513900</c:v>
                </c:pt>
                <c:pt idx="1714">
                  <c:v>514200</c:v>
                </c:pt>
                <c:pt idx="1715">
                  <c:v>514500</c:v>
                </c:pt>
                <c:pt idx="1716">
                  <c:v>514800</c:v>
                </c:pt>
                <c:pt idx="1717">
                  <c:v>515100</c:v>
                </c:pt>
                <c:pt idx="1718">
                  <c:v>515400</c:v>
                </c:pt>
                <c:pt idx="1719">
                  <c:v>515700</c:v>
                </c:pt>
                <c:pt idx="1720">
                  <c:v>516000</c:v>
                </c:pt>
                <c:pt idx="1721">
                  <c:v>516300</c:v>
                </c:pt>
                <c:pt idx="1722">
                  <c:v>516600</c:v>
                </c:pt>
                <c:pt idx="1723">
                  <c:v>516900</c:v>
                </c:pt>
                <c:pt idx="1724">
                  <c:v>517200</c:v>
                </c:pt>
                <c:pt idx="1725">
                  <c:v>517500</c:v>
                </c:pt>
                <c:pt idx="1726">
                  <c:v>517800</c:v>
                </c:pt>
                <c:pt idx="1727">
                  <c:v>518100</c:v>
                </c:pt>
                <c:pt idx="1728">
                  <c:v>518400</c:v>
                </c:pt>
                <c:pt idx="1729">
                  <c:v>518700</c:v>
                </c:pt>
                <c:pt idx="1730">
                  <c:v>519000</c:v>
                </c:pt>
                <c:pt idx="1731">
                  <c:v>519300</c:v>
                </c:pt>
                <c:pt idx="1732">
                  <c:v>519600</c:v>
                </c:pt>
                <c:pt idx="1733">
                  <c:v>519900</c:v>
                </c:pt>
                <c:pt idx="1734">
                  <c:v>520200</c:v>
                </c:pt>
                <c:pt idx="1735">
                  <c:v>520500</c:v>
                </c:pt>
                <c:pt idx="1736">
                  <c:v>520800</c:v>
                </c:pt>
                <c:pt idx="1737">
                  <c:v>521100</c:v>
                </c:pt>
                <c:pt idx="1738">
                  <c:v>521400</c:v>
                </c:pt>
                <c:pt idx="1739">
                  <c:v>521700</c:v>
                </c:pt>
                <c:pt idx="1740">
                  <c:v>522000</c:v>
                </c:pt>
                <c:pt idx="1741">
                  <c:v>522300</c:v>
                </c:pt>
                <c:pt idx="1742">
                  <c:v>522600</c:v>
                </c:pt>
                <c:pt idx="1743">
                  <c:v>522900</c:v>
                </c:pt>
                <c:pt idx="1744">
                  <c:v>523200</c:v>
                </c:pt>
                <c:pt idx="1745">
                  <c:v>523500</c:v>
                </c:pt>
                <c:pt idx="1746">
                  <c:v>523800</c:v>
                </c:pt>
                <c:pt idx="1747">
                  <c:v>524100</c:v>
                </c:pt>
                <c:pt idx="1748">
                  <c:v>524400</c:v>
                </c:pt>
                <c:pt idx="1749">
                  <c:v>524700</c:v>
                </c:pt>
                <c:pt idx="1750">
                  <c:v>525000</c:v>
                </c:pt>
                <c:pt idx="1751">
                  <c:v>525300</c:v>
                </c:pt>
                <c:pt idx="1752">
                  <c:v>525600</c:v>
                </c:pt>
                <c:pt idx="1753">
                  <c:v>525900</c:v>
                </c:pt>
                <c:pt idx="1754">
                  <c:v>526200</c:v>
                </c:pt>
                <c:pt idx="1755">
                  <c:v>526500</c:v>
                </c:pt>
                <c:pt idx="1756">
                  <c:v>526800</c:v>
                </c:pt>
                <c:pt idx="1757">
                  <c:v>527100</c:v>
                </c:pt>
                <c:pt idx="1758">
                  <c:v>527400</c:v>
                </c:pt>
                <c:pt idx="1759">
                  <c:v>527700</c:v>
                </c:pt>
                <c:pt idx="1760">
                  <c:v>528000</c:v>
                </c:pt>
                <c:pt idx="1761">
                  <c:v>528300</c:v>
                </c:pt>
                <c:pt idx="1762">
                  <c:v>528600</c:v>
                </c:pt>
                <c:pt idx="1763">
                  <c:v>528900</c:v>
                </c:pt>
                <c:pt idx="1764">
                  <c:v>529200</c:v>
                </c:pt>
                <c:pt idx="1765">
                  <c:v>529500</c:v>
                </c:pt>
                <c:pt idx="1766">
                  <c:v>529800</c:v>
                </c:pt>
                <c:pt idx="1767">
                  <c:v>530100</c:v>
                </c:pt>
                <c:pt idx="1768">
                  <c:v>530400</c:v>
                </c:pt>
                <c:pt idx="1769">
                  <c:v>530700</c:v>
                </c:pt>
                <c:pt idx="1770">
                  <c:v>531000</c:v>
                </c:pt>
                <c:pt idx="1771">
                  <c:v>531300</c:v>
                </c:pt>
                <c:pt idx="1772">
                  <c:v>531600</c:v>
                </c:pt>
                <c:pt idx="1773">
                  <c:v>531900</c:v>
                </c:pt>
                <c:pt idx="1774">
                  <c:v>532200</c:v>
                </c:pt>
                <c:pt idx="1775">
                  <c:v>532500</c:v>
                </c:pt>
                <c:pt idx="1776">
                  <c:v>532800</c:v>
                </c:pt>
                <c:pt idx="1777">
                  <c:v>533100</c:v>
                </c:pt>
                <c:pt idx="1778">
                  <c:v>533400</c:v>
                </c:pt>
                <c:pt idx="1779">
                  <c:v>533700</c:v>
                </c:pt>
                <c:pt idx="1780">
                  <c:v>534000</c:v>
                </c:pt>
                <c:pt idx="1781">
                  <c:v>534300</c:v>
                </c:pt>
                <c:pt idx="1782">
                  <c:v>534600</c:v>
                </c:pt>
                <c:pt idx="1783">
                  <c:v>534900</c:v>
                </c:pt>
                <c:pt idx="1784">
                  <c:v>535200</c:v>
                </c:pt>
                <c:pt idx="1785">
                  <c:v>535500</c:v>
                </c:pt>
                <c:pt idx="1786">
                  <c:v>535800</c:v>
                </c:pt>
                <c:pt idx="1787">
                  <c:v>536100</c:v>
                </c:pt>
                <c:pt idx="1788">
                  <c:v>536400</c:v>
                </c:pt>
                <c:pt idx="1789">
                  <c:v>536700</c:v>
                </c:pt>
                <c:pt idx="1790">
                  <c:v>537000</c:v>
                </c:pt>
                <c:pt idx="1791">
                  <c:v>537300</c:v>
                </c:pt>
                <c:pt idx="1792">
                  <c:v>537600</c:v>
                </c:pt>
                <c:pt idx="1793">
                  <c:v>537900</c:v>
                </c:pt>
                <c:pt idx="1794">
                  <c:v>538200</c:v>
                </c:pt>
                <c:pt idx="1795">
                  <c:v>538500</c:v>
                </c:pt>
                <c:pt idx="1796">
                  <c:v>538800</c:v>
                </c:pt>
                <c:pt idx="1797">
                  <c:v>539100</c:v>
                </c:pt>
                <c:pt idx="1798">
                  <c:v>539400</c:v>
                </c:pt>
                <c:pt idx="1799">
                  <c:v>539700</c:v>
                </c:pt>
                <c:pt idx="1800">
                  <c:v>540000</c:v>
                </c:pt>
                <c:pt idx="1801">
                  <c:v>540300</c:v>
                </c:pt>
                <c:pt idx="1802">
                  <c:v>540600</c:v>
                </c:pt>
                <c:pt idx="1803">
                  <c:v>540900</c:v>
                </c:pt>
                <c:pt idx="1804">
                  <c:v>541200</c:v>
                </c:pt>
                <c:pt idx="1805">
                  <c:v>541500</c:v>
                </c:pt>
                <c:pt idx="1806">
                  <c:v>541800</c:v>
                </c:pt>
                <c:pt idx="1807">
                  <c:v>542100</c:v>
                </c:pt>
                <c:pt idx="1808">
                  <c:v>542400</c:v>
                </c:pt>
                <c:pt idx="1809">
                  <c:v>542700</c:v>
                </c:pt>
                <c:pt idx="1810">
                  <c:v>543000</c:v>
                </c:pt>
                <c:pt idx="1811">
                  <c:v>543300</c:v>
                </c:pt>
                <c:pt idx="1812">
                  <c:v>543600</c:v>
                </c:pt>
                <c:pt idx="1813">
                  <c:v>543900</c:v>
                </c:pt>
                <c:pt idx="1814">
                  <c:v>544200</c:v>
                </c:pt>
                <c:pt idx="1815">
                  <c:v>544500</c:v>
                </c:pt>
                <c:pt idx="1816">
                  <c:v>544800</c:v>
                </c:pt>
                <c:pt idx="1817">
                  <c:v>545100</c:v>
                </c:pt>
                <c:pt idx="1818">
                  <c:v>545400</c:v>
                </c:pt>
                <c:pt idx="1819">
                  <c:v>545700</c:v>
                </c:pt>
                <c:pt idx="1820">
                  <c:v>546000</c:v>
                </c:pt>
                <c:pt idx="1821">
                  <c:v>546300</c:v>
                </c:pt>
                <c:pt idx="1822">
                  <c:v>546600</c:v>
                </c:pt>
                <c:pt idx="1823">
                  <c:v>546900</c:v>
                </c:pt>
                <c:pt idx="1824">
                  <c:v>547200</c:v>
                </c:pt>
                <c:pt idx="1825">
                  <c:v>547500</c:v>
                </c:pt>
                <c:pt idx="1826">
                  <c:v>547800</c:v>
                </c:pt>
                <c:pt idx="1827">
                  <c:v>548100</c:v>
                </c:pt>
                <c:pt idx="1828">
                  <c:v>548400</c:v>
                </c:pt>
                <c:pt idx="1829">
                  <c:v>548700</c:v>
                </c:pt>
                <c:pt idx="1830">
                  <c:v>549000</c:v>
                </c:pt>
                <c:pt idx="1831">
                  <c:v>549300</c:v>
                </c:pt>
                <c:pt idx="1832">
                  <c:v>549600</c:v>
                </c:pt>
                <c:pt idx="1833">
                  <c:v>549900</c:v>
                </c:pt>
                <c:pt idx="1834">
                  <c:v>550200</c:v>
                </c:pt>
                <c:pt idx="1835">
                  <c:v>550500</c:v>
                </c:pt>
                <c:pt idx="1836">
                  <c:v>550800</c:v>
                </c:pt>
                <c:pt idx="1837">
                  <c:v>551100</c:v>
                </c:pt>
                <c:pt idx="1838">
                  <c:v>551400</c:v>
                </c:pt>
                <c:pt idx="1839">
                  <c:v>551700</c:v>
                </c:pt>
                <c:pt idx="1840">
                  <c:v>552000</c:v>
                </c:pt>
                <c:pt idx="1841">
                  <c:v>552300</c:v>
                </c:pt>
                <c:pt idx="1842">
                  <c:v>552600</c:v>
                </c:pt>
                <c:pt idx="1843">
                  <c:v>552900</c:v>
                </c:pt>
                <c:pt idx="1844">
                  <c:v>553200</c:v>
                </c:pt>
                <c:pt idx="1845">
                  <c:v>553500</c:v>
                </c:pt>
                <c:pt idx="1846">
                  <c:v>553800</c:v>
                </c:pt>
                <c:pt idx="1847">
                  <c:v>554100</c:v>
                </c:pt>
                <c:pt idx="1848">
                  <c:v>554400</c:v>
                </c:pt>
                <c:pt idx="1849">
                  <c:v>554700</c:v>
                </c:pt>
                <c:pt idx="1850">
                  <c:v>555000</c:v>
                </c:pt>
                <c:pt idx="1851">
                  <c:v>555300</c:v>
                </c:pt>
                <c:pt idx="1852">
                  <c:v>555600</c:v>
                </c:pt>
                <c:pt idx="1853">
                  <c:v>555900</c:v>
                </c:pt>
                <c:pt idx="1854">
                  <c:v>556200</c:v>
                </c:pt>
                <c:pt idx="1855">
                  <c:v>556500</c:v>
                </c:pt>
                <c:pt idx="1856">
                  <c:v>556800</c:v>
                </c:pt>
                <c:pt idx="1857">
                  <c:v>557100</c:v>
                </c:pt>
                <c:pt idx="1858">
                  <c:v>557400</c:v>
                </c:pt>
                <c:pt idx="1859">
                  <c:v>557700</c:v>
                </c:pt>
                <c:pt idx="1860">
                  <c:v>558000</c:v>
                </c:pt>
                <c:pt idx="1861">
                  <c:v>558300</c:v>
                </c:pt>
                <c:pt idx="1862">
                  <c:v>558600</c:v>
                </c:pt>
                <c:pt idx="1863">
                  <c:v>558900</c:v>
                </c:pt>
                <c:pt idx="1864">
                  <c:v>559200</c:v>
                </c:pt>
                <c:pt idx="1865">
                  <c:v>559500</c:v>
                </c:pt>
                <c:pt idx="1866">
                  <c:v>559800</c:v>
                </c:pt>
                <c:pt idx="1867">
                  <c:v>560100</c:v>
                </c:pt>
                <c:pt idx="1868">
                  <c:v>560400</c:v>
                </c:pt>
                <c:pt idx="1869">
                  <c:v>560700</c:v>
                </c:pt>
                <c:pt idx="1870">
                  <c:v>561000</c:v>
                </c:pt>
                <c:pt idx="1871">
                  <c:v>561300</c:v>
                </c:pt>
                <c:pt idx="1872">
                  <c:v>561600</c:v>
                </c:pt>
                <c:pt idx="1873">
                  <c:v>561900</c:v>
                </c:pt>
                <c:pt idx="1874">
                  <c:v>562200</c:v>
                </c:pt>
                <c:pt idx="1875">
                  <c:v>562500</c:v>
                </c:pt>
                <c:pt idx="1876">
                  <c:v>562800</c:v>
                </c:pt>
                <c:pt idx="1877">
                  <c:v>563100</c:v>
                </c:pt>
                <c:pt idx="1878">
                  <c:v>563400</c:v>
                </c:pt>
                <c:pt idx="1879">
                  <c:v>563700</c:v>
                </c:pt>
                <c:pt idx="1880">
                  <c:v>564000</c:v>
                </c:pt>
                <c:pt idx="1881">
                  <c:v>564300</c:v>
                </c:pt>
                <c:pt idx="1882">
                  <c:v>564600</c:v>
                </c:pt>
                <c:pt idx="1883">
                  <c:v>564900</c:v>
                </c:pt>
                <c:pt idx="1884">
                  <c:v>565200</c:v>
                </c:pt>
                <c:pt idx="1885">
                  <c:v>565500</c:v>
                </c:pt>
                <c:pt idx="1886">
                  <c:v>565800</c:v>
                </c:pt>
                <c:pt idx="1887">
                  <c:v>566100</c:v>
                </c:pt>
                <c:pt idx="1888">
                  <c:v>566400</c:v>
                </c:pt>
                <c:pt idx="1889">
                  <c:v>566700</c:v>
                </c:pt>
                <c:pt idx="1890">
                  <c:v>567000</c:v>
                </c:pt>
                <c:pt idx="1891">
                  <c:v>567300</c:v>
                </c:pt>
                <c:pt idx="1892">
                  <c:v>567600</c:v>
                </c:pt>
                <c:pt idx="1893">
                  <c:v>567900</c:v>
                </c:pt>
                <c:pt idx="1894">
                  <c:v>568200</c:v>
                </c:pt>
                <c:pt idx="1895">
                  <c:v>568500</c:v>
                </c:pt>
                <c:pt idx="1896">
                  <c:v>568800</c:v>
                </c:pt>
                <c:pt idx="1897">
                  <c:v>569100</c:v>
                </c:pt>
                <c:pt idx="1898">
                  <c:v>569400</c:v>
                </c:pt>
                <c:pt idx="1899">
                  <c:v>569700</c:v>
                </c:pt>
                <c:pt idx="1900">
                  <c:v>570000</c:v>
                </c:pt>
                <c:pt idx="1901">
                  <c:v>570300</c:v>
                </c:pt>
                <c:pt idx="1902">
                  <c:v>570600</c:v>
                </c:pt>
                <c:pt idx="1903">
                  <c:v>570900</c:v>
                </c:pt>
                <c:pt idx="1904">
                  <c:v>571200</c:v>
                </c:pt>
                <c:pt idx="1905">
                  <c:v>571500</c:v>
                </c:pt>
                <c:pt idx="1906">
                  <c:v>571800</c:v>
                </c:pt>
                <c:pt idx="1907">
                  <c:v>572100</c:v>
                </c:pt>
                <c:pt idx="1908">
                  <c:v>572400</c:v>
                </c:pt>
                <c:pt idx="1909">
                  <c:v>572700</c:v>
                </c:pt>
                <c:pt idx="1910">
                  <c:v>573000</c:v>
                </c:pt>
                <c:pt idx="1911">
                  <c:v>573300</c:v>
                </c:pt>
                <c:pt idx="1912">
                  <c:v>573600</c:v>
                </c:pt>
                <c:pt idx="1913">
                  <c:v>573900</c:v>
                </c:pt>
                <c:pt idx="1914">
                  <c:v>574200</c:v>
                </c:pt>
                <c:pt idx="1915">
                  <c:v>574500</c:v>
                </c:pt>
                <c:pt idx="1916">
                  <c:v>574800</c:v>
                </c:pt>
                <c:pt idx="1917">
                  <c:v>575100</c:v>
                </c:pt>
                <c:pt idx="1918">
                  <c:v>575400</c:v>
                </c:pt>
                <c:pt idx="1919">
                  <c:v>575700</c:v>
                </c:pt>
                <c:pt idx="1920">
                  <c:v>576000</c:v>
                </c:pt>
                <c:pt idx="1921">
                  <c:v>576300</c:v>
                </c:pt>
                <c:pt idx="1922">
                  <c:v>576600</c:v>
                </c:pt>
                <c:pt idx="1923">
                  <c:v>576900</c:v>
                </c:pt>
                <c:pt idx="1924">
                  <c:v>577200</c:v>
                </c:pt>
                <c:pt idx="1925">
                  <c:v>577500</c:v>
                </c:pt>
                <c:pt idx="1926">
                  <c:v>577800</c:v>
                </c:pt>
                <c:pt idx="1927">
                  <c:v>578100</c:v>
                </c:pt>
                <c:pt idx="1928">
                  <c:v>578400</c:v>
                </c:pt>
                <c:pt idx="1929">
                  <c:v>578700</c:v>
                </c:pt>
                <c:pt idx="1930">
                  <c:v>579000</c:v>
                </c:pt>
                <c:pt idx="1931">
                  <c:v>579300</c:v>
                </c:pt>
                <c:pt idx="1932">
                  <c:v>579600</c:v>
                </c:pt>
                <c:pt idx="1933">
                  <c:v>579900</c:v>
                </c:pt>
                <c:pt idx="1934">
                  <c:v>580200</c:v>
                </c:pt>
                <c:pt idx="1935">
                  <c:v>580500</c:v>
                </c:pt>
                <c:pt idx="1936">
                  <c:v>580800</c:v>
                </c:pt>
                <c:pt idx="1937">
                  <c:v>581100</c:v>
                </c:pt>
                <c:pt idx="1938">
                  <c:v>581400</c:v>
                </c:pt>
                <c:pt idx="1939">
                  <c:v>581700</c:v>
                </c:pt>
                <c:pt idx="1940">
                  <c:v>582000</c:v>
                </c:pt>
                <c:pt idx="1941">
                  <c:v>582300</c:v>
                </c:pt>
                <c:pt idx="1942">
                  <c:v>582600</c:v>
                </c:pt>
                <c:pt idx="1943">
                  <c:v>582900</c:v>
                </c:pt>
                <c:pt idx="1944">
                  <c:v>583200</c:v>
                </c:pt>
                <c:pt idx="1945">
                  <c:v>583500</c:v>
                </c:pt>
                <c:pt idx="1946">
                  <c:v>583800</c:v>
                </c:pt>
                <c:pt idx="1947">
                  <c:v>584100</c:v>
                </c:pt>
                <c:pt idx="1948">
                  <c:v>584400</c:v>
                </c:pt>
                <c:pt idx="1949">
                  <c:v>584700</c:v>
                </c:pt>
                <c:pt idx="1950">
                  <c:v>585000</c:v>
                </c:pt>
                <c:pt idx="1951">
                  <c:v>585300</c:v>
                </c:pt>
                <c:pt idx="1952">
                  <c:v>585600</c:v>
                </c:pt>
                <c:pt idx="1953">
                  <c:v>585900</c:v>
                </c:pt>
                <c:pt idx="1954">
                  <c:v>586200</c:v>
                </c:pt>
                <c:pt idx="1955">
                  <c:v>586500</c:v>
                </c:pt>
                <c:pt idx="1956">
                  <c:v>586800</c:v>
                </c:pt>
                <c:pt idx="1957">
                  <c:v>587100</c:v>
                </c:pt>
                <c:pt idx="1958">
                  <c:v>587400</c:v>
                </c:pt>
                <c:pt idx="1959">
                  <c:v>587700</c:v>
                </c:pt>
                <c:pt idx="1960">
                  <c:v>588000</c:v>
                </c:pt>
                <c:pt idx="1961">
                  <c:v>588300</c:v>
                </c:pt>
                <c:pt idx="1962">
                  <c:v>588600</c:v>
                </c:pt>
                <c:pt idx="1963">
                  <c:v>588900</c:v>
                </c:pt>
                <c:pt idx="1964">
                  <c:v>589200</c:v>
                </c:pt>
                <c:pt idx="1965">
                  <c:v>589500</c:v>
                </c:pt>
                <c:pt idx="1966">
                  <c:v>589800</c:v>
                </c:pt>
                <c:pt idx="1967">
                  <c:v>590100</c:v>
                </c:pt>
                <c:pt idx="1968">
                  <c:v>590400</c:v>
                </c:pt>
                <c:pt idx="1969">
                  <c:v>590700</c:v>
                </c:pt>
                <c:pt idx="1970">
                  <c:v>591000</c:v>
                </c:pt>
                <c:pt idx="1971">
                  <c:v>591300</c:v>
                </c:pt>
                <c:pt idx="1972">
                  <c:v>591600</c:v>
                </c:pt>
                <c:pt idx="1973">
                  <c:v>591900</c:v>
                </c:pt>
                <c:pt idx="1974">
                  <c:v>592200</c:v>
                </c:pt>
                <c:pt idx="1975">
                  <c:v>592500</c:v>
                </c:pt>
                <c:pt idx="1976">
                  <c:v>592800</c:v>
                </c:pt>
                <c:pt idx="1977">
                  <c:v>593100</c:v>
                </c:pt>
                <c:pt idx="1978">
                  <c:v>593400</c:v>
                </c:pt>
                <c:pt idx="1979">
                  <c:v>593700</c:v>
                </c:pt>
                <c:pt idx="1980">
                  <c:v>594000</c:v>
                </c:pt>
                <c:pt idx="1981">
                  <c:v>594300</c:v>
                </c:pt>
                <c:pt idx="1982">
                  <c:v>594600</c:v>
                </c:pt>
                <c:pt idx="1983">
                  <c:v>594900</c:v>
                </c:pt>
                <c:pt idx="1984">
                  <c:v>595200</c:v>
                </c:pt>
                <c:pt idx="1985">
                  <c:v>595500</c:v>
                </c:pt>
                <c:pt idx="1986">
                  <c:v>595800</c:v>
                </c:pt>
                <c:pt idx="1987">
                  <c:v>596100</c:v>
                </c:pt>
                <c:pt idx="1988">
                  <c:v>596400</c:v>
                </c:pt>
                <c:pt idx="1989">
                  <c:v>596700</c:v>
                </c:pt>
                <c:pt idx="1990">
                  <c:v>597000</c:v>
                </c:pt>
                <c:pt idx="1991">
                  <c:v>597300</c:v>
                </c:pt>
                <c:pt idx="1992">
                  <c:v>597600</c:v>
                </c:pt>
                <c:pt idx="1993">
                  <c:v>597900</c:v>
                </c:pt>
                <c:pt idx="1994">
                  <c:v>598200</c:v>
                </c:pt>
                <c:pt idx="1995">
                  <c:v>598500</c:v>
                </c:pt>
                <c:pt idx="1996">
                  <c:v>598800</c:v>
                </c:pt>
                <c:pt idx="1997">
                  <c:v>599100</c:v>
                </c:pt>
                <c:pt idx="1998">
                  <c:v>599400</c:v>
                </c:pt>
                <c:pt idx="1999">
                  <c:v>599700</c:v>
                </c:pt>
                <c:pt idx="2000">
                  <c:v>600000</c:v>
                </c:pt>
                <c:pt idx="2001">
                  <c:v>600300</c:v>
                </c:pt>
                <c:pt idx="2002">
                  <c:v>600600</c:v>
                </c:pt>
                <c:pt idx="2003">
                  <c:v>600900</c:v>
                </c:pt>
                <c:pt idx="2004">
                  <c:v>601200</c:v>
                </c:pt>
                <c:pt idx="2005">
                  <c:v>601500</c:v>
                </c:pt>
                <c:pt idx="2006">
                  <c:v>601800</c:v>
                </c:pt>
                <c:pt idx="2007">
                  <c:v>602100</c:v>
                </c:pt>
                <c:pt idx="2008">
                  <c:v>602400</c:v>
                </c:pt>
                <c:pt idx="2009">
                  <c:v>602700</c:v>
                </c:pt>
                <c:pt idx="2010">
                  <c:v>603000</c:v>
                </c:pt>
                <c:pt idx="2011">
                  <c:v>603300</c:v>
                </c:pt>
                <c:pt idx="2012">
                  <c:v>603600</c:v>
                </c:pt>
                <c:pt idx="2013">
                  <c:v>603900</c:v>
                </c:pt>
                <c:pt idx="2014">
                  <c:v>604200</c:v>
                </c:pt>
                <c:pt idx="2015">
                  <c:v>604500</c:v>
                </c:pt>
                <c:pt idx="2016">
                  <c:v>604800</c:v>
                </c:pt>
                <c:pt idx="2017">
                  <c:v>605100</c:v>
                </c:pt>
                <c:pt idx="2018">
                  <c:v>605400</c:v>
                </c:pt>
                <c:pt idx="2019">
                  <c:v>605700</c:v>
                </c:pt>
                <c:pt idx="2020">
                  <c:v>606000</c:v>
                </c:pt>
                <c:pt idx="2021">
                  <c:v>606300</c:v>
                </c:pt>
                <c:pt idx="2022">
                  <c:v>606600</c:v>
                </c:pt>
                <c:pt idx="2023">
                  <c:v>606900</c:v>
                </c:pt>
                <c:pt idx="2024">
                  <c:v>607200</c:v>
                </c:pt>
                <c:pt idx="2025">
                  <c:v>607500</c:v>
                </c:pt>
                <c:pt idx="2026">
                  <c:v>607800</c:v>
                </c:pt>
                <c:pt idx="2027">
                  <c:v>608100</c:v>
                </c:pt>
                <c:pt idx="2028">
                  <c:v>608400</c:v>
                </c:pt>
                <c:pt idx="2029">
                  <c:v>608700</c:v>
                </c:pt>
                <c:pt idx="2030">
                  <c:v>609000</c:v>
                </c:pt>
                <c:pt idx="2031">
                  <c:v>609300</c:v>
                </c:pt>
                <c:pt idx="2032">
                  <c:v>609600</c:v>
                </c:pt>
                <c:pt idx="2033">
                  <c:v>609900</c:v>
                </c:pt>
                <c:pt idx="2034">
                  <c:v>610200</c:v>
                </c:pt>
                <c:pt idx="2035">
                  <c:v>610500</c:v>
                </c:pt>
                <c:pt idx="2036">
                  <c:v>610800</c:v>
                </c:pt>
                <c:pt idx="2037">
                  <c:v>611100</c:v>
                </c:pt>
                <c:pt idx="2038">
                  <c:v>611400</c:v>
                </c:pt>
                <c:pt idx="2039">
                  <c:v>611700</c:v>
                </c:pt>
                <c:pt idx="2040">
                  <c:v>612000</c:v>
                </c:pt>
                <c:pt idx="2041">
                  <c:v>612300</c:v>
                </c:pt>
                <c:pt idx="2042">
                  <c:v>612600</c:v>
                </c:pt>
                <c:pt idx="2043">
                  <c:v>612900</c:v>
                </c:pt>
                <c:pt idx="2044">
                  <c:v>613200</c:v>
                </c:pt>
                <c:pt idx="2045">
                  <c:v>613500</c:v>
                </c:pt>
                <c:pt idx="2046">
                  <c:v>613800</c:v>
                </c:pt>
                <c:pt idx="2047">
                  <c:v>614100</c:v>
                </c:pt>
                <c:pt idx="2048">
                  <c:v>614400</c:v>
                </c:pt>
                <c:pt idx="2049">
                  <c:v>614700</c:v>
                </c:pt>
              </c:numCache>
            </c:numRef>
          </c:xVal>
          <c:yVal>
            <c:numRef>
              <c:f>Dordrecth_Finland_600LPF_125Ah!$H$2:$H$2051</c:f>
              <c:numCache>
                <c:formatCode>General</c:formatCode>
                <c:ptCount val="2050"/>
                <c:pt idx="0">
                  <c:v>50</c:v>
                </c:pt>
                <c:pt idx="1">
                  <c:v>50.5428687088679</c:v>
                </c:pt>
                <c:pt idx="2">
                  <c:v>50.098241034780898</c:v>
                </c:pt>
                <c:pt idx="3">
                  <c:v>48.214389960856799</c:v>
                </c:pt>
                <c:pt idx="4">
                  <c:v>45.8432242225499</c:v>
                </c:pt>
                <c:pt idx="5">
                  <c:v>43.915621485226303</c:v>
                </c:pt>
                <c:pt idx="6">
                  <c:v>41.163768797811102</c:v>
                </c:pt>
                <c:pt idx="7">
                  <c:v>39.1507347111313</c:v>
                </c:pt>
                <c:pt idx="8">
                  <c:v>39.733099979689101</c:v>
                </c:pt>
                <c:pt idx="9">
                  <c:v>41.785561504061299</c:v>
                </c:pt>
                <c:pt idx="10">
                  <c:v>43.129592322450698</c:v>
                </c:pt>
                <c:pt idx="11">
                  <c:v>43.220634357440503</c:v>
                </c:pt>
                <c:pt idx="12">
                  <c:v>42.401817497647897</c:v>
                </c:pt>
                <c:pt idx="13">
                  <c:v>38.615393503966402</c:v>
                </c:pt>
                <c:pt idx="14">
                  <c:v>34.437970904525002</c:v>
                </c:pt>
                <c:pt idx="15">
                  <c:v>31.038084897258699</c:v>
                </c:pt>
                <c:pt idx="16">
                  <c:v>27.811909869483902</c:v>
                </c:pt>
                <c:pt idx="17">
                  <c:v>29.373186829456401</c:v>
                </c:pt>
                <c:pt idx="18">
                  <c:v>36.023901985866203</c:v>
                </c:pt>
                <c:pt idx="19">
                  <c:v>38.449576852349502</c:v>
                </c:pt>
                <c:pt idx="20">
                  <c:v>34.830476904042897</c:v>
                </c:pt>
                <c:pt idx="21">
                  <c:v>32.245681471174201</c:v>
                </c:pt>
                <c:pt idx="22">
                  <c:v>31.965720690751201</c:v>
                </c:pt>
                <c:pt idx="23">
                  <c:v>31.907629662399899</c:v>
                </c:pt>
                <c:pt idx="24">
                  <c:v>32.043853333864803</c:v>
                </c:pt>
                <c:pt idx="25">
                  <c:v>33.407718933290703</c:v>
                </c:pt>
                <c:pt idx="26">
                  <c:v>35.734523655588099</c:v>
                </c:pt>
                <c:pt idx="27">
                  <c:v>38.159575520354402</c:v>
                </c:pt>
                <c:pt idx="28">
                  <c:v>39.8119686366474</c:v>
                </c:pt>
                <c:pt idx="29">
                  <c:v>40.911038725695498</c:v>
                </c:pt>
                <c:pt idx="30">
                  <c:v>42.102622489688699</c:v>
                </c:pt>
                <c:pt idx="31">
                  <c:v>43.092340219676998</c:v>
                </c:pt>
                <c:pt idx="32">
                  <c:v>43.876948826940698</c:v>
                </c:pt>
                <c:pt idx="33">
                  <c:v>45.285503348865497</c:v>
                </c:pt>
                <c:pt idx="34">
                  <c:v>50.653144302589702</c:v>
                </c:pt>
                <c:pt idx="35">
                  <c:v>55.854062980016401</c:v>
                </c:pt>
                <c:pt idx="36">
                  <c:v>60.362662652063399</c:v>
                </c:pt>
                <c:pt idx="37">
                  <c:v>64.305418495621694</c:v>
                </c:pt>
                <c:pt idx="38">
                  <c:v>66.997868494061706</c:v>
                </c:pt>
                <c:pt idx="39">
                  <c:v>64.896746106534593</c:v>
                </c:pt>
                <c:pt idx="40">
                  <c:v>58.344433028770901</c:v>
                </c:pt>
                <c:pt idx="41">
                  <c:v>54.183762324750099</c:v>
                </c:pt>
                <c:pt idx="42">
                  <c:v>48.327092938742403</c:v>
                </c:pt>
                <c:pt idx="43">
                  <c:v>42.745591477780302</c:v>
                </c:pt>
                <c:pt idx="44">
                  <c:v>39.727455243987002</c:v>
                </c:pt>
                <c:pt idx="45">
                  <c:v>38.380703793424502</c:v>
                </c:pt>
                <c:pt idx="46">
                  <c:v>37.505552555421097</c:v>
                </c:pt>
                <c:pt idx="47">
                  <c:v>36.980282501645199</c:v>
                </c:pt>
                <c:pt idx="48">
                  <c:v>37.3167738776608</c:v>
                </c:pt>
                <c:pt idx="49">
                  <c:v>38.631280347251497</c:v>
                </c:pt>
                <c:pt idx="50">
                  <c:v>39.407734408835999</c:v>
                </c:pt>
                <c:pt idx="51">
                  <c:v>39.843079990404497</c:v>
                </c:pt>
                <c:pt idx="52">
                  <c:v>41.277277656876898</c:v>
                </c:pt>
                <c:pt idx="53">
                  <c:v>42.729983984917297</c:v>
                </c:pt>
                <c:pt idx="54">
                  <c:v>43.6738018747916</c:v>
                </c:pt>
                <c:pt idx="55">
                  <c:v>44.813051822904903</c:v>
                </c:pt>
                <c:pt idx="56">
                  <c:v>46.051670033439898</c:v>
                </c:pt>
                <c:pt idx="57">
                  <c:v>47.138278394760597</c:v>
                </c:pt>
                <c:pt idx="58">
                  <c:v>47.777515968669903</c:v>
                </c:pt>
                <c:pt idx="59">
                  <c:v>47.960862511798801</c:v>
                </c:pt>
                <c:pt idx="60">
                  <c:v>48.091901178021999</c:v>
                </c:pt>
                <c:pt idx="61">
                  <c:v>48.325321082715298</c:v>
                </c:pt>
                <c:pt idx="62">
                  <c:v>47.944668521781502</c:v>
                </c:pt>
                <c:pt idx="63">
                  <c:v>51.146891787726197</c:v>
                </c:pt>
                <c:pt idx="64">
                  <c:v>57.118008256020701</c:v>
                </c:pt>
                <c:pt idx="65">
                  <c:v>61.226794844469097</c:v>
                </c:pt>
                <c:pt idx="66">
                  <c:v>59.602506292193802</c:v>
                </c:pt>
                <c:pt idx="67">
                  <c:v>53.032023113334802</c:v>
                </c:pt>
                <c:pt idx="68">
                  <c:v>47.166682886235002</c:v>
                </c:pt>
                <c:pt idx="69">
                  <c:v>43.498694304350799</c:v>
                </c:pt>
                <c:pt idx="70">
                  <c:v>41.716788077074497</c:v>
                </c:pt>
                <c:pt idx="71">
                  <c:v>41.082788611440797</c:v>
                </c:pt>
                <c:pt idx="72">
                  <c:v>40.960329836905203</c:v>
                </c:pt>
                <c:pt idx="73">
                  <c:v>41.739346514580198</c:v>
                </c:pt>
                <c:pt idx="74">
                  <c:v>43.394836493827498</c:v>
                </c:pt>
                <c:pt idx="75">
                  <c:v>41.121026260847202</c:v>
                </c:pt>
                <c:pt idx="76">
                  <c:v>36.343580273132197</c:v>
                </c:pt>
                <c:pt idx="77">
                  <c:v>32.849141999478697</c:v>
                </c:pt>
                <c:pt idx="78">
                  <c:v>30.986498603828299</c:v>
                </c:pt>
                <c:pt idx="79">
                  <c:v>29.451560963360201</c:v>
                </c:pt>
                <c:pt idx="80">
                  <c:v>30.071446790938399</c:v>
                </c:pt>
                <c:pt idx="81">
                  <c:v>36.410856894415502</c:v>
                </c:pt>
                <c:pt idx="82">
                  <c:v>43.066686206590497</c:v>
                </c:pt>
                <c:pt idx="83">
                  <c:v>42.807790342220798</c:v>
                </c:pt>
                <c:pt idx="84">
                  <c:v>37.7677674005459</c:v>
                </c:pt>
                <c:pt idx="85">
                  <c:v>33.857791867457301</c:v>
                </c:pt>
                <c:pt idx="86">
                  <c:v>38.3607188907907</c:v>
                </c:pt>
                <c:pt idx="87">
                  <c:v>45.019038559454302</c:v>
                </c:pt>
                <c:pt idx="88">
                  <c:v>50.238433084073897</c:v>
                </c:pt>
                <c:pt idx="89">
                  <c:v>53.183344193903203</c:v>
                </c:pt>
                <c:pt idx="90">
                  <c:v>54.656740592133801</c:v>
                </c:pt>
                <c:pt idx="91">
                  <c:v>55.231904743238097</c:v>
                </c:pt>
                <c:pt idx="92">
                  <c:v>55.270639525719098</c:v>
                </c:pt>
                <c:pt idx="93">
                  <c:v>54.981178690728903</c:v>
                </c:pt>
                <c:pt idx="94">
                  <c:v>54.545949552151498</c:v>
                </c:pt>
                <c:pt idx="95">
                  <c:v>54.0651913007095</c:v>
                </c:pt>
                <c:pt idx="96">
                  <c:v>53.589317384342003</c:v>
                </c:pt>
                <c:pt idx="97">
                  <c:v>52.8687656380813</c:v>
                </c:pt>
                <c:pt idx="98">
                  <c:v>51.754601834306897</c:v>
                </c:pt>
                <c:pt idx="99">
                  <c:v>50.7371256616862</c:v>
                </c:pt>
                <c:pt idx="100">
                  <c:v>50.125483275673297</c:v>
                </c:pt>
                <c:pt idx="101">
                  <c:v>49.794035026029697</c:v>
                </c:pt>
                <c:pt idx="102">
                  <c:v>49.654219749484</c:v>
                </c:pt>
                <c:pt idx="103">
                  <c:v>49.606322317750198</c:v>
                </c:pt>
                <c:pt idx="104">
                  <c:v>49.588531578149997</c:v>
                </c:pt>
                <c:pt idx="105">
                  <c:v>49.6334468474587</c:v>
                </c:pt>
                <c:pt idx="106">
                  <c:v>49.6409992458643</c:v>
                </c:pt>
                <c:pt idx="107">
                  <c:v>49.660526997122197</c:v>
                </c:pt>
                <c:pt idx="108">
                  <c:v>49.729528305181098</c:v>
                </c:pt>
                <c:pt idx="109">
                  <c:v>49.750801384749799</c:v>
                </c:pt>
                <c:pt idx="110">
                  <c:v>49.734185822574801</c:v>
                </c:pt>
                <c:pt idx="111">
                  <c:v>49.742573318391798</c:v>
                </c:pt>
                <c:pt idx="112">
                  <c:v>49.774614228763497</c:v>
                </c:pt>
                <c:pt idx="113">
                  <c:v>49.788885330780097</c:v>
                </c:pt>
                <c:pt idx="114">
                  <c:v>49.795371685455201</c:v>
                </c:pt>
                <c:pt idx="115">
                  <c:v>49.826282396914102</c:v>
                </c:pt>
                <c:pt idx="116">
                  <c:v>49.8501865577513</c:v>
                </c:pt>
                <c:pt idx="117">
                  <c:v>49.874585248392599</c:v>
                </c:pt>
                <c:pt idx="118">
                  <c:v>49.908176954020803</c:v>
                </c:pt>
                <c:pt idx="119">
                  <c:v>49.931876597243701</c:v>
                </c:pt>
                <c:pt idx="120">
                  <c:v>49.948781863423299</c:v>
                </c:pt>
                <c:pt idx="121">
                  <c:v>49.945012062152202</c:v>
                </c:pt>
                <c:pt idx="122">
                  <c:v>49.932849949082303</c:v>
                </c:pt>
                <c:pt idx="123">
                  <c:v>49.897882861646799</c:v>
                </c:pt>
                <c:pt idx="124">
                  <c:v>49.985696388601603</c:v>
                </c:pt>
                <c:pt idx="125">
                  <c:v>50.809002245936398</c:v>
                </c:pt>
                <c:pt idx="126">
                  <c:v>51.990534281868598</c:v>
                </c:pt>
                <c:pt idx="127">
                  <c:v>52.729867282395801</c:v>
                </c:pt>
                <c:pt idx="128">
                  <c:v>52.933197722672297</c:v>
                </c:pt>
                <c:pt idx="129">
                  <c:v>52.557514616954002</c:v>
                </c:pt>
                <c:pt idx="130">
                  <c:v>51.9864030298532</c:v>
                </c:pt>
                <c:pt idx="131">
                  <c:v>51.593722559561101</c:v>
                </c:pt>
                <c:pt idx="132">
                  <c:v>50.9481296374286</c:v>
                </c:pt>
                <c:pt idx="133">
                  <c:v>49.5994855453879</c:v>
                </c:pt>
                <c:pt idx="134">
                  <c:v>47.791978753568401</c:v>
                </c:pt>
                <c:pt idx="135">
                  <c:v>46.083503424242302</c:v>
                </c:pt>
                <c:pt idx="136">
                  <c:v>45.045272124274199</c:v>
                </c:pt>
                <c:pt idx="137">
                  <c:v>44.735990550924001</c:v>
                </c:pt>
                <c:pt idx="138">
                  <c:v>44.832675577253902</c:v>
                </c:pt>
                <c:pt idx="139">
                  <c:v>45.170279212826799</c:v>
                </c:pt>
                <c:pt idx="140">
                  <c:v>45.635622857339598</c:v>
                </c:pt>
                <c:pt idx="141">
                  <c:v>46.134554595510899</c:v>
                </c:pt>
                <c:pt idx="142">
                  <c:v>46.609412546064803</c:v>
                </c:pt>
                <c:pt idx="143">
                  <c:v>47.031707039924299</c:v>
                </c:pt>
                <c:pt idx="144">
                  <c:v>47.433594795547798</c:v>
                </c:pt>
                <c:pt idx="145">
                  <c:v>47.764521814881398</c:v>
                </c:pt>
                <c:pt idx="146">
                  <c:v>48.048585308607997</c:v>
                </c:pt>
                <c:pt idx="147">
                  <c:v>48.408193214219601</c:v>
                </c:pt>
                <c:pt idx="148">
                  <c:v>48.7316388641446</c:v>
                </c:pt>
                <c:pt idx="149">
                  <c:v>48.9562890141708</c:v>
                </c:pt>
                <c:pt idx="150">
                  <c:v>49.139558271397298</c:v>
                </c:pt>
                <c:pt idx="151">
                  <c:v>49.273480910321297</c:v>
                </c:pt>
                <c:pt idx="152">
                  <c:v>49.407232508545199</c:v>
                </c:pt>
                <c:pt idx="153">
                  <c:v>49.4931282957333</c:v>
                </c:pt>
                <c:pt idx="154">
                  <c:v>49.191379838527702</c:v>
                </c:pt>
                <c:pt idx="155">
                  <c:v>48.930702163596898</c:v>
                </c:pt>
                <c:pt idx="156">
                  <c:v>49.041680712485899</c:v>
                </c:pt>
                <c:pt idx="157">
                  <c:v>49.238774772288899</c:v>
                </c:pt>
                <c:pt idx="158">
                  <c:v>49.404582719194899</c:v>
                </c:pt>
                <c:pt idx="159">
                  <c:v>49.514365509568897</c:v>
                </c:pt>
                <c:pt idx="160">
                  <c:v>49.589345432803299</c:v>
                </c:pt>
                <c:pt idx="161">
                  <c:v>49.653907626952197</c:v>
                </c:pt>
                <c:pt idx="162">
                  <c:v>49.725167273349001</c:v>
                </c:pt>
                <c:pt idx="163">
                  <c:v>49.793561004492702</c:v>
                </c:pt>
                <c:pt idx="164">
                  <c:v>49.843339751017297</c:v>
                </c:pt>
                <c:pt idx="165">
                  <c:v>49.879915035001403</c:v>
                </c:pt>
                <c:pt idx="166">
                  <c:v>49.8909818858886</c:v>
                </c:pt>
                <c:pt idx="167">
                  <c:v>49.905919701212298</c:v>
                </c:pt>
                <c:pt idx="168">
                  <c:v>49.916659073921203</c:v>
                </c:pt>
                <c:pt idx="169">
                  <c:v>49.897866588547103</c:v>
                </c:pt>
                <c:pt idx="170">
                  <c:v>49.911661483392997</c:v>
                </c:pt>
                <c:pt idx="171">
                  <c:v>49.934736247661299</c:v>
                </c:pt>
                <c:pt idx="172">
                  <c:v>49.954077848994402</c:v>
                </c:pt>
                <c:pt idx="173">
                  <c:v>50.028984026329098</c:v>
                </c:pt>
                <c:pt idx="174">
                  <c:v>49.562150744185502</c:v>
                </c:pt>
                <c:pt idx="175">
                  <c:v>48.740057423491002</c:v>
                </c:pt>
                <c:pt idx="176">
                  <c:v>48.220096736153899</c:v>
                </c:pt>
                <c:pt idx="177">
                  <c:v>48.0075106265081</c:v>
                </c:pt>
                <c:pt idx="178">
                  <c:v>47.993525291018898</c:v>
                </c:pt>
                <c:pt idx="179">
                  <c:v>48.093007321785599</c:v>
                </c:pt>
                <c:pt idx="180">
                  <c:v>48.251707201646099</c:v>
                </c:pt>
                <c:pt idx="181">
                  <c:v>48.419521306256897</c:v>
                </c:pt>
                <c:pt idx="182">
                  <c:v>48.586302828675798</c:v>
                </c:pt>
                <c:pt idx="183">
                  <c:v>48.756959269213297</c:v>
                </c:pt>
                <c:pt idx="184">
                  <c:v>48.9045784100107</c:v>
                </c:pt>
                <c:pt idx="185">
                  <c:v>49.050045159627899</c:v>
                </c:pt>
                <c:pt idx="186">
                  <c:v>49.197140331836202</c:v>
                </c:pt>
                <c:pt idx="187">
                  <c:v>49.323920090932397</c:v>
                </c:pt>
                <c:pt idx="188">
                  <c:v>49.432336953572801</c:v>
                </c:pt>
                <c:pt idx="189">
                  <c:v>49.540611401479197</c:v>
                </c:pt>
                <c:pt idx="190">
                  <c:v>49.591881662538199</c:v>
                </c:pt>
                <c:pt idx="191">
                  <c:v>49.198967484621498</c:v>
                </c:pt>
                <c:pt idx="192">
                  <c:v>48.666234375577602</c:v>
                </c:pt>
                <c:pt idx="193">
                  <c:v>48.4357873853562</c:v>
                </c:pt>
                <c:pt idx="194">
                  <c:v>48.400480813592402</c:v>
                </c:pt>
                <c:pt idx="195">
                  <c:v>48.448984961700901</c:v>
                </c:pt>
                <c:pt idx="196">
                  <c:v>48.5456198732358</c:v>
                </c:pt>
                <c:pt idx="197">
                  <c:v>48.694317344314499</c:v>
                </c:pt>
                <c:pt idx="198">
                  <c:v>48.846122636790703</c:v>
                </c:pt>
                <c:pt idx="199">
                  <c:v>48.997114150540298</c:v>
                </c:pt>
                <c:pt idx="200">
                  <c:v>48.988670606228602</c:v>
                </c:pt>
                <c:pt idx="201">
                  <c:v>48.886718203319298</c:v>
                </c:pt>
                <c:pt idx="202">
                  <c:v>48.257425353625898</c:v>
                </c:pt>
                <c:pt idx="203">
                  <c:v>46.330425390406099</c:v>
                </c:pt>
                <c:pt idx="204">
                  <c:v>43.992319716347502</c:v>
                </c:pt>
                <c:pt idx="205">
                  <c:v>42.569701726962798</c:v>
                </c:pt>
                <c:pt idx="206">
                  <c:v>42.107242994047198</c:v>
                </c:pt>
                <c:pt idx="207">
                  <c:v>42.216957922192101</c:v>
                </c:pt>
                <c:pt idx="208">
                  <c:v>42.705390753942503</c:v>
                </c:pt>
                <c:pt idx="209">
                  <c:v>43.406002581659997</c:v>
                </c:pt>
                <c:pt idx="210">
                  <c:v>44.201065603916597</c:v>
                </c:pt>
                <c:pt idx="211">
                  <c:v>44.977821362534399</c:v>
                </c:pt>
                <c:pt idx="212">
                  <c:v>45.696195286866399</c:v>
                </c:pt>
                <c:pt idx="213">
                  <c:v>46.338610629758698</c:v>
                </c:pt>
                <c:pt idx="214">
                  <c:v>46.8921936232082</c:v>
                </c:pt>
                <c:pt idx="215">
                  <c:v>47.362343645064797</c:v>
                </c:pt>
                <c:pt idx="216">
                  <c:v>47.6961658297421</c:v>
                </c:pt>
                <c:pt idx="217">
                  <c:v>47.562494451666602</c:v>
                </c:pt>
                <c:pt idx="218">
                  <c:v>47.551382106418899</c:v>
                </c:pt>
                <c:pt idx="219">
                  <c:v>47.967474525635801</c:v>
                </c:pt>
                <c:pt idx="220">
                  <c:v>48.373398233565098</c:v>
                </c:pt>
                <c:pt idx="221">
                  <c:v>48.6813062930771</c:v>
                </c:pt>
                <c:pt idx="222">
                  <c:v>48.803026342759701</c:v>
                </c:pt>
                <c:pt idx="223">
                  <c:v>48.740636630733498</c:v>
                </c:pt>
                <c:pt idx="224">
                  <c:v>47.083094651134402</c:v>
                </c:pt>
                <c:pt idx="225">
                  <c:v>44.005850820621497</c:v>
                </c:pt>
                <c:pt idx="226">
                  <c:v>41.659172068856499</c:v>
                </c:pt>
                <c:pt idx="227">
                  <c:v>40.568337629131101</c:v>
                </c:pt>
                <c:pt idx="228">
                  <c:v>40.317882558789897</c:v>
                </c:pt>
                <c:pt idx="229">
                  <c:v>40.5931566395411</c:v>
                </c:pt>
                <c:pt idx="230">
                  <c:v>41.201844482280997</c:v>
                </c:pt>
                <c:pt idx="231">
                  <c:v>42.020387112946899</c:v>
                </c:pt>
                <c:pt idx="232">
                  <c:v>42.950546857969201</c:v>
                </c:pt>
                <c:pt idx="233">
                  <c:v>43.873249013689097</c:v>
                </c:pt>
                <c:pt idx="234">
                  <c:v>44.739487553884402</c:v>
                </c:pt>
                <c:pt idx="235">
                  <c:v>45.608827114790401</c:v>
                </c:pt>
                <c:pt idx="236">
                  <c:v>45.449312327409203</c:v>
                </c:pt>
                <c:pt idx="237">
                  <c:v>42.863931524189397</c:v>
                </c:pt>
                <c:pt idx="238">
                  <c:v>39.9588371061636</c:v>
                </c:pt>
                <c:pt idx="239">
                  <c:v>38.514697654558098</c:v>
                </c:pt>
                <c:pt idx="240">
                  <c:v>37.977172302026801</c:v>
                </c:pt>
                <c:pt idx="241">
                  <c:v>38.0987381547342</c:v>
                </c:pt>
                <c:pt idx="242">
                  <c:v>38.724202348205601</c:v>
                </c:pt>
                <c:pt idx="243">
                  <c:v>39.654610340954598</c:v>
                </c:pt>
                <c:pt idx="244">
                  <c:v>40.667049026268302</c:v>
                </c:pt>
                <c:pt idx="245">
                  <c:v>41.684152890473499</c:v>
                </c:pt>
                <c:pt idx="246">
                  <c:v>42.707214632116603</c:v>
                </c:pt>
                <c:pt idx="247">
                  <c:v>43.641542032621203</c:v>
                </c:pt>
                <c:pt idx="248">
                  <c:v>44.467423813529997</c:v>
                </c:pt>
                <c:pt idx="249">
                  <c:v>45.233324708005497</c:v>
                </c:pt>
                <c:pt idx="250">
                  <c:v>45.959316953195803</c:v>
                </c:pt>
                <c:pt idx="251">
                  <c:v>46.575721794290999</c:v>
                </c:pt>
                <c:pt idx="252">
                  <c:v>46.983128683993101</c:v>
                </c:pt>
                <c:pt idx="253">
                  <c:v>47.274094574554397</c:v>
                </c:pt>
                <c:pt idx="254">
                  <c:v>47.600221571328099</c:v>
                </c:pt>
                <c:pt idx="255">
                  <c:v>47.963986545369202</c:v>
                </c:pt>
                <c:pt idx="256">
                  <c:v>48.356964406059703</c:v>
                </c:pt>
                <c:pt idx="257">
                  <c:v>48.715066587050401</c:v>
                </c:pt>
                <c:pt idx="258">
                  <c:v>48.975680789777599</c:v>
                </c:pt>
                <c:pt idx="259">
                  <c:v>49.261987467879599</c:v>
                </c:pt>
                <c:pt idx="260">
                  <c:v>49.574605180320503</c:v>
                </c:pt>
                <c:pt idx="261">
                  <c:v>49.815495791223697</c:v>
                </c:pt>
                <c:pt idx="262">
                  <c:v>50.169760872476502</c:v>
                </c:pt>
                <c:pt idx="263">
                  <c:v>50.408676985934498</c:v>
                </c:pt>
                <c:pt idx="264">
                  <c:v>50.417400870226999</c:v>
                </c:pt>
                <c:pt idx="265">
                  <c:v>50.422654216253797</c:v>
                </c:pt>
                <c:pt idx="266">
                  <c:v>50.372476365046801</c:v>
                </c:pt>
                <c:pt idx="267">
                  <c:v>50.194461703956399</c:v>
                </c:pt>
                <c:pt idx="268">
                  <c:v>50.163533817747698</c:v>
                </c:pt>
                <c:pt idx="269">
                  <c:v>51.246164125918298</c:v>
                </c:pt>
                <c:pt idx="270">
                  <c:v>52.767873969692197</c:v>
                </c:pt>
                <c:pt idx="271">
                  <c:v>53.754531800530003</c:v>
                </c:pt>
                <c:pt idx="272">
                  <c:v>54.163115608435703</c:v>
                </c:pt>
                <c:pt idx="273">
                  <c:v>54.1525291838296</c:v>
                </c:pt>
                <c:pt idx="274">
                  <c:v>55.233741086050998</c:v>
                </c:pt>
                <c:pt idx="275">
                  <c:v>56.874326104214703</c:v>
                </c:pt>
                <c:pt idx="276">
                  <c:v>57.709892661463002</c:v>
                </c:pt>
                <c:pt idx="277">
                  <c:v>57.878129806888097</c:v>
                </c:pt>
                <c:pt idx="278">
                  <c:v>57.6279194309868</c:v>
                </c:pt>
                <c:pt idx="279">
                  <c:v>57.167499005238597</c:v>
                </c:pt>
                <c:pt idx="280">
                  <c:v>56.342148385867397</c:v>
                </c:pt>
                <c:pt idx="281">
                  <c:v>55.295926427209601</c:v>
                </c:pt>
                <c:pt idx="282">
                  <c:v>54.313817690717997</c:v>
                </c:pt>
                <c:pt idx="283">
                  <c:v>53.452722207647199</c:v>
                </c:pt>
                <c:pt idx="284">
                  <c:v>52.766919269646202</c:v>
                </c:pt>
                <c:pt idx="285">
                  <c:v>52.2541208335916</c:v>
                </c:pt>
                <c:pt idx="286">
                  <c:v>51.804909212978799</c:v>
                </c:pt>
                <c:pt idx="287">
                  <c:v>51.361213666440499</c:v>
                </c:pt>
                <c:pt idx="288">
                  <c:v>51.0223105787341</c:v>
                </c:pt>
                <c:pt idx="289">
                  <c:v>50.755876837651897</c:v>
                </c:pt>
                <c:pt idx="290">
                  <c:v>50.540123384292997</c:v>
                </c:pt>
                <c:pt idx="291">
                  <c:v>50.392768971928703</c:v>
                </c:pt>
                <c:pt idx="292">
                  <c:v>50.281190551860803</c:v>
                </c:pt>
                <c:pt idx="293">
                  <c:v>50.180702412703802</c:v>
                </c:pt>
                <c:pt idx="294">
                  <c:v>50.077410645020301</c:v>
                </c:pt>
                <c:pt idx="295">
                  <c:v>49.976977620476497</c:v>
                </c:pt>
                <c:pt idx="296">
                  <c:v>49.8995973798161</c:v>
                </c:pt>
                <c:pt idx="297">
                  <c:v>49.8715065029605</c:v>
                </c:pt>
                <c:pt idx="298">
                  <c:v>49.890504918102003</c:v>
                </c:pt>
                <c:pt idx="299">
                  <c:v>49.921961588368902</c:v>
                </c:pt>
                <c:pt idx="300">
                  <c:v>49.945545851707799</c:v>
                </c:pt>
                <c:pt idx="301">
                  <c:v>49.979759373016499</c:v>
                </c:pt>
                <c:pt idx="302">
                  <c:v>50.000173614355496</c:v>
                </c:pt>
                <c:pt idx="303">
                  <c:v>49.378868530941297</c:v>
                </c:pt>
                <c:pt idx="304">
                  <c:v>48.810804598177803</c:v>
                </c:pt>
                <c:pt idx="305">
                  <c:v>48.9237680663311</c:v>
                </c:pt>
                <c:pt idx="306">
                  <c:v>49.210019756066799</c:v>
                </c:pt>
                <c:pt idx="307">
                  <c:v>49.472112080098398</c:v>
                </c:pt>
                <c:pt idx="308">
                  <c:v>49.697064140486198</c:v>
                </c:pt>
                <c:pt idx="309">
                  <c:v>49.833295006915499</c:v>
                </c:pt>
                <c:pt idx="310">
                  <c:v>49.9348371312783</c:v>
                </c:pt>
                <c:pt idx="311">
                  <c:v>50.096095345232897</c:v>
                </c:pt>
                <c:pt idx="312">
                  <c:v>50.271482052670201</c:v>
                </c:pt>
                <c:pt idx="313">
                  <c:v>50.400068519332201</c:v>
                </c:pt>
                <c:pt idx="314">
                  <c:v>50.4473835809709</c:v>
                </c:pt>
                <c:pt idx="315">
                  <c:v>50.476409969379802</c:v>
                </c:pt>
                <c:pt idx="316">
                  <c:v>50.502195870817303</c:v>
                </c:pt>
                <c:pt idx="317">
                  <c:v>50.546072667329902</c:v>
                </c:pt>
                <c:pt idx="318">
                  <c:v>50.592496088015103</c:v>
                </c:pt>
                <c:pt idx="319">
                  <c:v>50.662062308238497</c:v>
                </c:pt>
                <c:pt idx="320">
                  <c:v>50.750545314474003</c:v>
                </c:pt>
                <c:pt idx="321">
                  <c:v>50.787166918769003</c:v>
                </c:pt>
                <c:pt idx="322">
                  <c:v>50.791418963165498</c:v>
                </c:pt>
                <c:pt idx="323">
                  <c:v>50.755842834915001</c:v>
                </c:pt>
                <c:pt idx="324">
                  <c:v>50.684539730888702</c:v>
                </c:pt>
                <c:pt idx="325">
                  <c:v>50.624843072204499</c:v>
                </c:pt>
                <c:pt idx="326">
                  <c:v>50.572892730974097</c:v>
                </c:pt>
                <c:pt idx="327">
                  <c:v>50.513861433608099</c:v>
                </c:pt>
                <c:pt idx="328">
                  <c:v>50.453017921227001</c:v>
                </c:pt>
                <c:pt idx="329">
                  <c:v>50.377092494608199</c:v>
                </c:pt>
                <c:pt idx="330">
                  <c:v>50.314077942247003</c:v>
                </c:pt>
                <c:pt idx="331">
                  <c:v>50.290844966726098</c:v>
                </c:pt>
                <c:pt idx="332">
                  <c:v>50.277230741509001</c:v>
                </c:pt>
                <c:pt idx="333">
                  <c:v>50.239287601701903</c:v>
                </c:pt>
                <c:pt idx="334">
                  <c:v>50.223348274450103</c:v>
                </c:pt>
                <c:pt idx="335">
                  <c:v>50.165004540257499</c:v>
                </c:pt>
                <c:pt idx="336">
                  <c:v>50.063006931452101</c:v>
                </c:pt>
                <c:pt idx="337">
                  <c:v>50.045461624703201</c:v>
                </c:pt>
                <c:pt idx="338">
                  <c:v>50.092031506334699</c:v>
                </c:pt>
                <c:pt idx="339">
                  <c:v>50.131788914191297</c:v>
                </c:pt>
                <c:pt idx="340">
                  <c:v>50.1510466603008</c:v>
                </c:pt>
                <c:pt idx="341">
                  <c:v>50.139713188685597</c:v>
                </c:pt>
                <c:pt idx="342">
                  <c:v>50.078412868890702</c:v>
                </c:pt>
                <c:pt idx="343">
                  <c:v>49.973797217929899</c:v>
                </c:pt>
                <c:pt idx="344">
                  <c:v>49.929914967421503</c:v>
                </c:pt>
                <c:pt idx="345">
                  <c:v>50.0317737811773</c:v>
                </c:pt>
                <c:pt idx="346">
                  <c:v>50.216849838814902</c:v>
                </c:pt>
                <c:pt idx="347">
                  <c:v>50.400865063476203</c:v>
                </c:pt>
                <c:pt idx="348">
                  <c:v>50.544672906203303</c:v>
                </c:pt>
                <c:pt idx="349">
                  <c:v>50.641970242136203</c:v>
                </c:pt>
                <c:pt idx="350">
                  <c:v>50.655245642618802</c:v>
                </c:pt>
                <c:pt idx="351">
                  <c:v>50.605042551935703</c:v>
                </c:pt>
                <c:pt idx="352">
                  <c:v>50.578958776184898</c:v>
                </c:pt>
                <c:pt idx="353">
                  <c:v>50.614634279366101</c:v>
                </c:pt>
                <c:pt idx="354">
                  <c:v>50.652020443516001</c:v>
                </c:pt>
                <c:pt idx="355">
                  <c:v>50.645792007879301</c:v>
                </c:pt>
                <c:pt idx="356">
                  <c:v>50.612257487782102</c:v>
                </c:pt>
                <c:pt idx="357">
                  <c:v>50.546326930254502</c:v>
                </c:pt>
                <c:pt idx="358">
                  <c:v>50.548645028125001</c:v>
                </c:pt>
                <c:pt idx="359">
                  <c:v>50.529822600454303</c:v>
                </c:pt>
                <c:pt idx="360">
                  <c:v>50.469727857412899</c:v>
                </c:pt>
                <c:pt idx="361">
                  <c:v>50.405504280497802</c:v>
                </c:pt>
                <c:pt idx="362">
                  <c:v>50.334389164353198</c:v>
                </c:pt>
                <c:pt idx="363">
                  <c:v>50.288446103496298</c:v>
                </c:pt>
                <c:pt idx="364">
                  <c:v>50.262863938852398</c:v>
                </c:pt>
                <c:pt idx="365">
                  <c:v>50.248955682095499</c:v>
                </c:pt>
                <c:pt idx="366">
                  <c:v>50.262077369733497</c:v>
                </c:pt>
                <c:pt idx="367">
                  <c:v>50.286943458750102</c:v>
                </c:pt>
                <c:pt idx="368">
                  <c:v>50.239473265754</c:v>
                </c:pt>
                <c:pt idx="369">
                  <c:v>50.172258710756999</c:v>
                </c:pt>
                <c:pt idx="370">
                  <c:v>50.136224495859899</c:v>
                </c:pt>
                <c:pt idx="371">
                  <c:v>50.0905520322546</c:v>
                </c:pt>
                <c:pt idx="372">
                  <c:v>50.093245298256797</c:v>
                </c:pt>
                <c:pt idx="373">
                  <c:v>50.116922799064902</c:v>
                </c:pt>
                <c:pt idx="374">
                  <c:v>50.0788697266822</c:v>
                </c:pt>
                <c:pt idx="375">
                  <c:v>50.022604295772702</c:v>
                </c:pt>
                <c:pt idx="376">
                  <c:v>50.002703071413897</c:v>
                </c:pt>
                <c:pt idx="377">
                  <c:v>49.970982872408001</c:v>
                </c:pt>
                <c:pt idx="378">
                  <c:v>49.940322738156098</c:v>
                </c:pt>
                <c:pt idx="379">
                  <c:v>49.904661634540503</c:v>
                </c:pt>
                <c:pt idx="380">
                  <c:v>49.874540221841002</c:v>
                </c:pt>
                <c:pt idx="381">
                  <c:v>49.892239621789301</c:v>
                </c:pt>
                <c:pt idx="382">
                  <c:v>49.922678195114102</c:v>
                </c:pt>
                <c:pt idx="383">
                  <c:v>48.756875917192303</c:v>
                </c:pt>
                <c:pt idx="384">
                  <c:v>46.440827079257602</c:v>
                </c:pt>
                <c:pt idx="385">
                  <c:v>44.562547174175201</c:v>
                </c:pt>
                <c:pt idx="386">
                  <c:v>43.561503017647802</c:v>
                </c:pt>
                <c:pt idx="387">
                  <c:v>43.2406871139071</c:v>
                </c:pt>
                <c:pt idx="388">
                  <c:v>43.399143683215499</c:v>
                </c:pt>
                <c:pt idx="389">
                  <c:v>43.814520469331903</c:v>
                </c:pt>
                <c:pt idx="390">
                  <c:v>44.3511059184818</c:v>
                </c:pt>
                <c:pt idx="391">
                  <c:v>44.9108064899402</c:v>
                </c:pt>
                <c:pt idx="392">
                  <c:v>45.4831913715567</c:v>
                </c:pt>
                <c:pt idx="393">
                  <c:v>46.016288539277497</c:v>
                </c:pt>
                <c:pt idx="394">
                  <c:v>46.458955393236799</c:v>
                </c:pt>
                <c:pt idx="395">
                  <c:v>46.871657072175402</c:v>
                </c:pt>
                <c:pt idx="396">
                  <c:v>47.242752650650203</c:v>
                </c:pt>
                <c:pt idx="397">
                  <c:v>47.591905038158302</c:v>
                </c:pt>
                <c:pt idx="398">
                  <c:v>47.955888768065499</c:v>
                </c:pt>
                <c:pt idx="399">
                  <c:v>48.297327324971299</c:v>
                </c:pt>
                <c:pt idx="400">
                  <c:v>48.594683620875699</c:v>
                </c:pt>
                <c:pt idx="401">
                  <c:v>48.816573090954201</c:v>
                </c:pt>
                <c:pt idx="402">
                  <c:v>48.9836574002844</c:v>
                </c:pt>
                <c:pt idx="403">
                  <c:v>49.136920887666001</c:v>
                </c:pt>
                <c:pt idx="404">
                  <c:v>49.257680976115203</c:v>
                </c:pt>
                <c:pt idx="405">
                  <c:v>49.3709635476975</c:v>
                </c:pt>
                <c:pt idx="406">
                  <c:v>49.487006328458499</c:v>
                </c:pt>
                <c:pt idx="407">
                  <c:v>49.517703244979998</c:v>
                </c:pt>
                <c:pt idx="408">
                  <c:v>49.482765968388897</c:v>
                </c:pt>
                <c:pt idx="409">
                  <c:v>49.500851080298503</c:v>
                </c:pt>
                <c:pt idx="410">
                  <c:v>49.5465113480276</c:v>
                </c:pt>
                <c:pt idx="411">
                  <c:v>49.530499406316302</c:v>
                </c:pt>
                <c:pt idx="412">
                  <c:v>49.461992395447702</c:v>
                </c:pt>
                <c:pt idx="413">
                  <c:v>49.393364586359297</c:v>
                </c:pt>
                <c:pt idx="414">
                  <c:v>49.409826431352997</c:v>
                </c:pt>
                <c:pt idx="415">
                  <c:v>49.472968745205002</c:v>
                </c:pt>
                <c:pt idx="416">
                  <c:v>49.572926664099001</c:v>
                </c:pt>
                <c:pt idx="417">
                  <c:v>49.717994071691798</c:v>
                </c:pt>
                <c:pt idx="418">
                  <c:v>49.8740955515648</c:v>
                </c:pt>
                <c:pt idx="419">
                  <c:v>49.994855169555798</c:v>
                </c:pt>
                <c:pt idx="420">
                  <c:v>50.076815823949701</c:v>
                </c:pt>
                <c:pt idx="421">
                  <c:v>50.142218752865404</c:v>
                </c:pt>
                <c:pt idx="422">
                  <c:v>50.0272129625152</c:v>
                </c:pt>
                <c:pt idx="423">
                  <c:v>49.834847110305603</c:v>
                </c:pt>
                <c:pt idx="424">
                  <c:v>49.746754308908997</c:v>
                </c:pt>
                <c:pt idx="425">
                  <c:v>49.680350209687603</c:v>
                </c:pt>
                <c:pt idx="426">
                  <c:v>49.586858576162001</c:v>
                </c:pt>
                <c:pt idx="427">
                  <c:v>49.580831441175</c:v>
                </c:pt>
                <c:pt idx="428">
                  <c:v>49.619705935908101</c:v>
                </c:pt>
                <c:pt idx="429">
                  <c:v>49.699610199986999</c:v>
                </c:pt>
                <c:pt idx="430">
                  <c:v>49.756378652823599</c:v>
                </c:pt>
                <c:pt idx="431">
                  <c:v>49.745278982042301</c:v>
                </c:pt>
                <c:pt idx="432">
                  <c:v>49.7318356214763</c:v>
                </c:pt>
                <c:pt idx="433">
                  <c:v>49.7533864933065</c:v>
                </c:pt>
                <c:pt idx="434">
                  <c:v>49.7906064010538</c:v>
                </c:pt>
                <c:pt idx="435">
                  <c:v>49.843116305593597</c:v>
                </c:pt>
                <c:pt idx="436">
                  <c:v>49.981434817599599</c:v>
                </c:pt>
                <c:pt idx="437">
                  <c:v>50.115476449546399</c:v>
                </c:pt>
                <c:pt idx="438">
                  <c:v>50.167401587194298</c:v>
                </c:pt>
                <c:pt idx="439">
                  <c:v>50.146038202625903</c:v>
                </c:pt>
                <c:pt idx="440">
                  <c:v>50.045625222253904</c:v>
                </c:pt>
                <c:pt idx="441">
                  <c:v>49.984015032433497</c:v>
                </c:pt>
                <c:pt idx="442">
                  <c:v>49.988215233485498</c:v>
                </c:pt>
                <c:pt idx="443">
                  <c:v>50.0083813227997</c:v>
                </c:pt>
                <c:pt idx="444">
                  <c:v>50.002254004247902</c:v>
                </c:pt>
                <c:pt idx="445">
                  <c:v>49.934876818151899</c:v>
                </c:pt>
                <c:pt idx="446">
                  <c:v>49.846829529347197</c:v>
                </c:pt>
                <c:pt idx="447">
                  <c:v>49.712833258481403</c:v>
                </c:pt>
                <c:pt idx="448">
                  <c:v>49.577540162303499</c:v>
                </c:pt>
                <c:pt idx="449">
                  <c:v>49.505986316323003</c:v>
                </c:pt>
                <c:pt idx="450">
                  <c:v>49.479521619947803</c:v>
                </c:pt>
                <c:pt idx="451">
                  <c:v>49.450129345665502</c:v>
                </c:pt>
                <c:pt idx="452">
                  <c:v>49.441259634539698</c:v>
                </c:pt>
                <c:pt idx="453">
                  <c:v>49.5244071590256</c:v>
                </c:pt>
                <c:pt idx="454">
                  <c:v>49.660629697567202</c:v>
                </c:pt>
                <c:pt idx="455">
                  <c:v>49.779835281459903</c:v>
                </c:pt>
                <c:pt idx="456">
                  <c:v>49.901797657209002</c:v>
                </c:pt>
                <c:pt idx="457">
                  <c:v>49.9822758815749</c:v>
                </c:pt>
                <c:pt idx="458">
                  <c:v>49.939125972022097</c:v>
                </c:pt>
                <c:pt idx="459">
                  <c:v>49.8541878207172</c:v>
                </c:pt>
                <c:pt idx="460">
                  <c:v>49.770325212388101</c:v>
                </c:pt>
                <c:pt idx="461">
                  <c:v>49.661161922450198</c:v>
                </c:pt>
                <c:pt idx="462">
                  <c:v>49.641328957305099</c:v>
                </c:pt>
                <c:pt idx="463">
                  <c:v>49.7361375809962</c:v>
                </c:pt>
                <c:pt idx="464">
                  <c:v>49.8395290036391</c:v>
                </c:pt>
                <c:pt idx="465">
                  <c:v>49.897829233275203</c:v>
                </c:pt>
                <c:pt idx="466">
                  <c:v>49.925975774771402</c:v>
                </c:pt>
                <c:pt idx="467">
                  <c:v>49.947723064785201</c:v>
                </c:pt>
                <c:pt idx="468">
                  <c:v>49.930490064055398</c:v>
                </c:pt>
                <c:pt idx="469">
                  <c:v>49.892510571599999</c:v>
                </c:pt>
                <c:pt idx="470">
                  <c:v>49.888814110281601</c:v>
                </c:pt>
                <c:pt idx="471">
                  <c:v>49.9396260302046</c:v>
                </c:pt>
                <c:pt idx="472">
                  <c:v>49.8868887439288</c:v>
                </c:pt>
                <c:pt idx="473">
                  <c:v>49.770355690602798</c:v>
                </c:pt>
                <c:pt idx="474">
                  <c:v>49.734524296722803</c:v>
                </c:pt>
                <c:pt idx="475">
                  <c:v>49.821289256155602</c:v>
                </c:pt>
                <c:pt idx="476">
                  <c:v>49.960055524241398</c:v>
                </c:pt>
                <c:pt idx="477">
                  <c:v>50.019822350307798</c:v>
                </c:pt>
                <c:pt idx="478">
                  <c:v>50.062882757638398</c:v>
                </c:pt>
                <c:pt idx="479">
                  <c:v>50.084408655932997</c:v>
                </c:pt>
                <c:pt idx="480">
                  <c:v>50.082516004723999</c:v>
                </c:pt>
                <c:pt idx="481">
                  <c:v>50.126353381753503</c:v>
                </c:pt>
                <c:pt idx="482">
                  <c:v>50.128790785243801</c:v>
                </c:pt>
                <c:pt idx="483">
                  <c:v>49.996131808990299</c:v>
                </c:pt>
                <c:pt idx="484">
                  <c:v>49.817782732807402</c:v>
                </c:pt>
                <c:pt idx="485">
                  <c:v>49.709515321876999</c:v>
                </c:pt>
                <c:pt idx="486">
                  <c:v>49.630895864265597</c:v>
                </c:pt>
                <c:pt idx="487">
                  <c:v>49.581656794887401</c:v>
                </c:pt>
                <c:pt idx="488">
                  <c:v>49.581323094748797</c:v>
                </c:pt>
                <c:pt idx="489">
                  <c:v>49.547863840353401</c:v>
                </c:pt>
                <c:pt idx="490">
                  <c:v>49.534130505837197</c:v>
                </c:pt>
                <c:pt idx="491">
                  <c:v>49.540220782294803</c:v>
                </c:pt>
                <c:pt idx="492">
                  <c:v>49.500070918595704</c:v>
                </c:pt>
                <c:pt idx="493">
                  <c:v>49.464734683135703</c:v>
                </c:pt>
                <c:pt idx="494">
                  <c:v>49.446685016741398</c:v>
                </c:pt>
                <c:pt idx="495">
                  <c:v>49.459940772410498</c:v>
                </c:pt>
                <c:pt idx="496">
                  <c:v>49.4722143282806</c:v>
                </c:pt>
                <c:pt idx="497">
                  <c:v>49.4728029980811</c:v>
                </c:pt>
                <c:pt idx="498">
                  <c:v>49.4782372799651</c:v>
                </c:pt>
                <c:pt idx="499">
                  <c:v>49.437955457977203</c:v>
                </c:pt>
                <c:pt idx="500">
                  <c:v>49.424022131525902</c:v>
                </c:pt>
                <c:pt idx="501">
                  <c:v>49.468337995564298</c:v>
                </c:pt>
                <c:pt idx="502">
                  <c:v>49.503041812530199</c:v>
                </c:pt>
                <c:pt idx="503">
                  <c:v>49.565960509047201</c:v>
                </c:pt>
                <c:pt idx="504">
                  <c:v>49.655489546145603</c:v>
                </c:pt>
                <c:pt idx="505">
                  <c:v>49.7294529171566</c:v>
                </c:pt>
                <c:pt idx="506">
                  <c:v>49.756081704875697</c:v>
                </c:pt>
                <c:pt idx="507">
                  <c:v>49.771297486572799</c:v>
                </c:pt>
                <c:pt idx="508">
                  <c:v>49.822701620769799</c:v>
                </c:pt>
                <c:pt idx="509">
                  <c:v>49.845230929376299</c:v>
                </c:pt>
                <c:pt idx="510">
                  <c:v>49.786207070102201</c:v>
                </c:pt>
                <c:pt idx="511">
                  <c:v>49.762333510167402</c:v>
                </c:pt>
                <c:pt idx="512">
                  <c:v>49.851553654775799</c:v>
                </c:pt>
                <c:pt idx="513">
                  <c:v>50.012290394546703</c:v>
                </c:pt>
                <c:pt idx="514">
                  <c:v>50.180125231712097</c:v>
                </c:pt>
                <c:pt idx="515">
                  <c:v>50.2821522967294</c:v>
                </c:pt>
                <c:pt idx="516">
                  <c:v>50.323433521411502</c:v>
                </c:pt>
                <c:pt idx="517">
                  <c:v>50.422002315956398</c:v>
                </c:pt>
                <c:pt idx="518">
                  <c:v>50.5437255503142</c:v>
                </c:pt>
                <c:pt idx="519">
                  <c:v>50.601774275468998</c:v>
                </c:pt>
                <c:pt idx="520">
                  <c:v>50.7334653147701</c:v>
                </c:pt>
                <c:pt idx="521">
                  <c:v>50.842537555308503</c:v>
                </c:pt>
                <c:pt idx="522">
                  <c:v>50.784361122091099</c:v>
                </c:pt>
                <c:pt idx="523">
                  <c:v>50.566974177589501</c:v>
                </c:pt>
                <c:pt idx="524">
                  <c:v>50.191876030217401</c:v>
                </c:pt>
                <c:pt idx="525">
                  <c:v>50.001075402913401</c:v>
                </c:pt>
                <c:pt idx="526">
                  <c:v>50.089958763391998</c:v>
                </c:pt>
                <c:pt idx="527">
                  <c:v>50.373332252107097</c:v>
                </c:pt>
                <c:pt idx="528">
                  <c:v>50.726790705866897</c:v>
                </c:pt>
                <c:pt idx="529">
                  <c:v>50.841409878838199</c:v>
                </c:pt>
                <c:pt idx="530">
                  <c:v>50.727822821068898</c:v>
                </c:pt>
                <c:pt idx="531">
                  <c:v>50.696140483651497</c:v>
                </c:pt>
                <c:pt idx="532">
                  <c:v>50.765832700770801</c:v>
                </c:pt>
                <c:pt idx="533">
                  <c:v>50.777325323862698</c:v>
                </c:pt>
                <c:pt idx="534">
                  <c:v>50.720388823231502</c:v>
                </c:pt>
                <c:pt idx="535">
                  <c:v>50.7051701640275</c:v>
                </c:pt>
                <c:pt idx="536">
                  <c:v>50.690341999270899</c:v>
                </c:pt>
                <c:pt idx="537">
                  <c:v>50.621857764717703</c:v>
                </c:pt>
                <c:pt idx="538">
                  <c:v>50.617895614252802</c:v>
                </c:pt>
                <c:pt idx="539">
                  <c:v>50.732347294274597</c:v>
                </c:pt>
                <c:pt idx="540">
                  <c:v>50.9008074222536</c:v>
                </c:pt>
                <c:pt idx="541">
                  <c:v>51.219768638166101</c:v>
                </c:pt>
                <c:pt idx="542">
                  <c:v>49.978373787441299</c:v>
                </c:pt>
                <c:pt idx="543">
                  <c:v>47.113678693132002</c:v>
                </c:pt>
                <c:pt idx="544">
                  <c:v>45.059659660500699</c:v>
                </c:pt>
                <c:pt idx="545">
                  <c:v>40.541277208748198</c:v>
                </c:pt>
                <c:pt idx="546">
                  <c:v>35.938084935700402</c:v>
                </c:pt>
                <c:pt idx="547">
                  <c:v>37.431014227857503</c:v>
                </c:pt>
                <c:pt idx="548">
                  <c:v>42.982645070135902</c:v>
                </c:pt>
                <c:pt idx="549">
                  <c:v>47.216483302080697</c:v>
                </c:pt>
                <c:pt idx="550">
                  <c:v>50.405978474474701</c:v>
                </c:pt>
                <c:pt idx="551">
                  <c:v>52.848258618988702</c:v>
                </c:pt>
                <c:pt idx="552">
                  <c:v>54.486143251508501</c:v>
                </c:pt>
                <c:pt idx="553">
                  <c:v>55.358695679392703</c:v>
                </c:pt>
                <c:pt idx="554">
                  <c:v>55.661600468480103</c:v>
                </c:pt>
                <c:pt idx="555">
                  <c:v>55.585676658319798</c:v>
                </c:pt>
                <c:pt idx="556">
                  <c:v>55.489934729765601</c:v>
                </c:pt>
                <c:pt idx="557">
                  <c:v>55.355020129774999</c:v>
                </c:pt>
                <c:pt idx="558">
                  <c:v>55.021114067888497</c:v>
                </c:pt>
                <c:pt idx="559">
                  <c:v>54.594278968387499</c:v>
                </c:pt>
                <c:pt idx="560">
                  <c:v>53.932798028418297</c:v>
                </c:pt>
                <c:pt idx="561">
                  <c:v>53.091592460569302</c:v>
                </c:pt>
                <c:pt idx="562">
                  <c:v>52.283466756830101</c:v>
                </c:pt>
                <c:pt idx="563">
                  <c:v>51.595737450356602</c:v>
                </c:pt>
                <c:pt idx="564">
                  <c:v>51.044991200771399</c:v>
                </c:pt>
                <c:pt idx="565">
                  <c:v>50.696912219228103</c:v>
                </c:pt>
                <c:pt idx="566">
                  <c:v>50.557688450992202</c:v>
                </c:pt>
                <c:pt idx="567">
                  <c:v>50.588317011628703</c:v>
                </c:pt>
                <c:pt idx="568">
                  <c:v>50.728330809103497</c:v>
                </c:pt>
                <c:pt idx="569">
                  <c:v>50.704444932279898</c:v>
                </c:pt>
                <c:pt idx="570">
                  <c:v>50.385522041551297</c:v>
                </c:pt>
                <c:pt idx="571">
                  <c:v>49.8609382524834</c:v>
                </c:pt>
                <c:pt idx="572">
                  <c:v>49.557945815633502</c:v>
                </c:pt>
                <c:pt idx="573">
                  <c:v>49.498839243026602</c:v>
                </c:pt>
                <c:pt idx="574">
                  <c:v>49.464336280437202</c:v>
                </c:pt>
                <c:pt idx="575">
                  <c:v>49.373547261314698</c:v>
                </c:pt>
                <c:pt idx="576">
                  <c:v>49.244107894045698</c:v>
                </c:pt>
                <c:pt idx="577">
                  <c:v>49.218173846751199</c:v>
                </c:pt>
                <c:pt idx="578">
                  <c:v>49.500565344519501</c:v>
                </c:pt>
                <c:pt idx="579">
                  <c:v>49.584353839866502</c:v>
                </c:pt>
                <c:pt idx="580">
                  <c:v>49.509363053516999</c:v>
                </c:pt>
                <c:pt idx="581">
                  <c:v>49.784261521468302</c:v>
                </c:pt>
                <c:pt idx="582">
                  <c:v>50.236396239296802</c:v>
                </c:pt>
                <c:pt idx="583">
                  <c:v>50.6125552461586</c:v>
                </c:pt>
                <c:pt idx="584">
                  <c:v>50.832544141053297</c:v>
                </c:pt>
                <c:pt idx="585">
                  <c:v>51.309887168597498</c:v>
                </c:pt>
                <c:pt idx="586">
                  <c:v>51.833866659470999</c:v>
                </c:pt>
                <c:pt idx="587">
                  <c:v>51.889306048986498</c:v>
                </c:pt>
                <c:pt idx="588">
                  <c:v>51.496806028056</c:v>
                </c:pt>
                <c:pt idx="589">
                  <c:v>51.194043986950703</c:v>
                </c:pt>
                <c:pt idx="590">
                  <c:v>51.274578507307901</c:v>
                </c:pt>
                <c:pt idx="591">
                  <c:v>51.3292331193583</c:v>
                </c:pt>
                <c:pt idx="592">
                  <c:v>50.999408161025698</c:v>
                </c:pt>
                <c:pt idx="593">
                  <c:v>50.746174759198396</c:v>
                </c:pt>
                <c:pt idx="594">
                  <c:v>50.859076312258601</c:v>
                </c:pt>
                <c:pt idx="595">
                  <c:v>50.665796393671002</c:v>
                </c:pt>
                <c:pt idx="596">
                  <c:v>50.565265894698499</c:v>
                </c:pt>
                <c:pt idx="597">
                  <c:v>50.346074023021501</c:v>
                </c:pt>
                <c:pt idx="598">
                  <c:v>49.927667131084199</c:v>
                </c:pt>
                <c:pt idx="599">
                  <c:v>49.628192367208499</c:v>
                </c:pt>
                <c:pt idx="600">
                  <c:v>49.351109651152697</c:v>
                </c:pt>
                <c:pt idx="601">
                  <c:v>49.302326110723598</c:v>
                </c:pt>
                <c:pt idx="602">
                  <c:v>49.645106238141999</c:v>
                </c:pt>
                <c:pt idx="603">
                  <c:v>49.810742268294298</c:v>
                </c:pt>
                <c:pt idx="604">
                  <c:v>49.6450744232245</c:v>
                </c:pt>
                <c:pt idx="605">
                  <c:v>49.579601115581298</c:v>
                </c:pt>
                <c:pt idx="606">
                  <c:v>49.598438705667597</c:v>
                </c:pt>
                <c:pt idx="607">
                  <c:v>49.642167459862897</c:v>
                </c:pt>
                <c:pt idx="608">
                  <c:v>49.737481498000697</c:v>
                </c:pt>
                <c:pt idx="609">
                  <c:v>49.875536450262601</c:v>
                </c:pt>
                <c:pt idx="610">
                  <c:v>49.973107696840799</c:v>
                </c:pt>
                <c:pt idx="611">
                  <c:v>50.367552720755903</c:v>
                </c:pt>
                <c:pt idx="612">
                  <c:v>50.634212663937397</c:v>
                </c:pt>
                <c:pt idx="613">
                  <c:v>50.569905700393598</c:v>
                </c:pt>
                <c:pt idx="614">
                  <c:v>50.7384989199318</c:v>
                </c:pt>
                <c:pt idx="615">
                  <c:v>50.834316353896497</c:v>
                </c:pt>
                <c:pt idx="616">
                  <c:v>50.869969946251601</c:v>
                </c:pt>
                <c:pt idx="617">
                  <c:v>50.892717583738801</c:v>
                </c:pt>
                <c:pt idx="618">
                  <c:v>51.038544056245897</c:v>
                </c:pt>
                <c:pt idx="619">
                  <c:v>51.065972759613302</c:v>
                </c:pt>
                <c:pt idx="620">
                  <c:v>50.560456150976499</c:v>
                </c:pt>
                <c:pt idx="621">
                  <c:v>49.916505473666597</c:v>
                </c:pt>
                <c:pt idx="622">
                  <c:v>50.340051437472503</c:v>
                </c:pt>
                <c:pt idx="623">
                  <c:v>52.728309318369</c:v>
                </c:pt>
                <c:pt idx="624">
                  <c:v>55.524396500742199</c:v>
                </c:pt>
                <c:pt idx="625">
                  <c:v>57.087726721707803</c:v>
                </c:pt>
                <c:pt idx="626">
                  <c:v>57.923048604727697</c:v>
                </c:pt>
                <c:pt idx="627">
                  <c:v>60.801247639897802</c:v>
                </c:pt>
                <c:pt idx="628">
                  <c:v>65.288407893067401</c:v>
                </c:pt>
                <c:pt idx="629">
                  <c:v>68.978848545180696</c:v>
                </c:pt>
                <c:pt idx="630">
                  <c:v>71.436821956695297</c:v>
                </c:pt>
                <c:pt idx="631">
                  <c:v>71.913323207039895</c:v>
                </c:pt>
                <c:pt idx="632">
                  <c:v>70.879566426875499</c:v>
                </c:pt>
                <c:pt idx="633">
                  <c:v>69.092822372079297</c:v>
                </c:pt>
                <c:pt idx="634">
                  <c:v>67.071224445198496</c:v>
                </c:pt>
                <c:pt idx="635">
                  <c:v>65.015767576657595</c:v>
                </c:pt>
                <c:pt idx="636">
                  <c:v>62.766443859334998</c:v>
                </c:pt>
                <c:pt idx="637">
                  <c:v>59.662627190030001</c:v>
                </c:pt>
                <c:pt idx="638">
                  <c:v>57.351824495548598</c:v>
                </c:pt>
                <c:pt idx="639">
                  <c:v>56.350239646768301</c:v>
                </c:pt>
                <c:pt idx="640">
                  <c:v>55.060142546569303</c:v>
                </c:pt>
                <c:pt idx="641">
                  <c:v>52.837910260854599</c:v>
                </c:pt>
                <c:pt idx="642">
                  <c:v>48.941719688723403</c:v>
                </c:pt>
                <c:pt idx="643">
                  <c:v>44.654824984474502</c:v>
                </c:pt>
                <c:pt idx="644">
                  <c:v>40.281598816405797</c:v>
                </c:pt>
                <c:pt idx="645">
                  <c:v>37.022201879607202</c:v>
                </c:pt>
                <c:pt idx="646">
                  <c:v>35.924807564668797</c:v>
                </c:pt>
                <c:pt idx="647">
                  <c:v>35.927492597400203</c:v>
                </c:pt>
                <c:pt idx="648">
                  <c:v>36.606543378663702</c:v>
                </c:pt>
                <c:pt idx="649">
                  <c:v>37.768249990347698</c:v>
                </c:pt>
                <c:pt idx="650">
                  <c:v>39.118154718833701</c:v>
                </c:pt>
                <c:pt idx="651">
                  <c:v>40.485361382502496</c:v>
                </c:pt>
                <c:pt idx="652">
                  <c:v>40.926623653345501</c:v>
                </c:pt>
                <c:pt idx="653">
                  <c:v>41.852604359135903</c:v>
                </c:pt>
                <c:pt idx="654">
                  <c:v>45.175715897757399</c:v>
                </c:pt>
                <c:pt idx="655">
                  <c:v>46.360319281881701</c:v>
                </c:pt>
                <c:pt idx="656">
                  <c:v>45.072936373475102</c:v>
                </c:pt>
                <c:pt idx="657">
                  <c:v>45.922848467065897</c:v>
                </c:pt>
                <c:pt idx="658">
                  <c:v>46.810784299240403</c:v>
                </c:pt>
                <c:pt idx="659">
                  <c:v>46.485200930810301</c:v>
                </c:pt>
                <c:pt idx="660">
                  <c:v>45.819556405670397</c:v>
                </c:pt>
                <c:pt idx="661">
                  <c:v>45.5196801175586</c:v>
                </c:pt>
                <c:pt idx="662">
                  <c:v>45.871968316011298</c:v>
                </c:pt>
                <c:pt idx="663">
                  <c:v>46.257182248540303</c:v>
                </c:pt>
                <c:pt idx="664">
                  <c:v>46.729229533548498</c:v>
                </c:pt>
                <c:pt idx="665">
                  <c:v>47.194468234208003</c:v>
                </c:pt>
                <c:pt idx="666">
                  <c:v>47.799637855535103</c:v>
                </c:pt>
                <c:pt idx="667">
                  <c:v>48.608315151280003</c:v>
                </c:pt>
                <c:pt idx="668">
                  <c:v>49.280810053632401</c:v>
                </c:pt>
                <c:pt idx="669">
                  <c:v>48.996639881458599</c:v>
                </c:pt>
                <c:pt idx="670">
                  <c:v>48.341527346171802</c:v>
                </c:pt>
                <c:pt idx="671">
                  <c:v>48.109544979036102</c:v>
                </c:pt>
                <c:pt idx="672">
                  <c:v>48.032266953720402</c:v>
                </c:pt>
                <c:pt idx="673">
                  <c:v>48.158887548283403</c:v>
                </c:pt>
                <c:pt idx="674">
                  <c:v>48.423326184474</c:v>
                </c:pt>
                <c:pt idx="675">
                  <c:v>48.5129685052094</c:v>
                </c:pt>
                <c:pt idx="676">
                  <c:v>49.2355522746129</c:v>
                </c:pt>
                <c:pt idx="677">
                  <c:v>49.866928180944903</c:v>
                </c:pt>
                <c:pt idx="678">
                  <c:v>49.009805568800701</c:v>
                </c:pt>
                <c:pt idx="679">
                  <c:v>48.722228242471303</c:v>
                </c:pt>
                <c:pt idx="680">
                  <c:v>49.649964776998701</c:v>
                </c:pt>
                <c:pt idx="681">
                  <c:v>50.4846214911027</c:v>
                </c:pt>
                <c:pt idx="682">
                  <c:v>50.361995844823198</c:v>
                </c:pt>
                <c:pt idx="683">
                  <c:v>50.712425363671002</c:v>
                </c:pt>
                <c:pt idx="684">
                  <c:v>51.852253847793598</c:v>
                </c:pt>
                <c:pt idx="685">
                  <c:v>52.386974113934599</c:v>
                </c:pt>
                <c:pt idx="686">
                  <c:v>51.645695022240098</c:v>
                </c:pt>
                <c:pt idx="687">
                  <c:v>50.633058973031197</c:v>
                </c:pt>
                <c:pt idx="688">
                  <c:v>50.256845730137599</c:v>
                </c:pt>
                <c:pt idx="689">
                  <c:v>50.0852652191397</c:v>
                </c:pt>
                <c:pt idx="690">
                  <c:v>49.935972984534402</c:v>
                </c:pt>
                <c:pt idx="691">
                  <c:v>49.837411336556698</c:v>
                </c:pt>
                <c:pt idx="692">
                  <c:v>49.803807700462599</c:v>
                </c:pt>
                <c:pt idx="693">
                  <c:v>49.840284407583702</c:v>
                </c:pt>
                <c:pt idx="694">
                  <c:v>49.864734136261802</c:v>
                </c:pt>
                <c:pt idx="695">
                  <c:v>49.858663689196099</c:v>
                </c:pt>
                <c:pt idx="696">
                  <c:v>49.911223429498698</c:v>
                </c:pt>
                <c:pt idx="697">
                  <c:v>50.036822198828403</c:v>
                </c:pt>
                <c:pt idx="698">
                  <c:v>50.313183989456299</c:v>
                </c:pt>
                <c:pt idx="699">
                  <c:v>50.5318999926223</c:v>
                </c:pt>
                <c:pt idx="700">
                  <c:v>51.083406882368898</c:v>
                </c:pt>
                <c:pt idx="701">
                  <c:v>51.401166782691298</c:v>
                </c:pt>
                <c:pt idx="702">
                  <c:v>50.418020673382202</c:v>
                </c:pt>
                <c:pt idx="703">
                  <c:v>49.684464753454101</c:v>
                </c:pt>
                <c:pt idx="704">
                  <c:v>50.325902201168503</c:v>
                </c:pt>
                <c:pt idx="705">
                  <c:v>50.392089427058899</c:v>
                </c:pt>
                <c:pt idx="706">
                  <c:v>48.791666305601602</c:v>
                </c:pt>
                <c:pt idx="707">
                  <c:v>48.205688978283703</c:v>
                </c:pt>
                <c:pt idx="708">
                  <c:v>53.235837951463097</c:v>
                </c:pt>
                <c:pt idx="709">
                  <c:v>53.126097606612802</c:v>
                </c:pt>
                <c:pt idx="710">
                  <c:v>48.153056652881801</c:v>
                </c:pt>
                <c:pt idx="711">
                  <c:v>44.772553968248197</c:v>
                </c:pt>
                <c:pt idx="712">
                  <c:v>43.0180206287638</c:v>
                </c:pt>
                <c:pt idx="713">
                  <c:v>42.429894095373697</c:v>
                </c:pt>
                <c:pt idx="714">
                  <c:v>43.443992051641402</c:v>
                </c:pt>
                <c:pt idx="715">
                  <c:v>43.732029659140203</c:v>
                </c:pt>
                <c:pt idx="716">
                  <c:v>43.9185806526419</c:v>
                </c:pt>
                <c:pt idx="717">
                  <c:v>48.453082054427497</c:v>
                </c:pt>
                <c:pt idx="718">
                  <c:v>53.013333855512997</c:v>
                </c:pt>
                <c:pt idx="719">
                  <c:v>52.527591962348097</c:v>
                </c:pt>
                <c:pt idx="720">
                  <c:v>48.748422397858199</c:v>
                </c:pt>
                <c:pt idx="721">
                  <c:v>47.135521151111199</c:v>
                </c:pt>
                <c:pt idx="722">
                  <c:v>47.965208536130199</c:v>
                </c:pt>
                <c:pt idx="723">
                  <c:v>49.359140937739099</c:v>
                </c:pt>
                <c:pt idx="724">
                  <c:v>54.2277775235764</c:v>
                </c:pt>
                <c:pt idx="725">
                  <c:v>59.263488357856097</c:v>
                </c:pt>
                <c:pt idx="726">
                  <c:v>62.216419026683802</c:v>
                </c:pt>
                <c:pt idx="727">
                  <c:v>63.168072711040502</c:v>
                </c:pt>
                <c:pt idx="728">
                  <c:v>62.940795941523596</c:v>
                </c:pt>
                <c:pt idx="729">
                  <c:v>62.0821445574365</c:v>
                </c:pt>
                <c:pt idx="730">
                  <c:v>60.945523605204301</c:v>
                </c:pt>
                <c:pt idx="731">
                  <c:v>59.720046643767297</c:v>
                </c:pt>
                <c:pt idx="732">
                  <c:v>58.503229031096602</c:v>
                </c:pt>
                <c:pt idx="733">
                  <c:v>57.217742674926797</c:v>
                </c:pt>
                <c:pt idx="734">
                  <c:v>54.960483288919299</c:v>
                </c:pt>
                <c:pt idx="735">
                  <c:v>52.899059059282699</c:v>
                </c:pt>
                <c:pt idx="736">
                  <c:v>52.374504249067797</c:v>
                </c:pt>
                <c:pt idx="737">
                  <c:v>51.906002819181602</c:v>
                </c:pt>
                <c:pt idx="738">
                  <c:v>50.931532290889301</c:v>
                </c:pt>
                <c:pt idx="739">
                  <c:v>48.145687253017897</c:v>
                </c:pt>
                <c:pt idx="740">
                  <c:v>44.472552458194798</c:v>
                </c:pt>
                <c:pt idx="741">
                  <c:v>42.269550088393302</c:v>
                </c:pt>
                <c:pt idx="742">
                  <c:v>41.517302006673702</c:v>
                </c:pt>
                <c:pt idx="743">
                  <c:v>41.644739694133698</c:v>
                </c:pt>
                <c:pt idx="744">
                  <c:v>41.061784032257002</c:v>
                </c:pt>
                <c:pt idx="745">
                  <c:v>38.986581149025803</c:v>
                </c:pt>
                <c:pt idx="746">
                  <c:v>37.196145166402999</c:v>
                </c:pt>
                <c:pt idx="747">
                  <c:v>36.7550620895517</c:v>
                </c:pt>
                <c:pt idx="748">
                  <c:v>37.110276493368403</c:v>
                </c:pt>
                <c:pt idx="749">
                  <c:v>38.937613915357304</c:v>
                </c:pt>
                <c:pt idx="750">
                  <c:v>43.234257973530397</c:v>
                </c:pt>
                <c:pt idx="751">
                  <c:v>44.626173287585203</c:v>
                </c:pt>
                <c:pt idx="752">
                  <c:v>43.140691047032099</c:v>
                </c:pt>
                <c:pt idx="753">
                  <c:v>42.807625674861001</c:v>
                </c:pt>
                <c:pt idx="754">
                  <c:v>42.9420791548498</c:v>
                </c:pt>
                <c:pt idx="755">
                  <c:v>42.587404966233201</c:v>
                </c:pt>
                <c:pt idx="756">
                  <c:v>42.2588551571382</c:v>
                </c:pt>
                <c:pt idx="757">
                  <c:v>42.487033198595903</c:v>
                </c:pt>
                <c:pt idx="758">
                  <c:v>43.109547559845502</c:v>
                </c:pt>
                <c:pt idx="759">
                  <c:v>43.829919821040598</c:v>
                </c:pt>
                <c:pt idx="760">
                  <c:v>44.677534697241001</c:v>
                </c:pt>
                <c:pt idx="761">
                  <c:v>45.343159083098499</c:v>
                </c:pt>
                <c:pt idx="762">
                  <c:v>44.567353366190503</c:v>
                </c:pt>
                <c:pt idx="763">
                  <c:v>46.013266799852801</c:v>
                </c:pt>
                <c:pt idx="764">
                  <c:v>51.449886186267797</c:v>
                </c:pt>
                <c:pt idx="765">
                  <c:v>53.347442504860098</c:v>
                </c:pt>
                <c:pt idx="766">
                  <c:v>49.982767342793998</c:v>
                </c:pt>
                <c:pt idx="767">
                  <c:v>46.512456430015298</c:v>
                </c:pt>
                <c:pt idx="768">
                  <c:v>44.5251508007768</c:v>
                </c:pt>
                <c:pt idx="769">
                  <c:v>44.456279074854102</c:v>
                </c:pt>
                <c:pt idx="770">
                  <c:v>46.644548391718899</c:v>
                </c:pt>
                <c:pt idx="771">
                  <c:v>49.426254415097397</c:v>
                </c:pt>
                <c:pt idx="772">
                  <c:v>51.106450419487501</c:v>
                </c:pt>
                <c:pt idx="773">
                  <c:v>51.813390075872597</c:v>
                </c:pt>
                <c:pt idx="774">
                  <c:v>52.1411313196867</c:v>
                </c:pt>
                <c:pt idx="775">
                  <c:v>52.335878480866398</c:v>
                </c:pt>
                <c:pt idx="776">
                  <c:v>52.4448329208522</c:v>
                </c:pt>
                <c:pt idx="777">
                  <c:v>52.149689089132899</c:v>
                </c:pt>
                <c:pt idx="778">
                  <c:v>53.479450747628498</c:v>
                </c:pt>
                <c:pt idx="779">
                  <c:v>58.581207192929199</c:v>
                </c:pt>
                <c:pt idx="780">
                  <c:v>62.337890154898297</c:v>
                </c:pt>
                <c:pt idx="781">
                  <c:v>63.869785075361598</c:v>
                </c:pt>
                <c:pt idx="782">
                  <c:v>63.937532147102601</c:v>
                </c:pt>
                <c:pt idx="783">
                  <c:v>63.179592269003997</c:v>
                </c:pt>
                <c:pt idx="784">
                  <c:v>62.022326477468901</c:v>
                </c:pt>
                <c:pt idx="785">
                  <c:v>60.724559232867797</c:v>
                </c:pt>
                <c:pt idx="786">
                  <c:v>58.999761234924499</c:v>
                </c:pt>
                <c:pt idx="787">
                  <c:v>56.437234769299998</c:v>
                </c:pt>
                <c:pt idx="788">
                  <c:v>53.8232438626301</c:v>
                </c:pt>
                <c:pt idx="789">
                  <c:v>52.8350040858654</c:v>
                </c:pt>
                <c:pt idx="790">
                  <c:v>53.096277616394602</c:v>
                </c:pt>
                <c:pt idx="791">
                  <c:v>52.963376227321703</c:v>
                </c:pt>
                <c:pt idx="792">
                  <c:v>51.496295539096799</c:v>
                </c:pt>
                <c:pt idx="793">
                  <c:v>50.598410944024501</c:v>
                </c:pt>
                <c:pt idx="794">
                  <c:v>50.142717530737301</c:v>
                </c:pt>
                <c:pt idx="795">
                  <c:v>46.759001672284199</c:v>
                </c:pt>
                <c:pt idx="796">
                  <c:v>41.202350744580897</c:v>
                </c:pt>
                <c:pt idx="797">
                  <c:v>37.255797698312897</c:v>
                </c:pt>
                <c:pt idx="798">
                  <c:v>35.279491045301903</c:v>
                </c:pt>
                <c:pt idx="799">
                  <c:v>34.719144439444698</c:v>
                </c:pt>
                <c:pt idx="800">
                  <c:v>35.4084164935052</c:v>
                </c:pt>
                <c:pt idx="801">
                  <c:v>36.6840922816857</c:v>
                </c:pt>
                <c:pt idx="802">
                  <c:v>37.973663905062701</c:v>
                </c:pt>
                <c:pt idx="803">
                  <c:v>39.622393399710901</c:v>
                </c:pt>
                <c:pt idx="804">
                  <c:v>41.656264050325703</c:v>
                </c:pt>
                <c:pt idx="805">
                  <c:v>43.722111228423799</c:v>
                </c:pt>
                <c:pt idx="806">
                  <c:v>45.356238555049501</c:v>
                </c:pt>
                <c:pt idx="807">
                  <c:v>46.251452128041699</c:v>
                </c:pt>
                <c:pt idx="808">
                  <c:v>46.760608565740498</c:v>
                </c:pt>
                <c:pt idx="809">
                  <c:v>47.166226180316002</c:v>
                </c:pt>
                <c:pt idx="810">
                  <c:v>47.473830477979902</c:v>
                </c:pt>
                <c:pt idx="811">
                  <c:v>47.6943146761975</c:v>
                </c:pt>
                <c:pt idx="812">
                  <c:v>47.770672198941703</c:v>
                </c:pt>
                <c:pt idx="813">
                  <c:v>47.771249711356901</c:v>
                </c:pt>
                <c:pt idx="814">
                  <c:v>47.681079149156801</c:v>
                </c:pt>
                <c:pt idx="815">
                  <c:v>47.641637467977603</c:v>
                </c:pt>
                <c:pt idx="816">
                  <c:v>47.847329695954699</c:v>
                </c:pt>
                <c:pt idx="817">
                  <c:v>45.511889771593403</c:v>
                </c:pt>
                <c:pt idx="818">
                  <c:v>40.286862847811697</c:v>
                </c:pt>
                <c:pt idx="819">
                  <c:v>36.165598498091697</c:v>
                </c:pt>
                <c:pt idx="820">
                  <c:v>34.466468297799501</c:v>
                </c:pt>
                <c:pt idx="821">
                  <c:v>35.307448219400698</c:v>
                </c:pt>
                <c:pt idx="822">
                  <c:v>37.401023890062902</c:v>
                </c:pt>
                <c:pt idx="823">
                  <c:v>39.406110847784198</c:v>
                </c:pt>
                <c:pt idx="824">
                  <c:v>41.601427872928397</c:v>
                </c:pt>
                <c:pt idx="825">
                  <c:v>44.186379374070597</c:v>
                </c:pt>
                <c:pt idx="826">
                  <c:v>48.295520757429202</c:v>
                </c:pt>
                <c:pt idx="827">
                  <c:v>52.977183650741097</c:v>
                </c:pt>
                <c:pt idx="828">
                  <c:v>56.134446756762699</c:v>
                </c:pt>
                <c:pt idx="829">
                  <c:v>57.763364284022202</c:v>
                </c:pt>
                <c:pt idx="830">
                  <c:v>58.365125413961103</c:v>
                </c:pt>
                <c:pt idx="831">
                  <c:v>58.287821605296699</c:v>
                </c:pt>
                <c:pt idx="832">
                  <c:v>57.829339046659399</c:v>
                </c:pt>
                <c:pt idx="833">
                  <c:v>57.204881285334402</c:v>
                </c:pt>
                <c:pt idx="834">
                  <c:v>56.450439411820803</c:v>
                </c:pt>
                <c:pt idx="835">
                  <c:v>55.648724290739601</c:v>
                </c:pt>
                <c:pt idx="836">
                  <c:v>54.870873058239702</c:v>
                </c:pt>
                <c:pt idx="837">
                  <c:v>54.165603982353502</c:v>
                </c:pt>
                <c:pt idx="838">
                  <c:v>53.3535854957778</c:v>
                </c:pt>
                <c:pt idx="839">
                  <c:v>52.7497673599606</c:v>
                </c:pt>
                <c:pt idx="840">
                  <c:v>52.414904404209501</c:v>
                </c:pt>
                <c:pt idx="841">
                  <c:v>52.080199068876098</c:v>
                </c:pt>
                <c:pt idx="842">
                  <c:v>51.808984560580299</c:v>
                </c:pt>
                <c:pt idx="843">
                  <c:v>51.600361856882699</c:v>
                </c:pt>
                <c:pt idx="844">
                  <c:v>51.425704233616798</c:v>
                </c:pt>
                <c:pt idx="845">
                  <c:v>51.247330082913997</c:v>
                </c:pt>
                <c:pt idx="846">
                  <c:v>51.064575547964402</c:v>
                </c:pt>
                <c:pt idx="847">
                  <c:v>50.869472158967</c:v>
                </c:pt>
                <c:pt idx="848">
                  <c:v>50.714772828704497</c:v>
                </c:pt>
                <c:pt idx="849">
                  <c:v>50.630611159500603</c:v>
                </c:pt>
                <c:pt idx="850">
                  <c:v>50.562521898409997</c:v>
                </c:pt>
                <c:pt idx="851">
                  <c:v>50.477298391698</c:v>
                </c:pt>
                <c:pt idx="852">
                  <c:v>50.388764822127598</c:v>
                </c:pt>
                <c:pt idx="853">
                  <c:v>50.316490520929896</c:v>
                </c:pt>
                <c:pt idx="854">
                  <c:v>50.257531203606497</c:v>
                </c:pt>
                <c:pt idx="855">
                  <c:v>50.193103012588999</c:v>
                </c:pt>
                <c:pt idx="856">
                  <c:v>50.082151999899601</c:v>
                </c:pt>
                <c:pt idx="857">
                  <c:v>49.9869816349172</c:v>
                </c:pt>
                <c:pt idx="858">
                  <c:v>49.977455756373601</c:v>
                </c:pt>
                <c:pt idx="859">
                  <c:v>49.9513780884526</c:v>
                </c:pt>
                <c:pt idx="860">
                  <c:v>49.962402100443498</c:v>
                </c:pt>
                <c:pt idx="861">
                  <c:v>50.140432218044097</c:v>
                </c:pt>
                <c:pt idx="862">
                  <c:v>50.335757880083101</c:v>
                </c:pt>
                <c:pt idx="863">
                  <c:v>50.337002725601998</c:v>
                </c:pt>
                <c:pt idx="864">
                  <c:v>50.189077659961001</c:v>
                </c:pt>
                <c:pt idx="865">
                  <c:v>50.0502200784019</c:v>
                </c:pt>
                <c:pt idx="866">
                  <c:v>50.030489638282098</c:v>
                </c:pt>
                <c:pt idx="867">
                  <c:v>50.055935731388097</c:v>
                </c:pt>
                <c:pt idx="868">
                  <c:v>50.152619631411902</c:v>
                </c:pt>
                <c:pt idx="869">
                  <c:v>50.660505697694802</c:v>
                </c:pt>
                <c:pt idx="870">
                  <c:v>51.309868842819903</c:v>
                </c:pt>
                <c:pt idx="871">
                  <c:v>51.683395070303199</c:v>
                </c:pt>
                <c:pt idx="872">
                  <c:v>51.835041407662402</c:v>
                </c:pt>
                <c:pt idx="873">
                  <c:v>51.746861279028003</c:v>
                </c:pt>
                <c:pt idx="874">
                  <c:v>51.556185567645997</c:v>
                </c:pt>
                <c:pt idx="875">
                  <c:v>51.375356418919601</c:v>
                </c:pt>
                <c:pt idx="876">
                  <c:v>51.152171606616903</c:v>
                </c:pt>
                <c:pt idx="877">
                  <c:v>50.950673156364601</c:v>
                </c:pt>
                <c:pt idx="878">
                  <c:v>50.666376954803702</c:v>
                </c:pt>
                <c:pt idx="879">
                  <c:v>50.060546650874102</c:v>
                </c:pt>
                <c:pt idx="880">
                  <c:v>49.779304206711799</c:v>
                </c:pt>
                <c:pt idx="881">
                  <c:v>49.914990922217498</c:v>
                </c:pt>
                <c:pt idx="882">
                  <c:v>50.0133752209329</c:v>
                </c:pt>
                <c:pt idx="883">
                  <c:v>50.0709348026528</c:v>
                </c:pt>
                <c:pt idx="884">
                  <c:v>50.134037377657002</c:v>
                </c:pt>
                <c:pt idx="885">
                  <c:v>50.159333782702198</c:v>
                </c:pt>
                <c:pt idx="886">
                  <c:v>50.171422721682298</c:v>
                </c:pt>
                <c:pt idx="887">
                  <c:v>50.213593249530703</c:v>
                </c:pt>
                <c:pt idx="888">
                  <c:v>50.225050415208301</c:v>
                </c:pt>
                <c:pt idx="889">
                  <c:v>50.1740205609226</c:v>
                </c:pt>
                <c:pt idx="890">
                  <c:v>50.140233017048402</c:v>
                </c:pt>
                <c:pt idx="891">
                  <c:v>50.1078948816292</c:v>
                </c:pt>
                <c:pt idx="892">
                  <c:v>50.0232112918562</c:v>
                </c:pt>
                <c:pt idx="893">
                  <c:v>49.9771851385714</c:v>
                </c:pt>
                <c:pt idx="894">
                  <c:v>49.9785501127635</c:v>
                </c:pt>
                <c:pt idx="895">
                  <c:v>49.9967722521817</c:v>
                </c:pt>
                <c:pt idx="896">
                  <c:v>50.037747696543299</c:v>
                </c:pt>
                <c:pt idx="897">
                  <c:v>50.057450111034598</c:v>
                </c:pt>
                <c:pt idx="898">
                  <c:v>50.019820285918001</c:v>
                </c:pt>
                <c:pt idx="899">
                  <c:v>50.2138574029849</c:v>
                </c:pt>
                <c:pt idx="900">
                  <c:v>50.864845923761301</c:v>
                </c:pt>
                <c:pt idx="901">
                  <c:v>51.653990111056402</c:v>
                </c:pt>
                <c:pt idx="902">
                  <c:v>52.250881053072803</c:v>
                </c:pt>
                <c:pt idx="903">
                  <c:v>52.0161958716158</c:v>
                </c:pt>
                <c:pt idx="904">
                  <c:v>50.801637757214003</c:v>
                </c:pt>
                <c:pt idx="905">
                  <c:v>49.380085417798398</c:v>
                </c:pt>
                <c:pt idx="906">
                  <c:v>48.431274367302002</c:v>
                </c:pt>
                <c:pt idx="907">
                  <c:v>48.023580457074303</c:v>
                </c:pt>
                <c:pt idx="908">
                  <c:v>47.941628521098202</c:v>
                </c:pt>
                <c:pt idx="909">
                  <c:v>48.024124223283302</c:v>
                </c:pt>
                <c:pt idx="910">
                  <c:v>48.139948449679501</c:v>
                </c:pt>
                <c:pt idx="911">
                  <c:v>48.274925104373303</c:v>
                </c:pt>
                <c:pt idx="912">
                  <c:v>48.442069791922002</c:v>
                </c:pt>
                <c:pt idx="913">
                  <c:v>48.669064625925898</c:v>
                </c:pt>
                <c:pt idx="914">
                  <c:v>48.863538949479</c:v>
                </c:pt>
                <c:pt idx="915">
                  <c:v>49.011618647805697</c:v>
                </c:pt>
                <c:pt idx="916">
                  <c:v>49.441151730239199</c:v>
                </c:pt>
                <c:pt idx="917">
                  <c:v>49.942578122764601</c:v>
                </c:pt>
                <c:pt idx="918">
                  <c:v>50.197367480228102</c:v>
                </c:pt>
                <c:pt idx="919">
                  <c:v>50.311269234798097</c:v>
                </c:pt>
                <c:pt idx="920">
                  <c:v>50.379459534347703</c:v>
                </c:pt>
                <c:pt idx="921">
                  <c:v>50.414434710505297</c:v>
                </c:pt>
                <c:pt idx="922">
                  <c:v>50.446850924827103</c:v>
                </c:pt>
                <c:pt idx="923">
                  <c:v>50.405539527998002</c:v>
                </c:pt>
                <c:pt idx="924">
                  <c:v>50.321912438380302</c:v>
                </c:pt>
                <c:pt idx="925">
                  <c:v>50.302440577720802</c:v>
                </c:pt>
                <c:pt idx="926">
                  <c:v>50.319366498734603</c:v>
                </c:pt>
                <c:pt idx="927">
                  <c:v>50.392252449638498</c:v>
                </c:pt>
                <c:pt idx="928">
                  <c:v>50.486747022782701</c:v>
                </c:pt>
                <c:pt idx="929">
                  <c:v>50.499065348567598</c:v>
                </c:pt>
                <c:pt idx="930">
                  <c:v>50.404582454918497</c:v>
                </c:pt>
                <c:pt idx="931">
                  <c:v>50.270610027645397</c:v>
                </c:pt>
                <c:pt idx="932">
                  <c:v>50.163835872543999</c:v>
                </c:pt>
                <c:pt idx="933">
                  <c:v>50.092293028675499</c:v>
                </c:pt>
                <c:pt idx="934">
                  <c:v>50.061569618841801</c:v>
                </c:pt>
                <c:pt idx="935">
                  <c:v>50.053973396493298</c:v>
                </c:pt>
                <c:pt idx="936">
                  <c:v>50.046736057837002</c:v>
                </c:pt>
                <c:pt idx="937">
                  <c:v>50.040078214901698</c:v>
                </c:pt>
                <c:pt idx="938">
                  <c:v>49.9687509413898</c:v>
                </c:pt>
                <c:pt idx="939">
                  <c:v>49.9221588324897</c:v>
                </c:pt>
                <c:pt idx="940">
                  <c:v>50.005011862671097</c:v>
                </c:pt>
                <c:pt idx="941">
                  <c:v>50.059775104627199</c:v>
                </c:pt>
                <c:pt idx="942">
                  <c:v>50.048017860889999</c:v>
                </c:pt>
                <c:pt idx="943">
                  <c:v>50.054949920870101</c:v>
                </c:pt>
                <c:pt idx="944">
                  <c:v>50.037328978996598</c:v>
                </c:pt>
                <c:pt idx="945">
                  <c:v>50.013876626781602</c:v>
                </c:pt>
                <c:pt idx="946">
                  <c:v>50.013005865332701</c:v>
                </c:pt>
                <c:pt idx="947">
                  <c:v>49.995495988364702</c:v>
                </c:pt>
                <c:pt idx="948">
                  <c:v>49.9716206436985</c:v>
                </c:pt>
                <c:pt idx="949">
                  <c:v>49.909895873933003</c:v>
                </c:pt>
                <c:pt idx="950">
                  <c:v>49.967359804692002</c:v>
                </c:pt>
                <c:pt idx="951">
                  <c:v>49.998569237677998</c:v>
                </c:pt>
                <c:pt idx="952">
                  <c:v>50.214880813310003</c:v>
                </c:pt>
                <c:pt idx="953">
                  <c:v>50.5462430396123</c:v>
                </c:pt>
                <c:pt idx="954">
                  <c:v>50.719771050853602</c:v>
                </c:pt>
                <c:pt idx="955">
                  <c:v>50.666225159918099</c:v>
                </c:pt>
                <c:pt idx="956">
                  <c:v>50.754687690108597</c:v>
                </c:pt>
                <c:pt idx="957">
                  <c:v>50.691239396842597</c:v>
                </c:pt>
                <c:pt idx="958">
                  <c:v>50.407287350740603</c:v>
                </c:pt>
                <c:pt idx="959">
                  <c:v>50.243713908569603</c:v>
                </c:pt>
                <c:pt idx="960">
                  <c:v>50.120972751502201</c:v>
                </c:pt>
                <c:pt idx="961">
                  <c:v>50.107577759095101</c:v>
                </c:pt>
                <c:pt idx="962">
                  <c:v>50.100048398253499</c:v>
                </c:pt>
                <c:pt idx="963">
                  <c:v>50.082033879386103</c:v>
                </c:pt>
                <c:pt idx="964">
                  <c:v>50.0619804969378</c:v>
                </c:pt>
                <c:pt idx="965">
                  <c:v>49.479793840230798</c:v>
                </c:pt>
                <c:pt idx="966">
                  <c:v>48.527074854275199</c:v>
                </c:pt>
                <c:pt idx="967">
                  <c:v>47.917031756624397</c:v>
                </c:pt>
                <c:pt idx="968">
                  <c:v>47.669554859625499</c:v>
                </c:pt>
                <c:pt idx="969">
                  <c:v>47.640989451781898</c:v>
                </c:pt>
                <c:pt idx="970">
                  <c:v>47.771963502167203</c:v>
                </c:pt>
                <c:pt idx="971">
                  <c:v>47.975404680376002</c:v>
                </c:pt>
                <c:pt idx="972">
                  <c:v>48.231036487614702</c:v>
                </c:pt>
                <c:pt idx="973">
                  <c:v>48.500077569407502</c:v>
                </c:pt>
                <c:pt idx="974">
                  <c:v>48.686952079415597</c:v>
                </c:pt>
                <c:pt idx="975">
                  <c:v>48.609783914037202</c:v>
                </c:pt>
                <c:pt idx="976">
                  <c:v>48.682528100920898</c:v>
                </c:pt>
                <c:pt idx="977">
                  <c:v>48.903512622618102</c:v>
                </c:pt>
                <c:pt idx="978">
                  <c:v>49.2017214634879</c:v>
                </c:pt>
                <c:pt idx="979">
                  <c:v>49.686761061793099</c:v>
                </c:pt>
                <c:pt idx="980">
                  <c:v>50.154805115559199</c:v>
                </c:pt>
                <c:pt idx="981">
                  <c:v>50.481974108568203</c:v>
                </c:pt>
                <c:pt idx="982">
                  <c:v>50.653058849796402</c:v>
                </c:pt>
                <c:pt idx="983">
                  <c:v>50.689507708740301</c:v>
                </c:pt>
                <c:pt idx="984">
                  <c:v>50.616256591022598</c:v>
                </c:pt>
                <c:pt idx="985">
                  <c:v>50.514062115794097</c:v>
                </c:pt>
                <c:pt idx="986">
                  <c:v>50.410960667547897</c:v>
                </c:pt>
                <c:pt idx="987">
                  <c:v>50.2987215670748</c:v>
                </c:pt>
                <c:pt idx="988">
                  <c:v>50.252146041962497</c:v>
                </c:pt>
                <c:pt idx="989">
                  <c:v>50.2366884102669</c:v>
                </c:pt>
                <c:pt idx="990">
                  <c:v>50.201796120646698</c:v>
                </c:pt>
                <c:pt idx="991">
                  <c:v>50.187220546650998</c:v>
                </c:pt>
                <c:pt idx="992">
                  <c:v>50.199260026483401</c:v>
                </c:pt>
                <c:pt idx="993">
                  <c:v>50.210187280592301</c:v>
                </c:pt>
                <c:pt idx="994">
                  <c:v>50.189761328744702</c:v>
                </c:pt>
                <c:pt idx="995">
                  <c:v>50.154270060303404</c:v>
                </c:pt>
                <c:pt idx="996">
                  <c:v>50.190806362790703</c:v>
                </c:pt>
                <c:pt idx="997">
                  <c:v>50.241698686575297</c:v>
                </c:pt>
                <c:pt idx="998">
                  <c:v>50.229711351267802</c:v>
                </c:pt>
                <c:pt idx="999">
                  <c:v>50.213596418976302</c:v>
                </c:pt>
                <c:pt idx="1000">
                  <c:v>50.207017243544897</c:v>
                </c:pt>
                <c:pt idx="1001">
                  <c:v>50.1926755924503</c:v>
                </c:pt>
                <c:pt idx="1002">
                  <c:v>50.141713501610703</c:v>
                </c:pt>
                <c:pt idx="1003">
                  <c:v>50.076693541066703</c:v>
                </c:pt>
                <c:pt idx="1004">
                  <c:v>50.0668418554502</c:v>
                </c:pt>
                <c:pt idx="1005">
                  <c:v>50.019708710404998</c:v>
                </c:pt>
                <c:pt idx="1006">
                  <c:v>49.919174248069503</c:v>
                </c:pt>
                <c:pt idx="1007">
                  <c:v>49.898672647080502</c:v>
                </c:pt>
                <c:pt idx="1008">
                  <c:v>49.965606550246903</c:v>
                </c:pt>
                <c:pt idx="1009">
                  <c:v>50.051118885228199</c:v>
                </c:pt>
                <c:pt idx="1010">
                  <c:v>50.096896117332498</c:v>
                </c:pt>
                <c:pt idx="1011">
                  <c:v>50.089149493473101</c:v>
                </c:pt>
                <c:pt idx="1012">
                  <c:v>50.082636548905903</c:v>
                </c:pt>
                <c:pt idx="1013">
                  <c:v>50.006554757946297</c:v>
                </c:pt>
                <c:pt idx="1014">
                  <c:v>49.9247681243085</c:v>
                </c:pt>
                <c:pt idx="1015">
                  <c:v>49.891031547498699</c:v>
                </c:pt>
                <c:pt idx="1016">
                  <c:v>49.878997468130599</c:v>
                </c:pt>
                <c:pt idx="1017">
                  <c:v>49.9080526672631</c:v>
                </c:pt>
                <c:pt idx="1018">
                  <c:v>49.911042515756399</c:v>
                </c:pt>
                <c:pt idx="1019">
                  <c:v>49.889739307656598</c:v>
                </c:pt>
                <c:pt idx="1020">
                  <c:v>49.898951874879202</c:v>
                </c:pt>
                <c:pt idx="1021">
                  <c:v>49.939663844199998</c:v>
                </c:pt>
                <c:pt idx="1022">
                  <c:v>49.964375993402598</c:v>
                </c:pt>
                <c:pt idx="1023">
                  <c:v>49.983478107889297</c:v>
                </c:pt>
                <c:pt idx="1024">
                  <c:v>50.009467740078399</c:v>
                </c:pt>
                <c:pt idx="1025">
                  <c:v>50.024476568346302</c:v>
                </c:pt>
                <c:pt idx="1026">
                  <c:v>49.999460785981803</c:v>
                </c:pt>
                <c:pt idx="1027">
                  <c:v>50.006117306567802</c:v>
                </c:pt>
                <c:pt idx="1028">
                  <c:v>50.0511026992938</c:v>
                </c:pt>
                <c:pt idx="1029">
                  <c:v>50.091689467956797</c:v>
                </c:pt>
                <c:pt idx="1030">
                  <c:v>50.125020949296903</c:v>
                </c:pt>
                <c:pt idx="1031">
                  <c:v>50.138576955633901</c:v>
                </c:pt>
                <c:pt idx="1032">
                  <c:v>50.156028722149202</c:v>
                </c:pt>
                <c:pt idx="1033">
                  <c:v>50.155972844055803</c:v>
                </c:pt>
                <c:pt idx="1034">
                  <c:v>50.134315216113897</c:v>
                </c:pt>
                <c:pt idx="1035">
                  <c:v>50.114658427010198</c:v>
                </c:pt>
                <c:pt idx="1036">
                  <c:v>50.097182762040099</c:v>
                </c:pt>
                <c:pt idx="1037">
                  <c:v>50.081885540204297</c:v>
                </c:pt>
                <c:pt idx="1038">
                  <c:v>50.068655452503101</c:v>
                </c:pt>
                <c:pt idx="1039">
                  <c:v>50.090036193057003</c:v>
                </c:pt>
                <c:pt idx="1040">
                  <c:v>50.142116336241997</c:v>
                </c:pt>
                <c:pt idx="1041">
                  <c:v>50.147007951854903</c:v>
                </c:pt>
                <c:pt idx="1042">
                  <c:v>50.098620700111603</c:v>
                </c:pt>
                <c:pt idx="1043">
                  <c:v>50.034728257191396</c:v>
                </c:pt>
                <c:pt idx="1044">
                  <c:v>49.964818737745901</c:v>
                </c:pt>
                <c:pt idx="1045">
                  <c:v>49.9602823297406</c:v>
                </c:pt>
                <c:pt idx="1046">
                  <c:v>49.984536321600302</c:v>
                </c:pt>
                <c:pt idx="1047">
                  <c:v>49.985985918451803</c:v>
                </c:pt>
                <c:pt idx="1048">
                  <c:v>50.003912290628897</c:v>
                </c:pt>
                <c:pt idx="1049">
                  <c:v>49.995440313358202</c:v>
                </c:pt>
                <c:pt idx="1050">
                  <c:v>49.963084238400697</c:v>
                </c:pt>
                <c:pt idx="1051">
                  <c:v>49.978396801578199</c:v>
                </c:pt>
                <c:pt idx="1052">
                  <c:v>49.999784718881799</c:v>
                </c:pt>
                <c:pt idx="1053">
                  <c:v>50.015117673097699</c:v>
                </c:pt>
                <c:pt idx="1054">
                  <c:v>50.053608902059999</c:v>
                </c:pt>
                <c:pt idx="1055">
                  <c:v>50.103941587755401</c:v>
                </c:pt>
                <c:pt idx="1056">
                  <c:v>50.142424559779101</c:v>
                </c:pt>
                <c:pt idx="1057">
                  <c:v>50.125434981192399</c:v>
                </c:pt>
                <c:pt idx="1058">
                  <c:v>50.1468924532006</c:v>
                </c:pt>
                <c:pt idx="1059">
                  <c:v>50.207297339793897</c:v>
                </c:pt>
                <c:pt idx="1060">
                  <c:v>50.216421446816398</c:v>
                </c:pt>
                <c:pt idx="1061">
                  <c:v>50.164462014108601</c:v>
                </c:pt>
                <c:pt idx="1062">
                  <c:v>50.1141014204565</c:v>
                </c:pt>
                <c:pt idx="1063">
                  <c:v>50.108514234826202</c:v>
                </c:pt>
                <c:pt idx="1064">
                  <c:v>50.129831203559199</c:v>
                </c:pt>
                <c:pt idx="1065">
                  <c:v>50.149718183551101</c:v>
                </c:pt>
                <c:pt idx="1066">
                  <c:v>50.121285078522199</c:v>
                </c:pt>
                <c:pt idx="1067">
                  <c:v>50.087094973099703</c:v>
                </c:pt>
                <c:pt idx="1068">
                  <c:v>50.076132394656298</c:v>
                </c:pt>
                <c:pt idx="1069">
                  <c:v>50.049419746793497</c:v>
                </c:pt>
                <c:pt idx="1070">
                  <c:v>50.049987768278498</c:v>
                </c:pt>
                <c:pt idx="1071">
                  <c:v>50.058971733679599</c:v>
                </c:pt>
                <c:pt idx="1072">
                  <c:v>50.047580323411403</c:v>
                </c:pt>
                <c:pt idx="1073">
                  <c:v>50.0384064758995</c:v>
                </c:pt>
                <c:pt idx="1074">
                  <c:v>50.0310140894534</c:v>
                </c:pt>
                <c:pt idx="1075">
                  <c:v>49.9923444330135</c:v>
                </c:pt>
                <c:pt idx="1076">
                  <c:v>49.942207946921599</c:v>
                </c:pt>
                <c:pt idx="1077">
                  <c:v>49.948011308027503</c:v>
                </c:pt>
                <c:pt idx="1078">
                  <c:v>49.948901867063597</c:v>
                </c:pt>
                <c:pt idx="1079">
                  <c:v>49.957190387704898</c:v>
                </c:pt>
                <c:pt idx="1080">
                  <c:v>49.959096407651799</c:v>
                </c:pt>
                <c:pt idx="1081">
                  <c:v>49.934765223947203</c:v>
                </c:pt>
                <c:pt idx="1082">
                  <c:v>49.9072212993755</c:v>
                </c:pt>
                <c:pt idx="1083">
                  <c:v>49.8980994260491</c:v>
                </c:pt>
                <c:pt idx="1084">
                  <c:v>49.911572505990399</c:v>
                </c:pt>
                <c:pt idx="1085">
                  <c:v>49.956753435905597</c:v>
                </c:pt>
                <c:pt idx="1086">
                  <c:v>50.029692694790697</c:v>
                </c:pt>
                <c:pt idx="1087">
                  <c:v>50.068998045504799</c:v>
                </c:pt>
                <c:pt idx="1088">
                  <c:v>50.091488762384898</c:v>
                </c:pt>
                <c:pt idx="1089">
                  <c:v>50.097656601373799</c:v>
                </c:pt>
                <c:pt idx="1090">
                  <c:v>50.082639033406998</c:v>
                </c:pt>
                <c:pt idx="1091">
                  <c:v>50.0695405895828</c:v>
                </c:pt>
                <c:pt idx="1092">
                  <c:v>50.041890269878998</c:v>
                </c:pt>
                <c:pt idx="1093">
                  <c:v>50.0095738002601</c:v>
                </c:pt>
                <c:pt idx="1094">
                  <c:v>50.006226246239002</c:v>
                </c:pt>
                <c:pt idx="1095">
                  <c:v>50.034033997624</c:v>
                </c:pt>
                <c:pt idx="1096">
                  <c:v>50.04626295277</c:v>
                </c:pt>
                <c:pt idx="1097">
                  <c:v>50.053794287320201</c:v>
                </c:pt>
                <c:pt idx="1098">
                  <c:v>50.069317366693298</c:v>
                </c:pt>
                <c:pt idx="1099">
                  <c:v>50.075050128489899</c:v>
                </c:pt>
                <c:pt idx="1100">
                  <c:v>50.074671790607198</c:v>
                </c:pt>
                <c:pt idx="1101">
                  <c:v>50.087029353443697</c:v>
                </c:pt>
                <c:pt idx="1102">
                  <c:v>50.087389915101497</c:v>
                </c:pt>
                <c:pt idx="1103">
                  <c:v>50.069437534060199</c:v>
                </c:pt>
                <c:pt idx="1104">
                  <c:v>50.055261698336103</c:v>
                </c:pt>
                <c:pt idx="1105">
                  <c:v>50.027693735955197</c:v>
                </c:pt>
                <c:pt idx="1106">
                  <c:v>49.979794056067298</c:v>
                </c:pt>
                <c:pt idx="1107">
                  <c:v>49.954927968836699</c:v>
                </c:pt>
                <c:pt idx="1108">
                  <c:v>50.037918129506501</c:v>
                </c:pt>
                <c:pt idx="1109">
                  <c:v>50.137773016381701</c:v>
                </c:pt>
                <c:pt idx="1110">
                  <c:v>50.094672625931103</c:v>
                </c:pt>
                <c:pt idx="1111">
                  <c:v>49.946410101512697</c:v>
                </c:pt>
                <c:pt idx="1112">
                  <c:v>49.852404701233802</c:v>
                </c:pt>
                <c:pt idx="1113">
                  <c:v>49.815114251890201</c:v>
                </c:pt>
                <c:pt idx="1114">
                  <c:v>49.8048381976852</c:v>
                </c:pt>
                <c:pt idx="1115">
                  <c:v>49.822324145628897</c:v>
                </c:pt>
                <c:pt idx="1116">
                  <c:v>49.841682151860098</c:v>
                </c:pt>
                <c:pt idx="1117">
                  <c:v>49.844822267700501</c:v>
                </c:pt>
                <c:pt idx="1118">
                  <c:v>49.840741465525397</c:v>
                </c:pt>
                <c:pt idx="1119">
                  <c:v>49.879046758739399</c:v>
                </c:pt>
                <c:pt idx="1120">
                  <c:v>49.902759966564297</c:v>
                </c:pt>
                <c:pt idx="1121">
                  <c:v>49.8942385548416</c:v>
                </c:pt>
                <c:pt idx="1122">
                  <c:v>49.976260260347097</c:v>
                </c:pt>
                <c:pt idx="1123">
                  <c:v>50.242111330524999</c:v>
                </c:pt>
                <c:pt idx="1124">
                  <c:v>50.299291317786697</c:v>
                </c:pt>
                <c:pt idx="1125">
                  <c:v>50.155729103697098</c:v>
                </c:pt>
                <c:pt idx="1126">
                  <c:v>50.092670626575497</c:v>
                </c:pt>
                <c:pt idx="1127">
                  <c:v>50.031558173316398</c:v>
                </c:pt>
                <c:pt idx="1128">
                  <c:v>49.966104343262302</c:v>
                </c:pt>
                <c:pt idx="1129">
                  <c:v>49.961597847185502</c:v>
                </c:pt>
                <c:pt idx="1130">
                  <c:v>49.988377927179599</c:v>
                </c:pt>
                <c:pt idx="1131">
                  <c:v>49.988539804545702</c:v>
                </c:pt>
                <c:pt idx="1132">
                  <c:v>50.008157959230203</c:v>
                </c:pt>
                <c:pt idx="1133">
                  <c:v>50.046933847087303</c:v>
                </c:pt>
                <c:pt idx="1134">
                  <c:v>50.133013862338103</c:v>
                </c:pt>
                <c:pt idx="1135">
                  <c:v>50.1997994759734</c:v>
                </c:pt>
                <c:pt idx="1136">
                  <c:v>50.169204598803702</c:v>
                </c:pt>
                <c:pt idx="1137">
                  <c:v>50.114970413000101</c:v>
                </c:pt>
                <c:pt idx="1138">
                  <c:v>50.060583272193398</c:v>
                </c:pt>
                <c:pt idx="1139">
                  <c:v>50.011441635232103</c:v>
                </c:pt>
                <c:pt idx="1140">
                  <c:v>49.932581840079798</c:v>
                </c:pt>
                <c:pt idx="1141">
                  <c:v>49.372532640708798</c:v>
                </c:pt>
                <c:pt idx="1142">
                  <c:v>48.407014101687402</c:v>
                </c:pt>
                <c:pt idx="1143">
                  <c:v>48.000761477200399</c:v>
                </c:pt>
                <c:pt idx="1144">
                  <c:v>48.431492519730703</c:v>
                </c:pt>
                <c:pt idx="1145">
                  <c:v>49.046792949181203</c:v>
                </c:pt>
                <c:pt idx="1146">
                  <c:v>49.444084911066902</c:v>
                </c:pt>
                <c:pt idx="1147">
                  <c:v>49.747407913196099</c:v>
                </c:pt>
                <c:pt idx="1148">
                  <c:v>50.012814705005397</c:v>
                </c:pt>
                <c:pt idx="1149">
                  <c:v>50.135321346148501</c:v>
                </c:pt>
                <c:pt idx="1150">
                  <c:v>50.176625421479699</c:v>
                </c:pt>
                <c:pt idx="1151">
                  <c:v>50.206162407829801</c:v>
                </c:pt>
                <c:pt idx="1152">
                  <c:v>50.246134345296198</c:v>
                </c:pt>
                <c:pt idx="1153">
                  <c:v>50.285138855149</c:v>
                </c:pt>
                <c:pt idx="1154">
                  <c:v>50.294040063540002</c:v>
                </c:pt>
                <c:pt idx="1155">
                  <c:v>50.317268148911502</c:v>
                </c:pt>
                <c:pt idx="1156">
                  <c:v>50.326322088150498</c:v>
                </c:pt>
                <c:pt idx="1157">
                  <c:v>50.301515648857098</c:v>
                </c:pt>
                <c:pt idx="1158">
                  <c:v>50.255203689602901</c:v>
                </c:pt>
                <c:pt idx="1159">
                  <c:v>50.168277852088401</c:v>
                </c:pt>
                <c:pt idx="1160">
                  <c:v>50.064121957135796</c:v>
                </c:pt>
                <c:pt idx="1161">
                  <c:v>49.952333483737704</c:v>
                </c:pt>
                <c:pt idx="1162">
                  <c:v>49.876919443679697</c:v>
                </c:pt>
                <c:pt idx="1163">
                  <c:v>49.851936922749701</c:v>
                </c:pt>
                <c:pt idx="1164">
                  <c:v>49.828110394534399</c:v>
                </c:pt>
                <c:pt idx="1165">
                  <c:v>49.808747008162399</c:v>
                </c:pt>
                <c:pt idx="1166">
                  <c:v>49.790430526704903</c:v>
                </c:pt>
                <c:pt idx="1167">
                  <c:v>49.776234201935203</c:v>
                </c:pt>
                <c:pt idx="1168">
                  <c:v>49.746248768831698</c:v>
                </c:pt>
                <c:pt idx="1169">
                  <c:v>49.746244592271601</c:v>
                </c:pt>
                <c:pt idx="1170">
                  <c:v>49.802927579387799</c:v>
                </c:pt>
                <c:pt idx="1171">
                  <c:v>49.860437711253901</c:v>
                </c:pt>
                <c:pt idx="1172">
                  <c:v>49.869023057446903</c:v>
                </c:pt>
                <c:pt idx="1173">
                  <c:v>49.574516278637297</c:v>
                </c:pt>
                <c:pt idx="1174">
                  <c:v>48.9550554174211</c:v>
                </c:pt>
                <c:pt idx="1175">
                  <c:v>48.426221406642398</c:v>
                </c:pt>
                <c:pt idx="1176">
                  <c:v>48.140564186548801</c:v>
                </c:pt>
                <c:pt idx="1177">
                  <c:v>48.066111973390399</c:v>
                </c:pt>
                <c:pt idx="1178">
                  <c:v>48.144727738589403</c:v>
                </c:pt>
                <c:pt idx="1179">
                  <c:v>48.300223262811699</c:v>
                </c:pt>
                <c:pt idx="1180">
                  <c:v>48.4754160749834</c:v>
                </c:pt>
                <c:pt idx="1181">
                  <c:v>48.576795625088302</c:v>
                </c:pt>
                <c:pt idx="1182">
                  <c:v>48.389544474027602</c:v>
                </c:pt>
                <c:pt idx="1183">
                  <c:v>48.330602564484501</c:v>
                </c:pt>
                <c:pt idx="1184">
                  <c:v>48.626212426578199</c:v>
                </c:pt>
                <c:pt idx="1185">
                  <c:v>48.925646557223203</c:v>
                </c:pt>
                <c:pt idx="1186">
                  <c:v>49.178495879662101</c:v>
                </c:pt>
                <c:pt idx="1187">
                  <c:v>49.399518142461702</c:v>
                </c:pt>
                <c:pt idx="1188">
                  <c:v>49.5954321674186</c:v>
                </c:pt>
                <c:pt idx="1189">
                  <c:v>49.449163955200703</c:v>
                </c:pt>
                <c:pt idx="1190">
                  <c:v>48.248365956539601</c:v>
                </c:pt>
                <c:pt idx="1191">
                  <c:v>46.8148589543718</c:v>
                </c:pt>
                <c:pt idx="1192">
                  <c:v>46.054680578242703</c:v>
                </c:pt>
                <c:pt idx="1193">
                  <c:v>45.795702674685202</c:v>
                </c:pt>
                <c:pt idx="1194">
                  <c:v>45.901502923422903</c:v>
                </c:pt>
                <c:pt idx="1195">
                  <c:v>46.188040492685701</c:v>
                </c:pt>
                <c:pt idx="1196">
                  <c:v>46.548917617553499</c:v>
                </c:pt>
                <c:pt idx="1197">
                  <c:v>46.933595472371302</c:v>
                </c:pt>
                <c:pt idx="1198">
                  <c:v>47.269953650012503</c:v>
                </c:pt>
                <c:pt idx="1199">
                  <c:v>47.546358012244703</c:v>
                </c:pt>
                <c:pt idx="1200">
                  <c:v>47.8221865108817</c:v>
                </c:pt>
                <c:pt idx="1201">
                  <c:v>48.126835438729898</c:v>
                </c:pt>
                <c:pt idx="1202">
                  <c:v>48.385192091283898</c:v>
                </c:pt>
                <c:pt idx="1203">
                  <c:v>48.593440396189301</c:v>
                </c:pt>
                <c:pt idx="1204">
                  <c:v>48.789012062481497</c:v>
                </c:pt>
                <c:pt idx="1205">
                  <c:v>49.000519529484201</c:v>
                </c:pt>
                <c:pt idx="1206">
                  <c:v>49.3060704815748</c:v>
                </c:pt>
                <c:pt idx="1207">
                  <c:v>49.876270221450397</c:v>
                </c:pt>
                <c:pt idx="1208">
                  <c:v>50.458283562390697</c:v>
                </c:pt>
                <c:pt idx="1209">
                  <c:v>50.827165945936798</c:v>
                </c:pt>
                <c:pt idx="1210">
                  <c:v>51.041755232377497</c:v>
                </c:pt>
                <c:pt idx="1211">
                  <c:v>51.089994242650597</c:v>
                </c:pt>
                <c:pt idx="1212">
                  <c:v>51.055337806521997</c:v>
                </c:pt>
                <c:pt idx="1213">
                  <c:v>51.0136315457328</c:v>
                </c:pt>
                <c:pt idx="1214">
                  <c:v>50.953111239622203</c:v>
                </c:pt>
                <c:pt idx="1215">
                  <c:v>50.853494898454102</c:v>
                </c:pt>
                <c:pt idx="1216">
                  <c:v>50.737288884992701</c:v>
                </c:pt>
                <c:pt idx="1217">
                  <c:v>50.630580232598902</c:v>
                </c:pt>
                <c:pt idx="1218">
                  <c:v>50.551340225685699</c:v>
                </c:pt>
                <c:pt idx="1219">
                  <c:v>50.424225349882597</c:v>
                </c:pt>
                <c:pt idx="1220">
                  <c:v>50.302931499459</c:v>
                </c:pt>
                <c:pt idx="1221">
                  <c:v>50.225641460628999</c:v>
                </c:pt>
                <c:pt idx="1222">
                  <c:v>50.153438013816</c:v>
                </c:pt>
                <c:pt idx="1223">
                  <c:v>50.118352579590102</c:v>
                </c:pt>
                <c:pt idx="1224">
                  <c:v>50.121686529376099</c:v>
                </c:pt>
                <c:pt idx="1225">
                  <c:v>50.131865121905797</c:v>
                </c:pt>
                <c:pt idx="1226">
                  <c:v>50.148220240676899</c:v>
                </c:pt>
                <c:pt idx="1227">
                  <c:v>50.1650773043161</c:v>
                </c:pt>
                <c:pt idx="1228">
                  <c:v>50.1014027288671</c:v>
                </c:pt>
                <c:pt idx="1229">
                  <c:v>50.446511613730799</c:v>
                </c:pt>
                <c:pt idx="1230">
                  <c:v>51.095519041373798</c:v>
                </c:pt>
                <c:pt idx="1231">
                  <c:v>51.5243764558275</c:v>
                </c:pt>
                <c:pt idx="1232">
                  <c:v>51.675554410328097</c:v>
                </c:pt>
                <c:pt idx="1233">
                  <c:v>51.6107013752829</c:v>
                </c:pt>
                <c:pt idx="1234">
                  <c:v>51.924759939110601</c:v>
                </c:pt>
                <c:pt idx="1235">
                  <c:v>52.786256243287298</c:v>
                </c:pt>
                <c:pt idx="1236">
                  <c:v>53.536323620492396</c:v>
                </c:pt>
                <c:pt idx="1237">
                  <c:v>53.197380549526201</c:v>
                </c:pt>
                <c:pt idx="1238">
                  <c:v>51.967366313056097</c:v>
                </c:pt>
                <c:pt idx="1239">
                  <c:v>50.899434429206302</c:v>
                </c:pt>
                <c:pt idx="1240">
                  <c:v>50.2063236462131</c:v>
                </c:pt>
                <c:pt idx="1241">
                  <c:v>49.732808645279498</c:v>
                </c:pt>
                <c:pt idx="1242">
                  <c:v>49.461563072594302</c:v>
                </c:pt>
                <c:pt idx="1243">
                  <c:v>49.337269476072301</c:v>
                </c:pt>
                <c:pt idx="1244">
                  <c:v>49.294138590716997</c:v>
                </c:pt>
                <c:pt idx="1245">
                  <c:v>49.302367250634497</c:v>
                </c:pt>
                <c:pt idx="1246">
                  <c:v>49.308453347679098</c:v>
                </c:pt>
                <c:pt idx="1247">
                  <c:v>49.3344061022974</c:v>
                </c:pt>
                <c:pt idx="1248">
                  <c:v>49.380127372449302</c:v>
                </c:pt>
                <c:pt idx="1249">
                  <c:v>49.457123344771396</c:v>
                </c:pt>
                <c:pt idx="1250">
                  <c:v>49.574828195240499</c:v>
                </c:pt>
                <c:pt idx="1251">
                  <c:v>49.664671148419501</c:v>
                </c:pt>
                <c:pt idx="1252">
                  <c:v>49.721715951411198</c:v>
                </c:pt>
                <c:pt idx="1253">
                  <c:v>49.704099421974497</c:v>
                </c:pt>
                <c:pt idx="1254">
                  <c:v>49.651928595727099</c:v>
                </c:pt>
                <c:pt idx="1255">
                  <c:v>49.604180001147498</c:v>
                </c:pt>
                <c:pt idx="1256">
                  <c:v>49.632338635186898</c:v>
                </c:pt>
                <c:pt idx="1257">
                  <c:v>49.7232699002926</c:v>
                </c:pt>
                <c:pt idx="1258">
                  <c:v>49.825046611330798</c:v>
                </c:pt>
                <c:pt idx="1259">
                  <c:v>49.923453085684201</c:v>
                </c:pt>
                <c:pt idx="1260">
                  <c:v>49.987069073951403</c:v>
                </c:pt>
                <c:pt idx="1261">
                  <c:v>50.042868618677502</c:v>
                </c:pt>
                <c:pt idx="1262">
                  <c:v>50.0886779017655</c:v>
                </c:pt>
                <c:pt idx="1263">
                  <c:v>50.112209430429203</c:v>
                </c:pt>
                <c:pt idx="1264">
                  <c:v>50.137506701228602</c:v>
                </c:pt>
                <c:pt idx="1265">
                  <c:v>50.127198988788997</c:v>
                </c:pt>
                <c:pt idx="1266">
                  <c:v>50.053865263669998</c:v>
                </c:pt>
                <c:pt idx="1267">
                  <c:v>49.978728888186097</c:v>
                </c:pt>
                <c:pt idx="1268">
                  <c:v>49.917604028086899</c:v>
                </c:pt>
                <c:pt idx="1269">
                  <c:v>49.8539991037512</c:v>
                </c:pt>
                <c:pt idx="1270">
                  <c:v>49.808445735237299</c:v>
                </c:pt>
                <c:pt idx="1271">
                  <c:v>49.839473560313301</c:v>
                </c:pt>
                <c:pt idx="1272">
                  <c:v>49.891612433775201</c:v>
                </c:pt>
                <c:pt idx="1273">
                  <c:v>49.931129255639199</c:v>
                </c:pt>
                <c:pt idx="1274">
                  <c:v>49.972497963705699</c:v>
                </c:pt>
                <c:pt idx="1275">
                  <c:v>50.015477879378402</c:v>
                </c:pt>
                <c:pt idx="1276">
                  <c:v>50.054833485280497</c:v>
                </c:pt>
                <c:pt idx="1277">
                  <c:v>50.076098501506998</c:v>
                </c:pt>
                <c:pt idx="1278">
                  <c:v>50.085319908894498</c:v>
                </c:pt>
                <c:pt idx="1279">
                  <c:v>50.086765807351597</c:v>
                </c:pt>
                <c:pt idx="1280">
                  <c:v>50.083412341583298</c:v>
                </c:pt>
                <c:pt idx="1281">
                  <c:v>50.077303928497898</c:v>
                </c:pt>
                <c:pt idx="1282">
                  <c:v>50.053349132028799</c:v>
                </c:pt>
                <c:pt idx="1283">
                  <c:v>50.005746557312101</c:v>
                </c:pt>
                <c:pt idx="1284">
                  <c:v>49.995495040649303</c:v>
                </c:pt>
                <c:pt idx="1285">
                  <c:v>50.017405629154801</c:v>
                </c:pt>
                <c:pt idx="1286">
                  <c:v>50.029882604766001</c:v>
                </c:pt>
                <c:pt idx="1287">
                  <c:v>50.036012704906703</c:v>
                </c:pt>
                <c:pt idx="1288">
                  <c:v>50.021514748100302</c:v>
                </c:pt>
                <c:pt idx="1289">
                  <c:v>50.014156149607899</c:v>
                </c:pt>
                <c:pt idx="1290">
                  <c:v>50.022952476469698</c:v>
                </c:pt>
                <c:pt idx="1291">
                  <c:v>50.010713258181603</c:v>
                </c:pt>
                <c:pt idx="1292">
                  <c:v>49.988785259691902</c:v>
                </c:pt>
                <c:pt idx="1293">
                  <c:v>49.9759965680649</c:v>
                </c:pt>
                <c:pt idx="1294">
                  <c:v>49.952917979712701</c:v>
                </c:pt>
                <c:pt idx="1295">
                  <c:v>49.943682408652798</c:v>
                </c:pt>
                <c:pt idx="1296">
                  <c:v>49.954774927606898</c:v>
                </c:pt>
                <c:pt idx="1297">
                  <c:v>49.963727667745999</c:v>
                </c:pt>
                <c:pt idx="1298">
                  <c:v>49.954471373903203</c:v>
                </c:pt>
                <c:pt idx="1299">
                  <c:v>49.970035399845102</c:v>
                </c:pt>
                <c:pt idx="1300">
                  <c:v>50.025357060252801</c:v>
                </c:pt>
                <c:pt idx="1301">
                  <c:v>50.071729832152201</c:v>
                </c:pt>
                <c:pt idx="1302">
                  <c:v>50.079964299313097</c:v>
                </c:pt>
                <c:pt idx="1303">
                  <c:v>50.083577294098603</c:v>
                </c:pt>
                <c:pt idx="1304">
                  <c:v>50.079187850992</c:v>
                </c:pt>
                <c:pt idx="1305">
                  <c:v>50.075163300770399</c:v>
                </c:pt>
                <c:pt idx="1306">
                  <c:v>50.0665404504714</c:v>
                </c:pt>
                <c:pt idx="1307">
                  <c:v>50.060559427980799</c:v>
                </c:pt>
                <c:pt idx="1308">
                  <c:v>50.067926948505601</c:v>
                </c:pt>
                <c:pt idx="1309">
                  <c:v>50.019683073608398</c:v>
                </c:pt>
                <c:pt idx="1310">
                  <c:v>49.980447917605197</c:v>
                </c:pt>
                <c:pt idx="1311">
                  <c:v>50.001937136245303</c:v>
                </c:pt>
                <c:pt idx="1312">
                  <c:v>50.061797770530298</c:v>
                </c:pt>
                <c:pt idx="1313">
                  <c:v>50.0901608200572</c:v>
                </c:pt>
                <c:pt idx="1314">
                  <c:v>50.058620245159098</c:v>
                </c:pt>
                <c:pt idx="1315">
                  <c:v>49.989684985392401</c:v>
                </c:pt>
                <c:pt idx="1316">
                  <c:v>49.953296693973599</c:v>
                </c:pt>
                <c:pt idx="1317">
                  <c:v>49.9449048199629</c:v>
                </c:pt>
                <c:pt idx="1318">
                  <c:v>49.928526128083703</c:v>
                </c:pt>
                <c:pt idx="1319">
                  <c:v>49.922050498753499</c:v>
                </c:pt>
                <c:pt idx="1320">
                  <c:v>49.954849616468302</c:v>
                </c:pt>
                <c:pt idx="1321">
                  <c:v>49.971988017359102</c:v>
                </c:pt>
                <c:pt idx="1322">
                  <c:v>49.955853316953799</c:v>
                </c:pt>
                <c:pt idx="1323">
                  <c:v>49.948193214343803</c:v>
                </c:pt>
                <c:pt idx="1324">
                  <c:v>49.962529694730797</c:v>
                </c:pt>
                <c:pt idx="1325">
                  <c:v>49.987039115739698</c:v>
                </c:pt>
                <c:pt idx="1326">
                  <c:v>50.0190448096753</c:v>
                </c:pt>
                <c:pt idx="1327">
                  <c:v>50.035072573117901</c:v>
                </c:pt>
                <c:pt idx="1328">
                  <c:v>50.012678189383102</c:v>
                </c:pt>
                <c:pt idx="1329">
                  <c:v>49.984479878581404</c:v>
                </c:pt>
                <c:pt idx="1330">
                  <c:v>49.984558339228599</c:v>
                </c:pt>
                <c:pt idx="1331">
                  <c:v>49.966381795905903</c:v>
                </c:pt>
                <c:pt idx="1332">
                  <c:v>49.929037824900298</c:v>
                </c:pt>
                <c:pt idx="1333">
                  <c:v>49.959191540280997</c:v>
                </c:pt>
                <c:pt idx="1334">
                  <c:v>50.004943165928601</c:v>
                </c:pt>
                <c:pt idx="1335">
                  <c:v>49.985629120671803</c:v>
                </c:pt>
                <c:pt idx="1336">
                  <c:v>49.963126612825498</c:v>
                </c:pt>
                <c:pt idx="1337">
                  <c:v>49.9157839109454</c:v>
                </c:pt>
                <c:pt idx="1338">
                  <c:v>49.8491833159989</c:v>
                </c:pt>
                <c:pt idx="1339">
                  <c:v>49.881897006441299</c:v>
                </c:pt>
                <c:pt idx="1340">
                  <c:v>49.946956396274203</c:v>
                </c:pt>
                <c:pt idx="1341">
                  <c:v>49.975166254932297</c:v>
                </c:pt>
                <c:pt idx="1342">
                  <c:v>50.026474499102903</c:v>
                </c:pt>
                <c:pt idx="1343">
                  <c:v>50.067851001025097</c:v>
                </c:pt>
                <c:pt idx="1344">
                  <c:v>50.0757464925601</c:v>
                </c:pt>
                <c:pt idx="1345">
                  <c:v>50.043913046081997</c:v>
                </c:pt>
                <c:pt idx="1346">
                  <c:v>50.010956705003203</c:v>
                </c:pt>
                <c:pt idx="1347">
                  <c:v>49.9713991613716</c:v>
                </c:pt>
                <c:pt idx="1348">
                  <c:v>49.9372724826043</c:v>
                </c:pt>
                <c:pt idx="1349">
                  <c:v>50.015872197099597</c:v>
                </c:pt>
                <c:pt idx="1350">
                  <c:v>50.033915071204099</c:v>
                </c:pt>
                <c:pt idx="1351">
                  <c:v>49.975929186197902</c:v>
                </c:pt>
                <c:pt idx="1352">
                  <c:v>49.922851326098602</c:v>
                </c:pt>
                <c:pt idx="1353">
                  <c:v>49.849903017899599</c:v>
                </c:pt>
                <c:pt idx="1354">
                  <c:v>49.798849147297098</c:v>
                </c:pt>
                <c:pt idx="1355">
                  <c:v>49.761086839402203</c:v>
                </c:pt>
                <c:pt idx="1356">
                  <c:v>49.735745223506498</c:v>
                </c:pt>
                <c:pt idx="1357">
                  <c:v>49.749646465309802</c:v>
                </c:pt>
                <c:pt idx="1358">
                  <c:v>49.833690318672303</c:v>
                </c:pt>
                <c:pt idx="1359">
                  <c:v>49.951356072442003</c:v>
                </c:pt>
                <c:pt idx="1360">
                  <c:v>50.154565628391197</c:v>
                </c:pt>
                <c:pt idx="1361">
                  <c:v>50.335465767244301</c:v>
                </c:pt>
                <c:pt idx="1362">
                  <c:v>50.384735684178501</c:v>
                </c:pt>
                <c:pt idx="1363">
                  <c:v>50.381934720950298</c:v>
                </c:pt>
                <c:pt idx="1364">
                  <c:v>50.378035043413497</c:v>
                </c:pt>
                <c:pt idx="1365">
                  <c:v>50.338216173108002</c:v>
                </c:pt>
                <c:pt idx="1366">
                  <c:v>50.2695983654164</c:v>
                </c:pt>
                <c:pt idx="1367">
                  <c:v>50.231212158011097</c:v>
                </c:pt>
                <c:pt idx="1368">
                  <c:v>50.177619463563097</c:v>
                </c:pt>
                <c:pt idx="1369">
                  <c:v>50.141409280287803</c:v>
                </c:pt>
                <c:pt idx="1370">
                  <c:v>50.123946583948097</c:v>
                </c:pt>
                <c:pt idx="1371">
                  <c:v>50.093328918723003</c:v>
                </c:pt>
                <c:pt idx="1372">
                  <c:v>50.070168090804998</c:v>
                </c:pt>
                <c:pt idx="1373">
                  <c:v>50.0362021572248</c:v>
                </c:pt>
                <c:pt idx="1374">
                  <c:v>50.016305330668402</c:v>
                </c:pt>
                <c:pt idx="1375">
                  <c:v>49.984440211734899</c:v>
                </c:pt>
                <c:pt idx="1376">
                  <c:v>49.822578470451603</c:v>
                </c:pt>
                <c:pt idx="1377">
                  <c:v>49.536063821931698</c:v>
                </c:pt>
                <c:pt idx="1378">
                  <c:v>49.564109758623097</c:v>
                </c:pt>
                <c:pt idx="1379">
                  <c:v>49.809475404089902</c:v>
                </c:pt>
                <c:pt idx="1380">
                  <c:v>49.970642263662398</c:v>
                </c:pt>
                <c:pt idx="1381">
                  <c:v>50.067621289634602</c:v>
                </c:pt>
                <c:pt idx="1382">
                  <c:v>50.109339290477301</c:v>
                </c:pt>
                <c:pt idx="1383">
                  <c:v>50.129363411040401</c:v>
                </c:pt>
                <c:pt idx="1384">
                  <c:v>50.135218768035301</c:v>
                </c:pt>
                <c:pt idx="1385">
                  <c:v>50.132175010428597</c:v>
                </c:pt>
                <c:pt idx="1386">
                  <c:v>50.074467480857599</c:v>
                </c:pt>
                <c:pt idx="1387">
                  <c:v>49.993881771548899</c:v>
                </c:pt>
                <c:pt idx="1388">
                  <c:v>49.912248093544299</c:v>
                </c:pt>
                <c:pt idx="1389">
                  <c:v>49.855432687586003</c:v>
                </c:pt>
                <c:pt idx="1390">
                  <c:v>49.858362302020602</c:v>
                </c:pt>
                <c:pt idx="1391">
                  <c:v>49.897483192371404</c:v>
                </c:pt>
                <c:pt idx="1392">
                  <c:v>49.956709503131599</c:v>
                </c:pt>
                <c:pt idx="1393">
                  <c:v>50.025270272125503</c:v>
                </c:pt>
                <c:pt idx="1394">
                  <c:v>50.0961509966628</c:v>
                </c:pt>
                <c:pt idx="1395">
                  <c:v>50.132042709830003</c:v>
                </c:pt>
                <c:pt idx="1396">
                  <c:v>50.116991123404603</c:v>
                </c:pt>
                <c:pt idx="1397">
                  <c:v>50.038763993994401</c:v>
                </c:pt>
                <c:pt idx="1398">
                  <c:v>49.996852548899398</c:v>
                </c:pt>
                <c:pt idx="1399">
                  <c:v>50.029874102868803</c:v>
                </c:pt>
                <c:pt idx="1400">
                  <c:v>50.078912188756199</c:v>
                </c:pt>
                <c:pt idx="1401">
                  <c:v>50.135283139888202</c:v>
                </c:pt>
                <c:pt idx="1402">
                  <c:v>50.176884739510903</c:v>
                </c:pt>
                <c:pt idx="1403">
                  <c:v>50.160592816034303</c:v>
                </c:pt>
                <c:pt idx="1404">
                  <c:v>50.131409170410201</c:v>
                </c:pt>
                <c:pt idx="1405">
                  <c:v>50.154136863806698</c:v>
                </c:pt>
                <c:pt idx="1406">
                  <c:v>50.1883090005676</c:v>
                </c:pt>
                <c:pt idx="1407">
                  <c:v>50.183397955975998</c:v>
                </c:pt>
                <c:pt idx="1408">
                  <c:v>50.124572810889198</c:v>
                </c:pt>
                <c:pt idx="1409">
                  <c:v>50.054856652029898</c:v>
                </c:pt>
                <c:pt idx="1410">
                  <c:v>50.009832796483899</c:v>
                </c:pt>
                <c:pt idx="1411">
                  <c:v>50.0149296365514</c:v>
                </c:pt>
                <c:pt idx="1412">
                  <c:v>50.061661168049397</c:v>
                </c:pt>
                <c:pt idx="1413">
                  <c:v>50.035134481383203</c:v>
                </c:pt>
                <c:pt idx="1414">
                  <c:v>50.010888279637598</c:v>
                </c:pt>
                <c:pt idx="1415">
                  <c:v>49.938684434282003</c:v>
                </c:pt>
                <c:pt idx="1416">
                  <c:v>49.879939114642802</c:v>
                </c:pt>
                <c:pt idx="1417">
                  <c:v>49.9717785745163</c:v>
                </c:pt>
                <c:pt idx="1418">
                  <c:v>50.0683162115117</c:v>
                </c:pt>
                <c:pt idx="1419">
                  <c:v>50.0767610705254</c:v>
                </c:pt>
                <c:pt idx="1420">
                  <c:v>50.050237702579103</c:v>
                </c:pt>
                <c:pt idx="1421">
                  <c:v>49.998740429877202</c:v>
                </c:pt>
                <c:pt idx="1422">
                  <c:v>49.956075417284097</c:v>
                </c:pt>
                <c:pt idx="1423">
                  <c:v>49.979181940688399</c:v>
                </c:pt>
                <c:pt idx="1424">
                  <c:v>50.0386035732256</c:v>
                </c:pt>
                <c:pt idx="1425">
                  <c:v>50.103225088960002</c:v>
                </c:pt>
                <c:pt idx="1426">
                  <c:v>50.167831597209499</c:v>
                </c:pt>
                <c:pt idx="1427">
                  <c:v>50.212796617351501</c:v>
                </c:pt>
                <c:pt idx="1428">
                  <c:v>50.196765292249601</c:v>
                </c:pt>
                <c:pt idx="1429">
                  <c:v>50.116592420209201</c:v>
                </c:pt>
                <c:pt idx="1430">
                  <c:v>50.050793085305997</c:v>
                </c:pt>
                <c:pt idx="1431">
                  <c:v>50.022312593067902</c:v>
                </c:pt>
                <c:pt idx="1432">
                  <c:v>50.020390211592201</c:v>
                </c:pt>
                <c:pt idx="1433">
                  <c:v>50.032174337305101</c:v>
                </c:pt>
                <c:pt idx="1434">
                  <c:v>50.004832870879603</c:v>
                </c:pt>
                <c:pt idx="1435">
                  <c:v>49.993019788757302</c:v>
                </c:pt>
                <c:pt idx="1436">
                  <c:v>50.112811575406504</c:v>
                </c:pt>
                <c:pt idx="1437">
                  <c:v>50.657825247935698</c:v>
                </c:pt>
                <c:pt idx="1438">
                  <c:v>51.305880295596197</c:v>
                </c:pt>
                <c:pt idx="1439">
                  <c:v>51.6801628349289</c:v>
                </c:pt>
                <c:pt idx="1440">
                  <c:v>51.850599838287401</c:v>
                </c:pt>
                <c:pt idx="1441">
                  <c:v>51.877905442298399</c:v>
                </c:pt>
                <c:pt idx="1442">
                  <c:v>51.798543364360199</c:v>
                </c:pt>
                <c:pt idx="1443">
                  <c:v>51.6148072891787</c:v>
                </c:pt>
                <c:pt idx="1444">
                  <c:v>51.380052910037001</c:v>
                </c:pt>
                <c:pt idx="1445">
                  <c:v>51.107343605940997</c:v>
                </c:pt>
                <c:pt idx="1446">
                  <c:v>50.846901505124599</c:v>
                </c:pt>
                <c:pt idx="1447">
                  <c:v>50.631896496092502</c:v>
                </c:pt>
                <c:pt idx="1448">
                  <c:v>50.457384027087997</c:v>
                </c:pt>
                <c:pt idx="1449">
                  <c:v>50.329718362070103</c:v>
                </c:pt>
                <c:pt idx="1450">
                  <c:v>50.302220860974998</c:v>
                </c:pt>
                <c:pt idx="1451">
                  <c:v>50.358994536494698</c:v>
                </c:pt>
                <c:pt idx="1452">
                  <c:v>50.370276900412598</c:v>
                </c:pt>
                <c:pt idx="1453">
                  <c:v>50.347392645956901</c:v>
                </c:pt>
                <c:pt idx="1454">
                  <c:v>50.330262572633004</c:v>
                </c:pt>
                <c:pt idx="1455">
                  <c:v>50.303578958429902</c:v>
                </c:pt>
                <c:pt idx="1456">
                  <c:v>50.239642709831301</c:v>
                </c:pt>
                <c:pt idx="1457">
                  <c:v>50.095883122239798</c:v>
                </c:pt>
                <c:pt idx="1458">
                  <c:v>49.998414350276498</c:v>
                </c:pt>
                <c:pt idx="1459">
                  <c:v>50.047105610395398</c:v>
                </c:pt>
                <c:pt idx="1460">
                  <c:v>50.129544863958301</c:v>
                </c:pt>
                <c:pt idx="1461">
                  <c:v>50.172736090003099</c:v>
                </c:pt>
                <c:pt idx="1462">
                  <c:v>50.124500555259999</c:v>
                </c:pt>
                <c:pt idx="1463">
                  <c:v>50.050260570477199</c:v>
                </c:pt>
                <c:pt idx="1464">
                  <c:v>50.033386507065401</c:v>
                </c:pt>
                <c:pt idx="1465">
                  <c:v>50.101086552372202</c:v>
                </c:pt>
                <c:pt idx="1466">
                  <c:v>50.126618218879699</c:v>
                </c:pt>
                <c:pt idx="1467">
                  <c:v>50.030992607681199</c:v>
                </c:pt>
                <c:pt idx="1468">
                  <c:v>49.963157041353902</c:v>
                </c:pt>
                <c:pt idx="1469">
                  <c:v>49.968317662132101</c:v>
                </c:pt>
                <c:pt idx="1470">
                  <c:v>49.888346030365703</c:v>
                </c:pt>
                <c:pt idx="1471">
                  <c:v>48.740138882674501</c:v>
                </c:pt>
                <c:pt idx="1472">
                  <c:v>47.192730572173197</c:v>
                </c:pt>
                <c:pt idx="1473">
                  <c:v>46.398494025273799</c:v>
                </c:pt>
                <c:pt idx="1474">
                  <c:v>46.130189694709003</c:v>
                </c:pt>
                <c:pt idx="1475">
                  <c:v>46.152035483613403</c:v>
                </c:pt>
                <c:pt idx="1476">
                  <c:v>46.300448161910801</c:v>
                </c:pt>
                <c:pt idx="1477">
                  <c:v>46.510073569955402</c:v>
                </c:pt>
                <c:pt idx="1478">
                  <c:v>46.791874736727799</c:v>
                </c:pt>
                <c:pt idx="1479">
                  <c:v>47.118717660111798</c:v>
                </c:pt>
                <c:pt idx="1480">
                  <c:v>47.457734549496401</c:v>
                </c:pt>
                <c:pt idx="1481">
                  <c:v>47.771568952343003</c:v>
                </c:pt>
                <c:pt idx="1482">
                  <c:v>48.090406857301097</c:v>
                </c:pt>
                <c:pt idx="1483">
                  <c:v>48.406294372709297</c:v>
                </c:pt>
                <c:pt idx="1484">
                  <c:v>48.6605953208458</c:v>
                </c:pt>
                <c:pt idx="1485">
                  <c:v>48.883746895601703</c:v>
                </c:pt>
                <c:pt idx="1486">
                  <c:v>49.0721206005475</c:v>
                </c:pt>
                <c:pt idx="1487">
                  <c:v>49.2349642301972</c:v>
                </c:pt>
                <c:pt idx="1488">
                  <c:v>49.352847815562697</c:v>
                </c:pt>
                <c:pt idx="1489">
                  <c:v>49.428248402665197</c:v>
                </c:pt>
                <c:pt idx="1490">
                  <c:v>49.667220403597199</c:v>
                </c:pt>
                <c:pt idx="1491">
                  <c:v>51.416017552024996</c:v>
                </c:pt>
                <c:pt idx="1492">
                  <c:v>53.659410603251203</c:v>
                </c:pt>
                <c:pt idx="1493">
                  <c:v>54.825593993827702</c:v>
                </c:pt>
                <c:pt idx="1494">
                  <c:v>55.278507656248898</c:v>
                </c:pt>
                <c:pt idx="1495">
                  <c:v>55.316803042098897</c:v>
                </c:pt>
                <c:pt idx="1496">
                  <c:v>55.070488280940602</c:v>
                </c:pt>
                <c:pt idx="1497">
                  <c:v>54.671248968657899</c:v>
                </c:pt>
                <c:pt idx="1498">
                  <c:v>54.179281632745898</c:v>
                </c:pt>
                <c:pt idx="1499">
                  <c:v>53.648316355287797</c:v>
                </c:pt>
                <c:pt idx="1500">
                  <c:v>53.148497758844002</c:v>
                </c:pt>
                <c:pt idx="1501">
                  <c:v>52.7087779906511</c:v>
                </c:pt>
                <c:pt idx="1502">
                  <c:v>52.3243697348232</c:v>
                </c:pt>
                <c:pt idx="1503">
                  <c:v>51.962060574192698</c:v>
                </c:pt>
                <c:pt idx="1504">
                  <c:v>51.650098877698802</c:v>
                </c:pt>
                <c:pt idx="1505">
                  <c:v>51.378625726157097</c:v>
                </c:pt>
                <c:pt idx="1506">
                  <c:v>51.100933504525102</c:v>
                </c:pt>
                <c:pt idx="1507">
                  <c:v>50.8360305925559</c:v>
                </c:pt>
                <c:pt idx="1508">
                  <c:v>50.605804922518502</c:v>
                </c:pt>
                <c:pt idx="1509">
                  <c:v>50.489697664616301</c:v>
                </c:pt>
                <c:pt idx="1510">
                  <c:v>49.925955984296898</c:v>
                </c:pt>
                <c:pt idx="1511">
                  <c:v>48.2577239063489</c:v>
                </c:pt>
                <c:pt idx="1512">
                  <c:v>46.6046612640137</c:v>
                </c:pt>
                <c:pt idx="1513">
                  <c:v>45.752598443834202</c:v>
                </c:pt>
                <c:pt idx="1514">
                  <c:v>45.379160875282601</c:v>
                </c:pt>
                <c:pt idx="1515">
                  <c:v>45.345774364356402</c:v>
                </c:pt>
                <c:pt idx="1516">
                  <c:v>45.565532687921497</c:v>
                </c:pt>
                <c:pt idx="1517">
                  <c:v>45.910725457344299</c:v>
                </c:pt>
                <c:pt idx="1518">
                  <c:v>46.288278014412398</c:v>
                </c:pt>
                <c:pt idx="1519">
                  <c:v>46.717215063695903</c:v>
                </c:pt>
                <c:pt idx="1520">
                  <c:v>47.215983970236202</c:v>
                </c:pt>
                <c:pt idx="1521">
                  <c:v>47.681910393448099</c:v>
                </c:pt>
                <c:pt idx="1522">
                  <c:v>48.016039352461704</c:v>
                </c:pt>
                <c:pt idx="1523">
                  <c:v>48.323996072856197</c:v>
                </c:pt>
                <c:pt idx="1524">
                  <c:v>48.6523623799619</c:v>
                </c:pt>
                <c:pt idx="1525">
                  <c:v>48.916384699839497</c:v>
                </c:pt>
                <c:pt idx="1526">
                  <c:v>49.100060863233402</c:v>
                </c:pt>
                <c:pt idx="1527">
                  <c:v>49.258559153504997</c:v>
                </c:pt>
                <c:pt idx="1528">
                  <c:v>49.471569615054896</c:v>
                </c:pt>
                <c:pt idx="1529">
                  <c:v>49.667355014955398</c:v>
                </c:pt>
                <c:pt idx="1530">
                  <c:v>49.772933619766</c:v>
                </c:pt>
                <c:pt idx="1531">
                  <c:v>49.8180675507244</c:v>
                </c:pt>
                <c:pt idx="1532">
                  <c:v>49.840467098940799</c:v>
                </c:pt>
                <c:pt idx="1533">
                  <c:v>49.861883344704303</c:v>
                </c:pt>
                <c:pt idx="1534">
                  <c:v>49.848642511636697</c:v>
                </c:pt>
                <c:pt idx="1535">
                  <c:v>49.836253496115397</c:v>
                </c:pt>
                <c:pt idx="1536">
                  <c:v>49.867090055048997</c:v>
                </c:pt>
                <c:pt idx="1537">
                  <c:v>49.8899239507071</c:v>
                </c:pt>
                <c:pt idx="1538">
                  <c:v>49.895189617626102</c:v>
                </c:pt>
                <c:pt idx="1539">
                  <c:v>49.886952938891703</c:v>
                </c:pt>
                <c:pt idx="1540">
                  <c:v>49.856792444859003</c:v>
                </c:pt>
                <c:pt idx="1541">
                  <c:v>49.847663674203297</c:v>
                </c:pt>
                <c:pt idx="1542">
                  <c:v>49.896458859665103</c:v>
                </c:pt>
                <c:pt idx="1543">
                  <c:v>49.909911921455098</c:v>
                </c:pt>
                <c:pt idx="1544">
                  <c:v>49.863864765795498</c:v>
                </c:pt>
                <c:pt idx="1545">
                  <c:v>49.844644857572597</c:v>
                </c:pt>
                <c:pt idx="1546">
                  <c:v>49.854370785056098</c:v>
                </c:pt>
                <c:pt idx="1547">
                  <c:v>49.883857549605899</c:v>
                </c:pt>
                <c:pt idx="1548">
                  <c:v>49.954597988275701</c:v>
                </c:pt>
                <c:pt idx="1549">
                  <c:v>50.011744402088802</c:v>
                </c:pt>
                <c:pt idx="1550">
                  <c:v>49.9991677252426</c:v>
                </c:pt>
                <c:pt idx="1551">
                  <c:v>49.979930178516902</c:v>
                </c:pt>
                <c:pt idx="1552">
                  <c:v>49.999649375970897</c:v>
                </c:pt>
                <c:pt idx="1553">
                  <c:v>50.0588152828945</c:v>
                </c:pt>
                <c:pt idx="1554">
                  <c:v>50.120331422095497</c:v>
                </c:pt>
                <c:pt idx="1555">
                  <c:v>50.135740203544898</c:v>
                </c:pt>
                <c:pt idx="1556">
                  <c:v>50.1081011744702</c:v>
                </c:pt>
                <c:pt idx="1557">
                  <c:v>50.071917601960102</c:v>
                </c:pt>
                <c:pt idx="1558">
                  <c:v>50.029761105292003</c:v>
                </c:pt>
                <c:pt idx="1559">
                  <c:v>50.021472213169901</c:v>
                </c:pt>
                <c:pt idx="1560">
                  <c:v>50.076440993508498</c:v>
                </c:pt>
                <c:pt idx="1561">
                  <c:v>50.118010048785003</c:v>
                </c:pt>
                <c:pt idx="1562">
                  <c:v>50.123769451303303</c:v>
                </c:pt>
                <c:pt idx="1563">
                  <c:v>50.104823719461201</c:v>
                </c:pt>
                <c:pt idx="1564">
                  <c:v>50.074129848101897</c:v>
                </c:pt>
                <c:pt idx="1565">
                  <c:v>50.0352368009925</c:v>
                </c:pt>
                <c:pt idx="1566">
                  <c:v>49.995668797708902</c:v>
                </c:pt>
                <c:pt idx="1567">
                  <c:v>49.971625123836901</c:v>
                </c:pt>
                <c:pt idx="1568">
                  <c:v>49.958253133537902</c:v>
                </c:pt>
                <c:pt idx="1569">
                  <c:v>49.9685768234569</c:v>
                </c:pt>
                <c:pt idx="1570">
                  <c:v>49.924402667883903</c:v>
                </c:pt>
                <c:pt idx="1571">
                  <c:v>49.844797647230102</c:v>
                </c:pt>
                <c:pt idx="1572">
                  <c:v>49.819963537392098</c:v>
                </c:pt>
                <c:pt idx="1573">
                  <c:v>49.860460268675602</c:v>
                </c:pt>
                <c:pt idx="1574">
                  <c:v>49.920097666904098</c:v>
                </c:pt>
                <c:pt idx="1575">
                  <c:v>49.960526238758099</c:v>
                </c:pt>
                <c:pt idx="1576">
                  <c:v>49.970710760705501</c:v>
                </c:pt>
                <c:pt idx="1577">
                  <c:v>49.947814222754403</c:v>
                </c:pt>
                <c:pt idx="1578">
                  <c:v>49.905726244012001</c:v>
                </c:pt>
                <c:pt idx="1579">
                  <c:v>49.738197873124001</c:v>
                </c:pt>
                <c:pt idx="1580">
                  <c:v>49.816372392065603</c:v>
                </c:pt>
                <c:pt idx="1581">
                  <c:v>49.996346164242603</c:v>
                </c:pt>
                <c:pt idx="1582">
                  <c:v>50.008717368476702</c:v>
                </c:pt>
                <c:pt idx="1583">
                  <c:v>50.032396775292703</c:v>
                </c:pt>
                <c:pt idx="1584">
                  <c:v>50.042886892144899</c:v>
                </c:pt>
                <c:pt idx="1585">
                  <c:v>50.000187738889103</c:v>
                </c:pt>
                <c:pt idx="1586">
                  <c:v>49.962423777480197</c:v>
                </c:pt>
                <c:pt idx="1587">
                  <c:v>50.021154773416598</c:v>
                </c:pt>
                <c:pt idx="1588">
                  <c:v>50.062779824812701</c:v>
                </c:pt>
                <c:pt idx="1589">
                  <c:v>49.993627010651601</c:v>
                </c:pt>
                <c:pt idx="1590">
                  <c:v>49.892870915161303</c:v>
                </c:pt>
                <c:pt idx="1591">
                  <c:v>49.822164358859702</c:v>
                </c:pt>
                <c:pt idx="1592">
                  <c:v>49.8203593692309</c:v>
                </c:pt>
                <c:pt idx="1593">
                  <c:v>49.855980774497198</c:v>
                </c:pt>
                <c:pt idx="1594">
                  <c:v>49.868253997115097</c:v>
                </c:pt>
                <c:pt idx="1595">
                  <c:v>49.884590907197797</c:v>
                </c:pt>
                <c:pt idx="1596">
                  <c:v>49.897696659032199</c:v>
                </c:pt>
                <c:pt idx="1597">
                  <c:v>49.8800932565685</c:v>
                </c:pt>
                <c:pt idx="1598">
                  <c:v>49.877519136115502</c:v>
                </c:pt>
                <c:pt idx="1599">
                  <c:v>49.846311946909601</c:v>
                </c:pt>
                <c:pt idx="1600">
                  <c:v>49.8088980375503</c:v>
                </c:pt>
                <c:pt idx="1601">
                  <c:v>49.8256722992286</c:v>
                </c:pt>
                <c:pt idx="1602">
                  <c:v>49.874917501963502</c:v>
                </c:pt>
                <c:pt idx="1603">
                  <c:v>49.908704395565302</c:v>
                </c:pt>
                <c:pt idx="1604">
                  <c:v>49.919790017686601</c:v>
                </c:pt>
                <c:pt idx="1605">
                  <c:v>49.897408317699799</c:v>
                </c:pt>
                <c:pt idx="1606">
                  <c:v>49.843955923733297</c:v>
                </c:pt>
                <c:pt idx="1607">
                  <c:v>49.837602765377497</c:v>
                </c:pt>
                <c:pt idx="1608">
                  <c:v>49.869605482549801</c:v>
                </c:pt>
                <c:pt idx="1609">
                  <c:v>49.895527916717398</c:v>
                </c:pt>
                <c:pt idx="1610">
                  <c:v>49.883424332143598</c:v>
                </c:pt>
                <c:pt idx="1611">
                  <c:v>49.869993567492997</c:v>
                </c:pt>
                <c:pt idx="1612">
                  <c:v>49.882036614645699</c:v>
                </c:pt>
                <c:pt idx="1613">
                  <c:v>49.8950980556723</c:v>
                </c:pt>
                <c:pt idx="1614">
                  <c:v>49.908158427107502</c:v>
                </c:pt>
                <c:pt idx="1615">
                  <c:v>49.937113155549198</c:v>
                </c:pt>
                <c:pt idx="1616">
                  <c:v>50.005015378958497</c:v>
                </c:pt>
                <c:pt idx="1617">
                  <c:v>50.091109966165703</c:v>
                </c:pt>
                <c:pt idx="1618">
                  <c:v>50.120630396874901</c:v>
                </c:pt>
                <c:pt idx="1619">
                  <c:v>50.0718220974586</c:v>
                </c:pt>
                <c:pt idx="1620">
                  <c:v>50.026818348719402</c:v>
                </c:pt>
                <c:pt idx="1621">
                  <c:v>50.044984550752602</c:v>
                </c:pt>
                <c:pt idx="1622">
                  <c:v>50.015999479262199</c:v>
                </c:pt>
                <c:pt idx="1623">
                  <c:v>49.990784244213501</c:v>
                </c:pt>
                <c:pt idx="1624">
                  <c:v>50.0013788380572</c:v>
                </c:pt>
                <c:pt idx="1625">
                  <c:v>49.960721949698197</c:v>
                </c:pt>
                <c:pt idx="1626">
                  <c:v>49.909520466798703</c:v>
                </c:pt>
                <c:pt idx="1627">
                  <c:v>49.832819953885398</c:v>
                </c:pt>
                <c:pt idx="1628">
                  <c:v>49.784571654139697</c:v>
                </c:pt>
                <c:pt idx="1629">
                  <c:v>49.826416306533702</c:v>
                </c:pt>
                <c:pt idx="1630">
                  <c:v>49.855539893308503</c:v>
                </c:pt>
                <c:pt idx="1631">
                  <c:v>49.819194632402201</c:v>
                </c:pt>
                <c:pt idx="1632">
                  <c:v>49.793913775376801</c:v>
                </c:pt>
                <c:pt idx="1633">
                  <c:v>49.818835490559898</c:v>
                </c:pt>
                <c:pt idx="1634">
                  <c:v>49.8734335422984</c:v>
                </c:pt>
                <c:pt idx="1635">
                  <c:v>49.943661636085999</c:v>
                </c:pt>
                <c:pt idx="1636">
                  <c:v>49.970559021529198</c:v>
                </c:pt>
                <c:pt idx="1637">
                  <c:v>49.960387197097603</c:v>
                </c:pt>
                <c:pt idx="1638">
                  <c:v>49.972558117763299</c:v>
                </c:pt>
                <c:pt idx="1639">
                  <c:v>49.9623659850431</c:v>
                </c:pt>
                <c:pt idx="1640">
                  <c:v>49.979357179277898</c:v>
                </c:pt>
                <c:pt idx="1641">
                  <c:v>50.032971639035502</c:v>
                </c:pt>
                <c:pt idx="1642">
                  <c:v>50.014776158424098</c:v>
                </c:pt>
                <c:pt idx="1643">
                  <c:v>49.977227612239297</c:v>
                </c:pt>
                <c:pt idx="1644">
                  <c:v>49.969298966167898</c:v>
                </c:pt>
                <c:pt idx="1645">
                  <c:v>49.998945222805901</c:v>
                </c:pt>
                <c:pt idx="1646">
                  <c:v>50.045339118457797</c:v>
                </c:pt>
                <c:pt idx="1647">
                  <c:v>50.071682708881703</c:v>
                </c:pt>
                <c:pt idx="1648">
                  <c:v>50.0679111245977</c:v>
                </c:pt>
                <c:pt idx="1649">
                  <c:v>50.048277100910497</c:v>
                </c:pt>
                <c:pt idx="1650">
                  <c:v>49.901634926424997</c:v>
                </c:pt>
                <c:pt idx="1651">
                  <c:v>49.388916232658801</c:v>
                </c:pt>
                <c:pt idx="1652">
                  <c:v>48.784614085571199</c:v>
                </c:pt>
                <c:pt idx="1653">
                  <c:v>48.377402012810997</c:v>
                </c:pt>
                <c:pt idx="1654">
                  <c:v>48.524548015155702</c:v>
                </c:pt>
                <c:pt idx="1655">
                  <c:v>49.1945166451912</c:v>
                </c:pt>
                <c:pt idx="1656">
                  <c:v>49.816398269727998</c:v>
                </c:pt>
                <c:pt idx="1657">
                  <c:v>50.192724222606699</c:v>
                </c:pt>
                <c:pt idx="1658">
                  <c:v>50.401452706331298</c:v>
                </c:pt>
                <c:pt idx="1659">
                  <c:v>50.5437930959704</c:v>
                </c:pt>
                <c:pt idx="1660">
                  <c:v>50.616891433194901</c:v>
                </c:pt>
                <c:pt idx="1661">
                  <c:v>50.667735724118003</c:v>
                </c:pt>
                <c:pt idx="1662">
                  <c:v>50.709063942727603</c:v>
                </c:pt>
                <c:pt idx="1663">
                  <c:v>50.683857947852403</c:v>
                </c:pt>
                <c:pt idx="1664">
                  <c:v>50.621462769262102</c:v>
                </c:pt>
                <c:pt idx="1665">
                  <c:v>50.586320415587501</c:v>
                </c:pt>
                <c:pt idx="1666">
                  <c:v>50.564644774104501</c:v>
                </c:pt>
                <c:pt idx="1667">
                  <c:v>50.441579573157902</c:v>
                </c:pt>
                <c:pt idx="1668">
                  <c:v>50.2745743913067</c:v>
                </c:pt>
                <c:pt idx="1669">
                  <c:v>50.291026020436298</c:v>
                </c:pt>
                <c:pt idx="1670">
                  <c:v>50.415992935719899</c:v>
                </c:pt>
                <c:pt idx="1671">
                  <c:v>50.486703680974401</c:v>
                </c:pt>
                <c:pt idx="1672">
                  <c:v>50.5231430957759</c:v>
                </c:pt>
                <c:pt idx="1673">
                  <c:v>50.517799647168999</c:v>
                </c:pt>
                <c:pt idx="1674">
                  <c:v>50.508550862406402</c:v>
                </c:pt>
                <c:pt idx="1675">
                  <c:v>50.522922613753302</c:v>
                </c:pt>
                <c:pt idx="1676">
                  <c:v>50.487514998664999</c:v>
                </c:pt>
                <c:pt idx="1677">
                  <c:v>50.414254957755603</c:v>
                </c:pt>
                <c:pt idx="1678">
                  <c:v>50.3328936346877</c:v>
                </c:pt>
                <c:pt idx="1679">
                  <c:v>50.252974967962203</c:v>
                </c:pt>
                <c:pt idx="1680">
                  <c:v>50.224839269339398</c:v>
                </c:pt>
                <c:pt idx="1681">
                  <c:v>50.191802801268402</c:v>
                </c:pt>
                <c:pt idx="1682">
                  <c:v>50.117742750832797</c:v>
                </c:pt>
                <c:pt idx="1683">
                  <c:v>50.069170238140103</c:v>
                </c:pt>
                <c:pt idx="1684">
                  <c:v>50.066614780299297</c:v>
                </c:pt>
                <c:pt idx="1685">
                  <c:v>50.092376253170499</c:v>
                </c:pt>
                <c:pt idx="1686">
                  <c:v>50.134242636487301</c:v>
                </c:pt>
                <c:pt idx="1687">
                  <c:v>50.167445719752699</c:v>
                </c:pt>
                <c:pt idx="1688">
                  <c:v>50.196209984977997</c:v>
                </c:pt>
                <c:pt idx="1689">
                  <c:v>50.218381048616003</c:v>
                </c:pt>
                <c:pt idx="1690">
                  <c:v>50.221415951109996</c:v>
                </c:pt>
                <c:pt idx="1691">
                  <c:v>50.229086568720497</c:v>
                </c:pt>
                <c:pt idx="1692">
                  <c:v>50.2202382207184</c:v>
                </c:pt>
                <c:pt idx="1693">
                  <c:v>50.1736617795708</c:v>
                </c:pt>
                <c:pt idx="1694">
                  <c:v>50.0732184760761</c:v>
                </c:pt>
                <c:pt idx="1695">
                  <c:v>49.651999358265797</c:v>
                </c:pt>
                <c:pt idx="1696">
                  <c:v>49.3916301474096</c:v>
                </c:pt>
                <c:pt idx="1697">
                  <c:v>49.438943097449901</c:v>
                </c:pt>
                <c:pt idx="1698">
                  <c:v>49.598953405261</c:v>
                </c:pt>
                <c:pt idx="1699">
                  <c:v>49.680215005430703</c:v>
                </c:pt>
                <c:pt idx="1700">
                  <c:v>49.734680347445298</c:v>
                </c:pt>
                <c:pt idx="1701">
                  <c:v>50.241847921751699</c:v>
                </c:pt>
                <c:pt idx="1702">
                  <c:v>50.569221647286703</c:v>
                </c:pt>
                <c:pt idx="1703">
                  <c:v>50.471049686900898</c:v>
                </c:pt>
                <c:pt idx="1704">
                  <c:v>50.3601871783588</c:v>
                </c:pt>
                <c:pt idx="1705">
                  <c:v>50.291462360129898</c:v>
                </c:pt>
                <c:pt idx="1706">
                  <c:v>50.249350164398102</c:v>
                </c:pt>
                <c:pt idx="1707">
                  <c:v>50.211534898454197</c:v>
                </c:pt>
                <c:pt idx="1708">
                  <c:v>50.161670696977502</c:v>
                </c:pt>
                <c:pt idx="1709">
                  <c:v>50.142330418820798</c:v>
                </c:pt>
                <c:pt idx="1710">
                  <c:v>50.0691326194124</c:v>
                </c:pt>
                <c:pt idx="1711">
                  <c:v>50.000384862293402</c:v>
                </c:pt>
                <c:pt idx="1712">
                  <c:v>49.983848604400201</c:v>
                </c:pt>
                <c:pt idx="1713">
                  <c:v>49.960475168534998</c:v>
                </c:pt>
                <c:pt idx="1714">
                  <c:v>49.9645730707567</c:v>
                </c:pt>
                <c:pt idx="1715">
                  <c:v>49.999321591379903</c:v>
                </c:pt>
                <c:pt idx="1716">
                  <c:v>50.018156355794702</c:v>
                </c:pt>
                <c:pt idx="1717">
                  <c:v>50.031294174704598</c:v>
                </c:pt>
                <c:pt idx="1718">
                  <c:v>50.002335849975303</c:v>
                </c:pt>
                <c:pt idx="1719">
                  <c:v>49.958918638307303</c:v>
                </c:pt>
                <c:pt idx="1720">
                  <c:v>49.964844821359499</c:v>
                </c:pt>
                <c:pt idx="1721">
                  <c:v>49.984196669136701</c:v>
                </c:pt>
                <c:pt idx="1722">
                  <c:v>49.996811481596403</c:v>
                </c:pt>
                <c:pt idx="1723">
                  <c:v>49.988185466286197</c:v>
                </c:pt>
                <c:pt idx="1724">
                  <c:v>49.969445984238398</c:v>
                </c:pt>
                <c:pt idx="1725">
                  <c:v>49.959442520361698</c:v>
                </c:pt>
                <c:pt idx="1726">
                  <c:v>49.938763888262599</c:v>
                </c:pt>
                <c:pt idx="1727">
                  <c:v>49.898510800304102</c:v>
                </c:pt>
                <c:pt idx="1728">
                  <c:v>49.848198647781402</c:v>
                </c:pt>
                <c:pt idx="1729">
                  <c:v>49.827161493248198</c:v>
                </c:pt>
                <c:pt idx="1730">
                  <c:v>49.836629798668397</c:v>
                </c:pt>
                <c:pt idx="1731">
                  <c:v>49.850304297076001</c:v>
                </c:pt>
                <c:pt idx="1732">
                  <c:v>49.865898142628403</c:v>
                </c:pt>
                <c:pt idx="1733">
                  <c:v>49.898426149289001</c:v>
                </c:pt>
                <c:pt idx="1734">
                  <c:v>49.953797784324998</c:v>
                </c:pt>
                <c:pt idx="1735">
                  <c:v>50.003992407879899</c:v>
                </c:pt>
                <c:pt idx="1736">
                  <c:v>50.001545030040297</c:v>
                </c:pt>
                <c:pt idx="1737">
                  <c:v>49.988417972657899</c:v>
                </c:pt>
                <c:pt idx="1738">
                  <c:v>49.9949636001841</c:v>
                </c:pt>
                <c:pt idx="1739">
                  <c:v>49.999217526866403</c:v>
                </c:pt>
                <c:pt idx="1740">
                  <c:v>50.001861906555703</c:v>
                </c:pt>
                <c:pt idx="1741">
                  <c:v>50.0198996608976</c:v>
                </c:pt>
                <c:pt idx="1742">
                  <c:v>50.027515077573803</c:v>
                </c:pt>
                <c:pt idx="1743">
                  <c:v>50.016825018449197</c:v>
                </c:pt>
                <c:pt idx="1744">
                  <c:v>50.009463981869402</c:v>
                </c:pt>
                <c:pt idx="1745">
                  <c:v>49.987988417479599</c:v>
                </c:pt>
                <c:pt idx="1746">
                  <c:v>49.961376339452201</c:v>
                </c:pt>
                <c:pt idx="1747">
                  <c:v>49.946929827240503</c:v>
                </c:pt>
                <c:pt idx="1748">
                  <c:v>49.924122494848703</c:v>
                </c:pt>
                <c:pt idx="1749">
                  <c:v>49.899764118391303</c:v>
                </c:pt>
                <c:pt idx="1750">
                  <c:v>49.889660758142</c:v>
                </c:pt>
                <c:pt idx="1751">
                  <c:v>49.921800800547203</c:v>
                </c:pt>
                <c:pt idx="1752">
                  <c:v>49.956830842202898</c:v>
                </c:pt>
                <c:pt idx="1753">
                  <c:v>49.982860559433298</c:v>
                </c:pt>
                <c:pt idx="1754">
                  <c:v>50.013673483399401</c:v>
                </c:pt>
                <c:pt idx="1755">
                  <c:v>50.015391569152897</c:v>
                </c:pt>
                <c:pt idx="1756">
                  <c:v>50.001670391443099</c:v>
                </c:pt>
                <c:pt idx="1757">
                  <c:v>49.993180490120203</c:v>
                </c:pt>
                <c:pt idx="1758">
                  <c:v>49.988305693957102</c:v>
                </c:pt>
                <c:pt idx="1759">
                  <c:v>49.985881360064198</c:v>
                </c:pt>
                <c:pt idx="1760">
                  <c:v>49.985075710142603</c:v>
                </c:pt>
                <c:pt idx="1761">
                  <c:v>50.0018098556559</c:v>
                </c:pt>
                <c:pt idx="1762">
                  <c:v>50.009502894612098</c:v>
                </c:pt>
                <c:pt idx="1763">
                  <c:v>49.983216643611101</c:v>
                </c:pt>
                <c:pt idx="1764">
                  <c:v>49.953879289272699</c:v>
                </c:pt>
                <c:pt idx="1765">
                  <c:v>49.921604936310999</c:v>
                </c:pt>
                <c:pt idx="1766">
                  <c:v>49.9080698343422</c:v>
                </c:pt>
                <c:pt idx="1767">
                  <c:v>49.885208645154002</c:v>
                </c:pt>
                <c:pt idx="1768">
                  <c:v>49.848636745225697</c:v>
                </c:pt>
                <c:pt idx="1769">
                  <c:v>49.833491461278598</c:v>
                </c:pt>
                <c:pt idx="1770">
                  <c:v>49.832213071880901</c:v>
                </c:pt>
                <c:pt idx="1771">
                  <c:v>49.8560151780393</c:v>
                </c:pt>
                <c:pt idx="1772">
                  <c:v>49.842041031341502</c:v>
                </c:pt>
                <c:pt idx="1773">
                  <c:v>49.831966970812999</c:v>
                </c:pt>
                <c:pt idx="1774">
                  <c:v>49.861955074429297</c:v>
                </c:pt>
                <c:pt idx="1775">
                  <c:v>49.870481649095296</c:v>
                </c:pt>
                <c:pt idx="1776">
                  <c:v>49.867898632757203</c:v>
                </c:pt>
                <c:pt idx="1777">
                  <c:v>49.872665890113602</c:v>
                </c:pt>
                <c:pt idx="1778">
                  <c:v>49.8817144478882</c:v>
                </c:pt>
                <c:pt idx="1779">
                  <c:v>49.892955345619697</c:v>
                </c:pt>
                <c:pt idx="1780">
                  <c:v>49.921516570555703</c:v>
                </c:pt>
                <c:pt idx="1781">
                  <c:v>49.973375829172397</c:v>
                </c:pt>
                <c:pt idx="1782">
                  <c:v>50.020521518160699</c:v>
                </c:pt>
                <c:pt idx="1783">
                  <c:v>50.04846072598</c:v>
                </c:pt>
                <c:pt idx="1784">
                  <c:v>50.063268242148503</c:v>
                </c:pt>
                <c:pt idx="1785">
                  <c:v>50.0693060532289</c:v>
                </c:pt>
                <c:pt idx="1786">
                  <c:v>50.036644309808501</c:v>
                </c:pt>
                <c:pt idx="1787">
                  <c:v>50.003279920628003</c:v>
                </c:pt>
                <c:pt idx="1788">
                  <c:v>49.963664422174702</c:v>
                </c:pt>
                <c:pt idx="1789">
                  <c:v>49.913017805977198</c:v>
                </c:pt>
                <c:pt idx="1790">
                  <c:v>49.770441228492899</c:v>
                </c:pt>
                <c:pt idx="1791">
                  <c:v>49.760798071382197</c:v>
                </c:pt>
                <c:pt idx="1792">
                  <c:v>49.923373491876397</c:v>
                </c:pt>
                <c:pt idx="1793">
                  <c:v>50.040923253014597</c:v>
                </c:pt>
                <c:pt idx="1794">
                  <c:v>50.144111647491201</c:v>
                </c:pt>
                <c:pt idx="1795">
                  <c:v>50.145995114662</c:v>
                </c:pt>
                <c:pt idx="1796">
                  <c:v>50.119472273785902</c:v>
                </c:pt>
                <c:pt idx="1797">
                  <c:v>50.123059181178199</c:v>
                </c:pt>
                <c:pt idx="1798">
                  <c:v>50.105296876939299</c:v>
                </c:pt>
                <c:pt idx="1799">
                  <c:v>50.105846880381897</c:v>
                </c:pt>
                <c:pt idx="1800">
                  <c:v>50.115124644330898</c:v>
                </c:pt>
                <c:pt idx="1801">
                  <c:v>50.082244253275199</c:v>
                </c:pt>
                <c:pt idx="1802">
                  <c:v>50.7713941644474</c:v>
                </c:pt>
                <c:pt idx="1803">
                  <c:v>51.883105796021702</c:v>
                </c:pt>
                <c:pt idx="1804">
                  <c:v>52.569593892958501</c:v>
                </c:pt>
                <c:pt idx="1805">
                  <c:v>52.891068330440199</c:v>
                </c:pt>
                <c:pt idx="1806">
                  <c:v>52.973843803156797</c:v>
                </c:pt>
                <c:pt idx="1807">
                  <c:v>52.891062939003703</c:v>
                </c:pt>
                <c:pt idx="1808">
                  <c:v>52.681839628809598</c:v>
                </c:pt>
                <c:pt idx="1809">
                  <c:v>52.392766211991102</c:v>
                </c:pt>
                <c:pt idx="1810">
                  <c:v>52.086320445593699</c:v>
                </c:pt>
                <c:pt idx="1811">
                  <c:v>51.814906006302699</c:v>
                </c:pt>
                <c:pt idx="1812">
                  <c:v>51.5590427421768</c:v>
                </c:pt>
                <c:pt idx="1813">
                  <c:v>51.3302960525684</c:v>
                </c:pt>
                <c:pt idx="1814">
                  <c:v>51.156974867836702</c:v>
                </c:pt>
                <c:pt idx="1815">
                  <c:v>51.009190342599602</c:v>
                </c:pt>
                <c:pt idx="1816">
                  <c:v>50.903073661800398</c:v>
                </c:pt>
                <c:pt idx="1817">
                  <c:v>50.822233152852398</c:v>
                </c:pt>
                <c:pt idx="1818">
                  <c:v>50.716425256970801</c:v>
                </c:pt>
                <c:pt idx="1819">
                  <c:v>50.586911151408799</c:v>
                </c:pt>
                <c:pt idx="1820">
                  <c:v>50.465936446889501</c:v>
                </c:pt>
                <c:pt idx="1821">
                  <c:v>50.3699710288125</c:v>
                </c:pt>
                <c:pt idx="1822">
                  <c:v>50.326678937239798</c:v>
                </c:pt>
                <c:pt idx="1823">
                  <c:v>50.312208837180698</c:v>
                </c:pt>
                <c:pt idx="1824">
                  <c:v>50.2880595125459</c:v>
                </c:pt>
                <c:pt idx="1825">
                  <c:v>50.275690323017898</c:v>
                </c:pt>
                <c:pt idx="1826">
                  <c:v>50.268495112968601</c:v>
                </c:pt>
                <c:pt idx="1827">
                  <c:v>50.250888883088997</c:v>
                </c:pt>
                <c:pt idx="1828">
                  <c:v>50.244298348875397</c:v>
                </c:pt>
                <c:pt idx="1829">
                  <c:v>50.225709357187</c:v>
                </c:pt>
                <c:pt idx="1830">
                  <c:v>50.205887319338103</c:v>
                </c:pt>
                <c:pt idx="1831">
                  <c:v>50.181219323713002</c:v>
                </c:pt>
                <c:pt idx="1832">
                  <c:v>50.143507638062303</c:v>
                </c:pt>
                <c:pt idx="1833">
                  <c:v>50.113680434264097</c:v>
                </c:pt>
                <c:pt idx="1834">
                  <c:v>50.090080058819403</c:v>
                </c:pt>
                <c:pt idx="1835">
                  <c:v>50.071399670006898</c:v>
                </c:pt>
                <c:pt idx="1836">
                  <c:v>50.073032614457503</c:v>
                </c:pt>
                <c:pt idx="1837">
                  <c:v>50.084291154934697</c:v>
                </c:pt>
                <c:pt idx="1838">
                  <c:v>50.086912580738698</c:v>
                </c:pt>
                <c:pt idx="1839">
                  <c:v>50.067772693968401</c:v>
                </c:pt>
                <c:pt idx="1840">
                  <c:v>50.039000755427303</c:v>
                </c:pt>
                <c:pt idx="1841">
                  <c:v>50.019727483186898</c:v>
                </c:pt>
                <c:pt idx="1842">
                  <c:v>50.007132540325301</c:v>
                </c:pt>
                <c:pt idx="1843">
                  <c:v>49.982760103225601</c:v>
                </c:pt>
                <c:pt idx="1844">
                  <c:v>49.971455516963701</c:v>
                </c:pt>
                <c:pt idx="1845">
                  <c:v>49.996358597729902</c:v>
                </c:pt>
                <c:pt idx="1846">
                  <c:v>50.009016357842697</c:v>
                </c:pt>
                <c:pt idx="1847">
                  <c:v>50.035165342982097</c:v>
                </c:pt>
                <c:pt idx="1848">
                  <c:v>50.060536360256599</c:v>
                </c:pt>
                <c:pt idx="1849">
                  <c:v>50.026107836929498</c:v>
                </c:pt>
                <c:pt idx="1850">
                  <c:v>50.009143233783199</c:v>
                </c:pt>
                <c:pt idx="1851">
                  <c:v>50.026231732630499</c:v>
                </c:pt>
                <c:pt idx="1852">
                  <c:v>50.051660294562097</c:v>
                </c:pt>
                <c:pt idx="1853">
                  <c:v>50.061895635061198</c:v>
                </c:pt>
                <c:pt idx="1854">
                  <c:v>50.034699650845397</c:v>
                </c:pt>
                <c:pt idx="1855">
                  <c:v>50.002706842934103</c:v>
                </c:pt>
                <c:pt idx="1856">
                  <c:v>49.983286167456001</c:v>
                </c:pt>
                <c:pt idx="1857">
                  <c:v>49.972403292070702</c:v>
                </c:pt>
                <c:pt idx="1858">
                  <c:v>49.934351231833404</c:v>
                </c:pt>
                <c:pt idx="1859">
                  <c:v>49.903300705098999</c:v>
                </c:pt>
                <c:pt idx="1860">
                  <c:v>49.903238693908001</c:v>
                </c:pt>
                <c:pt idx="1861">
                  <c:v>49.924405821269197</c:v>
                </c:pt>
                <c:pt idx="1862">
                  <c:v>49.938368588326099</c:v>
                </c:pt>
                <c:pt idx="1863">
                  <c:v>49.935947114361802</c:v>
                </c:pt>
                <c:pt idx="1864">
                  <c:v>49.937649869062597</c:v>
                </c:pt>
                <c:pt idx="1865">
                  <c:v>49.974605500249503</c:v>
                </c:pt>
                <c:pt idx="1866">
                  <c:v>50.009497440855803</c:v>
                </c:pt>
                <c:pt idx="1867">
                  <c:v>50.032610284701001</c:v>
                </c:pt>
                <c:pt idx="1868">
                  <c:v>50.058820011882098</c:v>
                </c:pt>
                <c:pt idx="1869">
                  <c:v>50.055292826074499</c:v>
                </c:pt>
                <c:pt idx="1870">
                  <c:v>50.052973857697197</c:v>
                </c:pt>
                <c:pt idx="1871">
                  <c:v>50.062840891421402</c:v>
                </c:pt>
                <c:pt idx="1872">
                  <c:v>50.082105627757201</c:v>
                </c:pt>
                <c:pt idx="1873">
                  <c:v>50.103540789262397</c:v>
                </c:pt>
                <c:pt idx="1874">
                  <c:v>50.078495516421597</c:v>
                </c:pt>
                <c:pt idx="1875">
                  <c:v>50.048178785899402</c:v>
                </c:pt>
                <c:pt idx="1876">
                  <c:v>50.041406083764201</c:v>
                </c:pt>
                <c:pt idx="1877">
                  <c:v>50.051699225476703</c:v>
                </c:pt>
                <c:pt idx="1878">
                  <c:v>50.085648720854103</c:v>
                </c:pt>
                <c:pt idx="1879">
                  <c:v>50.050063155757897</c:v>
                </c:pt>
                <c:pt idx="1880">
                  <c:v>49.278861137352202</c:v>
                </c:pt>
                <c:pt idx="1881">
                  <c:v>48.229741782359497</c:v>
                </c:pt>
                <c:pt idx="1882">
                  <c:v>47.652885956582701</c:v>
                </c:pt>
                <c:pt idx="1883">
                  <c:v>47.416274137235398</c:v>
                </c:pt>
                <c:pt idx="1884">
                  <c:v>47.397251850039197</c:v>
                </c:pt>
                <c:pt idx="1885">
                  <c:v>47.511546299871704</c:v>
                </c:pt>
                <c:pt idx="1886">
                  <c:v>47.718174330975302</c:v>
                </c:pt>
                <c:pt idx="1887">
                  <c:v>47.952322307077097</c:v>
                </c:pt>
                <c:pt idx="1888">
                  <c:v>48.1804796071808</c:v>
                </c:pt>
                <c:pt idx="1889">
                  <c:v>48.424474650793996</c:v>
                </c:pt>
                <c:pt idx="1890">
                  <c:v>48.647428806976102</c:v>
                </c:pt>
                <c:pt idx="1891">
                  <c:v>48.818704902999201</c:v>
                </c:pt>
                <c:pt idx="1892">
                  <c:v>48.966564955696001</c:v>
                </c:pt>
                <c:pt idx="1893">
                  <c:v>49.123463759419202</c:v>
                </c:pt>
                <c:pt idx="1894">
                  <c:v>49.275839513907897</c:v>
                </c:pt>
                <c:pt idx="1895">
                  <c:v>49.404069161218302</c:v>
                </c:pt>
                <c:pt idx="1896">
                  <c:v>49.527814543431099</c:v>
                </c:pt>
                <c:pt idx="1897">
                  <c:v>49.623853695798203</c:v>
                </c:pt>
                <c:pt idx="1898">
                  <c:v>49.703262815992602</c:v>
                </c:pt>
                <c:pt idx="1899">
                  <c:v>49.747193313088303</c:v>
                </c:pt>
                <c:pt idx="1900">
                  <c:v>49.774757868656401</c:v>
                </c:pt>
                <c:pt idx="1901">
                  <c:v>49.8165161086675</c:v>
                </c:pt>
                <c:pt idx="1902">
                  <c:v>49.834427900828601</c:v>
                </c:pt>
                <c:pt idx="1903">
                  <c:v>49.872368265108904</c:v>
                </c:pt>
                <c:pt idx="1904">
                  <c:v>49.9132624331179</c:v>
                </c:pt>
                <c:pt idx="1905">
                  <c:v>49.928451720774902</c:v>
                </c:pt>
                <c:pt idx="1906">
                  <c:v>49.891704898946301</c:v>
                </c:pt>
                <c:pt idx="1907">
                  <c:v>49.865439114759702</c:v>
                </c:pt>
                <c:pt idx="1908">
                  <c:v>49.867414192903396</c:v>
                </c:pt>
                <c:pt idx="1909">
                  <c:v>49.861020150691601</c:v>
                </c:pt>
                <c:pt idx="1910">
                  <c:v>49.8638289411439</c:v>
                </c:pt>
                <c:pt idx="1911">
                  <c:v>49.839128724227201</c:v>
                </c:pt>
                <c:pt idx="1912">
                  <c:v>49.836763219782</c:v>
                </c:pt>
                <c:pt idx="1913">
                  <c:v>49.920722347545201</c:v>
                </c:pt>
                <c:pt idx="1914">
                  <c:v>49.918965519684598</c:v>
                </c:pt>
                <c:pt idx="1915">
                  <c:v>50.002680783076102</c:v>
                </c:pt>
                <c:pt idx="1916">
                  <c:v>50.144351149303503</c:v>
                </c:pt>
                <c:pt idx="1917">
                  <c:v>50.181968295169</c:v>
                </c:pt>
                <c:pt idx="1918">
                  <c:v>50.179650980821997</c:v>
                </c:pt>
                <c:pt idx="1919">
                  <c:v>50.139036311887303</c:v>
                </c:pt>
                <c:pt idx="1920">
                  <c:v>50.076986072469801</c:v>
                </c:pt>
                <c:pt idx="1921">
                  <c:v>50.037832983377697</c:v>
                </c:pt>
                <c:pt idx="1922">
                  <c:v>49.993087755283199</c:v>
                </c:pt>
                <c:pt idx="1923">
                  <c:v>49.4090252489137</c:v>
                </c:pt>
                <c:pt idx="1924">
                  <c:v>48.9943090065346</c:v>
                </c:pt>
                <c:pt idx="1925">
                  <c:v>51.310587776507703</c:v>
                </c:pt>
                <c:pt idx="1926">
                  <c:v>52.22885574024</c:v>
                </c:pt>
                <c:pt idx="1927">
                  <c:v>46.970593819280303</c:v>
                </c:pt>
                <c:pt idx="1928">
                  <c:v>41.518945124071202</c:v>
                </c:pt>
                <c:pt idx="1929">
                  <c:v>38.1342017640766</c:v>
                </c:pt>
                <c:pt idx="1930">
                  <c:v>35.7591120321731</c:v>
                </c:pt>
                <c:pt idx="1931">
                  <c:v>34.850875778898597</c:v>
                </c:pt>
                <c:pt idx="1932">
                  <c:v>35.468610160855697</c:v>
                </c:pt>
                <c:pt idx="1933">
                  <c:v>36.395696573205498</c:v>
                </c:pt>
                <c:pt idx="1934">
                  <c:v>37.181699220328298</c:v>
                </c:pt>
                <c:pt idx="1935">
                  <c:v>38.257767850151197</c:v>
                </c:pt>
                <c:pt idx="1936">
                  <c:v>39.725911119638099</c:v>
                </c:pt>
                <c:pt idx="1937">
                  <c:v>41.151987741386499</c:v>
                </c:pt>
                <c:pt idx="1938">
                  <c:v>42.508728503263598</c:v>
                </c:pt>
                <c:pt idx="1939">
                  <c:v>43.662454179608503</c:v>
                </c:pt>
                <c:pt idx="1940">
                  <c:v>44.592369797516298</c:v>
                </c:pt>
                <c:pt idx="1941">
                  <c:v>45.309145886909697</c:v>
                </c:pt>
                <c:pt idx="1942">
                  <c:v>45.962146709123303</c:v>
                </c:pt>
                <c:pt idx="1943">
                  <c:v>46.679203572073</c:v>
                </c:pt>
                <c:pt idx="1944">
                  <c:v>47.362580342304902</c:v>
                </c:pt>
                <c:pt idx="1945">
                  <c:v>47.948622534405096</c:v>
                </c:pt>
                <c:pt idx="1946">
                  <c:v>48.395651622890298</c:v>
                </c:pt>
                <c:pt idx="1947">
                  <c:v>48.699920122515998</c:v>
                </c:pt>
                <c:pt idx="1948">
                  <c:v>48.962929726763399</c:v>
                </c:pt>
                <c:pt idx="1949">
                  <c:v>49.213282276066501</c:v>
                </c:pt>
                <c:pt idx="1950">
                  <c:v>49.432037943945502</c:v>
                </c:pt>
                <c:pt idx="1951">
                  <c:v>49.6184792648654</c:v>
                </c:pt>
                <c:pt idx="1952">
                  <c:v>49.777503840094099</c:v>
                </c:pt>
                <c:pt idx="1953">
                  <c:v>49.909447711400198</c:v>
                </c:pt>
                <c:pt idx="1954">
                  <c:v>50.070845724147503</c:v>
                </c:pt>
                <c:pt idx="1955">
                  <c:v>50.203428556276599</c:v>
                </c:pt>
                <c:pt idx="1956">
                  <c:v>50.2723038124822</c:v>
                </c:pt>
                <c:pt idx="1957">
                  <c:v>50.306021915282997</c:v>
                </c:pt>
                <c:pt idx="1958">
                  <c:v>50.233438354186802</c:v>
                </c:pt>
                <c:pt idx="1959">
                  <c:v>50.2171991097443</c:v>
                </c:pt>
                <c:pt idx="1960">
                  <c:v>50.304373862662302</c:v>
                </c:pt>
                <c:pt idx="1961">
                  <c:v>50.366193667729398</c:v>
                </c:pt>
                <c:pt idx="1962">
                  <c:v>50.342237623499599</c:v>
                </c:pt>
                <c:pt idx="1963">
                  <c:v>50.301410004273102</c:v>
                </c:pt>
                <c:pt idx="1964">
                  <c:v>50.257502355516202</c:v>
                </c:pt>
                <c:pt idx="1965">
                  <c:v>50.204503231438302</c:v>
                </c:pt>
                <c:pt idx="1966">
                  <c:v>50.124230275698999</c:v>
                </c:pt>
                <c:pt idx="1967">
                  <c:v>49.985820698315599</c:v>
                </c:pt>
                <c:pt idx="1968">
                  <c:v>49.8455644295178</c:v>
                </c:pt>
                <c:pt idx="1969">
                  <c:v>49.7757718456444</c:v>
                </c:pt>
                <c:pt idx="1970">
                  <c:v>49.7162413622803</c:v>
                </c:pt>
                <c:pt idx="1971">
                  <c:v>49.744520757203702</c:v>
                </c:pt>
                <c:pt idx="1972">
                  <c:v>49.744553860076699</c:v>
                </c:pt>
                <c:pt idx="1973">
                  <c:v>49.718047190639602</c:v>
                </c:pt>
                <c:pt idx="1974">
                  <c:v>49.7713175920873</c:v>
                </c:pt>
                <c:pt idx="1975">
                  <c:v>49.799587846191201</c:v>
                </c:pt>
                <c:pt idx="1976">
                  <c:v>49.828855362098203</c:v>
                </c:pt>
                <c:pt idx="1977">
                  <c:v>49.819416040043798</c:v>
                </c:pt>
                <c:pt idx="1978">
                  <c:v>50.166987108702699</c:v>
                </c:pt>
                <c:pt idx="1979">
                  <c:v>50.5190368915829</c:v>
                </c:pt>
                <c:pt idx="1980">
                  <c:v>50.440067553357899</c:v>
                </c:pt>
                <c:pt idx="1981">
                  <c:v>50.261995549246798</c:v>
                </c:pt>
                <c:pt idx="1982">
                  <c:v>50.030595271807499</c:v>
                </c:pt>
                <c:pt idx="1983">
                  <c:v>49.695127695842601</c:v>
                </c:pt>
                <c:pt idx="1984">
                  <c:v>50.037206713960103</c:v>
                </c:pt>
                <c:pt idx="1985">
                  <c:v>50.462080187084098</c:v>
                </c:pt>
                <c:pt idx="1986">
                  <c:v>50.419440551898198</c:v>
                </c:pt>
                <c:pt idx="1987">
                  <c:v>50.371614548436803</c:v>
                </c:pt>
                <c:pt idx="1988">
                  <c:v>50.241144817139798</c:v>
                </c:pt>
                <c:pt idx="1989">
                  <c:v>49.827230593610501</c:v>
                </c:pt>
                <c:pt idx="1990">
                  <c:v>49.993510072481897</c:v>
                </c:pt>
                <c:pt idx="1991">
                  <c:v>50.893308451032901</c:v>
                </c:pt>
                <c:pt idx="1992">
                  <c:v>51.406912255550402</c:v>
                </c:pt>
                <c:pt idx="1993">
                  <c:v>51.4875144523768</c:v>
                </c:pt>
                <c:pt idx="1994">
                  <c:v>51.4811135552849</c:v>
                </c:pt>
                <c:pt idx="1995">
                  <c:v>51.093036276555601</c:v>
                </c:pt>
                <c:pt idx="1996">
                  <c:v>49.682670701952297</c:v>
                </c:pt>
                <c:pt idx="1997">
                  <c:v>48.7069873519686</c:v>
                </c:pt>
                <c:pt idx="1998">
                  <c:v>48.801348166201699</c:v>
                </c:pt>
                <c:pt idx="1999">
                  <c:v>49.105561904596399</c:v>
                </c:pt>
                <c:pt idx="2000">
                  <c:v>49.454872644859996</c:v>
                </c:pt>
                <c:pt idx="2001">
                  <c:v>49.6776664465716</c:v>
                </c:pt>
                <c:pt idx="2002">
                  <c:v>49.762697922238303</c:v>
                </c:pt>
                <c:pt idx="2003">
                  <c:v>49.765830373907498</c:v>
                </c:pt>
                <c:pt idx="2004">
                  <c:v>49.388973929676197</c:v>
                </c:pt>
                <c:pt idx="2005">
                  <c:v>47.880590949228697</c:v>
                </c:pt>
                <c:pt idx="2006">
                  <c:v>47.136350214757101</c:v>
                </c:pt>
                <c:pt idx="2007">
                  <c:v>47.2682061673558</c:v>
                </c:pt>
                <c:pt idx="2008">
                  <c:v>48.006373620526297</c:v>
                </c:pt>
                <c:pt idx="2009">
                  <c:v>49.6445786752857</c:v>
                </c:pt>
                <c:pt idx="2010">
                  <c:v>51.118953535561801</c:v>
                </c:pt>
                <c:pt idx="2011">
                  <c:v>52.469742838058998</c:v>
                </c:pt>
                <c:pt idx="2012">
                  <c:v>53.193463743078297</c:v>
                </c:pt>
                <c:pt idx="2013">
                  <c:v>53.203324565340502</c:v>
                </c:pt>
                <c:pt idx="2014">
                  <c:v>53.133199560760602</c:v>
                </c:pt>
                <c:pt idx="2015">
                  <c:v>52.606487188539397</c:v>
                </c:pt>
                <c:pt idx="2016">
                  <c:v>50.473476359768902</c:v>
                </c:pt>
                <c:pt idx="2017">
                  <c:v>48.992859408446797</c:v>
                </c:pt>
                <c:pt idx="2018">
                  <c:v>49.3165443648099</c:v>
                </c:pt>
                <c:pt idx="2019">
                  <c:v>49.9515531492587</c:v>
                </c:pt>
                <c:pt idx="2020">
                  <c:v>50.198769100408001</c:v>
                </c:pt>
                <c:pt idx="2021">
                  <c:v>49.523561048068203</c:v>
                </c:pt>
                <c:pt idx="2022">
                  <c:v>51.759599469733899</c:v>
                </c:pt>
                <c:pt idx="2023">
                  <c:v>57.583636179519601</c:v>
                </c:pt>
                <c:pt idx="2024">
                  <c:v>62.557052749458897</c:v>
                </c:pt>
                <c:pt idx="2025">
                  <c:v>65.953901283298904</c:v>
                </c:pt>
                <c:pt idx="2026">
                  <c:v>66.499171599333295</c:v>
                </c:pt>
                <c:pt idx="2027">
                  <c:v>64.948350596222596</c:v>
                </c:pt>
                <c:pt idx="2028">
                  <c:v>62.932575777685798</c:v>
                </c:pt>
                <c:pt idx="2029">
                  <c:v>61.064333294551297</c:v>
                </c:pt>
                <c:pt idx="2030">
                  <c:v>59.463200823062799</c:v>
                </c:pt>
                <c:pt idx="2031">
                  <c:v>58.063307692580501</c:v>
                </c:pt>
                <c:pt idx="2032">
                  <c:v>56.716658102093199</c:v>
                </c:pt>
                <c:pt idx="2033">
                  <c:v>54.961569434399301</c:v>
                </c:pt>
                <c:pt idx="2034">
                  <c:v>52.492759489908202</c:v>
                </c:pt>
                <c:pt idx="2035">
                  <c:v>51.539726404528501</c:v>
                </c:pt>
                <c:pt idx="2036">
                  <c:v>51.630000106605699</c:v>
                </c:pt>
                <c:pt idx="2037">
                  <c:v>52.309739149405097</c:v>
                </c:pt>
                <c:pt idx="2038">
                  <c:v>54.966949733162103</c:v>
                </c:pt>
                <c:pt idx="2039">
                  <c:v>57.125383349281996</c:v>
                </c:pt>
                <c:pt idx="2040">
                  <c:v>58.299796144980498</c:v>
                </c:pt>
                <c:pt idx="2041">
                  <c:v>59.025896359570403</c:v>
                </c:pt>
                <c:pt idx="2042">
                  <c:v>58.881499795755403</c:v>
                </c:pt>
                <c:pt idx="2043">
                  <c:v>58.285985642115598</c:v>
                </c:pt>
                <c:pt idx="2044">
                  <c:v>57.507959286709301</c:v>
                </c:pt>
                <c:pt idx="2045">
                  <c:v>56.846245177830497</c:v>
                </c:pt>
                <c:pt idx="2046">
                  <c:v>57.028106952893403</c:v>
                </c:pt>
                <c:pt idx="2047">
                  <c:v>57.9002808874056</c:v>
                </c:pt>
                <c:pt idx="2048">
                  <c:v>58.663709056675501</c:v>
                </c:pt>
                <c:pt idx="2049">
                  <c:v>58.959496332016798</c:v>
                </c:pt>
              </c:numCache>
            </c:numRef>
          </c:yVal>
          <c:smooth val="0"/>
          <c:extLst>
            <c:ext xmlns:c16="http://schemas.microsoft.com/office/drawing/2014/chart" uri="{C3380CC4-5D6E-409C-BE32-E72D297353CC}">
              <c16:uniqueId val="{00000000-C71A-4BDC-94A6-91F80D9A2848}"/>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cat>
            <c:numRef>
              <c:f>[1]Sheet1!$AU$20:$AU$26</c:f>
              <c:numCache>
                <c:formatCode>General</c:formatCode>
                <c:ptCount val="7"/>
                <c:pt idx="0">
                  <c:v>25</c:v>
                </c:pt>
                <c:pt idx="1">
                  <c:v>50</c:v>
                </c:pt>
                <c:pt idx="2">
                  <c:v>75</c:v>
                </c:pt>
                <c:pt idx="3">
                  <c:v>100</c:v>
                </c:pt>
                <c:pt idx="4">
                  <c:v>125</c:v>
                </c:pt>
                <c:pt idx="5">
                  <c:v>150</c:v>
                </c:pt>
                <c:pt idx="6">
                  <c:v>175</c:v>
                </c:pt>
              </c:numCache>
            </c:numRef>
          </c:cat>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6="http://schemas.microsoft.com/office/drawing/2014/chart" uri="{C3380CC4-5D6E-409C-BE32-E72D297353CC}">
              <c16:uniqueId val="{00000001-2062-4139-A417-AF21C52E9618}"/>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C17F-49E8-98AC-D0ED85CEB4E8}"/>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Finland_ports_600LPF_125Ah!$A$2:$A$102</c:f>
              <c:numCache>
                <c:formatCode>General</c:formatCode>
                <c:ptCount val="101"/>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numCache>
            </c:numRef>
          </c:cat>
          <c:val>
            <c:numRef>
              <c:f>Finland_ports_600LPF_125Ah!$B$2:$B$102</c:f>
              <c:numCache>
                <c:formatCode>General</c:formatCode>
                <c:ptCount val="101"/>
                <c:pt idx="0">
                  <c:v>0</c:v>
                </c:pt>
                <c:pt idx="1">
                  <c:v>0</c:v>
                </c:pt>
                <c:pt idx="2">
                  <c:v>24</c:v>
                </c:pt>
                <c:pt idx="3">
                  <c:v>85</c:v>
                </c:pt>
                <c:pt idx="4">
                  <c:v>116</c:v>
                </c:pt>
                <c:pt idx="5">
                  <c:v>108</c:v>
                </c:pt>
                <c:pt idx="6">
                  <c:v>105</c:v>
                </c:pt>
                <c:pt idx="7">
                  <c:v>117</c:v>
                </c:pt>
                <c:pt idx="8">
                  <c:v>219</c:v>
                </c:pt>
                <c:pt idx="9">
                  <c:v>283</c:v>
                </c:pt>
                <c:pt idx="10">
                  <c:v>221</c:v>
                </c:pt>
                <c:pt idx="11">
                  <c:v>209</c:v>
                </c:pt>
                <c:pt idx="12">
                  <c:v>134</c:v>
                </c:pt>
                <c:pt idx="13">
                  <c:v>152</c:v>
                </c:pt>
                <c:pt idx="14">
                  <c:v>227</c:v>
                </c:pt>
                <c:pt idx="15">
                  <c:v>226</c:v>
                </c:pt>
                <c:pt idx="16">
                  <c:v>211</c:v>
                </c:pt>
                <c:pt idx="17">
                  <c:v>198</c:v>
                </c:pt>
                <c:pt idx="18">
                  <c:v>226</c:v>
                </c:pt>
                <c:pt idx="19">
                  <c:v>229</c:v>
                </c:pt>
                <c:pt idx="20">
                  <c:v>221</c:v>
                </c:pt>
                <c:pt idx="21">
                  <c:v>207</c:v>
                </c:pt>
                <c:pt idx="22">
                  <c:v>220</c:v>
                </c:pt>
                <c:pt idx="23">
                  <c:v>220</c:v>
                </c:pt>
                <c:pt idx="24">
                  <c:v>215</c:v>
                </c:pt>
                <c:pt idx="25">
                  <c:v>174</c:v>
                </c:pt>
                <c:pt idx="26">
                  <c:v>120</c:v>
                </c:pt>
                <c:pt idx="27">
                  <c:v>198</c:v>
                </c:pt>
                <c:pt idx="28">
                  <c:v>366</c:v>
                </c:pt>
                <c:pt idx="29">
                  <c:v>667</c:v>
                </c:pt>
                <c:pt idx="30">
                  <c:v>864</c:v>
                </c:pt>
                <c:pt idx="31">
                  <c:v>847</c:v>
                </c:pt>
                <c:pt idx="32">
                  <c:v>836</c:v>
                </c:pt>
                <c:pt idx="33">
                  <c:v>787</c:v>
                </c:pt>
                <c:pt idx="34">
                  <c:v>837</c:v>
                </c:pt>
                <c:pt idx="35">
                  <c:v>843</c:v>
                </c:pt>
                <c:pt idx="36">
                  <c:v>840</c:v>
                </c:pt>
                <c:pt idx="37">
                  <c:v>857</c:v>
                </c:pt>
                <c:pt idx="38">
                  <c:v>867</c:v>
                </c:pt>
                <c:pt idx="39">
                  <c:v>852</c:v>
                </c:pt>
                <c:pt idx="40">
                  <c:v>849</c:v>
                </c:pt>
                <c:pt idx="41">
                  <c:v>839</c:v>
                </c:pt>
                <c:pt idx="42">
                  <c:v>839</c:v>
                </c:pt>
                <c:pt idx="43">
                  <c:v>845</c:v>
                </c:pt>
                <c:pt idx="44">
                  <c:v>839</c:v>
                </c:pt>
                <c:pt idx="45">
                  <c:v>851</c:v>
                </c:pt>
                <c:pt idx="46">
                  <c:v>874</c:v>
                </c:pt>
                <c:pt idx="47">
                  <c:v>864</c:v>
                </c:pt>
                <c:pt idx="48">
                  <c:v>865</c:v>
                </c:pt>
                <c:pt idx="49">
                  <c:v>856</c:v>
                </c:pt>
                <c:pt idx="50">
                  <c:v>860</c:v>
                </c:pt>
                <c:pt idx="51">
                  <c:v>934</c:v>
                </c:pt>
                <c:pt idx="52">
                  <c:v>873</c:v>
                </c:pt>
                <c:pt idx="53">
                  <c:v>887</c:v>
                </c:pt>
                <c:pt idx="54">
                  <c:v>852</c:v>
                </c:pt>
                <c:pt idx="55">
                  <c:v>831</c:v>
                </c:pt>
                <c:pt idx="56">
                  <c:v>807</c:v>
                </c:pt>
                <c:pt idx="57">
                  <c:v>889</c:v>
                </c:pt>
                <c:pt idx="58">
                  <c:v>889</c:v>
                </c:pt>
                <c:pt idx="59">
                  <c:v>855</c:v>
                </c:pt>
                <c:pt idx="60">
                  <c:v>848</c:v>
                </c:pt>
                <c:pt idx="61">
                  <c:v>853</c:v>
                </c:pt>
                <c:pt idx="62">
                  <c:v>845</c:v>
                </c:pt>
                <c:pt idx="63">
                  <c:v>847</c:v>
                </c:pt>
                <c:pt idx="64">
                  <c:v>839</c:v>
                </c:pt>
                <c:pt idx="65">
                  <c:v>835</c:v>
                </c:pt>
                <c:pt idx="66">
                  <c:v>837</c:v>
                </c:pt>
                <c:pt idx="67">
                  <c:v>834</c:v>
                </c:pt>
                <c:pt idx="68">
                  <c:v>847</c:v>
                </c:pt>
                <c:pt idx="69">
                  <c:v>889</c:v>
                </c:pt>
                <c:pt idx="70">
                  <c:v>864</c:v>
                </c:pt>
                <c:pt idx="71">
                  <c:v>873</c:v>
                </c:pt>
                <c:pt idx="72">
                  <c:v>860</c:v>
                </c:pt>
                <c:pt idx="73">
                  <c:v>862</c:v>
                </c:pt>
                <c:pt idx="74">
                  <c:v>860</c:v>
                </c:pt>
                <c:pt idx="75">
                  <c:v>855</c:v>
                </c:pt>
                <c:pt idx="76">
                  <c:v>859</c:v>
                </c:pt>
                <c:pt idx="77">
                  <c:v>862</c:v>
                </c:pt>
                <c:pt idx="78">
                  <c:v>864</c:v>
                </c:pt>
                <c:pt idx="79">
                  <c:v>857</c:v>
                </c:pt>
                <c:pt idx="80">
                  <c:v>685</c:v>
                </c:pt>
                <c:pt idx="81">
                  <c:v>485</c:v>
                </c:pt>
                <c:pt idx="82">
                  <c:v>481</c:v>
                </c:pt>
                <c:pt idx="83">
                  <c:v>496</c:v>
                </c:pt>
                <c:pt idx="84">
                  <c:v>475</c:v>
                </c:pt>
                <c:pt idx="85">
                  <c:v>477</c:v>
                </c:pt>
                <c:pt idx="86">
                  <c:v>434</c:v>
                </c:pt>
                <c:pt idx="87">
                  <c:v>377</c:v>
                </c:pt>
                <c:pt idx="88">
                  <c:v>234</c:v>
                </c:pt>
                <c:pt idx="89">
                  <c:v>139</c:v>
                </c:pt>
                <c:pt idx="90">
                  <c:v>110</c:v>
                </c:pt>
                <c:pt idx="91">
                  <c:v>105</c:v>
                </c:pt>
                <c:pt idx="92">
                  <c:v>106</c:v>
                </c:pt>
                <c:pt idx="93">
                  <c:v>105</c:v>
                </c:pt>
                <c:pt idx="94">
                  <c:v>106</c:v>
                </c:pt>
                <c:pt idx="95">
                  <c:v>113</c:v>
                </c:pt>
                <c:pt idx="96">
                  <c:v>104</c:v>
                </c:pt>
                <c:pt idx="97">
                  <c:v>52</c:v>
                </c:pt>
                <c:pt idx="98">
                  <c:v>14</c:v>
                </c:pt>
                <c:pt idx="99">
                  <c:v>0</c:v>
                </c:pt>
                <c:pt idx="100">
                  <c:v>0</c:v>
                </c:pt>
              </c:numCache>
            </c:numRef>
          </c:val>
          <c:smooth val="0"/>
          <c:extLst>
            <c:ext xmlns:c16="http://schemas.microsoft.com/office/drawing/2014/chart" uri="{C3380CC4-5D6E-409C-BE32-E72D297353CC}">
              <c16:uniqueId val="{00000000-BEA6-4E7D-A7C1-BB44E80CD1F5}"/>
            </c:ext>
          </c:extLst>
        </c:ser>
        <c:ser>
          <c:idx val="1"/>
          <c:order val="1"/>
          <c:spPr>
            <a:ln w="0" cap="rnd">
              <a:solidFill>
                <a:schemeClr val="accent2"/>
              </a:solidFill>
              <a:round/>
            </a:ln>
            <a:effectLst/>
          </c:spPr>
          <c:marker>
            <c:symbol val="none"/>
          </c:marker>
          <c:cat>
            <c:numRef>
              <c:f>Finland_ports_600LPF_125Ah!$A$2:$A$102</c:f>
              <c:numCache>
                <c:formatCode>General</c:formatCode>
                <c:ptCount val="101"/>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numCache>
            </c:numRef>
          </c:cat>
          <c:val>
            <c:numRef>
              <c:f>Finland_ports_600LPF_125Ah!$D$2:$D$102</c:f>
              <c:numCache>
                <c:formatCode>General</c:formatCode>
                <c:ptCount val="101"/>
                <c:pt idx="0">
                  <c:v>24.700272869226399</c:v>
                </c:pt>
                <c:pt idx="1">
                  <c:v>-0.15000035242832921</c:v>
                </c:pt>
                <c:pt idx="2">
                  <c:v>23.999815755919801</c:v>
                </c:pt>
                <c:pt idx="3">
                  <c:v>58.552143882757598</c:v>
                </c:pt>
                <c:pt idx="4">
                  <c:v>51.523808888188199</c:v>
                </c:pt>
                <c:pt idx="5">
                  <c:v>15.119968693754821</c:v>
                </c:pt>
                <c:pt idx="6">
                  <c:v>-1.9044207291905779</c:v>
                </c:pt>
                <c:pt idx="7">
                  <c:v>1.8208426504740159E-2</c:v>
                </c:pt>
                <c:pt idx="8">
                  <c:v>67.544587743583605</c:v>
                </c:pt>
                <c:pt idx="9">
                  <c:v>72.710208278466794</c:v>
                </c:pt>
                <c:pt idx="10">
                  <c:v>-21.730854725778599</c:v>
                </c:pt>
                <c:pt idx="11">
                  <c:v>-35.282868833746797</c:v>
                </c:pt>
                <c:pt idx="12">
                  <c:v>-87.936806369350407</c:v>
                </c:pt>
                <c:pt idx="13">
                  <c:v>-42.584908863634404</c:v>
                </c:pt>
                <c:pt idx="14">
                  <c:v>27.212620687111801</c:v>
                </c:pt>
                <c:pt idx="15">
                  <c:v>7.52608334194354</c:v>
                </c:pt>
                <c:pt idx="16">
                  <c:v>-14.120501563014541</c:v>
                </c:pt>
                <c:pt idx="17">
                  <c:v>-23.783057412870001</c:v>
                </c:pt>
                <c:pt idx="18">
                  <c:v>2.78875428728694</c:v>
                </c:pt>
                <c:pt idx="19">
                  <c:v>-1.3470516928315479</c:v>
                </c:pt>
                <c:pt idx="20">
                  <c:v>-11.7575295391289</c:v>
                </c:pt>
                <c:pt idx="21">
                  <c:v>-21.334912070887999</c:v>
                </c:pt>
                <c:pt idx="22">
                  <c:v>-5.2845410361813201</c:v>
                </c:pt>
                <c:pt idx="23">
                  <c:v>-5.82810520977708</c:v>
                </c:pt>
                <c:pt idx="24">
                  <c:v>-9.5331937687881396</c:v>
                </c:pt>
                <c:pt idx="25">
                  <c:v>-37.891729944941602</c:v>
                </c:pt>
                <c:pt idx="26">
                  <c:v>-60.992953422372203</c:v>
                </c:pt>
                <c:pt idx="27">
                  <c:v>27.957651296733601</c:v>
                </c:pt>
                <c:pt idx="28">
                  <c:v>141.74125626006779</c:v>
                </c:pt>
                <c:pt idx="29">
                  <c:v>136.98142193110581</c:v>
                </c:pt>
                <c:pt idx="30">
                  <c:v>115.88961099216699</c:v>
                </c:pt>
                <c:pt idx="31">
                  <c:v>53.126461532960199</c:v>
                </c:pt>
                <c:pt idx="32">
                  <c:v>6.35905837141474</c:v>
                </c:pt>
                <c:pt idx="33">
                  <c:v>-54.650368223034597</c:v>
                </c:pt>
                <c:pt idx="34">
                  <c:v>-11.934422453978319</c:v>
                </c:pt>
                <c:pt idx="35">
                  <c:v>-18.9839235252755</c:v>
                </c:pt>
                <c:pt idx="36">
                  <c:v>-30.087684228923798</c:v>
                </c:pt>
                <c:pt idx="37">
                  <c:v>-19.835609306291278</c:v>
                </c:pt>
                <c:pt idx="38">
                  <c:v>-17.883397973801241</c:v>
                </c:pt>
                <c:pt idx="39">
                  <c:v>-36.261351363697401</c:v>
                </c:pt>
                <c:pt idx="40">
                  <c:v>-37.183819360008599</c:v>
                </c:pt>
                <c:pt idx="41">
                  <c:v>-41.971381130778198</c:v>
                </c:pt>
                <c:pt idx="42">
                  <c:v>-35.242131760430603</c:v>
                </c:pt>
                <c:pt idx="43">
                  <c:v>-24.3684629233694</c:v>
                </c:pt>
                <c:pt idx="44">
                  <c:v>-25.905137083732001</c:v>
                </c:pt>
                <c:pt idx="45">
                  <c:v>-11.1516447719842</c:v>
                </c:pt>
                <c:pt idx="46">
                  <c:v>8.0429353376586601</c:v>
                </c:pt>
                <c:pt idx="47">
                  <c:v>-6.4681750253086596</c:v>
                </c:pt>
                <c:pt idx="48">
                  <c:v>-6.8421246462888403</c:v>
                </c:pt>
                <c:pt idx="49">
                  <c:v>-14.96089600725152</c:v>
                </c:pt>
                <c:pt idx="50">
                  <c:v>-9.1139271981042604</c:v>
                </c:pt>
                <c:pt idx="51">
                  <c:v>52.252867731632598</c:v>
                </c:pt>
                <c:pt idx="52">
                  <c:v>-19.328738562049882</c:v>
                </c:pt>
                <c:pt idx="53">
                  <c:v>-4.8708572694479999</c:v>
                </c:pt>
                <c:pt idx="54">
                  <c:v>-35.084756377634598</c:v>
                </c:pt>
                <c:pt idx="55">
                  <c:v>-42.300933090995599</c:v>
                </c:pt>
                <c:pt idx="56">
                  <c:v>-47.610957402211199</c:v>
                </c:pt>
                <c:pt idx="57">
                  <c:v>37.279256599556597</c:v>
                </c:pt>
                <c:pt idx="58">
                  <c:v>24.989783145753201</c:v>
                </c:pt>
                <c:pt idx="59">
                  <c:v>-11.8210255478115</c:v>
                </c:pt>
                <c:pt idx="60">
                  <c:v>-13.682762813825921</c:v>
                </c:pt>
                <c:pt idx="61">
                  <c:v>-4.54225587929702</c:v>
                </c:pt>
                <c:pt idx="62">
                  <c:v>-8.8832599860858803</c:v>
                </c:pt>
                <c:pt idx="63">
                  <c:v>-3.22631146893174</c:v>
                </c:pt>
                <c:pt idx="64">
                  <c:v>-7.4814868154518397</c:v>
                </c:pt>
                <c:pt idx="65">
                  <c:v>-6.6982714966719801</c:v>
                </c:pt>
                <c:pt idx="66">
                  <c:v>-1.0148288493805699</c:v>
                </c:pt>
                <c:pt idx="67">
                  <c:v>-1.2939968203338621</c:v>
                </c:pt>
                <c:pt idx="68">
                  <c:v>11.546741643396521</c:v>
                </c:pt>
                <c:pt idx="69">
                  <c:v>42.969410452530397</c:v>
                </c:pt>
                <c:pt idx="70">
                  <c:v>7.4614519177009804</c:v>
                </c:pt>
                <c:pt idx="71">
                  <c:v>11.441112295413481</c:v>
                </c:pt>
                <c:pt idx="72">
                  <c:v>-4.3080014108721798</c:v>
                </c:pt>
                <c:pt idx="73">
                  <c:v>-2.32335897657308</c:v>
                </c:pt>
                <c:pt idx="74">
                  <c:v>-4.1694178931467203</c:v>
                </c:pt>
                <c:pt idx="75">
                  <c:v>-7.6589620625299597</c:v>
                </c:pt>
                <c:pt idx="76">
                  <c:v>-2.31124093509812</c:v>
                </c:pt>
                <c:pt idx="77">
                  <c:v>0.50795466633709796</c:v>
                </c:pt>
                <c:pt idx="78">
                  <c:v>1.5353062858266</c:v>
                </c:pt>
                <c:pt idx="79">
                  <c:v>-5.1798905594701603</c:v>
                </c:pt>
                <c:pt idx="80">
                  <c:v>-143.6053367678492</c:v>
                </c:pt>
                <c:pt idx="81">
                  <c:v>-138.4245447510884</c:v>
                </c:pt>
                <c:pt idx="82">
                  <c:v>-77.199503101085995</c:v>
                </c:pt>
                <c:pt idx="83">
                  <c:v>-16.27628896073098</c:v>
                </c:pt>
                <c:pt idx="84">
                  <c:v>-6.5531834837774996</c:v>
                </c:pt>
                <c:pt idx="85">
                  <c:v>17.426135279131561</c:v>
                </c:pt>
                <c:pt idx="86">
                  <c:v>-3.8199806207811799</c:v>
                </c:pt>
                <c:pt idx="87">
                  <c:v>-26.328923886098</c:v>
                </c:pt>
                <c:pt idx="88">
                  <c:v>-98.850679005242398</c:v>
                </c:pt>
                <c:pt idx="89">
                  <c:v>-83.484893973550797</c:v>
                </c:pt>
                <c:pt idx="90">
                  <c:v>-35.099155865537199</c:v>
                </c:pt>
                <c:pt idx="91">
                  <c:v>11.92706790719534</c:v>
                </c:pt>
                <c:pt idx="92">
                  <c:v>41.206016390157799</c:v>
                </c:pt>
                <c:pt idx="93">
                  <c:v>53.141602111598203</c:v>
                </c:pt>
                <c:pt idx="94">
                  <c:v>58.012031627179397</c:v>
                </c:pt>
                <c:pt idx="95">
                  <c:v>61.764741281615798</c:v>
                </c:pt>
                <c:pt idx="96">
                  <c:v>48.6079163885382</c:v>
                </c:pt>
                <c:pt idx="97">
                  <c:v>7.2888959066431998</c:v>
                </c:pt>
                <c:pt idx="98">
                  <c:v>-4.6276929926383996</c:v>
                </c:pt>
                <c:pt idx="99">
                  <c:v>-2.5516552187679</c:v>
                </c:pt>
                <c:pt idx="100">
                  <c:v>-1.50194436071436E-2</c:v>
                </c:pt>
              </c:numCache>
            </c:numRef>
          </c:val>
          <c:smooth val="0"/>
          <c:extLst>
            <c:ext xmlns:c16="http://schemas.microsoft.com/office/drawing/2014/chart" uri="{C3380CC4-5D6E-409C-BE32-E72D297353CC}">
              <c16:uniqueId val="{00000001-BEA6-4E7D-A7C1-BB44E80CD1F5}"/>
            </c:ext>
          </c:extLst>
        </c:ser>
        <c:ser>
          <c:idx val="2"/>
          <c:order val="2"/>
          <c:spPr>
            <a:ln w="28575" cap="rnd">
              <a:solidFill>
                <a:schemeClr val="accent3"/>
              </a:solidFill>
              <a:round/>
            </a:ln>
            <a:effectLst/>
          </c:spPr>
          <c:marker>
            <c:symbol val="none"/>
          </c:marker>
          <c:cat>
            <c:numRef>
              <c:f>Finland_ports_600LPF_125Ah!$A$2:$A$102</c:f>
              <c:numCache>
                <c:formatCode>General</c:formatCode>
                <c:ptCount val="101"/>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numCache>
            </c:numRef>
          </c:cat>
          <c:val>
            <c:numRef>
              <c:f>Finland_ports_600LPF_125Ah!$G$2:$G$102</c:f>
              <c:numCache>
                <c:formatCode>General</c:formatCode>
                <c:ptCount val="101"/>
                <c:pt idx="0">
                  <c:v>0</c:v>
                </c:pt>
                <c:pt idx="1">
                  <c:v>0.15000356422751582</c:v>
                </c:pt>
                <c:pt idx="2">
                  <c:v>2.6835237310728153E-4</c:v>
                </c:pt>
                <c:pt idx="3">
                  <c:v>26.447447389332599</c:v>
                </c:pt>
                <c:pt idx="4">
                  <c:v>64.475854269712926</c:v>
                </c:pt>
                <c:pt idx="5">
                  <c:v>92.879730296310612</c:v>
                </c:pt>
                <c:pt idx="6">
                  <c:v>106.90407751950001</c:v>
                </c:pt>
                <c:pt idx="7">
                  <c:v>116.9813415088971</c:v>
                </c:pt>
                <c:pt idx="8">
                  <c:v>151.4540610585351</c:v>
                </c:pt>
                <c:pt idx="9">
                  <c:v>210.2877356009526</c:v>
                </c:pt>
                <c:pt idx="10">
                  <c:v>242.72972513689768</c:v>
                </c:pt>
                <c:pt idx="11">
                  <c:v>244.28121302529991</c:v>
                </c:pt>
                <c:pt idx="12">
                  <c:v>221.93580827072429</c:v>
                </c:pt>
                <c:pt idx="13">
                  <c:v>194.58361598273191</c:v>
                </c:pt>
                <c:pt idx="14">
                  <c:v>199.7856505958859</c:v>
                </c:pt>
                <c:pt idx="15">
                  <c:v>218.47251254178059</c:v>
                </c:pt>
                <c:pt idx="16">
                  <c:v>225.11913721581959</c:v>
                </c:pt>
                <c:pt idx="17">
                  <c:v>221.781707052939</c:v>
                </c:pt>
                <c:pt idx="18">
                  <c:v>223.20954509812921</c:v>
                </c:pt>
                <c:pt idx="19">
                  <c:v>230.34546215349661</c:v>
                </c:pt>
                <c:pt idx="20">
                  <c:v>232.7560015025457</c:v>
                </c:pt>
                <c:pt idx="21">
                  <c:v>228.33348508330559</c:v>
                </c:pt>
                <c:pt idx="22">
                  <c:v>225.2829350417031</c:v>
                </c:pt>
                <c:pt idx="23">
                  <c:v>225.82660179421708</c:v>
                </c:pt>
                <c:pt idx="24">
                  <c:v>224.53174801963709</c:v>
                </c:pt>
                <c:pt idx="25">
                  <c:v>211.8906880569792</c:v>
                </c:pt>
                <c:pt idx="26">
                  <c:v>180.99221335218272</c:v>
                </c:pt>
                <c:pt idx="27">
                  <c:v>170.0410667368086</c:v>
                </c:pt>
                <c:pt idx="28">
                  <c:v>224.2552940345835</c:v>
                </c:pt>
                <c:pt idx="29">
                  <c:v>495.20088725199389</c:v>
                </c:pt>
                <c:pt idx="30">
                  <c:v>716.87003487380457</c:v>
                </c:pt>
                <c:pt idx="31">
                  <c:v>793.8508530350548</c:v>
                </c:pt>
                <c:pt idx="32">
                  <c:v>829.61550456852501</c:v>
                </c:pt>
                <c:pt idx="33">
                  <c:v>841.62553504505104</c:v>
                </c:pt>
                <c:pt idx="34">
                  <c:v>848.90493277608687</c:v>
                </c:pt>
                <c:pt idx="35">
                  <c:v>861.95515719903756</c:v>
                </c:pt>
                <c:pt idx="36">
                  <c:v>870.05859536463663</c:v>
                </c:pt>
                <c:pt idx="37">
                  <c:v>876.80507469014424</c:v>
                </c:pt>
                <c:pt idx="38">
                  <c:v>884.85244547153491</c:v>
                </c:pt>
                <c:pt idx="39">
                  <c:v>888.2311653352557</c:v>
                </c:pt>
                <c:pt idx="40">
                  <c:v>886.15328876170827</c:v>
                </c:pt>
                <c:pt idx="41">
                  <c:v>880.94159983209681</c:v>
                </c:pt>
                <c:pt idx="42">
                  <c:v>874.2125182208282</c:v>
                </c:pt>
                <c:pt idx="43">
                  <c:v>869.33903123519644</c:v>
                </c:pt>
                <c:pt idx="44">
                  <c:v>864.87659019376565</c:v>
                </c:pt>
                <c:pt idx="45">
                  <c:v>862.12259042204801</c:v>
                </c:pt>
                <c:pt idx="46">
                  <c:v>865.92721859192966</c:v>
                </c:pt>
                <c:pt idx="47">
                  <c:v>870.4393335724717</c:v>
                </c:pt>
                <c:pt idx="48">
                  <c:v>871.8126978863088</c:v>
                </c:pt>
                <c:pt idx="49">
                  <c:v>870.93196493761798</c:v>
                </c:pt>
                <c:pt idx="50">
                  <c:v>869.08460879570043</c:v>
                </c:pt>
                <c:pt idx="51">
                  <c:v>881.71359952319551</c:v>
                </c:pt>
                <c:pt idx="52">
                  <c:v>892.30018367339096</c:v>
                </c:pt>
                <c:pt idx="53">
                  <c:v>891.83908870690857</c:v>
                </c:pt>
                <c:pt idx="54">
                  <c:v>887.05550597206775</c:v>
                </c:pt>
                <c:pt idx="55">
                  <c:v>873.272255078017</c:v>
                </c:pt>
                <c:pt idx="56">
                  <c:v>854.58394224708752</c:v>
                </c:pt>
                <c:pt idx="57">
                  <c:v>851.68966457531531</c:v>
                </c:pt>
                <c:pt idx="58">
                  <c:v>863.98148218917959</c:v>
                </c:pt>
                <c:pt idx="59">
                  <c:v>866.79349975040134</c:v>
                </c:pt>
                <c:pt idx="60">
                  <c:v>861.6545345370987</c:v>
                </c:pt>
                <c:pt idx="61">
                  <c:v>857.51388302854764</c:v>
                </c:pt>
                <c:pt idx="62">
                  <c:v>853.8557280416577</c:v>
                </c:pt>
                <c:pt idx="63">
                  <c:v>850.19867269080578</c:v>
                </c:pt>
                <c:pt idx="64">
                  <c:v>846.4545620864568</c:v>
                </c:pt>
                <c:pt idx="65">
                  <c:v>841.67157059800206</c:v>
                </c:pt>
                <c:pt idx="66">
                  <c:v>837.98818439137744</c:v>
                </c:pt>
                <c:pt idx="67">
                  <c:v>835.26777136424073</c:v>
                </c:pt>
                <c:pt idx="68">
                  <c:v>835.42637703190587</c:v>
                </c:pt>
                <c:pt idx="69">
                  <c:v>846.00161309385533</c:v>
                </c:pt>
                <c:pt idx="70">
                  <c:v>856.51150218977978</c:v>
                </c:pt>
                <c:pt idx="71">
                  <c:v>861.53000471886412</c:v>
                </c:pt>
                <c:pt idx="72">
                  <c:v>864.27980959482181</c:v>
                </c:pt>
                <c:pt idx="73">
                  <c:v>864.29453751678693</c:v>
                </c:pt>
                <c:pt idx="74">
                  <c:v>864.14077685031577</c:v>
                </c:pt>
                <c:pt idx="75">
                  <c:v>862.63057341230308</c:v>
                </c:pt>
                <c:pt idx="76">
                  <c:v>861.28259228753586</c:v>
                </c:pt>
                <c:pt idx="77">
                  <c:v>861.46342328006642</c:v>
                </c:pt>
                <c:pt idx="78">
                  <c:v>862.43603046845669</c:v>
                </c:pt>
                <c:pt idx="79">
                  <c:v>862.15162661859699</c:v>
                </c:pt>
                <c:pt idx="80">
                  <c:v>828.58567445848985</c:v>
                </c:pt>
                <c:pt idx="81">
                  <c:v>643.96920646999797</c:v>
                </c:pt>
                <c:pt idx="82">
                  <c:v>558.18890012684346</c:v>
                </c:pt>
                <c:pt idx="83">
                  <c:v>512.2673891773137</c:v>
                </c:pt>
                <c:pt idx="84">
                  <c:v>481.54620238166524</c:v>
                </c:pt>
                <c:pt idx="85">
                  <c:v>459.56716472813218</c:v>
                </c:pt>
                <c:pt idx="86">
                  <c:v>437.81476844338738</c:v>
                </c:pt>
                <c:pt idx="87">
                  <c:v>403.32476612877031</c:v>
                </c:pt>
                <c:pt idx="88">
                  <c:v>334.41492775414048</c:v>
                </c:pt>
                <c:pt idx="89">
                  <c:v>223.09298834626711</c:v>
                </c:pt>
                <c:pt idx="90">
                  <c:v>145.0985745783006</c:v>
                </c:pt>
                <c:pt idx="91">
                  <c:v>93.072785838727498</c:v>
                </c:pt>
                <c:pt idx="92">
                  <c:v>64.793957419764894</c:v>
                </c:pt>
                <c:pt idx="93">
                  <c:v>51.858364632559649</c:v>
                </c:pt>
                <c:pt idx="94">
                  <c:v>47.987904144424498</c:v>
                </c:pt>
                <c:pt idx="95">
                  <c:v>51.235146531400318</c:v>
                </c:pt>
                <c:pt idx="96">
                  <c:v>55.391965570672021</c:v>
                </c:pt>
                <c:pt idx="97">
                  <c:v>44.711049396314159</c:v>
                </c:pt>
                <c:pt idx="98">
                  <c:v>18.627675274440271</c:v>
                </c:pt>
                <c:pt idx="99">
                  <c:v>2.5066898711327972</c:v>
                </c:pt>
                <c:pt idx="100">
                  <c:v>1.501890372272043E-2</c:v>
                </c:pt>
              </c:numCache>
            </c:numRef>
          </c:val>
          <c:smooth val="0"/>
          <c:extLst>
            <c:ext xmlns:c16="http://schemas.microsoft.com/office/drawing/2014/chart" uri="{C3380CC4-5D6E-409C-BE32-E72D297353CC}">
              <c16:uniqueId val="{00000002-BEA6-4E7D-A7C1-BB44E80CD1F5}"/>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Finland_ports_600LPF_125Ah!$H$1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Finland_ports_600LPF_125Ah!$A$2:$A$102</c:f>
              <c:numCache>
                <c:formatCode>General</c:formatCode>
                <c:ptCount val="101"/>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numCache>
            </c:numRef>
          </c:xVal>
          <c:yVal>
            <c:numRef>
              <c:f>Finland_ports_600LPF_125Ah!$H$2:$H$102</c:f>
              <c:numCache>
                <c:formatCode>General</c:formatCode>
                <c:ptCount val="101"/>
                <c:pt idx="0">
                  <c:v>50</c:v>
                </c:pt>
                <c:pt idx="1">
                  <c:v>50.5428687088679</c:v>
                </c:pt>
                <c:pt idx="2">
                  <c:v>50.078835321904101</c:v>
                </c:pt>
                <c:pt idx="3">
                  <c:v>48.219910330193798</c:v>
                </c:pt>
                <c:pt idx="4">
                  <c:v>46.062142784923502</c:v>
                </c:pt>
                <c:pt idx="5">
                  <c:v>44.829347023255799</c:v>
                </c:pt>
                <c:pt idx="6">
                  <c:v>44.605025383616997</c:v>
                </c:pt>
                <c:pt idx="7">
                  <c:v>44.638001478928402</c:v>
                </c:pt>
                <c:pt idx="8">
                  <c:v>43.179597643800101</c:v>
                </c:pt>
                <c:pt idx="9">
                  <c:v>40.411896380965104</c:v>
                </c:pt>
                <c:pt idx="10">
                  <c:v>39.594991813072603</c:v>
                </c:pt>
                <c:pt idx="11">
                  <c:v>40.730938948234801</c:v>
                </c:pt>
                <c:pt idx="12">
                  <c:v>43.220175561874498</c:v>
                </c:pt>
                <c:pt idx="13">
                  <c:v>45.662993442696902</c:v>
                </c:pt>
                <c:pt idx="14">
                  <c:v>45.825347216376002</c:v>
                </c:pt>
                <c:pt idx="15">
                  <c:v>45.1855699278793</c:v>
                </c:pt>
                <c:pt idx="16">
                  <c:v>45.355631486809799</c:v>
                </c:pt>
                <c:pt idx="17">
                  <c:v>46.111360142503301</c:v>
                </c:pt>
                <c:pt idx="18">
                  <c:v>46.468696637145598</c:v>
                </c:pt>
                <c:pt idx="19">
                  <c:v>46.4486023765106</c:v>
                </c:pt>
                <c:pt idx="20">
                  <c:v>46.723653192402402</c:v>
                </c:pt>
                <c:pt idx="21">
                  <c:v>47.385480350943403</c:v>
                </c:pt>
                <c:pt idx="22">
                  <c:v>47.872401483176603</c:v>
                </c:pt>
                <c:pt idx="23">
                  <c:v>48.089712820640699</c:v>
                </c:pt>
                <c:pt idx="24">
                  <c:v>48.395699138845302</c:v>
                </c:pt>
                <c:pt idx="25">
                  <c:v>49.370929037252999</c:v>
                </c:pt>
                <c:pt idx="26">
                  <c:v>51.330723897180199</c:v>
                </c:pt>
                <c:pt idx="27">
                  <c:v>51.7971262562993</c:v>
                </c:pt>
                <c:pt idx="28">
                  <c:v>48.233346446735297</c:v>
                </c:pt>
                <c:pt idx="29">
                  <c:v>42.390040118869699</c:v>
                </c:pt>
                <c:pt idx="30">
                  <c:v>37.418591583619303</c:v>
                </c:pt>
                <c:pt idx="31">
                  <c:v>33.947225798636303</c:v>
                </c:pt>
                <c:pt idx="32">
                  <c:v>32.849093045535199</c:v>
                </c:pt>
                <c:pt idx="33">
                  <c:v>33.874320241864503</c:v>
                </c:pt>
                <c:pt idx="34">
                  <c:v>35.113299366464403</c:v>
                </c:pt>
                <c:pt idx="35">
                  <c:v>35.726142874941303</c:v>
                </c:pt>
                <c:pt idx="36">
                  <c:v>36.696878566003399</c:v>
                </c:pt>
                <c:pt idx="37">
                  <c:v>37.655321730931398</c:v>
                </c:pt>
                <c:pt idx="38">
                  <c:v>38.387014559590298</c:v>
                </c:pt>
                <c:pt idx="39">
                  <c:v>39.464027722537899</c:v>
                </c:pt>
                <c:pt idx="40">
                  <c:v>40.891592844675699</c:v>
                </c:pt>
                <c:pt idx="41">
                  <c:v>42.433619183573597</c:v>
                </c:pt>
                <c:pt idx="42">
                  <c:v>43.922453786443</c:v>
                </c:pt>
                <c:pt idx="43">
                  <c:v>45.064708719724599</c:v>
                </c:pt>
                <c:pt idx="44">
                  <c:v>46.042233297935603</c:v>
                </c:pt>
                <c:pt idx="45">
                  <c:v>46.741900616238802</c:v>
                </c:pt>
                <c:pt idx="46">
                  <c:v>46.7765916493478</c:v>
                </c:pt>
                <c:pt idx="47">
                  <c:v>46.765211062598098</c:v>
                </c:pt>
                <c:pt idx="48">
                  <c:v>47.024356432020099</c:v>
                </c:pt>
                <c:pt idx="49">
                  <c:v>47.458450433847702</c:v>
                </c:pt>
                <c:pt idx="50">
                  <c:v>47.918146031539202</c:v>
                </c:pt>
                <c:pt idx="51">
                  <c:v>46.994788145938699</c:v>
                </c:pt>
                <c:pt idx="52">
                  <c:v>46.446598905448802</c:v>
                </c:pt>
                <c:pt idx="53">
                  <c:v>46.897776761250597</c:v>
                </c:pt>
                <c:pt idx="54">
                  <c:v>47.712072740014797</c:v>
                </c:pt>
                <c:pt idx="55">
                  <c:v>49.219706462824398</c:v>
                </c:pt>
                <c:pt idx="56">
                  <c:v>50.966476040410399</c:v>
                </c:pt>
                <c:pt idx="57">
                  <c:v>51.050453947733402</c:v>
                </c:pt>
                <c:pt idx="58">
                  <c:v>49.853788741621898</c:v>
                </c:pt>
                <c:pt idx="59">
                  <c:v>49.646475386014501</c:v>
                </c:pt>
                <c:pt idx="60">
                  <c:v>50.143924814965999</c:v>
                </c:pt>
                <c:pt idx="61">
                  <c:v>50.485447608927601</c:v>
                </c:pt>
                <c:pt idx="62">
                  <c:v>50.751858037701197</c:v>
                </c:pt>
                <c:pt idx="63">
                  <c:v>50.979344597065399</c:v>
                </c:pt>
                <c:pt idx="64">
                  <c:v>51.192948707831299</c:v>
                </c:pt>
                <c:pt idx="65">
                  <c:v>51.467144965649503</c:v>
                </c:pt>
                <c:pt idx="66">
                  <c:v>51.609172467085699</c:v>
                </c:pt>
                <c:pt idx="67">
                  <c:v>51.654390523868301</c:v>
                </c:pt>
                <c:pt idx="68">
                  <c:v>51.4375285690775</c:v>
                </c:pt>
                <c:pt idx="69">
                  <c:v>50.332264367926399</c:v>
                </c:pt>
                <c:pt idx="70">
                  <c:v>49.398037625597098</c:v>
                </c:pt>
                <c:pt idx="71">
                  <c:v>49.025195071296501</c:v>
                </c:pt>
                <c:pt idx="72">
                  <c:v>48.9075129157604</c:v>
                </c:pt>
                <c:pt idx="73">
                  <c:v>49.033719816868903</c:v>
                </c:pt>
                <c:pt idx="74">
                  <c:v>49.162286510229599</c:v>
                </c:pt>
                <c:pt idx="75">
                  <c:v>49.396620290793997</c:v>
                </c:pt>
                <c:pt idx="76">
                  <c:v>49.583102774392799</c:v>
                </c:pt>
                <c:pt idx="77">
                  <c:v>49.614350471793898</c:v>
                </c:pt>
                <c:pt idx="78">
                  <c:v>49.573272613623502</c:v>
                </c:pt>
                <c:pt idx="79">
                  <c:v>49.653006932070902</c:v>
                </c:pt>
                <c:pt idx="80">
                  <c:v>52.700018824188803</c:v>
                </c:pt>
                <c:pt idx="81">
                  <c:v>58.389152386486799</c:v>
                </c:pt>
                <c:pt idx="82">
                  <c:v>62.5407801495355</c:v>
                </c:pt>
                <c:pt idx="83">
                  <c:v>64.2461115118127</c:v>
                </c:pt>
                <c:pt idx="84">
                  <c:v>64.673106030755903</c:v>
                </c:pt>
                <c:pt idx="85">
                  <c:v>64.421148280493298</c:v>
                </c:pt>
                <c:pt idx="86">
                  <c:v>64.194867865414693</c:v>
                </c:pt>
                <c:pt idx="87">
                  <c:v>64.819801565820697</c:v>
                </c:pt>
                <c:pt idx="88">
                  <c:v>67.434305393184502</c:v>
                </c:pt>
                <c:pt idx="89">
                  <c:v>70.8987116396913</c:v>
                </c:pt>
                <c:pt idx="90">
                  <c:v>73.0981104787883</c:v>
                </c:pt>
                <c:pt idx="91">
                  <c:v>73.454971036048505</c:v>
                </c:pt>
                <c:pt idx="92">
                  <c:v>72.363785530345993</c:v>
                </c:pt>
                <c:pt idx="93">
                  <c:v>70.502790207226894</c:v>
                </c:pt>
                <c:pt idx="94">
                  <c:v>68.326657328666101</c:v>
                </c:pt>
                <c:pt idx="95">
                  <c:v>65.982992470548993</c:v>
                </c:pt>
                <c:pt idx="96">
                  <c:v>63.8562896287808</c:v>
                </c:pt>
                <c:pt idx="97">
                  <c:v>62.850756447367502</c:v>
                </c:pt>
                <c:pt idx="98">
                  <c:v>62.829699562645096</c:v>
                </c:pt>
                <c:pt idx="99">
                  <c:v>62.905892751460797</c:v>
                </c:pt>
                <c:pt idx="100">
                  <c:v>62.937393056802001</c:v>
                </c:pt>
              </c:numCache>
            </c:numRef>
          </c:yVal>
          <c:smooth val="0"/>
          <c:extLst>
            <c:ext xmlns:c16="http://schemas.microsoft.com/office/drawing/2014/chart" uri="{C3380CC4-5D6E-409C-BE32-E72D297353CC}">
              <c16:uniqueId val="{00000000-A56B-4B62-9F84-FB62A9B9F541}"/>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cat>
            <c:numRef>
              <c:f>[1]Sheet1!$AU$20:$AU$26</c:f>
              <c:numCache>
                <c:formatCode>General</c:formatCode>
                <c:ptCount val="7"/>
                <c:pt idx="0">
                  <c:v>25</c:v>
                </c:pt>
                <c:pt idx="1">
                  <c:v>50</c:v>
                </c:pt>
                <c:pt idx="2">
                  <c:v>75</c:v>
                </c:pt>
                <c:pt idx="3">
                  <c:v>100</c:v>
                </c:pt>
                <c:pt idx="4">
                  <c:v>125</c:v>
                </c:pt>
                <c:pt idx="5">
                  <c:v>150</c:v>
                </c:pt>
                <c:pt idx="6">
                  <c:v>175</c:v>
                </c:pt>
              </c:numCache>
            </c:numRef>
          </c:cat>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6="http://schemas.microsoft.com/office/drawing/2014/chart" uri="{C3380CC4-5D6E-409C-BE32-E72D297353CC}">
              <c16:uniqueId val="{00000001-BDC1-4998-A7EB-230506DC8AD9}"/>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1AAA-4458-9977-12EDB9451C1B}"/>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Finland_SSweden_600LPF_125Ah!$A$2:$A$863</c:f>
              <c:numCache>
                <c:formatCode>General</c:formatCode>
                <c:ptCount val="862"/>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numCache>
            </c:numRef>
          </c:cat>
          <c:val>
            <c:numRef>
              <c:f>Finland_SSweden_600LPF_125Ah!$B$2:$B$863</c:f>
              <c:numCache>
                <c:formatCode>General</c:formatCode>
                <c:ptCount val="862"/>
                <c:pt idx="0">
                  <c:v>0</c:v>
                </c:pt>
                <c:pt idx="1">
                  <c:v>0</c:v>
                </c:pt>
                <c:pt idx="2">
                  <c:v>19</c:v>
                </c:pt>
                <c:pt idx="3">
                  <c:v>50</c:v>
                </c:pt>
                <c:pt idx="4">
                  <c:v>110</c:v>
                </c:pt>
                <c:pt idx="5">
                  <c:v>124</c:v>
                </c:pt>
                <c:pt idx="6">
                  <c:v>118</c:v>
                </c:pt>
                <c:pt idx="7">
                  <c:v>112</c:v>
                </c:pt>
                <c:pt idx="8">
                  <c:v>112</c:v>
                </c:pt>
                <c:pt idx="9">
                  <c:v>112</c:v>
                </c:pt>
                <c:pt idx="10">
                  <c:v>112</c:v>
                </c:pt>
                <c:pt idx="11">
                  <c:v>111</c:v>
                </c:pt>
                <c:pt idx="12">
                  <c:v>124</c:v>
                </c:pt>
                <c:pt idx="13">
                  <c:v>235</c:v>
                </c:pt>
                <c:pt idx="14">
                  <c:v>428</c:v>
                </c:pt>
                <c:pt idx="15">
                  <c:v>742</c:v>
                </c:pt>
                <c:pt idx="16">
                  <c:v>926</c:v>
                </c:pt>
                <c:pt idx="17">
                  <c:v>916</c:v>
                </c:pt>
                <c:pt idx="18">
                  <c:v>905</c:v>
                </c:pt>
                <c:pt idx="19">
                  <c:v>738</c:v>
                </c:pt>
                <c:pt idx="20">
                  <c:v>695</c:v>
                </c:pt>
                <c:pt idx="21">
                  <c:v>687</c:v>
                </c:pt>
                <c:pt idx="22">
                  <c:v>663</c:v>
                </c:pt>
                <c:pt idx="23">
                  <c:v>655</c:v>
                </c:pt>
                <c:pt idx="24">
                  <c:v>677</c:v>
                </c:pt>
                <c:pt idx="25">
                  <c:v>662</c:v>
                </c:pt>
                <c:pt idx="26">
                  <c:v>651</c:v>
                </c:pt>
                <c:pt idx="27">
                  <c:v>650</c:v>
                </c:pt>
                <c:pt idx="28">
                  <c:v>647</c:v>
                </c:pt>
                <c:pt idx="29">
                  <c:v>649</c:v>
                </c:pt>
                <c:pt idx="30">
                  <c:v>653</c:v>
                </c:pt>
                <c:pt idx="31">
                  <c:v>651</c:v>
                </c:pt>
                <c:pt idx="32">
                  <c:v>650</c:v>
                </c:pt>
                <c:pt idx="33">
                  <c:v>650</c:v>
                </c:pt>
                <c:pt idx="34">
                  <c:v>647</c:v>
                </c:pt>
                <c:pt idx="35">
                  <c:v>647</c:v>
                </c:pt>
                <c:pt idx="36">
                  <c:v>650</c:v>
                </c:pt>
                <c:pt idx="37">
                  <c:v>650</c:v>
                </c:pt>
                <c:pt idx="38">
                  <c:v>647</c:v>
                </c:pt>
                <c:pt idx="39">
                  <c:v>648</c:v>
                </c:pt>
                <c:pt idx="40">
                  <c:v>648</c:v>
                </c:pt>
                <c:pt idx="41">
                  <c:v>645</c:v>
                </c:pt>
                <c:pt idx="42">
                  <c:v>645</c:v>
                </c:pt>
                <c:pt idx="43">
                  <c:v>648</c:v>
                </c:pt>
                <c:pt idx="44">
                  <c:v>645</c:v>
                </c:pt>
                <c:pt idx="45">
                  <c:v>646</c:v>
                </c:pt>
                <c:pt idx="46">
                  <c:v>647</c:v>
                </c:pt>
                <c:pt idx="47">
                  <c:v>651</c:v>
                </c:pt>
                <c:pt idx="48">
                  <c:v>649</c:v>
                </c:pt>
                <c:pt idx="49">
                  <c:v>648</c:v>
                </c:pt>
                <c:pt idx="50">
                  <c:v>650</c:v>
                </c:pt>
                <c:pt idx="51">
                  <c:v>646</c:v>
                </c:pt>
                <c:pt idx="52">
                  <c:v>644</c:v>
                </c:pt>
                <c:pt idx="53">
                  <c:v>646</c:v>
                </c:pt>
                <c:pt idx="54">
                  <c:v>647</c:v>
                </c:pt>
                <c:pt idx="55">
                  <c:v>646</c:v>
                </c:pt>
                <c:pt idx="56">
                  <c:v>645</c:v>
                </c:pt>
                <c:pt idx="57">
                  <c:v>645</c:v>
                </c:pt>
                <c:pt idx="58">
                  <c:v>646</c:v>
                </c:pt>
                <c:pt idx="59">
                  <c:v>647</c:v>
                </c:pt>
                <c:pt idx="60">
                  <c:v>643</c:v>
                </c:pt>
                <c:pt idx="61">
                  <c:v>646</c:v>
                </c:pt>
                <c:pt idx="62">
                  <c:v>647</c:v>
                </c:pt>
                <c:pt idx="63">
                  <c:v>648</c:v>
                </c:pt>
                <c:pt idx="64">
                  <c:v>646</c:v>
                </c:pt>
                <c:pt idx="65">
                  <c:v>646</c:v>
                </c:pt>
                <c:pt idx="66">
                  <c:v>646</c:v>
                </c:pt>
                <c:pt idx="67">
                  <c:v>646</c:v>
                </c:pt>
                <c:pt idx="68">
                  <c:v>647</c:v>
                </c:pt>
                <c:pt idx="69">
                  <c:v>647</c:v>
                </c:pt>
                <c:pt idx="70">
                  <c:v>647</c:v>
                </c:pt>
                <c:pt idx="71">
                  <c:v>647</c:v>
                </c:pt>
                <c:pt idx="72">
                  <c:v>646</c:v>
                </c:pt>
                <c:pt idx="73">
                  <c:v>648</c:v>
                </c:pt>
                <c:pt idx="74">
                  <c:v>646</c:v>
                </c:pt>
                <c:pt idx="75">
                  <c:v>645</c:v>
                </c:pt>
                <c:pt idx="76">
                  <c:v>647</c:v>
                </c:pt>
                <c:pt idx="77">
                  <c:v>647</c:v>
                </c:pt>
                <c:pt idx="78">
                  <c:v>646</c:v>
                </c:pt>
                <c:pt idx="79">
                  <c:v>645</c:v>
                </c:pt>
                <c:pt idx="80">
                  <c:v>646</c:v>
                </c:pt>
                <c:pt idx="81">
                  <c:v>643</c:v>
                </c:pt>
                <c:pt idx="82">
                  <c:v>643</c:v>
                </c:pt>
                <c:pt idx="83">
                  <c:v>644</c:v>
                </c:pt>
                <c:pt idx="84">
                  <c:v>644</c:v>
                </c:pt>
                <c:pt idx="85">
                  <c:v>645</c:v>
                </c:pt>
                <c:pt idx="86">
                  <c:v>647</c:v>
                </c:pt>
                <c:pt idx="87">
                  <c:v>645</c:v>
                </c:pt>
                <c:pt idx="88">
                  <c:v>642</c:v>
                </c:pt>
                <c:pt idx="89">
                  <c:v>642</c:v>
                </c:pt>
                <c:pt idx="90">
                  <c:v>644</c:v>
                </c:pt>
                <c:pt idx="91">
                  <c:v>646</c:v>
                </c:pt>
                <c:pt idx="92">
                  <c:v>644</c:v>
                </c:pt>
                <c:pt idx="93">
                  <c:v>643</c:v>
                </c:pt>
                <c:pt idx="94">
                  <c:v>646</c:v>
                </c:pt>
                <c:pt idx="95">
                  <c:v>647</c:v>
                </c:pt>
                <c:pt idx="96">
                  <c:v>646</c:v>
                </c:pt>
                <c:pt idx="97">
                  <c:v>648</c:v>
                </c:pt>
                <c:pt idx="98">
                  <c:v>647</c:v>
                </c:pt>
                <c:pt idx="99">
                  <c:v>646</c:v>
                </c:pt>
                <c:pt idx="100">
                  <c:v>657</c:v>
                </c:pt>
                <c:pt idx="101">
                  <c:v>655</c:v>
                </c:pt>
                <c:pt idx="102">
                  <c:v>651</c:v>
                </c:pt>
                <c:pt idx="103">
                  <c:v>652</c:v>
                </c:pt>
                <c:pt idx="104">
                  <c:v>645</c:v>
                </c:pt>
                <c:pt idx="105">
                  <c:v>644</c:v>
                </c:pt>
                <c:pt idx="106">
                  <c:v>647</c:v>
                </c:pt>
                <c:pt idx="107">
                  <c:v>644</c:v>
                </c:pt>
                <c:pt idx="108">
                  <c:v>644</c:v>
                </c:pt>
                <c:pt idx="109">
                  <c:v>644</c:v>
                </c:pt>
                <c:pt idx="110">
                  <c:v>646</c:v>
                </c:pt>
                <c:pt idx="111">
                  <c:v>644</c:v>
                </c:pt>
                <c:pt idx="112">
                  <c:v>644</c:v>
                </c:pt>
                <c:pt idx="113">
                  <c:v>643</c:v>
                </c:pt>
                <c:pt idx="114">
                  <c:v>642</c:v>
                </c:pt>
                <c:pt idx="115">
                  <c:v>643</c:v>
                </c:pt>
                <c:pt idx="116">
                  <c:v>646</c:v>
                </c:pt>
                <c:pt idx="117">
                  <c:v>646</c:v>
                </c:pt>
                <c:pt idx="118">
                  <c:v>646</c:v>
                </c:pt>
                <c:pt idx="119">
                  <c:v>641</c:v>
                </c:pt>
                <c:pt idx="120">
                  <c:v>649</c:v>
                </c:pt>
                <c:pt idx="121">
                  <c:v>651</c:v>
                </c:pt>
                <c:pt idx="122">
                  <c:v>646</c:v>
                </c:pt>
                <c:pt idx="123">
                  <c:v>644</c:v>
                </c:pt>
                <c:pt idx="124">
                  <c:v>645</c:v>
                </c:pt>
                <c:pt idx="125">
                  <c:v>643</c:v>
                </c:pt>
                <c:pt idx="126">
                  <c:v>644</c:v>
                </c:pt>
                <c:pt idx="127">
                  <c:v>643</c:v>
                </c:pt>
                <c:pt idx="128">
                  <c:v>643</c:v>
                </c:pt>
                <c:pt idx="129">
                  <c:v>644</c:v>
                </c:pt>
                <c:pt idx="130">
                  <c:v>643</c:v>
                </c:pt>
                <c:pt idx="131">
                  <c:v>644</c:v>
                </c:pt>
                <c:pt idx="132">
                  <c:v>642</c:v>
                </c:pt>
                <c:pt idx="133">
                  <c:v>642</c:v>
                </c:pt>
                <c:pt idx="134">
                  <c:v>645</c:v>
                </c:pt>
                <c:pt idx="135">
                  <c:v>644</c:v>
                </c:pt>
                <c:pt idx="136">
                  <c:v>644</c:v>
                </c:pt>
                <c:pt idx="137">
                  <c:v>645</c:v>
                </c:pt>
                <c:pt idx="138">
                  <c:v>644</c:v>
                </c:pt>
                <c:pt idx="139">
                  <c:v>642</c:v>
                </c:pt>
                <c:pt idx="140">
                  <c:v>644</c:v>
                </c:pt>
                <c:pt idx="141">
                  <c:v>644</c:v>
                </c:pt>
                <c:pt idx="142">
                  <c:v>646</c:v>
                </c:pt>
                <c:pt idx="143">
                  <c:v>644</c:v>
                </c:pt>
                <c:pt idx="144">
                  <c:v>645</c:v>
                </c:pt>
                <c:pt idx="145">
                  <c:v>644</c:v>
                </c:pt>
                <c:pt idx="146">
                  <c:v>645</c:v>
                </c:pt>
                <c:pt idx="147">
                  <c:v>645</c:v>
                </c:pt>
                <c:pt idx="148">
                  <c:v>647</c:v>
                </c:pt>
                <c:pt idx="149">
                  <c:v>646</c:v>
                </c:pt>
                <c:pt idx="150">
                  <c:v>647</c:v>
                </c:pt>
                <c:pt idx="151">
                  <c:v>644</c:v>
                </c:pt>
                <c:pt idx="152">
                  <c:v>640</c:v>
                </c:pt>
                <c:pt idx="153">
                  <c:v>642</c:v>
                </c:pt>
                <c:pt idx="154">
                  <c:v>647</c:v>
                </c:pt>
                <c:pt idx="155">
                  <c:v>647</c:v>
                </c:pt>
                <c:pt idx="156">
                  <c:v>647</c:v>
                </c:pt>
                <c:pt idx="157">
                  <c:v>646</c:v>
                </c:pt>
                <c:pt idx="158">
                  <c:v>645</c:v>
                </c:pt>
                <c:pt idx="159">
                  <c:v>646</c:v>
                </c:pt>
                <c:pt idx="160">
                  <c:v>645</c:v>
                </c:pt>
                <c:pt idx="161">
                  <c:v>644</c:v>
                </c:pt>
                <c:pt idx="162">
                  <c:v>649</c:v>
                </c:pt>
                <c:pt idx="163">
                  <c:v>648</c:v>
                </c:pt>
                <c:pt idx="164">
                  <c:v>649</c:v>
                </c:pt>
                <c:pt idx="165">
                  <c:v>649</c:v>
                </c:pt>
                <c:pt idx="166">
                  <c:v>650</c:v>
                </c:pt>
                <c:pt idx="167">
                  <c:v>649</c:v>
                </c:pt>
                <c:pt idx="168">
                  <c:v>649</c:v>
                </c:pt>
                <c:pt idx="169">
                  <c:v>650</c:v>
                </c:pt>
                <c:pt idx="170">
                  <c:v>648</c:v>
                </c:pt>
                <c:pt idx="171">
                  <c:v>648</c:v>
                </c:pt>
                <c:pt idx="172">
                  <c:v>650</c:v>
                </c:pt>
                <c:pt idx="173">
                  <c:v>649</c:v>
                </c:pt>
                <c:pt idx="174">
                  <c:v>647</c:v>
                </c:pt>
                <c:pt idx="175">
                  <c:v>646</c:v>
                </c:pt>
                <c:pt idx="176">
                  <c:v>649</c:v>
                </c:pt>
                <c:pt idx="177">
                  <c:v>652</c:v>
                </c:pt>
                <c:pt idx="178">
                  <c:v>655</c:v>
                </c:pt>
                <c:pt idx="179">
                  <c:v>649</c:v>
                </c:pt>
                <c:pt idx="180">
                  <c:v>648</c:v>
                </c:pt>
                <c:pt idx="181">
                  <c:v>649</c:v>
                </c:pt>
                <c:pt idx="182">
                  <c:v>633</c:v>
                </c:pt>
                <c:pt idx="183">
                  <c:v>627</c:v>
                </c:pt>
                <c:pt idx="184">
                  <c:v>627</c:v>
                </c:pt>
                <c:pt idx="185">
                  <c:v>628</c:v>
                </c:pt>
                <c:pt idx="186">
                  <c:v>630</c:v>
                </c:pt>
                <c:pt idx="187">
                  <c:v>627</c:v>
                </c:pt>
                <c:pt idx="188">
                  <c:v>628</c:v>
                </c:pt>
                <c:pt idx="189">
                  <c:v>623</c:v>
                </c:pt>
                <c:pt idx="190">
                  <c:v>589</c:v>
                </c:pt>
                <c:pt idx="191">
                  <c:v>592</c:v>
                </c:pt>
                <c:pt idx="192">
                  <c:v>590</c:v>
                </c:pt>
                <c:pt idx="193">
                  <c:v>589</c:v>
                </c:pt>
                <c:pt idx="194">
                  <c:v>590</c:v>
                </c:pt>
                <c:pt idx="195">
                  <c:v>589</c:v>
                </c:pt>
                <c:pt idx="196">
                  <c:v>589</c:v>
                </c:pt>
                <c:pt idx="197">
                  <c:v>589</c:v>
                </c:pt>
                <c:pt idx="198">
                  <c:v>590</c:v>
                </c:pt>
                <c:pt idx="199">
                  <c:v>590</c:v>
                </c:pt>
                <c:pt idx="200">
                  <c:v>590</c:v>
                </c:pt>
                <c:pt idx="201">
                  <c:v>590</c:v>
                </c:pt>
                <c:pt idx="202">
                  <c:v>590</c:v>
                </c:pt>
                <c:pt idx="203">
                  <c:v>592</c:v>
                </c:pt>
                <c:pt idx="204">
                  <c:v>590</c:v>
                </c:pt>
                <c:pt idx="205">
                  <c:v>590</c:v>
                </c:pt>
                <c:pt idx="206">
                  <c:v>588</c:v>
                </c:pt>
                <c:pt idx="207">
                  <c:v>589</c:v>
                </c:pt>
                <c:pt idx="208">
                  <c:v>587</c:v>
                </c:pt>
                <c:pt idx="209">
                  <c:v>587</c:v>
                </c:pt>
                <c:pt idx="210">
                  <c:v>588</c:v>
                </c:pt>
                <c:pt idx="211">
                  <c:v>590</c:v>
                </c:pt>
                <c:pt idx="212">
                  <c:v>589</c:v>
                </c:pt>
                <c:pt idx="213">
                  <c:v>589</c:v>
                </c:pt>
                <c:pt idx="214">
                  <c:v>590</c:v>
                </c:pt>
                <c:pt idx="215">
                  <c:v>589</c:v>
                </c:pt>
                <c:pt idx="216">
                  <c:v>589</c:v>
                </c:pt>
                <c:pt idx="217">
                  <c:v>589</c:v>
                </c:pt>
                <c:pt idx="218">
                  <c:v>588</c:v>
                </c:pt>
                <c:pt idx="219">
                  <c:v>588</c:v>
                </c:pt>
                <c:pt idx="220">
                  <c:v>590</c:v>
                </c:pt>
                <c:pt idx="221">
                  <c:v>589</c:v>
                </c:pt>
                <c:pt idx="222">
                  <c:v>589</c:v>
                </c:pt>
                <c:pt idx="223">
                  <c:v>589</c:v>
                </c:pt>
                <c:pt idx="224">
                  <c:v>590</c:v>
                </c:pt>
                <c:pt idx="225">
                  <c:v>589</c:v>
                </c:pt>
                <c:pt idx="226">
                  <c:v>588</c:v>
                </c:pt>
                <c:pt idx="227">
                  <c:v>589</c:v>
                </c:pt>
                <c:pt idx="228">
                  <c:v>589</c:v>
                </c:pt>
                <c:pt idx="229">
                  <c:v>590</c:v>
                </c:pt>
                <c:pt idx="230">
                  <c:v>589</c:v>
                </c:pt>
                <c:pt idx="231">
                  <c:v>589</c:v>
                </c:pt>
                <c:pt idx="232">
                  <c:v>590</c:v>
                </c:pt>
                <c:pt idx="233">
                  <c:v>592</c:v>
                </c:pt>
                <c:pt idx="234">
                  <c:v>591</c:v>
                </c:pt>
                <c:pt idx="235">
                  <c:v>589</c:v>
                </c:pt>
                <c:pt idx="236">
                  <c:v>591</c:v>
                </c:pt>
                <c:pt idx="237">
                  <c:v>589</c:v>
                </c:pt>
                <c:pt idx="238">
                  <c:v>590</c:v>
                </c:pt>
                <c:pt idx="239">
                  <c:v>591</c:v>
                </c:pt>
                <c:pt idx="240">
                  <c:v>591</c:v>
                </c:pt>
                <c:pt idx="241">
                  <c:v>592</c:v>
                </c:pt>
                <c:pt idx="242">
                  <c:v>592</c:v>
                </c:pt>
                <c:pt idx="243">
                  <c:v>593</c:v>
                </c:pt>
                <c:pt idx="244">
                  <c:v>591</c:v>
                </c:pt>
                <c:pt idx="245">
                  <c:v>589</c:v>
                </c:pt>
                <c:pt idx="246">
                  <c:v>592</c:v>
                </c:pt>
                <c:pt idx="247">
                  <c:v>591</c:v>
                </c:pt>
                <c:pt idx="248">
                  <c:v>589</c:v>
                </c:pt>
                <c:pt idx="249">
                  <c:v>590</c:v>
                </c:pt>
                <c:pt idx="250">
                  <c:v>591</c:v>
                </c:pt>
                <c:pt idx="251">
                  <c:v>590</c:v>
                </c:pt>
                <c:pt idx="252">
                  <c:v>590</c:v>
                </c:pt>
                <c:pt idx="253">
                  <c:v>590</c:v>
                </c:pt>
                <c:pt idx="254">
                  <c:v>591</c:v>
                </c:pt>
                <c:pt idx="255">
                  <c:v>591</c:v>
                </c:pt>
                <c:pt idx="256">
                  <c:v>590</c:v>
                </c:pt>
                <c:pt idx="257">
                  <c:v>591</c:v>
                </c:pt>
                <c:pt idx="258">
                  <c:v>591</c:v>
                </c:pt>
                <c:pt idx="259">
                  <c:v>590</c:v>
                </c:pt>
                <c:pt idx="260">
                  <c:v>591</c:v>
                </c:pt>
                <c:pt idx="261">
                  <c:v>591</c:v>
                </c:pt>
                <c:pt idx="262">
                  <c:v>590</c:v>
                </c:pt>
                <c:pt idx="263">
                  <c:v>589</c:v>
                </c:pt>
                <c:pt idx="264">
                  <c:v>593</c:v>
                </c:pt>
                <c:pt idx="265">
                  <c:v>592</c:v>
                </c:pt>
                <c:pt idx="266">
                  <c:v>591</c:v>
                </c:pt>
                <c:pt idx="267">
                  <c:v>592</c:v>
                </c:pt>
                <c:pt idx="268">
                  <c:v>591</c:v>
                </c:pt>
                <c:pt idx="269">
                  <c:v>591</c:v>
                </c:pt>
                <c:pt idx="270">
                  <c:v>589</c:v>
                </c:pt>
                <c:pt idx="271">
                  <c:v>593</c:v>
                </c:pt>
                <c:pt idx="272">
                  <c:v>593</c:v>
                </c:pt>
                <c:pt idx="273">
                  <c:v>592</c:v>
                </c:pt>
                <c:pt idx="274">
                  <c:v>592</c:v>
                </c:pt>
                <c:pt idx="275">
                  <c:v>593</c:v>
                </c:pt>
                <c:pt idx="276">
                  <c:v>596</c:v>
                </c:pt>
                <c:pt idx="277">
                  <c:v>596</c:v>
                </c:pt>
                <c:pt idx="278">
                  <c:v>594</c:v>
                </c:pt>
                <c:pt idx="279">
                  <c:v>594</c:v>
                </c:pt>
                <c:pt idx="280">
                  <c:v>593</c:v>
                </c:pt>
                <c:pt idx="281">
                  <c:v>594</c:v>
                </c:pt>
                <c:pt idx="282">
                  <c:v>595</c:v>
                </c:pt>
                <c:pt idx="283">
                  <c:v>595</c:v>
                </c:pt>
                <c:pt idx="284">
                  <c:v>594</c:v>
                </c:pt>
                <c:pt idx="285">
                  <c:v>595</c:v>
                </c:pt>
                <c:pt idx="286">
                  <c:v>596</c:v>
                </c:pt>
                <c:pt idx="287">
                  <c:v>594</c:v>
                </c:pt>
                <c:pt idx="288">
                  <c:v>594</c:v>
                </c:pt>
                <c:pt idx="289">
                  <c:v>594</c:v>
                </c:pt>
                <c:pt idx="290">
                  <c:v>594</c:v>
                </c:pt>
                <c:pt idx="291">
                  <c:v>595</c:v>
                </c:pt>
                <c:pt idx="292">
                  <c:v>595</c:v>
                </c:pt>
                <c:pt idx="293">
                  <c:v>596</c:v>
                </c:pt>
                <c:pt idx="294">
                  <c:v>596</c:v>
                </c:pt>
                <c:pt idx="295">
                  <c:v>596</c:v>
                </c:pt>
                <c:pt idx="296">
                  <c:v>595</c:v>
                </c:pt>
                <c:pt idx="297">
                  <c:v>596</c:v>
                </c:pt>
                <c:pt idx="298">
                  <c:v>596</c:v>
                </c:pt>
                <c:pt idx="299">
                  <c:v>598</c:v>
                </c:pt>
                <c:pt idx="300">
                  <c:v>596</c:v>
                </c:pt>
                <c:pt idx="301">
                  <c:v>597</c:v>
                </c:pt>
                <c:pt idx="302">
                  <c:v>598</c:v>
                </c:pt>
                <c:pt idx="303">
                  <c:v>596</c:v>
                </c:pt>
                <c:pt idx="304">
                  <c:v>594</c:v>
                </c:pt>
                <c:pt idx="305">
                  <c:v>592</c:v>
                </c:pt>
                <c:pt idx="306">
                  <c:v>593</c:v>
                </c:pt>
                <c:pt idx="307">
                  <c:v>600</c:v>
                </c:pt>
                <c:pt idx="308">
                  <c:v>598</c:v>
                </c:pt>
                <c:pt idx="309">
                  <c:v>597</c:v>
                </c:pt>
                <c:pt idx="310">
                  <c:v>595</c:v>
                </c:pt>
                <c:pt idx="311">
                  <c:v>596</c:v>
                </c:pt>
                <c:pt idx="312">
                  <c:v>597</c:v>
                </c:pt>
                <c:pt idx="313">
                  <c:v>598</c:v>
                </c:pt>
                <c:pt idx="314">
                  <c:v>601</c:v>
                </c:pt>
                <c:pt idx="315">
                  <c:v>601</c:v>
                </c:pt>
                <c:pt idx="316">
                  <c:v>602</c:v>
                </c:pt>
                <c:pt idx="317">
                  <c:v>607</c:v>
                </c:pt>
                <c:pt idx="318">
                  <c:v>604</c:v>
                </c:pt>
                <c:pt idx="319">
                  <c:v>603</c:v>
                </c:pt>
                <c:pt idx="320">
                  <c:v>602</c:v>
                </c:pt>
                <c:pt idx="321">
                  <c:v>601</c:v>
                </c:pt>
                <c:pt idx="322">
                  <c:v>600</c:v>
                </c:pt>
                <c:pt idx="323">
                  <c:v>597</c:v>
                </c:pt>
                <c:pt idx="324">
                  <c:v>597</c:v>
                </c:pt>
                <c:pt idx="325">
                  <c:v>601</c:v>
                </c:pt>
                <c:pt idx="326">
                  <c:v>604</c:v>
                </c:pt>
                <c:pt idx="327">
                  <c:v>598</c:v>
                </c:pt>
                <c:pt idx="328">
                  <c:v>600</c:v>
                </c:pt>
                <c:pt idx="329">
                  <c:v>600</c:v>
                </c:pt>
                <c:pt idx="330">
                  <c:v>601</c:v>
                </c:pt>
                <c:pt idx="331">
                  <c:v>601</c:v>
                </c:pt>
                <c:pt idx="332">
                  <c:v>599</c:v>
                </c:pt>
                <c:pt idx="333">
                  <c:v>599</c:v>
                </c:pt>
                <c:pt idx="334">
                  <c:v>598</c:v>
                </c:pt>
                <c:pt idx="335">
                  <c:v>598</c:v>
                </c:pt>
                <c:pt idx="336">
                  <c:v>598</c:v>
                </c:pt>
                <c:pt idx="337">
                  <c:v>597</c:v>
                </c:pt>
                <c:pt idx="338">
                  <c:v>599</c:v>
                </c:pt>
                <c:pt idx="339">
                  <c:v>599</c:v>
                </c:pt>
                <c:pt idx="340">
                  <c:v>598</c:v>
                </c:pt>
                <c:pt idx="341">
                  <c:v>597</c:v>
                </c:pt>
                <c:pt idx="342">
                  <c:v>598</c:v>
                </c:pt>
                <c:pt idx="343">
                  <c:v>596</c:v>
                </c:pt>
                <c:pt idx="344">
                  <c:v>596</c:v>
                </c:pt>
                <c:pt idx="345">
                  <c:v>597</c:v>
                </c:pt>
                <c:pt idx="346">
                  <c:v>597</c:v>
                </c:pt>
                <c:pt idx="347">
                  <c:v>599</c:v>
                </c:pt>
                <c:pt idx="348">
                  <c:v>599</c:v>
                </c:pt>
                <c:pt idx="349">
                  <c:v>599</c:v>
                </c:pt>
                <c:pt idx="350">
                  <c:v>599</c:v>
                </c:pt>
                <c:pt idx="351">
                  <c:v>601</c:v>
                </c:pt>
                <c:pt idx="352">
                  <c:v>599</c:v>
                </c:pt>
                <c:pt idx="353">
                  <c:v>597</c:v>
                </c:pt>
                <c:pt idx="354">
                  <c:v>644</c:v>
                </c:pt>
                <c:pt idx="355">
                  <c:v>679</c:v>
                </c:pt>
                <c:pt idx="356">
                  <c:v>654</c:v>
                </c:pt>
                <c:pt idx="357">
                  <c:v>655</c:v>
                </c:pt>
                <c:pt idx="358">
                  <c:v>656</c:v>
                </c:pt>
                <c:pt idx="359">
                  <c:v>655</c:v>
                </c:pt>
                <c:pt idx="360">
                  <c:v>656</c:v>
                </c:pt>
                <c:pt idx="361">
                  <c:v>655</c:v>
                </c:pt>
                <c:pt idx="362">
                  <c:v>656</c:v>
                </c:pt>
                <c:pt idx="363">
                  <c:v>655</c:v>
                </c:pt>
                <c:pt idx="364">
                  <c:v>656</c:v>
                </c:pt>
                <c:pt idx="365">
                  <c:v>657</c:v>
                </c:pt>
                <c:pt idx="366">
                  <c:v>656</c:v>
                </c:pt>
                <c:pt idx="367">
                  <c:v>655</c:v>
                </c:pt>
                <c:pt idx="368">
                  <c:v>654</c:v>
                </c:pt>
                <c:pt idx="369">
                  <c:v>655</c:v>
                </c:pt>
                <c:pt idx="370">
                  <c:v>656</c:v>
                </c:pt>
                <c:pt idx="371">
                  <c:v>656</c:v>
                </c:pt>
                <c:pt idx="372">
                  <c:v>655</c:v>
                </c:pt>
                <c:pt idx="373">
                  <c:v>656</c:v>
                </c:pt>
                <c:pt idx="374">
                  <c:v>655</c:v>
                </c:pt>
                <c:pt idx="375">
                  <c:v>656</c:v>
                </c:pt>
                <c:pt idx="376">
                  <c:v>656</c:v>
                </c:pt>
                <c:pt idx="377">
                  <c:v>655</c:v>
                </c:pt>
                <c:pt idx="378">
                  <c:v>654</c:v>
                </c:pt>
                <c:pt idx="379">
                  <c:v>655</c:v>
                </c:pt>
                <c:pt idx="380">
                  <c:v>657</c:v>
                </c:pt>
                <c:pt idx="381">
                  <c:v>657</c:v>
                </c:pt>
                <c:pt idx="382">
                  <c:v>658</c:v>
                </c:pt>
                <c:pt idx="383">
                  <c:v>656</c:v>
                </c:pt>
                <c:pt idx="384">
                  <c:v>656</c:v>
                </c:pt>
                <c:pt idx="385">
                  <c:v>656</c:v>
                </c:pt>
                <c:pt idx="386">
                  <c:v>656</c:v>
                </c:pt>
                <c:pt idx="387">
                  <c:v>657</c:v>
                </c:pt>
                <c:pt idx="388">
                  <c:v>655</c:v>
                </c:pt>
                <c:pt idx="389">
                  <c:v>656</c:v>
                </c:pt>
                <c:pt idx="390">
                  <c:v>655</c:v>
                </c:pt>
                <c:pt idx="391">
                  <c:v>654</c:v>
                </c:pt>
                <c:pt idx="392">
                  <c:v>653</c:v>
                </c:pt>
                <c:pt idx="393">
                  <c:v>654</c:v>
                </c:pt>
                <c:pt idx="394">
                  <c:v>656</c:v>
                </c:pt>
                <c:pt idx="395">
                  <c:v>653</c:v>
                </c:pt>
                <c:pt idx="396">
                  <c:v>654</c:v>
                </c:pt>
                <c:pt idx="397">
                  <c:v>653</c:v>
                </c:pt>
                <c:pt idx="398">
                  <c:v>654</c:v>
                </c:pt>
                <c:pt idx="399">
                  <c:v>654</c:v>
                </c:pt>
                <c:pt idx="400">
                  <c:v>653</c:v>
                </c:pt>
                <c:pt idx="401">
                  <c:v>652</c:v>
                </c:pt>
                <c:pt idx="402">
                  <c:v>653</c:v>
                </c:pt>
                <c:pt idx="403">
                  <c:v>652</c:v>
                </c:pt>
                <c:pt idx="404">
                  <c:v>652</c:v>
                </c:pt>
                <c:pt idx="405">
                  <c:v>654</c:v>
                </c:pt>
                <c:pt idx="406">
                  <c:v>654</c:v>
                </c:pt>
                <c:pt idx="407">
                  <c:v>652</c:v>
                </c:pt>
                <c:pt idx="408">
                  <c:v>652</c:v>
                </c:pt>
                <c:pt idx="409">
                  <c:v>652</c:v>
                </c:pt>
                <c:pt idx="410">
                  <c:v>653</c:v>
                </c:pt>
                <c:pt idx="411">
                  <c:v>650</c:v>
                </c:pt>
                <c:pt idx="412">
                  <c:v>651</c:v>
                </c:pt>
                <c:pt idx="413">
                  <c:v>652</c:v>
                </c:pt>
                <c:pt idx="414">
                  <c:v>652</c:v>
                </c:pt>
                <c:pt idx="415">
                  <c:v>651</c:v>
                </c:pt>
                <c:pt idx="416">
                  <c:v>651</c:v>
                </c:pt>
                <c:pt idx="417">
                  <c:v>653</c:v>
                </c:pt>
                <c:pt idx="418">
                  <c:v>653</c:v>
                </c:pt>
                <c:pt idx="419">
                  <c:v>651</c:v>
                </c:pt>
                <c:pt idx="420">
                  <c:v>651</c:v>
                </c:pt>
                <c:pt idx="421">
                  <c:v>652</c:v>
                </c:pt>
                <c:pt idx="422">
                  <c:v>658</c:v>
                </c:pt>
                <c:pt idx="423">
                  <c:v>651</c:v>
                </c:pt>
                <c:pt idx="424">
                  <c:v>653</c:v>
                </c:pt>
                <c:pt idx="425">
                  <c:v>653</c:v>
                </c:pt>
                <c:pt idx="426">
                  <c:v>652</c:v>
                </c:pt>
                <c:pt idx="427">
                  <c:v>652</c:v>
                </c:pt>
                <c:pt idx="428">
                  <c:v>651</c:v>
                </c:pt>
                <c:pt idx="429">
                  <c:v>652</c:v>
                </c:pt>
                <c:pt idx="430">
                  <c:v>621</c:v>
                </c:pt>
                <c:pt idx="431">
                  <c:v>593</c:v>
                </c:pt>
                <c:pt idx="432">
                  <c:v>592</c:v>
                </c:pt>
                <c:pt idx="433">
                  <c:v>591</c:v>
                </c:pt>
                <c:pt idx="434">
                  <c:v>590</c:v>
                </c:pt>
                <c:pt idx="435">
                  <c:v>591</c:v>
                </c:pt>
                <c:pt idx="436">
                  <c:v>593</c:v>
                </c:pt>
                <c:pt idx="437">
                  <c:v>592</c:v>
                </c:pt>
                <c:pt idx="438">
                  <c:v>589</c:v>
                </c:pt>
                <c:pt idx="439">
                  <c:v>590</c:v>
                </c:pt>
                <c:pt idx="440">
                  <c:v>590</c:v>
                </c:pt>
                <c:pt idx="441">
                  <c:v>590</c:v>
                </c:pt>
                <c:pt idx="442">
                  <c:v>591</c:v>
                </c:pt>
                <c:pt idx="443">
                  <c:v>591</c:v>
                </c:pt>
                <c:pt idx="444">
                  <c:v>590</c:v>
                </c:pt>
                <c:pt idx="445">
                  <c:v>590</c:v>
                </c:pt>
                <c:pt idx="446">
                  <c:v>589</c:v>
                </c:pt>
                <c:pt idx="447">
                  <c:v>591</c:v>
                </c:pt>
                <c:pt idx="448">
                  <c:v>590</c:v>
                </c:pt>
                <c:pt idx="449">
                  <c:v>589</c:v>
                </c:pt>
                <c:pt idx="450">
                  <c:v>590</c:v>
                </c:pt>
                <c:pt idx="451">
                  <c:v>591</c:v>
                </c:pt>
                <c:pt idx="452">
                  <c:v>589</c:v>
                </c:pt>
                <c:pt idx="453">
                  <c:v>589</c:v>
                </c:pt>
                <c:pt idx="454">
                  <c:v>590</c:v>
                </c:pt>
                <c:pt idx="455">
                  <c:v>589</c:v>
                </c:pt>
                <c:pt idx="456">
                  <c:v>591</c:v>
                </c:pt>
                <c:pt idx="457">
                  <c:v>622</c:v>
                </c:pt>
                <c:pt idx="458">
                  <c:v>628</c:v>
                </c:pt>
                <c:pt idx="459">
                  <c:v>642</c:v>
                </c:pt>
                <c:pt idx="460">
                  <c:v>649</c:v>
                </c:pt>
                <c:pt idx="461">
                  <c:v>650</c:v>
                </c:pt>
                <c:pt idx="462">
                  <c:v>649</c:v>
                </c:pt>
                <c:pt idx="463">
                  <c:v>650</c:v>
                </c:pt>
                <c:pt idx="464">
                  <c:v>651</c:v>
                </c:pt>
                <c:pt idx="465">
                  <c:v>650</c:v>
                </c:pt>
                <c:pt idx="466">
                  <c:v>649</c:v>
                </c:pt>
                <c:pt idx="467">
                  <c:v>649</c:v>
                </c:pt>
                <c:pt idx="468">
                  <c:v>649</c:v>
                </c:pt>
                <c:pt idx="469">
                  <c:v>650</c:v>
                </c:pt>
                <c:pt idx="470">
                  <c:v>651</c:v>
                </c:pt>
                <c:pt idx="471">
                  <c:v>650</c:v>
                </c:pt>
                <c:pt idx="472">
                  <c:v>650</c:v>
                </c:pt>
                <c:pt idx="473">
                  <c:v>649</c:v>
                </c:pt>
                <c:pt idx="474">
                  <c:v>649</c:v>
                </c:pt>
                <c:pt idx="475">
                  <c:v>648</c:v>
                </c:pt>
                <c:pt idx="476">
                  <c:v>651</c:v>
                </c:pt>
                <c:pt idx="477">
                  <c:v>649</c:v>
                </c:pt>
                <c:pt idx="478">
                  <c:v>649</c:v>
                </c:pt>
                <c:pt idx="479">
                  <c:v>651</c:v>
                </c:pt>
                <c:pt idx="480">
                  <c:v>652</c:v>
                </c:pt>
                <c:pt idx="481">
                  <c:v>651</c:v>
                </c:pt>
                <c:pt idx="482">
                  <c:v>650</c:v>
                </c:pt>
                <c:pt idx="483">
                  <c:v>650</c:v>
                </c:pt>
                <c:pt idx="484">
                  <c:v>651</c:v>
                </c:pt>
                <c:pt idx="485">
                  <c:v>652</c:v>
                </c:pt>
                <c:pt idx="486">
                  <c:v>653</c:v>
                </c:pt>
                <c:pt idx="487">
                  <c:v>653</c:v>
                </c:pt>
                <c:pt idx="488">
                  <c:v>652</c:v>
                </c:pt>
                <c:pt idx="489">
                  <c:v>653</c:v>
                </c:pt>
                <c:pt idx="490">
                  <c:v>653</c:v>
                </c:pt>
                <c:pt idx="491">
                  <c:v>654</c:v>
                </c:pt>
                <c:pt idx="492">
                  <c:v>652</c:v>
                </c:pt>
                <c:pt idx="493">
                  <c:v>651</c:v>
                </c:pt>
                <c:pt idx="494">
                  <c:v>651</c:v>
                </c:pt>
                <c:pt idx="495">
                  <c:v>651</c:v>
                </c:pt>
                <c:pt idx="496">
                  <c:v>652</c:v>
                </c:pt>
                <c:pt idx="497">
                  <c:v>653</c:v>
                </c:pt>
                <c:pt idx="498">
                  <c:v>652</c:v>
                </c:pt>
                <c:pt idx="499">
                  <c:v>651</c:v>
                </c:pt>
                <c:pt idx="500">
                  <c:v>651</c:v>
                </c:pt>
                <c:pt idx="501">
                  <c:v>651</c:v>
                </c:pt>
                <c:pt idx="502">
                  <c:v>652</c:v>
                </c:pt>
                <c:pt idx="503">
                  <c:v>652</c:v>
                </c:pt>
                <c:pt idx="504">
                  <c:v>650</c:v>
                </c:pt>
                <c:pt idx="505">
                  <c:v>652</c:v>
                </c:pt>
                <c:pt idx="506">
                  <c:v>653</c:v>
                </c:pt>
                <c:pt idx="507">
                  <c:v>651</c:v>
                </c:pt>
                <c:pt idx="508">
                  <c:v>650</c:v>
                </c:pt>
                <c:pt idx="509">
                  <c:v>650</c:v>
                </c:pt>
                <c:pt idx="510">
                  <c:v>653</c:v>
                </c:pt>
                <c:pt idx="511">
                  <c:v>650</c:v>
                </c:pt>
                <c:pt idx="512">
                  <c:v>651</c:v>
                </c:pt>
                <c:pt idx="513">
                  <c:v>652</c:v>
                </c:pt>
                <c:pt idx="514">
                  <c:v>651</c:v>
                </c:pt>
                <c:pt idx="515">
                  <c:v>650</c:v>
                </c:pt>
                <c:pt idx="516">
                  <c:v>650</c:v>
                </c:pt>
                <c:pt idx="517">
                  <c:v>650</c:v>
                </c:pt>
                <c:pt idx="518">
                  <c:v>650</c:v>
                </c:pt>
                <c:pt idx="519">
                  <c:v>651</c:v>
                </c:pt>
                <c:pt idx="520">
                  <c:v>649</c:v>
                </c:pt>
                <c:pt idx="521">
                  <c:v>650</c:v>
                </c:pt>
                <c:pt idx="522">
                  <c:v>651</c:v>
                </c:pt>
                <c:pt idx="523">
                  <c:v>651</c:v>
                </c:pt>
                <c:pt idx="524">
                  <c:v>651</c:v>
                </c:pt>
                <c:pt idx="525">
                  <c:v>650</c:v>
                </c:pt>
                <c:pt idx="526">
                  <c:v>650</c:v>
                </c:pt>
                <c:pt idx="527">
                  <c:v>650</c:v>
                </c:pt>
                <c:pt idx="528">
                  <c:v>650</c:v>
                </c:pt>
                <c:pt idx="529">
                  <c:v>650</c:v>
                </c:pt>
                <c:pt idx="530">
                  <c:v>650</c:v>
                </c:pt>
                <c:pt idx="531">
                  <c:v>650</c:v>
                </c:pt>
                <c:pt idx="532">
                  <c:v>648</c:v>
                </c:pt>
                <c:pt idx="533">
                  <c:v>648</c:v>
                </c:pt>
                <c:pt idx="534">
                  <c:v>650</c:v>
                </c:pt>
                <c:pt idx="535">
                  <c:v>649</c:v>
                </c:pt>
                <c:pt idx="536">
                  <c:v>649</c:v>
                </c:pt>
                <c:pt idx="537">
                  <c:v>648</c:v>
                </c:pt>
                <c:pt idx="538">
                  <c:v>648</c:v>
                </c:pt>
                <c:pt idx="539">
                  <c:v>649</c:v>
                </c:pt>
                <c:pt idx="540">
                  <c:v>648</c:v>
                </c:pt>
                <c:pt idx="541">
                  <c:v>650</c:v>
                </c:pt>
                <c:pt idx="542">
                  <c:v>650</c:v>
                </c:pt>
                <c:pt idx="543">
                  <c:v>650</c:v>
                </c:pt>
                <c:pt idx="544">
                  <c:v>649</c:v>
                </c:pt>
                <c:pt idx="545">
                  <c:v>649</c:v>
                </c:pt>
                <c:pt idx="546">
                  <c:v>649</c:v>
                </c:pt>
                <c:pt idx="547">
                  <c:v>648</c:v>
                </c:pt>
                <c:pt idx="548">
                  <c:v>648</c:v>
                </c:pt>
                <c:pt idx="549">
                  <c:v>648</c:v>
                </c:pt>
                <c:pt idx="550">
                  <c:v>648</c:v>
                </c:pt>
                <c:pt idx="551">
                  <c:v>649</c:v>
                </c:pt>
                <c:pt idx="552">
                  <c:v>649</c:v>
                </c:pt>
                <c:pt idx="553">
                  <c:v>647</c:v>
                </c:pt>
                <c:pt idx="554">
                  <c:v>647</c:v>
                </c:pt>
                <c:pt idx="555">
                  <c:v>646</c:v>
                </c:pt>
                <c:pt idx="556">
                  <c:v>648</c:v>
                </c:pt>
                <c:pt idx="557">
                  <c:v>648</c:v>
                </c:pt>
                <c:pt idx="558">
                  <c:v>647</c:v>
                </c:pt>
                <c:pt idx="559">
                  <c:v>648</c:v>
                </c:pt>
                <c:pt idx="560">
                  <c:v>648</c:v>
                </c:pt>
                <c:pt idx="561">
                  <c:v>648</c:v>
                </c:pt>
                <c:pt idx="562">
                  <c:v>647</c:v>
                </c:pt>
                <c:pt idx="563">
                  <c:v>649</c:v>
                </c:pt>
                <c:pt idx="564">
                  <c:v>649</c:v>
                </c:pt>
                <c:pt idx="565">
                  <c:v>648</c:v>
                </c:pt>
                <c:pt idx="566">
                  <c:v>648</c:v>
                </c:pt>
                <c:pt idx="567">
                  <c:v>648</c:v>
                </c:pt>
                <c:pt idx="568">
                  <c:v>647</c:v>
                </c:pt>
                <c:pt idx="569">
                  <c:v>648</c:v>
                </c:pt>
                <c:pt idx="570">
                  <c:v>647</c:v>
                </c:pt>
                <c:pt idx="571">
                  <c:v>648</c:v>
                </c:pt>
                <c:pt idx="572">
                  <c:v>647</c:v>
                </c:pt>
                <c:pt idx="573">
                  <c:v>647</c:v>
                </c:pt>
                <c:pt idx="574">
                  <c:v>647</c:v>
                </c:pt>
                <c:pt idx="575">
                  <c:v>648</c:v>
                </c:pt>
                <c:pt idx="576">
                  <c:v>647</c:v>
                </c:pt>
                <c:pt idx="577">
                  <c:v>647</c:v>
                </c:pt>
                <c:pt idx="578">
                  <c:v>647</c:v>
                </c:pt>
                <c:pt idx="579">
                  <c:v>648</c:v>
                </c:pt>
                <c:pt idx="580">
                  <c:v>647</c:v>
                </c:pt>
                <c:pt idx="581">
                  <c:v>647</c:v>
                </c:pt>
                <c:pt idx="582">
                  <c:v>647</c:v>
                </c:pt>
                <c:pt idx="583">
                  <c:v>649</c:v>
                </c:pt>
                <c:pt idx="584">
                  <c:v>649</c:v>
                </c:pt>
                <c:pt idx="585">
                  <c:v>648</c:v>
                </c:pt>
                <c:pt idx="586">
                  <c:v>647</c:v>
                </c:pt>
                <c:pt idx="587">
                  <c:v>646</c:v>
                </c:pt>
                <c:pt idx="588">
                  <c:v>648</c:v>
                </c:pt>
                <c:pt idx="589">
                  <c:v>646</c:v>
                </c:pt>
                <c:pt idx="590">
                  <c:v>645</c:v>
                </c:pt>
                <c:pt idx="591">
                  <c:v>646</c:v>
                </c:pt>
                <c:pt idx="592">
                  <c:v>647</c:v>
                </c:pt>
                <c:pt idx="593">
                  <c:v>650</c:v>
                </c:pt>
                <c:pt idx="594">
                  <c:v>648</c:v>
                </c:pt>
                <c:pt idx="595">
                  <c:v>646</c:v>
                </c:pt>
                <c:pt idx="596">
                  <c:v>647</c:v>
                </c:pt>
                <c:pt idx="597">
                  <c:v>645</c:v>
                </c:pt>
                <c:pt idx="598">
                  <c:v>645</c:v>
                </c:pt>
                <c:pt idx="599">
                  <c:v>645</c:v>
                </c:pt>
                <c:pt idx="600">
                  <c:v>645</c:v>
                </c:pt>
                <c:pt idx="601">
                  <c:v>645</c:v>
                </c:pt>
                <c:pt idx="602">
                  <c:v>646</c:v>
                </c:pt>
                <c:pt idx="603">
                  <c:v>645</c:v>
                </c:pt>
                <c:pt idx="604">
                  <c:v>645</c:v>
                </c:pt>
                <c:pt idx="605">
                  <c:v>644</c:v>
                </c:pt>
                <c:pt idx="606">
                  <c:v>645</c:v>
                </c:pt>
                <c:pt idx="607">
                  <c:v>644</c:v>
                </c:pt>
                <c:pt idx="608">
                  <c:v>645</c:v>
                </c:pt>
                <c:pt idx="609">
                  <c:v>646</c:v>
                </c:pt>
                <c:pt idx="610">
                  <c:v>645</c:v>
                </c:pt>
                <c:pt idx="611">
                  <c:v>647</c:v>
                </c:pt>
                <c:pt idx="612">
                  <c:v>645</c:v>
                </c:pt>
                <c:pt idx="613">
                  <c:v>646</c:v>
                </c:pt>
                <c:pt idx="614">
                  <c:v>645</c:v>
                </c:pt>
                <c:pt idx="615">
                  <c:v>644</c:v>
                </c:pt>
                <c:pt idx="616">
                  <c:v>644</c:v>
                </c:pt>
                <c:pt idx="617">
                  <c:v>646</c:v>
                </c:pt>
                <c:pt idx="618">
                  <c:v>645</c:v>
                </c:pt>
                <c:pt idx="619">
                  <c:v>645</c:v>
                </c:pt>
                <c:pt idx="620">
                  <c:v>651</c:v>
                </c:pt>
                <c:pt idx="621">
                  <c:v>647</c:v>
                </c:pt>
                <c:pt idx="622">
                  <c:v>647</c:v>
                </c:pt>
                <c:pt idx="623">
                  <c:v>647</c:v>
                </c:pt>
                <c:pt idx="624">
                  <c:v>646</c:v>
                </c:pt>
                <c:pt idx="625">
                  <c:v>647</c:v>
                </c:pt>
                <c:pt idx="626">
                  <c:v>642</c:v>
                </c:pt>
                <c:pt idx="627">
                  <c:v>641</c:v>
                </c:pt>
                <c:pt idx="628">
                  <c:v>644</c:v>
                </c:pt>
                <c:pt idx="629">
                  <c:v>645</c:v>
                </c:pt>
                <c:pt idx="630">
                  <c:v>644</c:v>
                </c:pt>
                <c:pt idx="631">
                  <c:v>645</c:v>
                </c:pt>
                <c:pt idx="632">
                  <c:v>646</c:v>
                </c:pt>
                <c:pt idx="633">
                  <c:v>645</c:v>
                </c:pt>
                <c:pt idx="634">
                  <c:v>610</c:v>
                </c:pt>
                <c:pt idx="635">
                  <c:v>575</c:v>
                </c:pt>
                <c:pt idx="636">
                  <c:v>577</c:v>
                </c:pt>
                <c:pt idx="637">
                  <c:v>576</c:v>
                </c:pt>
                <c:pt idx="638">
                  <c:v>556</c:v>
                </c:pt>
                <c:pt idx="639">
                  <c:v>552</c:v>
                </c:pt>
                <c:pt idx="640">
                  <c:v>557</c:v>
                </c:pt>
                <c:pt idx="641">
                  <c:v>556</c:v>
                </c:pt>
                <c:pt idx="642">
                  <c:v>557</c:v>
                </c:pt>
                <c:pt idx="643">
                  <c:v>556</c:v>
                </c:pt>
                <c:pt idx="644">
                  <c:v>554</c:v>
                </c:pt>
                <c:pt idx="645">
                  <c:v>550</c:v>
                </c:pt>
                <c:pt idx="646">
                  <c:v>555</c:v>
                </c:pt>
                <c:pt idx="647">
                  <c:v>558</c:v>
                </c:pt>
                <c:pt idx="648">
                  <c:v>556</c:v>
                </c:pt>
                <c:pt idx="649">
                  <c:v>556</c:v>
                </c:pt>
                <c:pt idx="650">
                  <c:v>556</c:v>
                </c:pt>
                <c:pt idx="651">
                  <c:v>557</c:v>
                </c:pt>
                <c:pt idx="652">
                  <c:v>557</c:v>
                </c:pt>
                <c:pt idx="653">
                  <c:v>556</c:v>
                </c:pt>
                <c:pt idx="654">
                  <c:v>555</c:v>
                </c:pt>
                <c:pt idx="655">
                  <c:v>556</c:v>
                </c:pt>
                <c:pt idx="656">
                  <c:v>557</c:v>
                </c:pt>
                <c:pt idx="657">
                  <c:v>554</c:v>
                </c:pt>
                <c:pt idx="658">
                  <c:v>554</c:v>
                </c:pt>
                <c:pt idx="659">
                  <c:v>557</c:v>
                </c:pt>
                <c:pt idx="660">
                  <c:v>556</c:v>
                </c:pt>
                <c:pt idx="661">
                  <c:v>555</c:v>
                </c:pt>
                <c:pt idx="662">
                  <c:v>557</c:v>
                </c:pt>
                <c:pt idx="663">
                  <c:v>556</c:v>
                </c:pt>
                <c:pt idx="664">
                  <c:v>557</c:v>
                </c:pt>
                <c:pt idx="665">
                  <c:v>556</c:v>
                </c:pt>
                <c:pt idx="666">
                  <c:v>560</c:v>
                </c:pt>
                <c:pt idx="667">
                  <c:v>557</c:v>
                </c:pt>
                <c:pt idx="668">
                  <c:v>557</c:v>
                </c:pt>
                <c:pt idx="669">
                  <c:v>558</c:v>
                </c:pt>
                <c:pt idx="670">
                  <c:v>557</c:v>
                </c:pt>
                <c:pt idx="671">
                  <c:v>556</c:v>
                </c:pt>
                <c:pt idx="672">
                  <c:v>557</c:v>
                </c:pt>
                <c:pt idx="673">
                  <c:v>557</c:v>
                </c:pt>
                <c:pt idx="674">
                  <c:v>557</c:v>
                </c:pt>
                <c:pt idx="675">
                  <c:v>554</c:v>
                </c:pt>
                <c:pt idx="676">
                  <c:v>556</c:v>
                </c:pt>
                <c:pt idx="677">
                  <c:v>557</c:v>
                </c:pt>
                <c:pt idx="678">
                  <c:v>555</c:v>
                </c:pt>
                <c:pt idx="679">
                  <c:v>555</c:v>
                </c:pt>
                <c:pt idx="680">
                  <c:v>554</c:v>
                </c:pt>
                <c:pt idx="681">
                  <c:v>555</c:v>
                </c:pt>
                <c:pt idx="682">
                  <c:v>557</c:v>
                </c:pt>
                <c:pt idx="683">
                  <c:v>554</c:v>
                </c:pt>
                <c:pt idx="684">
                  <c:v>556</c:v>
                </c:pt>
                <c:pt idx="685">
                  <c:v>556</c:v>
                </c:pt>
                <c:pt idx="686">
                  <c:v>556</c:v>
                </c:pt>
                <c:pt idx="687">
                  <c:v>556</c:v>
                </c:pt>
                <c:pt idx="688">
                  <c:v>557</c:v>
                </c:pt>
                <c:pt idx="689">
                  <c:v>554</c:v>
                </c:pt>
                <c:pt idx="690">
                  <c:v>556</c:v>
                </c:pt>
                <c:pt idx="691">
                  <c:v>555</c:v>
                </c:pt>
                <c:pt idx="692">
                  <c:v>555</c:v>
                </c:pt>
                <c:pt idx="693">
                  <c:v>556</c:v>
                </c:pt>
                <c:pt idx="694">
                  <c:v>555</c:v>
                </c:pt>
                <c:pt idx="695">
                  <c:v>556</c:v>
                </c:pt>
                <c:pt idx="696">
                  <c:v>557</c:v>
                </c:pt>
                <c:pt idx="697">
                  <c:v>556</c:v>
                </c:pt>
                <c:pt idx="698">
                  <c:v>554</c:v>
                </c:pt>
                <c:pt idx="699">
                  <c:v>555</c:v>
                </c:pt>
                <c:pt idx="700">
                  <c:v>553</c:v>
                </c:pt>
                <c:pt idx="701">
                  <c:v>554</c:v>
                </c:pt>
                <c:pt idx="702">
                  <c:v>553</c:v>
                </c:pt>
                <c:pt idx="703">
                  <c:v>555</c:v>
                </c:pt>
                <c:pt idx="704">
                  <c:v>554</c:v>
                </c:pt>
                <c:pt idx="705">
                  <c:v>554</c:v>
                </c:pt>
                <c:pt idx="706">
                  <c:v>555</c:v>
                </c:pt>
                <c:pt idx="707">
                  <c:v>557</c:v>
                </c:pt>
                <c:pt idx="708">
                  <c:v>554</c:v>
                </c:pt>
                <c:pt idx="709">
                  <c:v>554</c:v>
                </c:pt>
                <c:pt idx="710">
                  <c:v>558</c:v>
                </c:pt>
                <c:pt idx="711">
                  <c:v>555</c:v>
                </c:pt>
                <c:pt idx="712">
                  <c:v>551</c:v>
                </c:pt>
                <c:pt idx="713">
                  <c:v>554</c:v>
                </c:pt>
                <c:pt idx="714">
                  <c:v>554</c:v>
                </c:pt>
                <c:pt idx="715">
                  <c:v>555</c:v>
                </c:pt>
                <c:pt idx="716">
                  <c:v>554</c:v>
                </c:pt>
                <c:pt idx="717">
                  <c:v>551</c:v>
                </c:pt>
                <c:pt idx="718">
                  <c:v>543</c:v>
                </c:pt>
                <c:pt idx="719">
                  <c:v>545</c:v>
                </c:pt>
                <c:pt idx="720">
                  <c:v>544</c:v>
                </c:pt>
                <c:pt idx="721">
                  <c:v>542</c:v>
                </c:pt>
                <c:pt idx="722">
                  <c:v>554</c:v>
                </c:pt>
                <c:pt idx="723">
                  <c:v>551</c:v>
                </c:pt>
                <c:pt idx="724">
                  <c:v>547</c:v>
                </c:pt>
                <c:pt idx="725">
                  <c:v>548</c:v>
                </c:pt>
                <c:pt idx="726">
                  <c:v>549</c:v>
                </c:pt>
                <c:pt idx="727">
                  <c:v>547</c:v>
                </c:pt>
                <c:pt idx="728">
                  <c:v>545</c:v>
                </c:pt>
                <c:pt idx="729">
                  <c:v>546</c:v>
                </c:pt>
                <c:pt idx="730">
                  <c:v>547</c:v>
                </c:pt>
                <c:pt idx="731">
                  <c:v>488</c:v>
                </c:pt>
                <c:pt idx="732">
                  <c:v>400</c:v>
                </c:pt>
                <c:pt idx="733">
                  <c:v>435</c:v>
                </c:pt>
                <c:pt idx="734">
                  <c:v>728</c:v>
                </c:pt>
                <c:pt idx="735">
                  <c:v>763</c:v>
                </c:pt>
                <c:pt idx="736">
                  <c:v>819</c:v>
                </c:pt>
                <c:pt idx="737">
                  <c:v>812</c:v>
                </c:pt>
                <c:pt idx="738">
                  <c:v>803</c:v>
                </c:pt>
                <c:pt idx="739">
                  <c:v>798</c:v>
                </c:pt>
                <c:pt idx="740">
                  <c:v>787</c:v>
                </c:pt>
                <c:pt idx="741">
                  <c:v>803</c:v>
                </c:pt>
                <c:pt idx="742">
                  <c:v>809</c:v>
                </c:pt>
                <c:pt idx="743">
                  <c:v>826</c:v>
                </c:pt>
                <c:pt idx="744">
                  <c:v>818</c:v>
                </c:pt>
                <c:pt idx="745">
                  <c:v>789</c:v>
                </c:pt>
                <c:pt idx="746">
                  <c:v>810</c:v>
                </c:pt>
                <c:pt idx="747">
                  <c:v>806</c:v>
                </c:pt>
                <c:pt idx="748">
                  <c:v>805</c:v>
                </c:pt>
                <c:pt idx="749">
                  <c:v>805</c:v>
                </c:pt>
                <c:pt idx="750">
                  <c:v>807</c:v>
                </c:pt>
                <c:pt idx="751">
                  <c:v>805</c:v>
                </c:pt>
                <c:pt idx="752">
                  <c:v>808</c:v>
                </c:pt>
                <c:pt idx="753">
                  <c:v>809</c:v>
                </c:pt>
                <c:pt idx="754">
                  <c:v>808</c:v>
                </c:pt>
                <c:pt idx="755">
                  <c:v>808</c:v>
                </c:pt>
                <c:pt idx="756">
                  <c:v>808</c:v>
                </c:pt>
                <c:pt idx="757">
                  <c:v>807</c:v>
                </c:pt>
                <c:pt idx="758">
                  <c:v>807</c:v>
                </c:pt>
                <c:pt idx="759">
                  <c:v>805</c:v>
                </c:pt>
                <c:pt idx="760">
                  <c:v>827</c:v>
                </c:pt>
                <c:pt idx="761">
                  <c:v>809</c:v>
                </c:pt>
                <c:pt idx="762">
                  <c:v>806</c:v>
                </c:pt>
                <c:pt idx="763">
                  <c:v>808</c:v>
                </c:pt>
                <c:pt idx="764">
                  <c:v>805</c:v>
                </c:pt>
                <c:pt idx="765">
                  <c:v>806</c:v>
                </c:pt>
                <c:pt idx="766">
                  <c:v>819</c:v>
                </c:pt>
                <c:pt idx="767">
                  <c:v>828</c:v>
                </c:pt>
                <c:pt idx="768">
                  <c:v>805</c:v>
                </c:pt>
                <c:pt idx="769">
                  <c:v>804</c:v>
                </c:pt>
                <c:pt idx="770">
                  <c:v>805</c:v>
                </c:pt>
                <c:pt idx="771">
                  <c:v>822</c:v>
                </c:pt>
                <c:pt idx="772">
                  <c:v>806</c:v>
                </c:pt>
                <c:pt idx="773">
                  <c:v>807</c:v>
                </c:pt>
                <c:pt idx="774">
                  <c:v>792</c:v>
                </c:pt>
                <c:pt idx="775">
                  <c:v>805</c:v>
                </c:pt>
                <c:pt idx="776">
                  <c:v>803</c:v>
                </c:pt>
                <c:pt idx="777">
                  <c:v>804</c:v>
                </c:pt>
                <c:pt idx="778">
                  <c:v>802</c:v>
                </c:pt>
                <c:pt idx="779">
                  <c:v>803</c:v>
                </c:pt>
                <c:pt idx="780">
                  <c:v>803</c:v>
                </c:pt>
                <c:pt idx="781">
                  <c:v>840</c:v>
                </c:pt>
                <c:pt idx="782">
                  <c:v>818</c:v>
                </c:pt>
                <c:pt idx="783">
                  <c:v>784</c:v>
                </c:pt>
                <c:pt idx="784">
                  <c:v>798</c:v>
                </c:pt>
                <c:pt idx="785">
                  <c:v>807</c:v>
                </c:pt>
                <c:pt idx="786">
                  <c:v>705</c:v>
                </c:pt>
                <c:pt idx="787">
                  <c:v>513</c:v>
                </c:pt>
                <c:pt idx="788">
                  <c:v>520</c:v>
                </c:pt>
                <c:pt idx="789">
                  <c:v>515</c:v>
                </c:pt>
                <c:pt idx="790">
                  <c:v>515</c:v>
                </c:pt>
                <c:pt idx="791">
                  <c:v>517</c:v>
                </c:pt>
                <c:pt idx="792">
                  <c:v>525</c:v>
                </c:pt>
                <c:pt idx="793">
                  <c:v>512</c:v>
                </c:pt>
                <c:pt idx="794">
                  <c:v>510</c:v>
                </c:pt>
                <c:pt idx="795">
                  <c:v>505</c:v>
                </c:pt>
                <c:pt idx="796">
                  <c:v>503</c:v>
                </c:pt>
                <c:pt idx="797">
                  <c:v>522</c:v>
                </c:pt>
                <c:pt idx="798">
                  <c:v>521</c:v>
                </c:pt>
                <c:pt idx="799">
                  <c:v>520</c:v>
                </c:pt>
                <c:pt idx="800">
                  <c:v>519</c:v>
                </c:pt>
                <c:pt idx="801">
                  <c:v>517</c:v>
                </c:pt>
                <c:pt idx="802">
                  <c:v>517</c:v>
                </c:pt>
                <c:pt idx="803">
                  <c:v>517</c:v>
                </c:pt>
                <c:pt idx="804">
                  <c:v>522</c:v>
                </c:pt>
                <c:pt idx="805">
                  <c:v>534</c:v>
                </c:pt>
                <c:pt idx="806">
                  <c:v>520</c:v>
                </c:pt>
                <c:pt idx="807">
                  <c:v>520</c:v>
                </c:pt>
                <c:pt idx="808">
                  <c:v>520</c:v>
                </c:pt>
                <c:pt idx="809">
                  <c:v>480</c:v>
                </c:pt>
                <c:pt idx="810">
                  <c:v>452</c:v>
                </c:pt>
                <c:pt idx="811">
                  <c:v>416</c:v>
                </c:pt>
                <c:pt idx="812">
                  <c:v>412</c:v>
                </c:pt>
                <c:pt idx="813">
                  <c:v>413</c:v>
                </c:pt>
                <c:pt idx="814">
                  <c:v>414</c:v>
                </c:pt>
                <c:pt idx="815">
                  <c:v>415</c:v>
                </c:pt>
                <c:pt idx="816">
                  <c:v>424</c:v>
                </c:pt>
                <c:pt idx="817">
                  <c:v>393</c:v>
                </c:pt>
                <c:pt idx="818">
                  <c:v>400</c:v>
                </c:pt>
                <c:pt idx="819">
                  <c:v>394</c:v>
                </c:pt>
                <c:pt idx="820">
                  <c:v>389</c:v>
                </c:pt>
                <c:pt idx="821">
                  <c:v>391</c:v>
                </c:pt>
                <c:pt idx="822">
                  <c:v>388</c:v>
                </c:pt>
                <c:pt idx="823">
                  <c:v>389</c:v>
                </c:pt>
                <c:pt idx="824">
                  <c:v>392</c:v>
                </c:pt>
                <c:pt idx="825">
                  <c:v>389</c:v>
                </c:pt>
                <c:pt idx="826">
                  <c:v>388</c:v>
                </c:pt>
                <c:pt idx="827">
                  <c:v>389</c:v>
                </c:pt>
                <c:pt idx="828">
                  <c:v>332</c:v>
                </c:pt>
                <c:pt idx="829">
                  <c:v>316</c:v>
                </c:pt>
                <c:pt idx="830">
                  <c:v>285</c:v>
                </c:pt>
                <c:pt idx="831">
                  <c:v>161</c:v>
                </c:pt>
                <c:pt idx="832">
                  <c:v>137</c:v>
                </c:pt>
                <c:pt idx="833">
                  <c:v>138</c:v>
                </c:pt>
                <c:pt idx="834">
                  <c:v>137</c:v>
                </c:pt>
                <c:pt idx="835">
                  <c:v>137</c:v>
                </c:pt>
                <c:pt idx="836">
                  <c:v>266</c:v>
                </c:pt>
                <c:pt idx="837">
                  <c:v>328</c:v>
                </c:pt>
                <c:pt idx="838">
                  <c:v>362</c:v>
                </c:pt>
                <c:pt idx="839">
                  <c:v>348</c:v>
                </c:pt>
                <c:pt idx="840">
                  <c:v>347</c:v>
                </c:pt>
                <c:pt idx="841">
                  <c:v>351</c:v>
                </c:pt>
                <c:pt idx="842">
                  <c:v>354</c:v>
                </c:pt>
                <c:pt idx="843">
                  <c:v>364</c:v>
                </c:pt>
                <c:pt idx="844">
                  <c:v>296</c:v>
                </c:pt>
                <c:pt idx="845">
                  <c:v>222</c:v>
                </c:pt>
                <c:pt idx="846">
                  <c:v>173</c:v>
                </c:pt>
                <c:pt idx="847">
                  <c:v>121</c:v>
                </c:pt>
                <c:pt idx="848">
                  <c:v>133</c:v>
                </c:pt>
                <c:pt idx="849">
                  <c:v>139</c:v>
                </c:pt>
                <c:pt idx="850">
                  <c:v>147</c:v>
                </c:pt>
                <c:pt idx="851">
                  <c:v>134</c:v>
                </c:pt>
                <c:pt idx="852">
                  <c:v>178</c:v>
                </c:pt>
                <c:pt idx="853">
                  <c:v>263</c:v>
                </c:pt>
                <c:pt idx="854">
                  <c:v>166</c:v>
                </c:pt>
                <c:pt idx="855">
                  <c:v>147</c:v>
                </c:pt>
                <c:pt idx="856">
                  <c:v>115</c:v>
                </c:pt>
                <c:pt idx="857">
                  <c:v>103</c:v>
                </c:pt>
                <c:pt idx="858">
                  <c:v>56</c:v>
                </c:pt>
                <c:pt idx="859">
                  <c:v>14</c:v>
                </c:pt>
                <c:pt idx="860">
                  <c:v>0</c:v>
                </c:pt>
                <c:pt idx="861">
                  <c:v>0</c:v>
                </c:pt>
              </c:numCache>
            </c:numRef>
          </c:val>
          <c:smooth val="0"/>
          <c:extLst>
            <c:ext xmlns:c16="http://schemas.microsoft.com/office/drawing/2014/chart" uri="{C3380CC4-5D6E-409C-BE32-E72D297353CC}">
              <c16:uniqueId val="{00000000-A5D3-4991-AAFA-D930FA567CA2}"/>
            </c:ext>
          </c:extLst>
        </c:ser>
        <c:ser>
          <c:idx val="1"/>
          <c:order val="1"/>
          <c:spPr>
            <a:ln w="0" cap="rnd">
              <a:solidFill>
                <a:schemeClr val="accent2"/>
              </a:solidFill>
              <a:round/>
            </a:ln>
            <a:effectLst/>
          </c:spPr>
          <c:marker>
            <c:symbol val="none"/>
          </c:marker>
          <c:cat>
            <c:numRef>
              <c:f>Finland_SSweden_600LPF_125Ah!$A$2:$A$863</c:f>
              <c:numCache>
                <c:formatCode>General</c:formatCode>
                <c:ptCount val="862"/>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numCache>
            </c:numRef>
          </c:cat>
          <c:val>
            <c:numRef>
              <c:f>Finland_SSweden_600LPF_125Ah!$D$2:$D$863</c:f>
              <c:numCache>
                <c:formatCode>General</c:formatCode>
                <c:ptCount val="862"/>
                <c:pt idx="0">
                  <c:v>24.700272869226399</c:v>
                </c:pt>
                <c:pt idx="1">
                  <c:v>-0.15000035242832921</c:v>
                </c:pt>
                <c:pt idx="2">
                  <c:v>18.99979849876544</c:v>
                </c:pt>
                <c:pt idx="3">
                  <c:v>38.5567861108714</c:v>
                </c:pt>
                <c:pt idx="4">
                  <c:v>61.4187993714744</c:v>
                </c:pt>
                <c:pt idx="5">
                  <c:v>37.8720365168654</c:v>
                </c:pt>
                <c:pt idx="6">
                  <c:v>8.0015710107901192</c:v>
                </c:pt>
                <c:pt idx="7">
                  <c:v>-8.6884517933957</c:v>
                </c:pt>
                <c:pt idx="8">
                  <c:v>-12.84128365557874</c:v>
                </c:pt>
                <c:pt idx="9">
                  <c:v>-14.37442458373998</c:v>
                </c:pt>
                <c:pt idx="10">
                  <c:v>-14.395507280636521</c:v>
                </c:pt>
                <c:pt idx="11">
                  <c:v>-14.331325331838819</c:v>
                </c:pt>
                <c:pt idx="12">
                  <c:v>-3.1400473432582201</c:v>
                </c:pt>
                <c:pt idx="13">
                  <c:v>75.553496521502197</c:v>
                </c:pt>
                <c:pt idx="14">
                  <c:v>128.37648835248959</c:v>
                </c:pt>
                <c:pt idx="15">
                  <c:v>108.61465452615219</c:v>
                </c:pt>
                <c:pt idx="16">
                  <c:v>91.860446822697995</c:v>
                </c:pt>
                <c:pt idx="17">
                  <c:v>41.274124346604196</c:v>
                </c:pt>
                <c:pt idx="18">
                  <c:v>-4.7852461256746599</c:v>
                </c:pt>
                <c:pt idx="19">
                  <c:v>-162.99303006188899</c:v>
                </c:pt>
                <c:pt idx="20">
                  <c:v>-160.26513993037381</c:v>
                </c:pt>
                <c:pt idx="21">
                  <c:v>-121.77655142868061</c:v>
                </c:pt>
                <c:pt idx="22">
                  <c:v>-103.00891383791659</c:v>
                </c:pt>
                <c:pt idx="23">
                  <c:v>-72.489309691154602</c:v>
                </c:pt>
                <c:pt idx="24">
                  <c:v>-25.309568238999798</c:v>
                </c:pt>
                <c:pt idx="25">
                  <c:v>-23.677925733735201</c:v>
                </c:pt>
                <c:pt idx="26">
                  <c:v>-18.241060024296718</c:v>
                </c:pt>
                <c:pt idx="27">
                  <c:v>-6.0008415047422199</c:v>
                </c:pt>
                <c:pt idx="28">
                  <c:v>0.32101850642234397</c:v>
                </c:pt>
                <c:pt idx="29">
                  <c:v>8.1470809908743398</c:v>
                </c:pt>
                <c:pt idx="30">
                  <c:v>14.12774262407836</c:v>
                </c:pt>
                <c:pt idx="31">
                  <c:v>12.3974135215846</c:v>
                </c:pt>
                <c:pt idx="32">
                  <c:v>11.524025752218639</c:v>
                </c:pt>
                <c:pt idx="33">
                  <c:v>11.21788906999118</c:v>
                </c:pt>
                <c:pt idx="34">
                  <c:v>8.1344574008747195</c:v>
                </c:pt>
                <c:pt idx="35">
                  <c:v>8.2088909555537803</c:v>
                </c:pt>
                <c:pt idx="36">
                  <c:v>10.21314485884516</c:v>
                </c:pt>
                <c:pt idx="37">
                  <c:v>8.5934203977880195</c:v>
                </c:pt>
                <c:pt idx="38">
                  <c:v>4.8318442918941997</c:v>
                </c:pt>
                <c:pt idx="39">
                  <c:v>5.4352270353983396</c:v>
                </c:pt>
                <c:pt idx="40">
                  <c:v>4.7583160303692598</c:v>
                </c:pt>
                <c:pt idx="41">
                  <c:v>1.757707971318156</c:v>
                </c:pt>
                <c:pt idx="42">
                  <c:v>2.1897323036121401</c:v>
                </c:pt>
                <c:pt idx="43">
                  <c:v>4.7058599801603798</c:v>
                </c:pt>
                <c:pt idx="44">
                  <c:v>1.3091320712605601</c:v>
                </c:pt>
                <c:pt idx="45">
                  <c:v>2.3050155789609001</c:v>
                </c:pt>
                <c:pt idx="46">
                  <c:v>2.8051814151764001</c:v>
                </c:pt>
                <c:pt idx="47">
                  <c:v>5.3341724604668803</c:v>
                </c:pt>
                <c:pt idx="48">
                  <c:v>1.915830834898248</c:v>
                </c:pt>
                <c:pt idx="49">
                  <c:v>0.51140757682705995</c:v>
                </c:pt>
                <c:pt idx="50">
                  <c:v>1.9829467589557619</c:v>
                </c:pt>
                <c:pt idx="51">
                  <c:v>-1.92504957032183</c:v>
                </c:pt>
                <c:pt idx="52">
                  <c:v>-2.6605065417783198</c:v>
                </c:pt>
                <c:pt idx="53">
                  <c:v>0.16076197528961719</c:v>
                </c:pt>
                <c:pt idx="54">
                  <c:v>1.0991233370351401</c:v>
                </c:pt>
                <c:pt idx="55">
                  <c:v>5.0242009531890598E-2</c:v>
                </c:pt>
                <c:pt idx="56">
                  <c:v>-0.59605908991992995</c:v>
                </c:pt>
                <c:pt idx="57">
                  <c:v>-0.17804451744663141</c:v>
                </c:pt>
                <c:pt idx="58">
                  <c:v>0.87294692053783995</c:v>
                </c:pt>
                <c:pt idx="59">
                  <c:v>1.47587758625826</c:v>
                </c:pt>
                <c:pt idx="60">
                  <c:v>-2.1543046318816601</c:v>
                </c:pt>
                <c:pt idx="61">
                  <c:v>1.2222070205411979</c:v>
                </c:pt>
                <c:pt idx="62">
                  <c:v>1.664118553092564</c:v>
                </c:pt>
                <c:pt idx="63">
                  <c:v>1.855181494857048</c:v>
                </c:pt>
                <c:pt idx="64">
                  <c:v>-0.47424892329627999</c:v>
                </c:pt>
                <c:pt idx="65">
                  <c:v>-0.30960772203287601</c:v>
                </c:pt>
                <c:pt idx="66">
                  <c:v>-0.1934326794230336</c:v>
                </c:pt>
                <c:pt idx="67">
                  <c:v>-0.1128253781434148</c:v>
                </c:pt>
                <c:pt idx="68">
                  <c:v>0.72798040529706798</c:v>
                </c:pt>
                <c:pt idx="69">
                  <c:v>0.42323239352428799</c:v>
                </c:pt>
                <c:pt idx="70">
                  <c:v>0.21575561271564</c:v>
                </c:pt>
                <c:pt idx="71">
                  <c:v>7.8043054592088004E-2</c:v>
                </c:pt>
                <c:pt idx="72">
                  <c:v>-0.79625280887754801</c:v>
                </c:pt>
                <c:pt idx="73">
                  <c:v>1.063200796327046</c:v>
                </c:pt>
                <c:pt idx="74">
                  <c:v>-0.990115077458538</c:v>
                </c:pt>
                <c:pt idx="75">
                  <c:v>-1.417423484669764</c:v>
                </c:pt>
                <c:pt idx="76">
                  <c:v>0.74652815134293804</c:v>
                </c:pt>
                <c:pt idx="77">
                  <c:v>0.46725876427816398</c:v>
                </c:pt>
                <c:pt idx="78">
                  <c:v>-0.51278186587318797</c:v>
                </c:pt>
                <c:pt idx="79">
                  <c:v>-1.089765816628778</c:v>
                </c:pt>
                <c:pt idx="80">
                  <c:v>0.18043270708192241</c:v>
                </c:pt>
                <c:pt idx="81">
                  <c:v>-2.1920047179484601</c:v>
                </c:pt>
                <c:pt idx="82">
                  <c:v>-1.1848646555633979</c:v>
                </c:pt>
                <c:pt idx="83">
                  <c:v>0.27629999318276999</c:v>
                </c:pt>
                <c:pt idx="84">
                  <c:v>0.37361925738676799</c:v>
                </c:pt>
                <c:pt idx="85">
                  <c:v>1.2008072315891241</c:v>
                </c:pt>
                <c:pt idx="86">
                  <c:v>2.4360971086027998</c:v>
                </c:pt>
                <c:pt idx="87">
                  <c:v>-6.5912110130700793E-2</c:v>
                </c:pt>
                <c:pt idx="88">
                  <c:v>-2.3838845475072401</c:v>
                </c:pt>
                <c:pt idx="89">
                  <c:v>-1.33360109884865</c:v>
                </c:pt>
                <c:pt idx="90">
                  <c:v>0.94652721976028398</c:v>
                </c:pt>
                <c:pt idx="91">
                  <c:v>2.2992303440274</c:v>
                </c:pt>
                <c:pt idx="92">
                  <c:v>-0.1242198980785096</c:v>
                </c:pt>
                <c:pt idx="93">
                  <c:v>-0.81932647669415004</c:v>
                </c:pt>
                <c:pt idx="94">
                  <c:v>1.9365129548567519</c:v>
                </c:pt>
                <c:pt idx="95">
                  <c:v>1.9627989423388721</c:v>
                </c:pt>
                <c:pt idx="96">
                  <c:v>0.31311323307371203</c:v>
                </c:pt>
                <c:pt idx="97">
                  <c:v>1.6433015386348639</c:v>
                </c:pt>
                <c:pt idx="98">
                  <c:v>2.3467507867992801E-2</c:v>
                </c:pt>
                <c:pt idx="99">
                  <c:v>-0.97228238568452396</c:v>
                </c:pt>
                <c:pt idx="100">
                  <c:v>7.8955674623087804</c:v>
                </c:pt>
                <c:pt idx="101">
                  <c:v>2.7472679512840599</c:v>
                </c:pt>
                <c:pt idx="102">
                  <c:v>-2.1213156874519599</c:v>
                </c:pt>
                <c:pt idx="103">
                  <c:v>-1.0804873157817101</c:v>
                </c:pt>
                <c:pt idx="104">
                  <c:v>-6.6818979818844602</c:v>
                </c:pt>
                <c:pt idx="105">
                  <c:v>-5.0849535860631603</c:v>
                </c:pt>
                <c:pt idx="106">
                  <c:v>-0.71129152003549201</c:v>
                </c:pt>
                <c:pt idx="107">
                  <c:v>-2.7069122901951999</c:v>
                </c:pt>
                <c:pt idx="108">
                  <c:v>-1.443871319445384</c:v>
                </c:pt>
                <c:pt idx="109">
                  <c:v>-0.59842440167594402</c:v>
                </c:pt>
                <c:pt idx="110">
                  <c:v>1.5206590542431839</c:v>
                </c:pt>
                <c:pt idx="111">
                  <c:v>-0.39530264058415798</c:v>
                </c:pt>
                <c:pt idx="112">
                  <c:v>1.950819375339622E-2</c:v>
                </c:pt>
                <c:pt idx="113">
                  <c:v>-0.51236725293260998</c:v>
                </c:pt>
                <c:pt idx="114">
                  <c:v>-0.81381094411737798</c:v>
                </c:pt>
                <c:pt idx="115">
                  <c:v>0.61181007121741804</c:v>
                </c:pt>
                <c:pt idx="116">
                  <c:v>3.0274281310333002</c:v>
                </c:pt>
                <c:pt idx="117">
                  <c:v>2.0065584748872398</c:v>
                </c:pt>
                <c:pt idx="118">
                  <c:v>1.28399068141933</c:v>
                </c:pt>
                <c:pt idx="119">
                  <c:v>-3.1496295559141401</c:v>
                </c:pt>
                <c:pt idx="120">
                  <c:v>4.4959199473984999</c:v>
                </c:pt>
                <c:pt idx="121">
                  <c:v>4.2573672164555401</c:v>
                </c:pt>
                <c:pt idx="122">
                  <c:v>-1.594398662767976</c:v>
                </c:pt>
                <c:pt idx="123">
                  <c:v>-2.7529999163063601</c:v>
                </c:pt>
                <c:pt idx="124">
                  <c:v>-0.97318799170591197</c:v>
                </c:pt>
                <c:pt idx="125">
                  <c:v>-2.1911897191469198</c:v>
                </c:pt>
                <c:pt idx="126">
                  <c:v>-0.47568869742992398</c:v>
                </c:pt>
                <c:pt idx="127">
                  <c:v>-0.97138557112128998</c:v>
                </c:pt>
                <c:pt idx="128">
                  <c:v>-0.44307099434523201</c:v>
                </c:pt>
                <c:pt idx="129">
                  <c:v>0.688027788101228</c:v>
                </c:pt>
                <c:pt idx="130">
                  <c:v>-0.222576073620364</c:v>
                </c:pt>
                <c:pt idx="131">
                  <c:v>0.80070623556634202</c:v>
                </c:pt>
                <c:pt idx="132">
                  <c:v>-0.96689261899677204</c:v>
                </c:pt>
                <c:pt idx="133">
                  <c:v>-0.43324851763604599</c:v>
                </c:pt>
                <c:pt idx="134">
                  <c:v>2.2714716356096001</c:v>
                </c:pt>
                <c:pt idx="135">
                  <c:v>0.67863540640342201</c:v>
                </c:pt>
                <c:pt idx="136">
                  <c:v>0.45453018835623799</c:v>
                </c:pt>
                <c:pt idx="137">
                  <c:v>1.0809718908346979</c:v>
                </c:pt>
                <c:pt idx="138">
                  <c:v>-0.15799818930562759</c:v>
                </c:pt>
                <c:pt idx="139">
                  <c:v>-1.6961943755858659</c:v>
                </c:pt>
                <c:pt idx="140">
                  <c:v>0.58465585219905403</c:v>
                </c:pt>
                <c:pt idx="141">
                  <c:v>0.38442972661191199</c:v>
                </c:pt>
                <c:pt idx="142">
                  <c:v>1.8141824890898679</c:v>
                </c:pt>
                <c:pt idx="143">
                  <c:v>-0.53856910366835198</c:v>
                </c:pt>
                <c:pt idx="144">
                  <c:v>0.400904274763492</c:v>
                </c:pt>
                <c:pt idx="145">
                  <c:v>-0.61321724570240399</c:v>
                </c:pt>
                <c:pt idx="146">
                  <c:v>0.36544408432705799</c:v>
                </c:pt>
                <c:pt idx="147">
                  <c:v>0.16270369423920861</c:v>
                </c:pt>
                <c:pt idx="148">
                  <c:v>1.60195247440196</c:v>
                </c:pt>
                <c:pt idx="149">
                  <c:v>5.0909299217412399E-2</c:v>
                </c:pt>
                <c:pt idx="150">
                  <c:v>0.66817072877487804</c:v>
                </c:pt>
                <c:pt idx="151">
                  <c:v>-2.1286186971746002</c:v>
                </c:pt>
                <c:pt idx="152">
                  <c:v>-4.5287998751806597</c:v>
                </c:pt>
                <c:pt idx="153">
                  <c:v>-1.06763488890861</c:v>
                </c:pt>
                <c:pt idx="154">
                  <c:v>3.4639545200071602</c:v>
                </c:pt>
                <c:pt idx="155">
                  <c:v>2.1487152018867199</c:v>
                </c:pt>
                <c:pt idx="156">
                  <c:v>1.238655484050158</c:v>
                </c:pt>
                <c:pt idx="157">
                  <c:v>-0.1649248438573068</c:v>
                </c:pt>
                <c:pt idx="158">
                  <c:v>-1.0184862788307361</c:v>
                </c:pt>
                <c:pt idx="159">
                  <c:v>7.8479617516864802E-2</c:v>
                </c:pt>
                <c:pt idx="160">
                  <c:v>-0.82366113902811799</c:v>
                </c:pt>
                <c:pt idx="161">
                  <c:v>-1.3378576485590321</c:v>
                </c:pt>
                <c:pt idx="162">
                  <c:v>3.12597478776738</c:v>
                </c:pt>
                <c:pt idx="163">
                  <c:v>1.000707575790488</c:v>
                </c:pt>
                <c:pt idx="164">
                  <c:v>1.2198226869797959</c:v>
                </c:pt>
                <c:pt idx="165">
                  <c:v>0.510177688708634</c:v>
                </c:pt>
                <c:pt idx="166">
                  <c:v>0.83614776584890405</c:v>
                </c:pt>
                <c:pt idx="167">
                  <c:v>-0.57600574654807002</c:v>
                </c:pt>
                <c:pt idx="168">
                  <c:v>-0.62982147532932797</c:v>
                </c:pt>
                <c:pt idx="169">
                  <c:v>0.1538037902929934</c:v>
                </c:pt>
                <c:pt idx="170">
                  <c:v>-1.7310477337760919</c:v>
                </c:pt>
                <c:pt idx="171">
                  <c:v>-1.2336603452869339</c:v>
                </c:pt>
                <c:pt idx="172">
                  <c:v>0.70400620881910803</c:v>
                </c:pt>
                <c:pt idx="173">
                  <c:v>-0.49804394481484998</c:v>
                </c:pt>
                <c:pt idx="174">
                  <c:v>-1.9992705607355501</c:v>
                </c:pt>
                <c:pt idx="175">
                  <c:v>-2.0390720461033598</c:v>
                </c:pt>
                <c:pt idx="176">
                  <c:v>1.179433350411176</c:v>
                </c:pt>
                <c:pt idx="177">
                  <c:v>3.0996562898492801</c:v>
                </c:pt>
                <c:pt idx="178">
                  <c:v>4.1312451167414803</c:v>
                </c:pt>
                <c:pt idx="179">
                  <c:v>-2.5097303993746598</c:v>
                </c:pt>
                <c:pt idx="180">
                  <c:v>-2.5399462392026</c:v>
                </c:pt>
                <c:pt idx="181">
                  <c:v>-0.86278193012086402</c:v>
                </c:pt>
                <c:pt idx="182">
                  <c:v>-13.157476408915221</c:v>
                </c:pt>
                <c:pt idx="183">
                  <c:v>-12.200892670861441</c:v>
                </c:pt>
                <c:pt idx="184">
                  <c:v>-6.2922431117138196</c:v>
                </c:pt>
                <c:pt idx="185">
                  <c:v>-1.5768605920210841</c:v>
                </c:pt>
                <c:pt idx="186">
                  <c:v>2.1675536459064801</c:v>
                </c:pt>
                <c:pt idx="187">
                  <c:v>0.429790252571006</c:v>
                </c:pt>
                <c:pt idx="188">
                  <c:v>2.4835049912490801</c:v>
                </c:pt>
                <c:pt idx="189">
                  <c:v>-1.0846487818603361</c:v>
                </c:pt>
                <c:pt idx="190">
                  <c:v>-25.915112349946799</c:v>
                </c:pt>
                <c:pt idx="191">
                  <c:v>-10.74896801174796</c:v>
                </c:pt>
                <c:pt idx="192">
                  <c:v>-4.8795791661461401</c:v>
                </c:pt>
                <c:pt idx="193">
                  <c:v>-0.28973513555977398</c:v>
                </c:pt>
                <c:pt idx="194">
                  <c:v>4.0625627885545397</c:v>
                </c:pt>
                <c:pt idx="195">
                  <c:v>4.9296428953807796</c:v>
                </c:pt>
                <c:pt idx="196">
                  <c:v>5.9872748802576599</c:v>
                </c:pt>
                <c:pt idx="197">
                  <c:v>6.3276474661483997</c:v>
                </c:pt>
                <c:pt idx="198">
                  <c:v>6.9975670052148802</c:v>
                </c:pt>
                <c:pt idx="199">
                  <c:v>6.2757126147607201</c:v>
                </c:pt>
                <c:pt idx="200">
                  <c:v>5.5304856909276401</c:v>
                </c:pt>
                <c:pt idx="201">
                  <c:v>4.8081916651412602</c:v>
                </c:pt>
                <c:pt idx="202">
                  <c:v>4.1354188748173204</c:v>
                </c:pt>
                <c:pt idx="203">
                  <c:v>5.0837828197166797</c:v>
                </c:pt>
                <c:pt idx="204">
                  <c:v>2.2881703671214999</c:v>
                </c:pt>
                <c:pt idx="205">
                  <c:v>2.0479523949330201</c:v>
                </c:pt>
                <c:pt idx="206">
                  <c:v>0.24361105941722599</c:v>
                </c:pt>
                <c:pt idx="207">
                  <c:v>1.48128785963266</c:v>
                </c:pt>
                <c:pt idx="208">
                  <c:v>-0.18310386548848381</c:v>
                </c:pt>
                <c:pt idx="209">
                  <c:v>0.380781013846546</c:v>
                </c:pt>
                <c:pt idx="210">
                  <c:v>1.4812646621652821</c:v>
                </c:pt>
                <c:pt idx="211">
                  <c:v>2.8505391629547798</c:v>
                </c:pt>
                <c:pt idx="212">
                  <c:v>1.1977750291349061</c:v>
                </c:pt>
                <c:pt idx="213">
                  <c:v>0.92117558249187803</c:v>
                </c:pt>
                <c:pt idx="214">
                  <c:v>1.4883309860498299</c:v>
                </c:pt>
                <c:pt idx="215">
                  <c:v>0.19831745267153361</c:v>
                </c:pt>
                <c:pt idx="216">
                  <c:v>0.1896764425052154</c:v>
                </c:pt>
                <c:pt idx="217">
                  <c:v>0.17520457999192601</c:v>
                </c:pt>
                <c:pt idx="218">
                  <c:v>-0.62157671375743595</c:v>
                </c:pt>
                <c:pt idx="219">
                  <c:v>-0.29211605096653798</c:v>
                </c:pt>
                <c:pt idx="220">
                  <c:v>1.479805114833326</c:v>
                </c:pt>
                <c:pt idx="221">
                  <c:v>0.13749654793666319</c:v>
                </c:pt>
                <c:pt idx="222">
                  <c:v>0.1002104334273852</c:v>
                </c:pt>
                <c:pt idx="223">
                  <c:v>7.2880467483867797E-2</c:v>
                </c:pt>
                <c:pt idx="224">
                  <c:v>0.83220974012961402</c:v>
                </c:pt>
                <c:pt idx="225">
                  <c:v>-0.30959977016975399</c:v>
                </c:pt>
                <c:pt idx="226">
                  <c:v>-0.98329380650904596</c:v>
                </c:pt>
                <c:pt idx="227">
                  <c:v>0.217799014998348</c:v>
                </c:pt>
                <c:pt idx="228">
                  <c:v>0.1523005071210172</c:v>
                </c:pt>
                <c:pt idx="229">
                  <c:v>0.88457126902763406</c:v>
                </c:pt>
                <c:pt idx="230">
                  <c:v>-0.27613638688794401</c:v>
                </c:pt>
                <c:pt idx="231">
                  <c:v>-0.18342616478150181</c:v>
                </c:pt>
                <c:pt idx="232">
                  <c:v>0.66110731123062605</c:v>
                </c:pt>
                <c:pt idx="233">
                  <c:v>1.9175423969640979</c:v>
                </c:pt>
                <c:pt idx="234">
                  <c:v>0.242730364283476</c:v>
                </c:pt>
                <c:pt idx="235">
                  <c:v>-1.5598098291451881</c:v>
                </c:pt>
                <c:pt idx="236">
                  <c:v>0.54771011918421597</c:v>
                </c:pt>
                <c:pt idx="237">
                  <c:v>-1.3254635459192621</c:v>
                </c:pt>
                <c:pt idx="238">
                  <c:v>-5.2043882669650599E-2</c:v>
                </c:pt>
                <c:pt idx="239">
                  <c:v>0.71921801144167796</c:v>
                </c:pt>
                <c:pt idx="240">
                  <c:v>0.36957867455723997</c:v>
                </c:pt>
                <c:pt idx="241">
                  <c:v>0.91989623182288804</c:v>
                </c:pt>
                <c:pt idx="242">
                  <c:v>0.42721393184923001</c:v>
                </c:pt>
                <c:pt idx="243">
                  <c:v>0.88844823641119597</c:v>
                </c:pt>
                <c:pt idx="244">
                  <c:v>-1.2160204874146301</c:v>
                </c:pt>
                <c:pt idx="245">
                  <c:v>-2.4269190326600798</c:v>
                </c:pt>
                <c:pt idx="246">
                  <c:v>0.86057947425904202</c:v>
                </c:pt>
                <c:pt idx="247">
                  <c:v>-0.31571427734725199</c:v>
                </c:pt>
                <c:pt idx="248">
                  <c:v>-1.7902339786539501</c:v>
                </c:pt>
                <c:pt idx="249">
                  <c:v>-0.25286132881995999</c:v>
                </c:pt>
                <c:pt idx="250">
                  <c:v>0.68768599673224196</c:v>
                </c:pt>
                <c:pt idx="251">
                  <c:v>-0.33784819175520397</c:v>
                </c:pt>
                <c:pt idx="252">
                  <c:v>-0.16063793261709899</c:v>
                </c:pt>
                <c:pt idx="253">
                  <c:v>-4.5662121939919198E-2</c:v>
                </c:pt>
                <c:pt idx="254">
                  <c:v>0.80549898140248599</c:v>
                </c:pt>
                <c:pt idx="255">
                  <c:v>0.499900269238018</c:v>
                </c:pt>
                <c:pt idx="256">
                  <c:v>-0.48885126662134998</c:v>
                </c:pt>
                <c:pt idx="257">
                  <c:v>0.49768284145922198</c:v>
                </c:pt>
                <c:pt idx="258">
                  <c:v>0.28907865464597798</c:v>
                </c:pt>
                <c:pt idx="259">
                  <c:v>-0.63078630037359396</c:v>
                </c:pt>
                <c:pt idx="260">
                  <c:v>0.40433293104217599</c:v>
                </c:pt>
                <c:pt idx="261">
                  <c:v>0.22966047828177999</c:v>
                </c:pt>
                <c:pt idx="262">
                  <c:v>-0.66680748325768002</c:v>
                </c:pt>
                <c:pt idx="263">
                  <c:v>-1.174976151425142</c:v>
                </c:pt>
                <c:pt idx="264">
                  <c:v>2.4741945691274601</c:v>
                </c:pt>
                <c:pt idx="265">
                  <c:v>0.65693976122713804</c:v>
                </c:pt>
                <c:pt idx="266">
                  <c:v>-0.472681398568918</c:v>
                </c:pt>
                <c:pt idx="267">
                  <c:v>0.42817063994933002</c:v>
                </c:pt>
                <c:pt idx="268">
                  <c:v>-0.60835634824840201</c:v>
                </c:pt>
                <c:pt idx="269">
                  <c:v>-0.42454223631179999</c:v>
                </c:pt>
                <c:pt idx="270">
                  <c:v>-1.851889165605396</c:v>
                </c:pt>
                <c:pt idx="271">
                  <c:v>2.0556970159013201</c:v>
                </c:pt>
                <c:pt idx="272">
                  <c:v>1.194824294845656</c:v>
                </c:pt>
                <c:pt idx="273">
                  <c:v>-0.163702004241326</c:v>
                </c:pt>
                <c:pt idx="274">
                  <c:v>-0.1961309279043634</c:v>
                </c:pt>
                <c:pt idx="275">
                  <c:v>0.57385382072940405</c:v>
                </c:pt>
                <c:pt idx="276">
                  <c:v>2.5702889919349801</c:v>
                </c:pt>
                <c:pt idx="277">
                  <c:v>1.3104487028215459</c:v>
                </c:pt>
                <c:pt idx="278">
                  <c:v>-1.0752223983682681</c:v>
                </c:pt>
                <c:pt idx="279">
                  <c:v>-0.90384132705653997</c:v>
                </c:pt>
                <c:pt idx="280">
                  <c:v>-1.5356138707805</c:v>
                </c:pt>
                <c:pt idx="281">
                  <c:v>-0.28163179855309001</c:v>
                </c:pt>
                <c:pt idx="282">
                  <c:v>0.49006150378214203</c:v>
                </c:pt>
                <c:pt idx="283">
                  <c:v>0.15215414710632921</c:v>
                </c:pt>
                <c:pt idx="284">
                  <c:v>-0.83967123077352801</c:v>
                </c:pt>
                <c:pt idx="285">
                  <c:v>0.16244048992221041</c:v>
                </c:pt>
                <c:pt idx="286">
                  <c:v>0.76017842144739201</c:v>
                </c:pt>
                <c:pt idx="287">
                  <c:v>-1.2563533775676881</c:v>
                </c:pt>
                <c:pt idx="288">
                  <c:v>-0.85314241636535404</c:v>
                </c:pt>
                <c:pt idx="289">
                  <c:v>-0.56720087447759604</c:v>
                </c:pt>
                <c:pt idx="290">
                  <c:v>-0.36646549666323602</c:v>
                </c:pt>
                <c:pt idx="291">
                  <c:v>0.55289005639538602</c:v>
                </c:pt>
                <c:pt idx="292">
                  <c:v>0.30118034004122801</c:v>
                </c:pt>
                <c:pt idx="293">
                  <c:v>0.91423804568746803</c:v>
                </c:pt>
                <c:pt idx="294">
                  <c:v>0.459758130450656</c:v>
                </c:pt>
                <c:pt idx="295">
                  <c:v>0.16242328649502241</c:v>
                </c:pt>
                <c:pt idx="296">
                  <c:v>-0.80544778869535405</c:v>
                </c:pt>
                <c:pt idx="297">
                  <c:v>0.20947762062383801</c:v>
                </c:pt>
                <c:pt idx="298">
                  <c:v>3.2632939337976202E-2</c:v>
                </c:pt>
                <c:pt idx="299">
                  <c:v>1.484449430625526</c:v>
                </c:pt>
                <c:pt idx="300">
                  <c:v>-0.83164268926958596</c:v>
                </c:pt>
                <c:pt idx="301">
                  <c:v>0.14948700290405401</c:v>
                </c:pt>
                <c:pt idx="302">
                  <c:v>0.73565902804480998</c:v>
                </c:pt>
                <c:pt idx="303">
                  <c:v>-1.2870818336247301</c:v>
                </c:pt>
                <c:pt idx="304">
                  <c:v>-2.4471079608345598</c:v>
                </c:pt>
                <c:pt idx="305">
                  <c:v>-3.0274284125818398</c:v>
                </c:pt>
                <c:pt idx="306">
                  <c:v>-0.88784086028578202</c:v>
                </c:pt>
                <c:pt idx="307">
                  <c:v>5.1287170855174598</c:v>
                </c:pt>
                <c:pt idx="308">
                  <c:v>1.4922651515393841</c:v>
                </c:pt>
                <c:pt idx="309">
                  <c:v>7.3310580618503004E-4</c:v>
                </c:pt>
                <c:pt idx="310">
                  <c:v>-1.6812495421363001</c:v>
                </c:pt>
                <c:pt idx="311">
                  <c:v>-0.27457145939009597</c:v>
                </c:pt>
                <c:pt idx="312">
                  <c:v>0.58964393582780195</c:v>
                </c:pt>
                <c:pt idx="313">
                  <c:v>1.08307784561875</c:v>
                </c:pt>
                <c:pt idx="314">
                  <c:v>2.88893441703134</c:v>
                </c:pt>
                <c:pt idx="315">
                  <c:v>1.4987346047324901</c:v>
                </c:pt>
                <c:pt idx="316">
                  <c:v>1.364974567307738</c:v>
                </c:pt>
                <c:pt idx="317">
                  <c:v>4.3408185377238802</c:v>
                </c:pt>
                <c:pt idx="318">
                  <c:v>-0.31525984049415801</c:v>
                </c:pt>
                <c:pt idx="319">
                  <c:v>-1.5589127256935</c:v>
                </c:pt>
                <c:pt idx="320">
                  <c:v>-2.2359064742354402</c:v>
                </c:pt>
                <c:pt idx="321">
                  <c:v>-2.5363810870422601</c:v>
                </c:pt>
                <c:pt idx="322">
                  <c:v>-2.5937000212255601</c:v>
                </c:pt>
                <c:pt idx="323">
                  <c:v>-4.0624325659878</c:v>
                </c:pt>
                <c:pt idx="324">
                  <c:v>-2.4087250933271198</c:v>
                </c:pt>
                <c:pt idx="325">
                  <c:v>1.833767945430518</c:v>
                </c:pt>
                <c:pt idx="326">
                  <c:v>3.5303892283438398</c:v>
                </c:pt>
                <c:pt idx="327">
                  <c:v>-2.6420354742161001</c:v>
                </c:pt>
                <c:pt idx="328">
                  <c:v>-3.3378177466692402E-3</c:v>
                </c:pt>
                <c:pt idx="329">
                  <c:v>3.3377333169437799E-2</c:v>
                </c:pt>
                <c:pt idx="330">
                  <c:v>0.83437315712020799</c:v>
                </c:pt>
                <c:pt idx="331">
                  <c:v>0.49760210849787401</c:v>
                </c:pt>
                <c:pt idx="332">
                  <c:v>-1.292156583902262</c:v>
                </c:pt>
                <c:pt idx="333">
                  <c:v>-0.75064013458978796</c:v>
                </c:pt>
                <c:pt idx="334">
                  <c:v>-1.166330247046798</c:v>
                </c:pt>
                <c:pt idx="335">
                  <c:v>-0.57987697581280795</c:v>
                </c:pt>
                <c:pt idx="336">
                  <c:v>-0.19637705392933319</c:v>
                </c:pt>
                <c:pt idx="337">
                  <c:v>-0.73513429123377605</c:v>
                </c:pt>
                <c:pt idx="338">
                  <c:v>1.316324833251558</c:v>
                </c:pt>
                <c:pt idx="339">
                  <c:v>0.931732879775796</c:v>
                </c:pt>
                <c:pt idx="340">
                  <c:v>-0.12728402420398041</c:v>
                </c:pt>
                <c:pt idx="341">
                  <c:v>-0.76162031936197205</c:v>
                </c:pt>
                <c:pt idx="342">
                  <c:v>0.45306643353987403</c:v>
                </c:pt>
                <c:pt idx="343">
                  <c:v>-1.1755532942631881</c:v>
                </c:pt>
                <c:pt idx="344">
                  <c:v>-0.54199776688169599</c:v>
                </c:pt>
                <c:pt idx="345">
                  <c:v>0.64828058215176798</c:v>
                </c:pt>
                <c:pt idx="346">
                  <c:v>0.55576464354515198</c:v>
                </c:pt>
                <c:pt idx="347">
                  <c:v>2.0328628171707002</c:v>
                </c:pt>
                <c:pt idx="348">
                  <c:v>1.2656733912682741</c:v>
                </c:pt>
                <c:pt idx="349">
                  <c:v>0.73947992754621406</c:v>
                </c:pt>
                <c:pt idx="350">
                  <c:v>0.38495871842278401</c:v>
                </c:pt>
                <c:pt idx="351">
                  <c:v>1.712635766856994</c:v>
                </c:pt>
                <c:pt idx="352">
                  <c:v>-0.69013639136403404</c:v>
                </c:pt>
                <c:pt idx="353">
                  <c:v>-2.1105132617870601</c:v>
                </c:pt>
                <c:pt idx="354">
                  <c:v>35.383110005432798</c:v>
                </c:pt>
                <c:pt idx="355">
                  <c:v>47.122496008241797</c:v>
                </c:pt>
                <c:pt idx="356">
                  <c:v>5.1896529203557202</c:v>
                </c:pt>
                <c:pt idx="357">
                  <c:v>-0.27463497526646602</c:v>
                </c:pt>
                <c:pt idx="358">
                  <c:v>-3.6055259730011602</c:v>
                </c:pt>
                <c:pt idx="359">
                  <c:v>-7.05502127483404</c:v>
                </c:pt>
                <c:pt idx="360">
                  <c:v>-7.2692261968931398</c:v>
                </c:pt>
                <c:pt idx="361">
                  <c:v>-8.6305685043860407</c:v>
                </c:pt>
                <c:pt idx="362">
                  <c:v>-7.4837605217228198</c:v>
                </c:pt>
                <c:pt idx="363">
                  <c:v>-7.9952140883402398</c:v>
                </c:pt>
                <c:pt idx="364">
                  <c:v>-6.3538334327734196</c:v>
                </c:pt>
                <c:pt idx="365">
                  <c:v>-5.0377167010521999</c:v>
                </c:pt>
                <c:pt idx="366">
                  <c:v>-5.5612041790225799</c:v>
                </c:pt>
                <c:pt idx="367">
                  <c:v>-5.6188356615946402</c:v>
                </c:pt>
                <c:pt idx="368">
                  <c:v>-5.38563965552816</c:v>
                </c:pt>
                <c:pt idx="369">
                  <c:v>-3.4089125783904199</c:v>
                </c:pt>
                <c:pt idx="370">
                  <c:v>-2.02743639959328</c:v>
                </c:pt>
                <c:pt idx="371">
                  <c:v>-1.8667422588148801</c:v>
                </c:pt>
                <c:pt idx="372">
                  <c:v>-2.4659316317338398</c:v>
                </c:pt>
                <c:pt idx="373">
                  <c:v>-1.1425821821472379</c:v>
                </c:pt>
                <c:pt idx="374">
                  <c:v>-1.8471178897452281</c:v>
                </c:pt>
                <c:pt idx="375">
                  <c:v>-0.61843117887405197</c:v>
                </c:pt>
                <c:pt idx="376">
                  <c:v>-0.61918929905696796</c:v>
                </c:pt>
                <c:pt idx="377">
                  <c:v>-1.377309398223072</c:v>
                </c:pt>
                <c:pt idx="378">
                  <c:v>-1.7782365703168579</c:v>
                </c:pt>
                <c:pt idx="379">
                  <c:v>-0.36567259204666402</c:v>
                </c:pt>
                <c:pt idx="380">
                  <c:v>1.3085511005268939</c:v>
                </c:pt>
                <c:pt idx="381">
                  <c:v>0.70265275497931001</c:v>
                </c:pt>
                <c:pt idx="382">
                  <c:v>1.0830652044929781</c:v>
                </c:pt>
                <c:pt idx="383">
                  <c:v>-1.0957887064046761</c:v>
                </c:pt>
                <c:pt idx="384">
                  <c:v>-0.81109889238422395</c:v>
                </c:pt>
                <c:pt idx="385">
                  <c:v>-0.59673034824360405</c:v>
                </c:pt>
                <c:pt idx="386">
                  <c:v>-0.43616924826068798</c:v>
                </c:pt>
                <c:pt idx="387">
                  <c:v>0.47068997660441603</c:v>
                </c:pt>
                <c:pt idx="388">
                  <c:v>-1.3547599696436261</c:v>
                </c:pt>
                <c:pt idx="389">
                  <c:v>-5.2802556906118403E-2</c:v>
                </c:pt>
                <c:pt idx="390">
                  <c:v>-0.82254086876802801</c:v>
                </c:pt>
                <c:pt idx="391">
                  <c:v>-1.257175987844346</c:v>
                </c:pt>
                <c:pt idx="392">
                  <c:v>-1.464295448235152</c:v>
                </c:pt>
                <c:pt idx="393">
                  <c:v>5.2438409812231003E-2</c:v>
                </c:pt>
                <c:pt idx="394">
                  <c:v>1.770166391520692</c:v>
                </c:pt>
                <c:pt idx="395">
                  <c:v>-1.1919120672863219</c:v>
                </c:pt>
                <c:pt idx="396">
                  <c:v>0.18962575746151919</c:v>
                </c:pt>
                <c:pt idx="397">
                  <c:v>-0.54266398231175395</c:v>
                </c:pt>
                <c:pt idx="398">
                  <c:v>0.60623943374733802</c:v>
                </c:pt>
                <c:pt idx="399">
                  <c:v>0.49736418699520202</c:v>
                </c:pt>
                <c:pt idx="400">
                  <c:v>-0.380321144694026</c:v>
                </c:pt>
                <c:pt idx="401">
                  <c:v>-0.90204097367032199</c:v>
                </c:pt>
                <c:pt idx="402">
                  <c:v>0.39382925247078798</c:v>
                </c:pt>
                <c:pt idx="403">
                  <c:v>-0.401218534198298</c:v>
                </c:pt>
                <c:pt idx="404">
                  <c:v>-8.4422095402952604E-2</c:v>
                </c:pt>
                <c:pt idx="405">
                  <c:v>1.68775064103538</c:v>
                </c:pt>
                <c:pt idx="406">
                  <c:v>1.1235792421137181</c:v>
                </c:pt>
                <c:pt idx="407">
                  <c:v>-0.85075976791786401</c:v>
                </c:pt>
                <c:pt idx="408">
                  <c:v>-0.45100914783114998</c:v>
                </c:pt>
                <c:pt idx="409">
                  <c:v>-0.1832751079283122</c:v>
                </c:pt>
                <c:pt idx="410">
                  <c:v>0.77677147993946005</c:v>
                </c:pt>
                <c:pt idx="411">
                  <c:v>-1.8165370662564899</c:v>
                </c:pt>
                <c:pt idx="412">
                  <c:v>-0.177809597071868</c:v>
                </c:pt>
                <c:pt idx="413">
                  <c:v>0.83860536014363996</c:v>
                </c:pt>
                <c:pt idx="414">
                  <c:v>0.63665349274359395</c:v>
                </c:pt>
                <c:pt idx="415">
                  <c:v>-0.30464669761879398</c:v>
                </c:pt>
                <c:pt idx="416">
                  <c:v>-8.2242180502364995E-2</c:v>
                </c:pt>
                <c:pt idx="417">
                  <c:v>1.631505537585912</c:v>
                </c:pt>
                <c:pt idx="418">
                  <c:v>1.034000268548948</c:v>
                </c:pt>
                <c:pt idx="419">
                  <c:v>-0.95624451451583203</c:v>
                </c:pt>
                <c:pt idx="420">
                  <c:v>-0.56107241955480203</c:v>
                </c:pt>
                <c:pt idx="421">
                  <c:v>0.49560310232676802</c:v>
                </c:pt>
                <c:pt idx="422">
                  <c:v>5.0543657467758996</c:v>
                </c:pt>
                <c:pt idx="423">
                  <c:v>-2.60998066812602</c:v>
                </c:pt>
                <c:pt idx="424">
                  <c:v>-0.1197725736439558</c:v>
                </c:pt>
                <c:pt idx="425">
                  <c:v>-0.15474131944939781</c:v>
                </c:pt>
                <c:pt idx="426">
                  <c:v>-0.95580360849616197</c:v>
                </c:pt>
                <c:pt idx="427">
                  <c:v>-0.61604021974443002</c:v>
                </c:pt>
                <c:pt idx="428">
                  <c:v>-1.164067350214022</c:v>
                </c:pt>
                <c:pt idx="429">
                  <c:v>0.1279958282412576</c:v>
                </c:pt>
                <c:pt idx="430">
                  <c:v>-24.251344728295798</c:v>
                </c:pt>
                <c:pt idx="431">
                  <c:v>-35.635450089034002</c:v>
                </c:pt>
                <c:pt idx="432">
                  <c:v>-19.55070729419716</c:v>
                </c:pt>
                <c:pt idx="433">
                  <c:v>-8.7063466193104002</c:v>
                </c:pt>
                <c:pt idx="434">
                  <c:v>-1.663070045682548</c:v>
                </c:pt>
                <c:pt idx="435">
                  <c:v>4.2520576819097604</c:v>
                </c:pt>
                <c:pt idx="436">
                  <c:v>8.3926549193553193</c:v>
                </c:pt>
                <c:pt idx="437">
                  <c:v>8.1353101369716203</c:v>
                </c:pt>
                <c:pt idx="438">
                  <c:v>6.02008138839716</c:v>
                </c:pt>
                <c:pt idx="439">
                  <c:v>7.5632329256270001</c:v>
                </c:pt>
                <c:pt idx="440">
                  <c:v>7.3389659263242599</c:v>
                </c:pt>
                <c:pt idx="441">
                  <c:v>6.8402972487814999</c:v>
                </c:pt>
                <c:pt idx="442">
                  <c:v>6.9801117517042401</c:v>
                </c:pt>
                <c:pt idx="443">
                  <c:v>5.9404191707921798</c:v>
                </c:pt>
                <c:pt idx="444">
                  <c:v>4.2416525486724002</c:v>
                </c:pt>
                <c:pt idx="445">
                  <c:v>3.7874380714880802</c:v>
                </c:pt>
                <c:pt idx="446">
                  <c:v>2.5475619747631799</c:v>
                </c:pt>
                <c:pt idx="447">
                  <c:v>4.0115691523364401</c:v>
                </c:pt>
                <c:pt idx="448">
                  <c:v>2.35869304640444</c:v>
                </c:pt>
                <c:pt idx="449">
                  <c:v>1.2454774111667439</c:v>
                </c:pt>
                <c:pt idx="450">
                  <c:v>2.0712708921944598</c:v>
                </c:pt>
                <c:pt idx="451">
                  <c:v>2.4670880585227399</c:v>
                </c:pt>
                <c:pt idx="452">
                  <c:v>0.24600460371768801</c:v>
                </c:pt>
                <c:pt idx="453">
                  <c:v>0.45276230025339398</c:v>
                </c:pt>
                <c:pt idx="454">
                  <c:v>1.334666511142736</c:v>
                </c:pt>
                <c:pt idx="455">
                  <c:v>0.24198963833602199</c:v>
                </c:pt>
                <c:pt idx="456">
                  <c:v>1.9089540919638459</c:v>
                </c:pt>
                <c:pt idx="457">
                  <c:v>25.426345375886001</c:v>
                </c:pt>
                <c:pt idx="458">
                  <c:v>18.9288110626301</c:v>
                </c:pt>
                <c:pt idx="459">
                  <c:v>20.383846358151199</c:v>
                </c:pt>
                <c:pt idx="460">
                  <c:v>14.8739358744662</c:v>
                </c:pt>
                <c:pt idx="461">
                  <c:v>6.1453526305410202</c:v>
                </c:pt>
                <c:pt idx="462">
                  <c:v>-1.0383933641412779</c:v>
                </c:pt>
                <c:pt idx="463">
                  <c:v>-3.8162215688472201</c:v>
                </c:pt>
                <c:pt idx="464">
                  <c:v>-5.33695272742324</c:v>
                </c:pt>
                <c:pt idx="465">
                  <c:v>-7.59056179161984</c:v>
                </c:pt>
                <c:pt idx="466">
                  <c:v>-8.6162011450747809</c:v>
                </c:pt>
                <c:pt idx="467">
                  <c:v>-8.0489928155141595</c:v>
                </c:pt>
                <c:pt idx="468">
                  <c:v>-7.3145073649921599</c:v>
                </c:pt>
                <c:pt idx="469">
                  <c:v>-5.7248859649803201</c:v>
                </c:pt>
                <c:pt idx="470">
                  <c:v>-4.4719872508954799</c:v>
                </c:pt>
                <c:pt idx="471">
                  <c:v>-5.0608065771744597</c:v>
                </c:pt>
                <c:pt idx="472">
                  <c:v>-4.3941065814991402</c:v>
                </c:pt>
                <c:pt idx="473">
                  <c:v>-4.56000536356244</c:v>
                </c:pt>
                <c:pt idx="474">
                  <c:v>-3.6565403972144801</c:v>
                </c:pt>
                <c:pt idx="475">
                  <c:v>-3.7118212865373201</c:v>
                </c:pt>
                <c:pt idx="476">
                  <c:v>-0.42121397511502401</c:v>
                </c:pt>
                <c:pt idx="477">
                  <c:v>-2.3103399695756002</c:v>
                </c:pt>
                <c:pt idx="478">
                  <c:v>-1.7883032926020741</c:v>
                </c:pt>
                <c:pt idx="479">
                  <c:v>0.1916291900187172</c:v>
                </c:pt>
                <c:pt idx="480">
                  <c:v>0.61318246441215396</c:v>
                </c:pt>
                <c:pt idx="481">
                  <c:v>-0.73013935824093801</c:v>
                </c:pt>
                <c:pt idx="482">
                  <c:v>-1.521209822253782</c:v>
                </c:pt>
                <c:pt idx="483">
                  <c:v>-1.1479903843477599</c:v>
                </c:pt>
                <c:pt idx="484">
                  <c:v>-7.6831831720106394E-2</c:v>
                </c:pt>
                <c:pt idx="485">
                  <c:v>0.585403104798638</c:v>
                </c:pt>
                <c:pt idx="486">
                  <c:v>0.96452523306347004</c:v>
                </c:pt>
                <c:pt idx="487">
                  <c:v>0.364977353117452</c:v>
                </c:pt>
                <c:pt idx="488">
                  <c:v>-0.80789938068955203</c:v>
                </c:pt>
                <c:pt idx="489">
                  <c:v>8.2793560749961206E-2</c:v>
                </c:pt>
                <c:pt idx="490">
                  <c:v>-0.15984167864997861</c:v>
                </c:pt>
                <c:pt idx="491">
                  <c:v>0.48524718035108999</c:v>
                </c:pt>
                <c:pt idx="492">
                  <c:v>-1.5013968352714659</c:v>
                </c:pt>
                <c:pt idx="493">
                  <c:v>-1.8650437375295581</c:v>
                </c:pt>
                <c:pt idx="494">
                  <c:v>-1.212270375204956</c:v>
                </c:pt>
                <c:pt idx="495">
                  <c:v>-0.75246661326855002</c:v>
                </c:pt>
                <c:pt idx="496">
                  <c:v>0.35295385417517</c:v>
                </c:pt>
                <c:pt idx="497">
                  <c:v>1.0157385105469421</c:v>
                </c:pt>
                <c:pt idx="498">
                  <c:v>-0.19859779754289481</c:v>
                </c:pt>
                <c:pt idx="499">
                  <c:v>-0.93596545688093602</c:v>
                </c:pt>
                <c:pt idx="500">
                  <c:v>-0.55779858708296204</c:v>
                </c:pt>
                <c:pt idx="501">
                  <c:v>-0.29839052648931402</c:v>
                </c:pt>
                <c:pt idx="502">
                  <c:v>0.661919395863376</c:v>
                </c:pt>
                <c:pt idx="503">
                  <c:v>0.43409065303156602</c:v>
                </c:pt>
                <c:pt idx="504">
                  <c:v>-1.2999873780500399</c:v>
                </c:pt>
                <c:pt idx="505">
                  <c:v>0.84228867449168598</c:v>
                </c:pt>
                <c:pt idx="506">
                  <c:v>1.3326966723645339</c:v>
                </c:pt>
                <c:pt idx="507">
                  <c:v>-0.78942270655468605</c:v>
                </c:pt>
                <c:pt idx="508">
                  <c:v>-1.2699784202298341</c:v>
                </c:pt>
                <c:pt idx="509">
                  <c:v>-0.71768765867915596</c:v>
                </c:pt>
                <c:pt idx="510">
                  <c:v>2.0157213359135402</c:v>
                </c:pt>
                <c:pt idx="511">
                  <c:v>-1.119398611422912</c:v>
                </c:pt>
                <c:pt idx="512">
                  <c:v>0.1525628231086798</c:v>
                </c:pt>
                <c:pt idx="513">
                  <c:v>0.92750173236228795</c:v>
                </c:pt>
                <c:pt idx="514">
                  <c:v>-0.21362030487566999</c:v>
                </c:pt>
                <c:pt idx="515">
                  <c:v>-0.905024762438976</c:v>
                </c:pt>
                <c:pt idx="516">
                  <c:v>-0.50003316508907203</c:v>
                </c:pt>
                <c:pt idx="517">
                  <c:v>-0.22696691551588</c:v>
                </c:pt>
                <c:pt idx="518">
                  <c:v>-4.8244509254128799E-2</c:v>
                </c:pt>
                <c:pt idx="519">
                  <c:v>0.85026210384571599</c:v>
                </c:pt>
                <c:pt idx="520">
                  <c:v>-0.99745223247006198</c:v>
                </c:pt>
                <c:pt idx="521">
                  <c:v>0.27386120375114398</c:v>
                </c:pt>
                <c:pt idx="522">
                  <c:v>1.0421783904725981</c:v>
                </c:pt>
                <c:pt idx="523">
                  <c:v>0.67793579502845203</c:v>
                </c:pt>
                <c:pt idx="524">
                  <c:v>0.42151489666551201</c:v>
                </c:pt>
                <c:pt idx="525">
                  <c:v>-0.54271187768289197</c:v>
                </c:pt>
                <c:pt idx="526">
                  <c:v>-0.32292632084356399</c:v>
                </c:pt>
                <c:pt idx="527">
                  <c:v>-0.17223224979997279</c:v>
                </c:pt>
                <c:pt idx="528">
                  <c:v>-7.1356801547717993E-2</c:v>
                </c:pt>
                <c:pt idx="529">
                  <c:v>-5.9427932378032398E-3</c:v>
                </c:pt>
                <c:pt idx="530">
                  <c:v>3.4538178440438397E-2</c:v>
                </c:pt>
                <c:pt idx="531">
                  <c:v>5.7754816071340802E-2</c:v>
                </c:pt>
                <c:pt idx="532">
                  <c:v>-1.5034596920972441</c:v>
                </c:pt>
                <c:pt idx="533">
                  <c:v>-0.81789767521047196</c:v>
                </c:pt>
                <c:pt idx="534">
                  <c:v>1.2152997902063001</c:v>
                </c:pt>
                <c:pt idx="535">
                  <c:v>4.7352727371326397E-2</c:v>
                </c:pt>
                <c:pt idx="536">
                  <c:v>0.1135738805149276</c:v>
                </c:pt>
                <c:pt idx="537">
                  <c:v>-0.63731691077215602</c:v>
                </c:pt>
                <c:pt idx="538">
                  <c:v>-0.28176651852613399</c:v>
                </c:pt>
                <c:pt idx="539">
                  <c:v>0.73643304783929597</c:v>
                </c:pt>
                <c:pt idx="540">
                  <c:v>-0.2458429000871</c:v>
                </c:pt>
                <c:pt idx="541">
                  <c:v>1.5209645077615199</c:v>
                </c:pt>
                <c:pt idx="542">
                  <c:v>0.96107002596593005</c:v>
                </c:pt>
                <c:pt idx="543">
                  <c:v>0.57090483398194003</c:v>
                </c:pt>
                <c:pt idx="544">
                  <c:v>-0.48245081028276399</c:v>
                </c:pt>
                <c:pt idx="545">
                  <c:v>-0.32023314179962797</c:v>
                </c:pt>
                <c:pt idx="546">
                  <c:v>-0.20507774126837999</c:v>
                </c:pt>
                <c:pt idx="547">
                  <c:v>-0.91075305536110396</c:v>
                </c:pt>
                <c:pt idx="548">
                  <c:v>-0.51429733720466597</c:v>
                </c:pt>
                <c:pt idx="549">
                  <c:v>-0.245921928351374</c:v>
                </c:pt>
                <c:pt idx="550">
                  <c:v>-6.9263581158818394E-2</c:v>
                </c:pt>
                <c:pt idx="551">
                  <c:v>0.82868847826317804</c:v>
                </c:pt>
                <c:pt idx="552">
                  <c:v>0.55430247577886005</c:v>
                </c:pt>
                <c:pt idx="553">
                  <c:v>-1.213296880689708</c:v>
                </c:pt>
                <c:pt idx="554">
                  <c:v>-0.66836745974452205</c:v>
                </c:pt>
                <c:pt idx="555">
                  <c:v>-1.0873734167499181</c:v>
                </c:pt>
                <c:pt idx="556">
                  <c:v>1.065727861243412</c:v>
                </c:pt>
                <c:pt idx="557">
                  <c:v>0.76458032438930201</c:v>
                </c:pt>
                <c:pt idx="558">
                  <c:v>-0.24327915249384</c:v>
                </c:pt>
                <c:pt idx="559">
                  <c:v>0.72162388946660605</c:v>
                </c:pt>
                <c:pt idx="560">
                  <c:v>0.49352491608266202</c:v>
                </c:pt>
                <c:pt idx="561">
                  <c:v>0.32967093492090799</c:v>
                </c:pt>
                <c:pt idx="562">
                  <c:v>-0.57286454328486802</c:v>
                </c:pt>
                <c:pt idx="563">
                  <c:v>1.25863576032334</c:v>
                </c:pt>
                <c:pt idx="564">
                  <c:v>0.75095066486405004</c:v>
                </c:pt>
                <c:pt idx="565">
                  <c:v>-0.38319827500761799</c:v>
                </c:pt>
                <c:pt idx="566">
                  <c:v>-0.27526187720207801</c:v>
                </c:pt>
                <c:pt idx="567">
                  <c:v>-0.1956334331375888</c:v>
                </c:pt>
                <c:pt idx="568">
                  <c:v>-0.92348552716291998</c:v>
                </c:pt>
                <c:pt idx="569">
                  <c:v>0.24610449227659201</c:v>
                </c:pt>
                <c:pt idx="570">
                  <c:v>-0.61952729629099001</c:v>
                </c:pt>
                <c:pt idx="571">
                  <c:v>0.45069624008891801</c:v>
                </c:pt>
                <c:pt idx="572">
                  <c:v>-0.48578331724391399</c:v>
                </c:pt>
                <c:pt idx="573">
                  <c:v>-0.25156064059516398</c:v>
                </c:pt>
                <c:pt idx="574">
                  <c:v>-9.55370012619602E-2</c:v>
                </c:pt>
                <c:pt idx="575">
                  <c:v>0.79086632279833402</c:v>
                </c:pt>
                <c:pt idx="576">
                  <c:v>-0.27491248424046399</c:v>
                </c:pt>
                <c:pt idx="577">
                  <c:v>-0.13019668041442839</c:v>
                </c:pt>
                <c:pt idx="578">
                  <c:v>-3.4974244948417998E-2</c:v>
                </c:pt>
                <c:pt idx="579">
                  <c:v>0.81118077216636597</c:v>
                </c:pt>
                <c:pt idx="580">
                  <c:v>-0.28027813526452799</c:v>
                </c:pt>
                <c:pt idx="581">
                  <c:v>-0.15107096245953319</c:v>
                </c:pt>
                <c:pt idx="582">
                  <c:v>-6.4367298996874406E-2</c:v>
                </c:pt>
                <c:pt idx="583">
                  <c:v>1.563997224909744</c:v>
                </c:pt>
                <c:pt idx="584">
                  <c:v>0.91682658902151004</c:v>
                </c:pt>
                <c:pt idx="585">
                  <c:v>-0.31085224711825998</c:v>
                </c:pt>
                <c:pt idx="586">
                  <c:v>-1.049986128091182</c:v>
                </c:pt>
                <c:pt idx="587">
                  <c:v>-1.453367841291594</c:v>
                </c:pt>
                <c:pt idx="588">
                  <c:v>0.72714295811273399</c:v>
                </c:pt>
                <c:pt idx="589">
                  <c:v>-1.1129381254036239</c:v>
                </c:pt>
                <c:pt idx="590">
                  <c:v>-1.4034283261454881</c:v>
                </c:pt>
                <c:pt idx="591">
                  <c:v>5.7973151342919603E-2</c:v>
                </c:pt>
                <c:pt idx="592">
                  <c:v>0.95230672357332002</c:v>
                </c:pt>
                <c:pt idx="593">
                  <c:v>3.0272331223618401</c:v>
                </c:pt>
                <c:pt idx="594">
                  <c:v>0.22609601351247199</c:v>
                </c:pt>
                <c:pt idx="595">
                  <c:v>-1.5051083790411099</c:v>
                </c:pt>
                <c:pt idx="596">
                  <c:v>-0.13743153526485161</c:v>
                </c:pt>
                <c:pt idx="597">
                  <c:v>-1.6488801766474901</c:v>
                </c:pt>
                <c:pt idx="598">
                  <c:v>-0.92558584696959201</c:v>
                </c:pt>
                <c:pt idx="599">
                  <c:v>-0.436753639337154</c:v>
                </c:pt>
                <c:pt idx="600">
                  <c:v>-0.115706368247726</c:v>
                </c:pt>
                <c:pt idx="601">
                  <c:v>8.6870144896171203E-2</c:v>
                </c:pt>
                <c:pt idx="602">
                  <c:v>0.99273901701492195</c:v>
                </c:pt>
                <c:pt idx="603">
                  <c:v>-7.0705991158713802E-2</c:v>
                </c:pt>
                <c:pt idx="604">
                  <c:v>6.5823112458216398E-2</c:v>
                </c:pt>
                <c:pt idx="605">
                  <c:v>-0.63922703606419595</c:v>
                </c:pt>
                <c:pt idx="606">
                  <c:v>0.53042719983115405</c:v>
                </c:pt>
                <c:pt idx="607">
                  <c:v>-0.34882764150318601</c:v>
                </c:pt>
                <c:pt idx="608">
                  <c:v>0.69982573811077797</c:v>
                </c:pt>
                <c:pt idx="609">
                  <c:v>1.30959312237238</c:v>
                </c:pt>
                <c:pt idx="610">
                  <c:v>4.9221223781645E-2</c:v>
                </c:pt>
                <c:pt idx="611">
                  <c:v>1.6307460975335339</c:v>
                </c:pt>
                <c:pt idx="612">
                  <c:v>-0.62018785663851395</c:v>
                </c:pt>
                <c:pt idx="613">
                  <c:v>0.38554987494113802</c:v>
                </c:pt>
                <c:pt idx="614">
                  <c:v>-0.58721923708409596</c:v>
                </c:pt>
                <c:pt idx="615">
                  <c:v>-1.1560898232341319</c:v>
                </c:pt>
                <c:pt idx="616">
                  <c:v>-0.66358710249821795</c:v>
                </c:pt>
                <c:pt idx="617">
                  <c:v>1.242130634331758</c:v>
                </c:pt>
                <c:pt idx="618">
                  <c:v>-5.5652012216787401E-3</c:v>
                </c:pt>
                <c:pt idx="619">
                  <c:v>1.46981339016887E-2</c:v>
                </c:pt>
                <c:pt idx="620">
                  <c:v>4.7412716803135604</c:v>
                </c:pt>
                <c:pt idx="621">
                  <c:v>-0.443512188615936</c:v>
                </c:pt>
                <c:pt idx="622">
                  <c:v>-0.46186829792884398</c:v>
                </c:pt>
                <c:pt idx="623">
                  <c:v>-0.45048990196054001</c:v>
                </c:pt>
                <c:pt idx="624">
                  <c:v>-1.2079306845186979</c:v>
                </c:pt>
                <c:pt idx="625">
                  <c:v>-4.2890855969821402E-2</c:v>
                </c:pt>
                <c:pt idx="626">
                  <c:v>-4.0414775506791596</c:v>
                </c:pt>
                <c:pt idx="627">
                  <c:v>-3.1572297026721401</c:v>
                </c:pt>
                <c:pt idx="628">
                  <c:v>0.68162396161015404</c:v>
                </c:pt>
                <c:pt idx="629">
                  <c:v>1.4322310941999199</c:v>
                </c:pt>
                <c:pt idx="630">
                  <c:v>0.25215840760210201</c:v>
                </c:pt>
                <c:pt idx="631">
                  <c:v>1.0873711683524581</c:v>
                </c:pt>
                <c:pt idx="632">
                  <c:v>1.5475255098359759</c:v>
                </c:pt>
                <c:pt idx="633">
                  <c:v>0.1840127300351988</c:v>
                </c:pt>
                <c:pt idx="634">
                  <c:v>-27.373867114478799</c:v>
                </c:pt>
                <c:pt idx="635">
                  <c:v>-42.853083913862001</c:v>
                </c:pt>
                <c:pt idx="636">
                  <c:v>-21.034227132561401</c:v>
                </c:pt>
                <c:pt idx="637">
                  <c:v>-8.9874992993525407</c:v>
                </c:pt>
                <c:pt idx="638">
                  <c:v>-16.00922495045868</c:v>
                </c:pt>
                <c:pt idx="639">
                  <c:v>-6.9111413068754404</c:v>
                </c:pt>
                <c:pt idx="640">
                  <c:v>5.9178055494359603</c:v>
                </c:pt>
                <c:pt idx="641">
                  <c:v>8.6390270738539403</c:v>
                </c:pt>
                <c:pt idx="642">
                  <c:v>11.377686365767699</c:v>
                </c:pt>
                <c:pt idx="643">
                  <c:v>10.88682880286418</c:v>
                </c:pt>
                <c:pt idx="644">
                  <c:v>9.2718157769720992</c:v>
                </c:pt>
                <c:pt idx="645">
                  <c:v>6.2949132275644804</c:v>
                </c:pt>
                <c:pt idx="646">
                  <c:v>11.17548775262782</c:v>
                </c:pt>
                <c:pt idx="647">
                  <c:v>11.969115142174919</c:v>
                </c:pt>
                <c:pt idx="648">
                  <c:v>7.9680071715366196</c:v>
                </c:pt>
                <c:pt idx="649">
                  <c:v>6.7340772398633799</c:v>
                </c:pt>
                <c:pt idx="650">
                  <c:v>5.6609678326695603</c:v>
                </c:pt>
                <c:pt idx="651">
                  <c:v>5.51238327690454</c:v>
                </c:pt>
                <c:pt idx="652">
                  <c:v>4.3724024688556797</c:v>
                </c:pt>
                <c:pt idx="653">
                  <c:v>2.6977058289970599</c:v>
                </c:pt>
                <c:pt idx="654">
                  <c:v>1.5628713960540841</c:v>
                </c:pt>
                <c:pt idx="655">
                  <c:v>2.3581465886336201</c:v>
                </c:pt>
                <c:pt idx="656">
                  <c:v>2.7148671532439002</c:v>
                </c:pt>
                <c:pt idx="657">
                  <c:v>-0.31064668839465998</c:v>
                </c:pt>
                <c:pt idx="658">
                  <c:v>0.22500225884970801</c:v>
                </c:pt>
                <c:pt idx="659">
                  <c:v>2.8605951217708601</c:v>
                </c:pt>
                <c:pt idx="660">
                  <c:v>1.1887083351293</c:v>
                </c:pt>
                <c:pt idx="661">
                  <c:v>0.13044774724250921</c:v>
                </c:pt>
                <c:pt idx="662">
                  <c:v>1.819028580076808</c:v>
                </c:pt>
                <c:pt idx="663">
                  <c:v>0.40952426526973201</c:v>
                </c:pt>
                <c:pt idx="664">
                  <c:v>1.0983933903608281</c:v>
                </c:pt>
                <c:pt idx="665">
                  <c:v>-9.6515131919466604E-2</c:v>
                </c:pt>
                <c:pt idx="666">
                  <c:v>3.07348925654532</c:v>
                </c:pt>
                <c:pt idx="667">
                  <c:v>-0.61686284994335605</c:v>
                </c:pt>
                <c:pt idx="668">
                  <c:v>-0.46417299217982999</c:v>
                </c:pt>
                <c:pt idx="669">
                  <c:v>0.42664135714689999</c:v>
                </c:pt>
                <c:pt idx="670">
                  <c:v>-0.61420568718216195</c:v>
                </c:pt>
                <c:pt idx="671">
                  <c:v>-1.2057479797172459</c:v>
                </c:pt>
                <c:pt idx="672">
                  <c:v>5.3119606031852402E-2</c:v>
                </c:pt>
                <c:pt idx="673">
                  <c:v>2.7006636389778599E-2</c:v>
                </c:pt>
                <c:pt idx="674">
                  <c:v>9.9449641725488994E-3</c:v>
                </c:pt>
                <c:pt idx="675">
                  <c:v>-2.3285625573117001</c:v>
                </c:pt>
                <c:pt idx="676">
                  <c:v>0.27017358889773002</c:v>
                </c:pt>
                <c:pt idx="677">
                  <c:v>1.0338228686450219</c:v>
                </c:pt>
                <c:pt idx="678">
                  <c:v>-0.889353418910664</c:v>
                </c:pt>
                <c:pt idx="679">
                  <c:v>-0.44229214218986401</c:v>
                </c:pt>
                <c:pt idx="680">
                  <c:v>-0.92857148868345196</c:v>
                </c:pt>
                <c:pt idx="681">
                  <c:v>0.37898715154423401</c:v>
                </c:pt>
                <c:pt idx="682">
                  <c:v>1.9167187671327679</c:v>
                </c:pt>
                <c:pt idx="683">
                  <c:v>-1.139452118163284</c:v>
                </c:pt>
                <c:pt idx="684">
                  <c:v>0.97055488359710596</c:v>
                </c:pt>
                <c:pt idx="685">
                  <c:v>0.63115922701293004</c:v>
                </c:pt>
                <c:pt idx="686">
                  <c:v>0.39664686103594199</c:v>
                </c:pt>
                <c:pt idx="687">
                  <c:v>0.236710713842052</c:v>
                </c:pt>
                <c:pt idx="688">
                  <c:v>0.90513453870609994</c:v>
                </c:pt>
                <c:pt idx="689">
                  <c:v>-1.844148040600408</c:v>
                </c:pt>
                <c:pt idx="690">
                  <c:v>0.484628399083046</c:v>
                </c:pt>
                <c:pt idx="691">
                  <c:v>-0.47542618771234202</c:v>
                </c:pt>
                <c:pt idx="692">
                  <c:v>-0.24957756492765401</c:v>
                </c:pt>
                <c:pt idx="693">
                  <c:v>0.67369178606181801</c:v>
                </c:pt>
                <c:pt idx="694">
                  <c:v>-0.36003151661871202</c:v>
                </c:pt>
                <c:pt idx="695">
                  <c:v>0.59189907425446397</c:v>
                </c:pt>
                <c:pt idx="696">
                  <c:v>1.1310534835138779</c:v>
                </c:pt>
                <c:pt idx="697">
                  <c:v>-0.15509529282519499</c:v>
                </c:pt>
                <c:pt idx="698">
                  <c:v>-1.691744233948492</c:v>
                </c:pt>
                <c:pt idx="699">
                  <c:v>-0.19747079560412839</c:v>
                </c:pt>
                <c:pt idx="700">
                  <c:v>-1.6219361722233481</c:v>
                </c:pt>
                <c:pt idx="701">
                  <c:v>-6.4359715835378195E-2</c:v>
                </c:pt>
                <c:pt idx="702">
                  <c:v>-0.68198911305282806</c:v>
                </c:pt>
                <c:pt idx="703">
                  <c:v>1.310061517222646</c:v>
                </c:pt>
                <c:pt idx="704">
                  <c:v>0.10718940148117979</c:v>
                </c:pt>
                <c:pt idx="705">
                  <c:v>0.15896724578392599</c:v>
                </c:pt>
                <c:pt idx="706">
                  <c:v>0.95761085233378396</c:v>
                </c:pt>
                <c:pt idx="707">
                  <c:v>2.1622201887344801</c:v>
                </c:pt>
                <c:pt idx="708">
                  <c:v>-1.105004602905248</c:v>
                </c:pt>
                <c:pt idx="709">
                  <c:v>-0.67420690573820596</c:v>
                </c:pt>
                <c:pt idx="710">
                  <c:v>2.71997408161688</c:v>
                </c:pt>
                <c:pt idx="711">
                  <c:v>-0.81877668032105599</c:v>
                </c:pt>
                <c:pt idx="712">
                  <c:v>-3.6680835243832401</c:v>
                </c:pt>
                <c:pt idx="713">
                  <c:v>0.24458240221584199</c:v>
                </c:pt>
                <c:pt idx="714">
                  <c:v>0.24245308054673001</c:v>
                </c:pt>
                <c:pt idx="715">
                  <c:v>1.0042988069046641</c:v>
                </c:pt>
                <c:pt idx="716">
                  <c:v>-0.14230284976122781</c:v>
                </c:pt>
                <c:pt idx="717">
                  <c:v>-2.3712239169773799</c:v>
                </c:pt>
                <c:pt idx="718">
                  <c:v>-7.4598744713355396</c:v>
                </c:pt>
                <c:pt idx="719">
                  <c:v>-2.3644622147298202</c:v>
                </c:pt>
                <c:pt idx="720">
                  <c:v>-1.5294637812360281</c:v>
                </c:pt>
                <c:pt idx="721">
                  <c:v>-1.7287807529568899</c:v>
                </c:pt>
                <c:pt idx="722">
                  <c:v>9.0830587120163795</c:v>
                </c:pt>
                <c:pt idx="723">
                  <c:v>3.4474610984484402</c:v>
                </c:pt>
                <c:pt idx="724">
                  <c:v>-0.85845056107523998</c:v>
                </c:pt>
                <c:pt idx="725">
                  <c:v>0.49318775115376001</c:v>
                </c:pt>
                <c:pt idx="726">
                  <c:v>1.274428391703486</c:v>
                </c:pt>
                <c:pt idx="727">
                  <c:v>-0.64886853567866798</c:v>
                </c:pt>
                <c:pt idx="728">
                  <c:v>-1.762686653298166</c:v>
                </c:pt>
                <c:pt idx="729">
                  <c:v>-1.278770886222254E-2</c:v>
                </c:pt>
                <c:pt idx="730">
                  <c:v>1.0307031050120261</c:v>
                </c:pt>
                <c:pt idx="731">
                  <c:v>-44.878245243501397</c:v>
                </c:pt>
                <c:pt idx="732">
                  <c:v>-92.080505009506197</c:v>
                </c:pt>
                <c:pt idx="733">
                  <c:v>-19.77725773982672</c:v>
                </c:pt>
                <c:pt idx="734">
                  <c:v>169.47439799021339</c:v>
                </c:pt>
                <c:pt idx="735">
                  <c:v>133.5594538715892</c:v>
                </c:pt>
                <c:pt idx="736">
                  <c:v>117.661374530736</c:v>
                </c:pt>
                <c:pt idx="737">
                  <c:v>54.763768908968999</c:v>
                </c:pt>
                <c:pt idx="738">
                  <c:v>12.1409484874657</c:v>
                </c:pt>
                <c:pt idx="739">
                  <c:v>-12.080514509758419</c:v>
                </c:pt>
                <c:pt idx="740">
                  <c:v>-31.9373050629594</c:v>
                </c:pt>
                <c:pt idx="741">
                  <c:v>-21.6088818777766</c:v>
                </c:pt>
                <c:pt idx="742">
                  <c:v>-22.000702660089999</c:v>
                </c:pt>
                <c:pt idx="743">
                  <c:v>-12.366917155652059</c:v>
                </c:pt>
                <c:pt idx="744">
                  <c:v>-25.767133911686798</c:v>
                </c:pt>
                <c:pt idx="745">
                  <c:v>-50.513373459658801</c:v>
                </c:pt>
                <c:pt idx="746">
                  <c:v>-23.9992541845786</c:v>
                </c:pt>
                <c:pt idx="747">
                  <c:v>-25.8531309905106</c:v>
                </c:pt>
                <c:pt idx="748">
                  <c:v>-23.519355773137601</c:v>
                </c:pt>
                <c:pt idx="749">
                  <c:v>-20.1611427020968</c:v>
                </c:pt>
                <c:pt idx="750">
                  <c:v>-15.47197385817268</c:v>
                </c:pt>
                <c:pt idx="751">
                  <c:v>-14.975207293800979</c:v>
                </c:pt>
                <c:pt idx="752">
                  <c:v>-9.9553657574045609</c:v>
                </c:pt>
                <c:pt idx="753">
                  <c:v>-7.8702265093059003</c:v>
                </c:pt>
                <c:pt idx="754">
                  <c:v>-7.78687626649576</c:v>
                </c:pt>
                <c:pt idx="755">
                  <c:v>-6.5846842623309403</c:v>
                </c:pt>
                <c:pt idx="756">
                  <c:v>-5.5153038472574796</c:v>
                </c:pt>
                <c:pt idx="757">
                  <c:v>-5.3866169129878001</c:v>
                </c:pt>
                <c:pt idx="758">
                  <c:v>-4.2595906326470798</c:v>
                </c:pt>
                <c:pt idx="759">
                  <c:v>-4.9551386227616998</c:v>
                </c:pt>
                <c:pt idx="760">
                  <c:v>14.1760494803351</c:v>
                </c:pt>
                <c:pt idx="761">
                  <c:v>-6.3087820006431201</c:v>
                </c:pt>
                <c:pt idx="762">
                  <c:v>-7.2271499577198197</c:v>
                </c:pt>
                <c:pt idx="763">
                  <c:v>-3.4662370513671399</c:v>
                </c:pt>
                <c:pt idx="764">
                  <c:v>-4.9076057502015997</c:v>
                </c:pt>
                <c:pt idx="765">
                  <c:v>-2.3987250119530401</c:v>
                </c:pt>
                <c:pt idx="766">
                  <c:v>9.0128702343284797</c:v>
                </c:pt>
                <c:pt idx="767">
                  <c:v>12.79704354744166</c:v>
                </c:pt>
                <c:pt idx="768">
                  <c:v>-11.13446270400854</c:v>
                </c:pt>
                <c:pt idx="769">
                  <c:v>-8.4292937629992206</c:v>
                </c:pt>
                <c:pt idx="770">
                  <c:v>-4.6800271133734803</c:v>
                </c:pt>
                <c:pt idx="771">
                  <c:v>10.867346751699721</c:v>
                </c:pt>
                <c:pt idx="772">
                  <c:v>-6.1520587586374598</c:v>
                </c:pt>
                <c:pt idx="773">
                  <c:v>-3.2064890028242399</c:v>
                </c:pt>
                <c:pt idx="774">
                  <c:v>-14.05935823741738</c:v>
                </c:pt>
                <c:pt idx="775">
                  <c:v>2.1161827406767202</c:v>
                </c:pt>
                <c:pt idx="776">
                  <c:v>0.40358779650413601</c:v>
                </c:pt>
                <c:pt idx="777">
                  <c:v>1.6940847515558759</c:v>
                </c:pt>
                <c:pt idx="778">
                  <c:v>3.6996366105189797E-2</c:v>
                </c:pt>
                <c:pt idx="779">
                  <c:v>1.38099559513134</c:v>
                </c:pt>
                <c:pt idx="780">
                  <c:v>1.3835980825002301</c:v>
                </c:pt>
                <c:pt idx="781">
                  <c:v>31.1381386414064</c:v>
                </c:pt>
                <c:pt idx="782">
                  <c:v>1.505188802014314</c:v>
                </c:pt>
                <c:pt idx="783">
                  <c:v>-27.4889120869822</c:v>
                </c:pt>
                <c:pt idx="784">
                  <c:v>-6.3324168300276202</c:v>
                </c:pt>
                <c:pt idx="785">
                  <c:v>3.63417412287686</c:v>
                </c:pt>
                <c:pt idx="786">
                  <c:v>-79.495100272651797</c:v>
                </c:pt>
                <c:pt idx="787">
                  <c:v>-144.62343967965981</c:v>
                </c:pt>
                <c:pt idx="788">
                  <c:v>-76.118097409024998</c:v>
                </c:pt>
                <c:pt idx="789">
                  <c:v>-33.592459692009399</c:v>
                </c:pt>
                <c:pt idx="790">
                  <c:v>-1.8727161355270241</c:v>
                </c:pt>
                <c:pt idx="791">
                  <c:v>18.804829228080479</c:v>
                </c:pt>
                <c:pt idx="792">
                  <c:v>34.6812385174442</c:v>
                </c:pt>
                <c:pt idx="793">
                  <c:v>26.070218859851</c:v>
                </c:pt>
                <c:pt idx="794">
                  <c:v>28.141912505433201</c:v>
                </c:pt>
                <c:pt idx="795">
                  <c:v>25.6003052958912</c:v>
                </c:pt>
                <c:pt idx="796">
                  <c:v>25.0954060049486</c:v>
                </c:pt>
                <c:pt idx="797">
                  <c:v>39.613545952417397</c:v>
                </c:pt>
                <c:pt idx="798">
                  <c:v>30.711981961365002</c:v>
                </c:pt>
                <c:pt idx="799">
                  <c:v>23.9359545888084</c:v>
                </c:pt>
                <c:pt idx="800">
                  <c:v>18.741575826990019</c:v>
                </c:pt>
                <c:pt idx="801">
                  <c:v>13.96445630620444</c:v>
                </c:pt>
                <c:pt idx="802">
                  <c:v>11.98222761460328</c:v>
                </c:pt>
                <c:pt idx="803">
                  <c:v>10.20407931574154</c:v>
                </c:pt>
                <c:pt idx="804">
                  <c:v>12.489313897557739</c:v>
                </c:pt>
                <c:pt idx="805">
                  <c:v>18.599675476794239</c:v>
                </c:pt>
                <c:pt idx="806">
                  <c:v>1.2139639886273701</c:v>
                </c:pt>
                <c:pt idx="807">
                  <c:v>1.684197469665508</c:v>
                </c:pt>
                <c:pt idx="808">
                  <c:v>1.877868212948016</c:v>
                </c:pt>
                <c:pt idx="809">
                  <c:v>-28.972801936751399</c:v>
                </c:pt>
                <c:pt idx="810">
                  <c:v>-36.362468554434002</c:v>
                </c:pt>
                <c:pt idx="811">
                  <c:v>-44.771601140652599</c:v>
                </c:pt>
                <c:pt idx="812">
                  <c:v>-22.535775040386</c:v>
                </c:pt>
                <c:pt idx="813">
                  <c:v>-4.4729003804719802</c:v>
                </c:pt>
                <c:pt idx="814">
                  <c:v>6.2339607227062599</c:v>
                </c:pt>
                <c:pt idx="815">
                  <c:v>12.069216515134499</c:v>
                </c:pt>
                <c:pt idx="816">
                  <c:v>20.857329069533801</c:v>
                </c:pt>
                <c:pt idx="817">
                  <c:v>-5.6280313835319404</c:v>
                </c:pt>
                <c:pt idx="818">
                  <c:v>8.4003350725719805</c:v>
                </c:pt>
                <c:pt idx="819">
                  <c:v>6.1127475860411797</c:v>
                </c:pt>
                <c:pt idx="820">
                  <c:v>5.2436404000239198</c:v>
                </c:pt>
                <c:pt idx="821">
                  <c:v>9.7828930672794208</c:v>
                </c:pt>
                <c:pt idx="822">
                  <c:v>8.0569925179789799</c:v>
                </c:pt>
                <c:pt idx="823">
                  <c:v>9.6758249795395201</c:v>
                </c:pt>
                <c:pt idx="824">
                  <c:v>11.59730099865304</c:v>
                </c:pt>
                <c:pt idx="825">
                  <c:v>7.5224988178203001</c:v>
                </c:pt>
                <c:pt idx="826">
                  <c:v>6.3142541420956597</c:v>
                </c:pt>
                <c:pt idx="827">
                  <c:v>6.8051324842192198</c:v>
                </c:pt>
                <c:pt idx="828">
                  <c:v>-37.276820741469201</c:v>
                </c:pt>
                <c:pt idx="829">
                  <c:v>-29.193957037506198</c:v>
                </c:pt>
                <c:pt idx="830">
                  <c:v>-34.185896113638996</c:v>
                </c:pt>
                <c:pt idx="831">
                  <c:v>-104.87330452107381</c:v>
                </c:pt>
                <c:pt idx="832">
                  <c:v>-62.573864892482</c:v>
                </c:pt>
                <c:pt idx="833">
                  <c:v>-16.360763075668</c:v>
                </c:pt>
                <c:pt idx="834">
                  <c:v>8.5526699183660195</c:v>
                </c:pt>
                <c:pt idx="835">
                  <c:v>22.390864416115399</c:v>
                </c:pt>
                <c:pt idx="836">
                  <c:v>123.712927652776</c:v>
                </c:pt>
                <c:pt idx="837">
                  <c:v>122.52910360126241</c:v>
                </c:pt>
                <c:pt idx="838">
                  <c:v>95.008486737026203</c:v>
                </c:pt>
                <c:pt idx="839">
                  <c:v>39.391946467735202</c:v>
                </c:pt>
                <c:pt idx="840">
                  <c:v>16.243967535965361</c:v>
                </c:pt>
                <c:pt idx="841">
                  <c:v>6.2108779455686802</c:v>
                </c:pt>
                <c:pt idx="842">
                  <c:v>-0.50301799596116803</c:v>
                </c:pt>
                <c:pt idx="843">
                  <c:v>1.0396500613255779</c:v>
                </c:pt>
                <c:pt idx="844">
                  <c:v>-57.198751974292598</c:v>
                </c:pt>
                <c:pt idx="845">
                  <c:v>-91.558231362937207</c:v>
                </c:pt>
                <c:pt idx="846">
                  <c:v>-86.488826750224405</c:v>
                </c:pt>
                <c:pt idx="847">
                  <c:v>-80.321916736955203</c:v>
                </c:pt>
                <c:pt idx="848">
                  <c:v>-24.100432936577601</c:v>
                </c:pt>
                <c:pt idx="849">
                  <c:v>3.7570407282124001</c:v>
                </c:pt>
                <c:pt idx="850">
                  <c:v>20.207256321216001</c:v>
                </c:pt>
                <c:pt idx="851">
                  <c:v>12.49533037281792</c:v>
                </c:pt>
                <c:pt idx="852">
                  <c:v>49.660274705185202</c:v>
                </c:pt>
                <c:pt idx="853">
                  <c:v>97.340914757549996</c:v>
                </c:pt>
                <c:pt idx="854">
                  <c:v>-16.797705236937219</c:v>
                </c:pt>
                <c:pt idx="855">
                  <c:v>-20.343487563701999</c:v>
                </c:pt>
                <c:pt idx="856">
                  <c:v>-30.715109017701401</c:v>
                </c:pt>
                <c:pt idx="857">
                  <c:v>-19.7389563926425</c:v>
                </c:pt>
                <c:pt idx="858">
                  <c:v>-38.397754130013602</c:v>
                </c:pt>
                <c:pt idx="859">
                  <c:v>-42.437727914030603</c:v>
                </c:pt>
                <c:pt idx="860">
                  <c:v>-21.226598155313201</c:v>
                </c:pt>
                <c:pt idx="861">
                  <c:v>-4.2984020790255002</c:v>
                </c:pt>
              </c:numCache>
            </c:numRef>
          </c:val>
          <c:smooth val="0"/>
          <c:extLst>
            <c:ext xmlns:c16="http://schemas.microsoft.com/office/drawing/2014/chart" uri="{C3380CC4-5D6E-409C-BE32-E72D297353CC}">
              <c16:uniqueId val="{00000001-A5D3-4991-AAFA-D930FA567CA2}"/>
            </c:ext>
          </c:extLst>
        </c:ser>
        <c:ser>
          <c:idx val="2"/>
          <c:order val="2"/>
          <c:spPr>
            <a:ln w="3175" cap="rnd">
              <a:solidFill>
                <a:schemeClr val="accent3"/>
              </a:solidFill>
              <a:round/>
            </a:ln>
            <a:effectLst/>
          </c:spPr>
          <c:marker>
            <c:symbol val="none"/>
          </c:marker>
          <c:cat>
            <c:numRef>
              <c:f>Finland_SSweden_600LPF_125Ah!$A$2:$A$863</c:f>
              <c:numCache>
                <c:formatCode>General</c:formatCode>
                <c:ptCount val="862"/>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numCache>
            </c:numRef>
          </c:cat>
          <c:val>
            <c:numRef>
              <c:f>Finland_SSweden_600LPF_125Ah!$G$2:$G$863</c:f>
              <c:numCache>
                <c:formatCode>General</c:formatCode>
                <c:ptCount val="862"/>
                <c:pt idx="0">
                  <c:v>0</c:v>
                </c:pt>
                <c:pt idx="1">
                  <c:v>0.15000356422751582</c:v>
                </c:pt>
                <c:pt idx="2">
                  <c:v>2.673752083878618E-4</c:v>
                </c:pt>
                <c:pt idx="3">
                  <c:v>11.4430391335062</c:v>
                </c:pt>
                <c:pt idx="4">
                  <c:v>48.580930743261121</c:v>
                </c:pt>
                <c:pt idx="5">
                  <c:v>86.127582272841266</c:v>
                </c:pt>
                <c:pt idx="6">
                  <c:v>109.9980524478762</c:v>
                </c:pt>
                <c:pt idx="7">
                  <c:v>120.6880381552662</c:v>
                </c:pt>
                <c:pt idx="8">
                  <c:v>124.84082530596599</c:v>
                </c:pt>
                <c:pt idx="9">
                  <c:v>126.37395584077591</c:v>
                </c:pt>
                <c:pt idx="10">
                  <c:v>126.3950386590312</c:v>
                </c:pt>
                <c:pt idx="11">
                  <c:v>125.3308692303459</c:v>
                </c:pt>
                <c:pt idx="12">
                  <c:v>127.13952607066081</c:v>
                </c:pt>
                <c:pt idx="13">
                  <c:v>159.44498314221599</c:v>
                </c:pt>
                <c:pt idx="14">
                  <c:v>288.36227336289659</c:v>
                </c:pt>
                <c:pt idx="15">
                  <c:v>590.41437020441185</c:v>
                </c:pt>
                <c:pt idx="16">
                  <c:v>801.04186975715106</c:v>
                </c:pt>
                <c:pt idx="17">
                  <c:v>874.6965116159472</c:v>
                </c:pt>
                <c:pt idx="18">
                  <c:v>909.75292522898405</c:v>
                </c:pt>
                <c:pt idx="19">
                  <c:v>900.96794322751805</c:v>
                </c:pt>
                <c:pt idx="20">
                  <c:v>855.23823907959422</c:v>
                </c:pt>
                <c:pt idx="21">
                  <c:v>808.75205400964592</c:v>
                </c:pt>
                <c:pt idx="22">
                  <c:v>765.98810469296814</c:v>
                </c:pt>
                <c:pt idx="23">
                  <c:v>727.47053636712565</c:v>
                </c:pt>
                <c:pt idx="24">
                  <c:v>702.29149879636623</c:v>
                </c:pt>
                <c:pt idx="25">
                  <c:v>685.66202964256502</c:v>
                </c:pt>
                <c:pt idx="26">
                  <c:v>669.22593497032949</c:v>
                </c:pt>
                <c:pt idx="27">
                  <c:v>655.98613056966963</c:v>
                </c:pt>
                <c:pt idx="28">
                  <c:v>646.66482353481422</c:v>
                </c:pt>
                <c:pt idx="29">
                  <c:v>640.83891736457997</c:v>
                </c:pt>
                <c:pt idx="30">
                  <c:v>638.85830315131261</c:v>
                </c:pt>
                <c:pt idx="31">
                  <c:v>638.58882509730711</c:v>
                </c:pt>
                <c:pt idx="32">
                  <c:v>638.46219130541374</c:v>
                </c:pt>
                <c:pt idx="33">
                  <c:v>638.76828388071146</c:v>
                </c:pt>
                <c:pt idx="34">
                  <c:v>638.85179956599177</c:v>
                </c:pt>
                <c:pt idx="35">
                  <c:v>638.77728099844626</c:v>
                </c:pt>
                <c:pt idx="36">
                  <c:v>639.77289032044894</c:v>
                </c:pt>
                <c:pt idx="37">
                  <c:v>641.39262338604146</c:v>
                </c:pt>
                <c:pt idx="38">
                  <c:v>642.15424883785408</c:v>
                </c:pt>
                <c:pt idx="39">
                  <c:v>642.55072776494217</c:v>
                </c:pt>
                <c:pt idx="40">
                  <c:v>643.22763484959808</c:v>
                </c:pt>
                <c:pt idx="41">
                  <c:v>643.22833058089282</c:v>
                </c:pt>
                <c:pt idx="42">
                  <c:v>642.79623812121724</c:v>
                </c:pt>
                <c:pt idx="43">
                  <c:v>643.27999876156264</c:v>
                </c:pt>
                <c:pt idx="44">
                  <c:v>643.6768847299353</c:v>
                </c:pt>
                <c:pt idx="45">
                  <c:v>643.6808819251379</c:v>
                </c:pt>
                <c:pt idx="46">
                  <c:v>644.18069120692587</c:v>
                </c:pt>
                <c:pt idx="47">
                  <c:v>645.65153779311095</c:v>
                </c:pt>
                <c:pt idx="48">
                  <c:v>647.06998656042902</c:v>
                </c:pt>
                <c:pt idx="49">
                  <c:v>647.47435819962504</c:v>
                </c:pt>
                <c:pt idx="50">
                  <c:v>648.00270250727488</c:v>
                </c:pt>
                <c:pt idx="51">
                  <c:v>647.91088147572032</c:v>
                </c:pt>
                <c:pt idx="52">
                  <c:v>646.64634023339397</c:v>
                </c:pt>
                <c:pt idx="53">
                  <c:v>645.82499540628532</c:v>
                </c:pt>
                <c:pt idx="54">
                  <c:v>645.88666209567396</c:v>
                </c:pt>
                <c:pt idx="55">
                  <c:v>645.93560111559668</c:v>
                </c:pt>
                <c:pt idx="56">
                  <c:v>645.58191868690596</c:v>
                </c:pt>
                <c:pt idx="57">
                  <c:v>645.16389541918022</c:v>
                </c:pt>
                <c:pt idx="58">
                  <c:v>645.11287818781409</c:v>
                </c:pt>
                <c:pt idx="59">
                  <c:v>645.50992772109589</c:v>
                </c:pt>
                <c:pt idx="60">
                  <c:v>645.1402754681892</c:v>
                </c:pt>
                <c:pt idx="61">
                  <c:v>644.76357484941184</c:v>
                </c:pt>
                <c:pt idx="62">
                  <c:v>645.32169591063655</c:v>
                </c:pt>
                <c:pt idx="63">
                  <c:v>646.13059332503667</c:v>
                </c:pt>
                <c:pt idx="64">
                  <c:v>646.46009553175099</c:v>
                </c:pt>
                <c:pt idx="65">
                  <c:v>646.29540192458342</c:v>
                </c:pt>
                <c:pt idx="66">
                  <c:v>646.17923290422596</c:v>
                </c:pt>
                <c:pt idx="67">
                  <c:v>646.09862978381136</c:v>
                </c:pt>
                <c:pt idx="68">
                  <c:v>646.25778602132129</c:v>
                </c:pt>
                <c:pt idx="69">
                  <c:v>646.56254867931443</c:v>
                </c:pt>
                <c:pt idx="70">
                  <c:v>646.77001468028755</c:v>
                </c:pt>
                <c:pt idx="71">
                  <c:v>646.9077200676029</c:v>
                </c:pt>
                <c:pt idx="72">
                  <c:v>646.78205216451693</c:v>
                </c:pt>
                <c:pt idx="73">
                  <c:v>646.92250238633574</c:v>
                </c:pt>
                <c:pt idx="74">
                  <c:v>646.97593482937714</c:v>
                </c:pt>
                <c:pt idx="75">
                  <c:v>646.40324049369838</c:v>
                </c:pt>
                <c:pt idx="76">
                  <c:v>646.23920865677098</c:v>
                </c:pt>
                <c:pt idx="77">
                  <c:v>646.51852447047008</c:v>
                </c:pt>
                <c:pt idx="78">
                  <c:v>646.49859586521666</c:v>
                </c:pt>
                <c:pt idx="79">
                  <c:v>646.07559981759186</c:v>
                </c:pt>
                <c:pt idx="80">
                  <c:v>645.80535636106777</c:v>
                </c:pt>
                <c:pt idx="81">
                  <c:v>645.17794368343198</c:v>
                </c:pt>
                <c:pt idx="82">
                  <c:v>644.17076458835584</c:v>
                </c:pt>
                <c:pt idx="83">
                  <c:v>643.70959499080072</c:v>
                </c:pt>
                <c:pt idx="84">
                  <c:v>643.61231114899238</c:v>
                </c:pt>
                <c:pt idx="85">
                  <c:v>643.78508514235477</c:v>
                </c:pt>
                <c:pt idx="86">
                  <c:v>644.54972791768114</c:v>
                </c:pt>
                <c:pt idx="87">
                  <c:v>645.05183027934868</c:v>
                </c:pt>
                <c:pt idx="88">
                  <c:v>644.36986394382245</c:v>
                </c:pt>
                <c:pt idx="89">
                  <c:v>643.31954370628921</c:v>
                </c:pt>
                <c:pt idx="90">
                  <c:v>643.03937221525825</c:v>
                </c:pt>
                <c:pt idx="91">
                  <c:v>643.68663818787365</c:v>
                </c:pt>
                <c:pt idx="92">
                  <c:v>644.11018550534436</c:v>
                </c:pt>
                <c:pt idx="93">
                  <c:v>643.80527603471796</c:v>
                </c:pt>
                <c:pt idx="94">
                  <c:v>644.04930672345961</c:v>
                </c:pt>
                <c:pt idx="95">
                  <c:v>645.02303176249109</c:v>
                </c:pt>
                <c:pt idx="96">
                  <c:v>645.6727440271377</c:v>
                </c:pt>
                <c:pt idx="97">
                  <c:v>646.34243213988987</c:v>
                </c:pt>
                <c:pt idx="98">
                  <c:v>646.96232313396001</c:v>
                </c:pt>
                <c:pt idx="99">
                  <c:v>646.9580724135858</c:v>
                </c:pt>
                <c:pt idx="100">
                  <c:v>649.08975735818103</c:v>
                </c:pt>
                <c:pt idx="101">
                  <c:v>652.23828855823058</c:v>
                </c:pt>
                <c:pt idx="102">
                  <c:v>653.10688302257961</c:v>
                </c:pt>
                <c:pt idx="103">
                  <c:v>653.06590561123471</c:v>
                </c:pt>
                <c:pt idx="104">
                  <c:v>651.66762501155154</c:v>
                </c:pt>
                <c:pt idx="105">
                  <c:v>649.07063087716892</c:v>
                </c:pt>
                <c:pt idx="106">
                  <c:v>647.69692329687325</c:v>
                </c:pt>
                <c:pt idx="107">
                  <c:v>646.69277486827889</c:v>
                </c:pt>
                <c:pt idx="108">
                  <c:v>645.42970814134492</c:v>
                </c:pt>
                <c:pt idx="109">
                  <c:v>644.5843051343229</c:v>
                </c:pt>
                <c:pt idx="110">
                  <c:v>644.46516983011497</c:v>
                </c:pt>
                <c:pt idx="111">
                  <c:v>644.38125484288673</c:v>
                </c:pt>
                <c:pt idx="112">
                  <c:v>643.96640482432292</c:v>
                </c:pt>
                <c:pt idx="113">
                  <c:v>643.49833338686335</c:v>
                </c:pt>
                <c:pt idx="114">
                  <c:v>642.79981157839563</c:v>
                </c:pt>
                <c:pt idx="115">
                  <c:v>642.37415363510218</c:v>
                </c:pt>
                <c:pt idx="116">
                  <c:v>642.95844893882099</c:v>
                </c:pt>
                <c:pt idx="117">
                  <c:v>643.97935699803543</c:v>
                </c:pt>
                <c:pt idx="118">
                  <c:v>644.70188760036217</c:v>
                </c:pt>
                <c:pt idx="119">
                  <c:v>644.13568173538988</c:v>
                </c:pt>
                <c:pt idx="120">
                  <c:v>644.48973015031902</c:v>
                </c:pt>
                <c:pt idx="121">
                  <c:v>646.72835132840498</c:v>
                </c:pt>
                <c:pt idx="122">
                  <c:v>647.58028035636369</c:v>
                </c:pt>
                <c:pt idx="123">
                  <c:v>646.7388307813917</c:v>
                </c:pt>
                <c:pt idx="124">
                  <c:v>645.95896916042875</c:v>
                </c:pt>
                <c:pt idx="125">
                  <c:v>645.1770998663585</c:v>
                </c:pt>
                <c:pt idx="126">
                  <c:v>644.46154624058045</c:v>
                </c:pt>
                <c:pt idx="127">
                  <c:v>643.95732843425253</c:v>
                </c:pt>
                <c:pt idx="128">
                  <c:v>643.42901084125231</c:v>
                </c:pt>
                <c:pt idx="129">
                  <c:v>643.29789001793495</c:v>
                </c:pt>
                <c:pt idx="130">
                  <c:v>643.20855771996276</c:v>
                </c:pt>
                <c:pt idx="131">
                  <c:v>643.18521750303876</c:v>
                </c:pt>
                <c:pt idx="132">
                  <c:v>642.95291639013931</c:v>
                </c:pt>
                <c:pt idx="133">
                  <c:v>642.41923924961827</c:v>
                </c:pt>
                <c:pt idx="134">
                  <c:v>642.71441724354088</c:v>
                </c:pt>
                <c:pt idx="135">
                  <c:v>643.30734305821409</c:v>
                </c:pt>
                <c:pt idx="136">
                  <c:v>643.53140646746306</c:v>
                </c:pt>
                <c:pt idx="137">
                  <c:v>643.90491630239399</c:v>
                </c:pt>
                <c:pt idx="138">
                  <c:v>644.14393361484031</c:v>
                </c:pt>
                <c:pt idx="139">
                  <c:v>643.68218100423417</c:v>
                </c:pt>
                <c:pt idx="140">
                  <c:v>643.40122690666885</c:v>
                </c:pt>
                <c:pt idx="141">
                  <c:v>643.60150333510683</c:v>
                </c:pt>
                <c:pt idx="142">
                  <c:v>644.17166295966354</c:v>
                </c:pt>
                <c:pt idx="143">
                  <c:v>644.52451526610207</c:v>
                </c:pt>
                <c:pt idx="144">
                  <c:v>644.58494877585952</c:v>
                </c:pt>
                <c:pt idx="145">
                  <c:v>644.59912912858795</c:v>
                </c:pt>
                <c:pt idx="146">
                  <c:v>644.62040708165364</c:v>
                </c:pt>
                <c:pt idx="147">
                  <c:v>644.82316734214623</c:v>
                </c:pt>
                <c:pt idx="148">
                  <c:v>645.38383122575465</c:v>
                </c:pt>
                <c:pt idx="149">
                  <c:v>645.9349364159724</c:v>
                </c:pt>
                <c:pt idx="150">
                  <c:v>646.31759490264596</c:v>
                </c:pt>
                <c:pt idx="151">
                  <c:v>646.11451228597468</c:v>
                </c:pt>
                <c:pt idx="152">
                  <c:v>644.5148002951114</c:v>
                </c:pt>
                <c:pt idx="153">
                  <c:v>643.05353212204227</c:v>
                </c:pt>
                <c:pt idx="154">
                  <c:v>643.52183438968018</c:v>
                </c:pt>
                <c:pt idx="155">
                  <c:v>644.8371575093505</c:v>
                </c:pt>
                <c:pt idx="156">
                  <c:v>645.74717023162623</c:v>
                </c:pt>
                <c:pt idx="157">
                  <c:v>646.15075937895699</c:v>
                </c:pt>
                <c:pt idx="158">
                  <c:v>646.0043264366401</c:v>
                </c:pt>
                <c:pt idx="159">
                  <c:v>645.90730654169795</c:v>
                </c:pt>
                <c:pt idx="160">
                  <c:v>645.80951130796348</c:v>
                </c:pt>
                <c:pt idx="161">
                  <c:v>645.32373173167855</c:v>
                </c:pt>
                <c:pt idx="162">
                  <c:v>645.85969563054141</c:v>
                </c:pt>
                <c:pt idx="163">
                  <c:v>646.98508696188776</c:v>
                </c:pt>
                <c:pt idx="164">
                  <c:v>647.76587046622467</c:v>
                </c:pt>
                <c:pt idx="165">
                  <c:v>648.47550899227497</c:v>
                </c:pt>
                <c:pt idx="166">
                  <c:v>649.14947573379573</c:v>
                </c:pt>
                <c:pt idx="167">
                  <c:v>649.56166616251892</c:v>
                </c:pt>
                <c:pt idx="168">
                  <c:v>649.61544831845856</c:v>
                </c:pt>
                <c:pt idx="169">
                  <c:v>649.83178370202938</c:v>
                </c:pt>
                <c:pt idx="170">
                  <c:v>649.71673036341929</c:v>
                </c:pt>
                <c:pt idx="171">
                  <c:v>649.2193076085407</c:v>
                </c:pt>
                <c:pt idx="172">
                  <c:v>649.28157918973113</c:v>
                </c:pt>
                <c:pt idx="173">
                  <c:v>649.48370788027796</c:v>
                </c:pt>
                <c:pt idx="174">
                  <c:v>648.98498832544715</c:v>
                </c:pt>
                <c:pt idx="175">
                  <c:v>648.02480840880571</c:v>
                </c:pt>
                <c:pt idx="176">
                  <c:v>647.80619654041107</c:v>
                </c:pt>
                <c:pt idx="177">
                  <c:v>648.88592109602666</c:v>
                </c:pt>
                <c:pt idx="178">
                  <c:v>650.85423255237959</c:v>
                </c:pt>
                <c:pt idx="179">
                  <c:v>651.49544327358512</c:v>
                </c:pt>
                <c:pt idx="180">
                  <c:v>650.52555568082096</c:v>
                </c:pt>
                <c:pt idx="181">
                  <c:v>649.84836591157239</c:v>
                </c:pt>
                <c:pt idx="182">
                  <c:v>646.1437438956907</c:v>
                </c:pt>
                <c:pt idx="183">
                  <c:v>639.1872018780399</c:v>
                </c:pt>
                <c:pt idx="184">
                  <c:v>633.27867529796106</c:v>
                </c:pt>
                <c:pt idx="185">
                  <c:v>629.56345285765349</c:v>
                </c:pt>
                <c:pt idx="186">
                  <c:v>627.8190999228234</c:v>
                </c:pt>
                <c:pt idx="187">
                  <c:v>626.55706928521261</c:v>
                </c:pt>
                <c:pt idx="188">
                  <c:v>625.50329075327977</c:v>
                </c:pt>
                <c:pt idx="189">
                  <c:v>624.07168414859973</c:v>
                </c:pt>
                <c:pt idx="190">
                  <c:v>614.90335525623721</c:v>
                </c:pt>
                <c:pt idx="191">
                  <c:v>602.73674545857477</c:v>
                </c:pt>
                <c:pt idx="192">
                  <c:v>594.86786528463983</c:v>
                </c:pt>
                <c:pt idx="193">
                  <c:v>589.27825038018239</c:v>
                </c:pt>
                <c:pt idx="194">
                  <c:v>585.92605281739202</c:v>
                </c:pt>
                <c:pt idx="195">
                  <c:v>584.05911059913569</c:v>
                </c:pt>
                <c:pt idx="196">
                  <c:v>583.00149981474544</c:v>
                </c:pt>
                <c:pt idx="197">
                  <c:v>582.66114341099399</c:v>
                </c:pt>
                <c:pt idx="198">
                  <c:v>582.99118433545766</c:v>
                </c:pt>
                <c:pt idx="199">
                  <c:v>583.71303456139503</c:v>
                </c:pt>
                <c:pt idx="200">
                  <c:v>584.45822904124771</c:v>
                </c:pt>
                <c:pt idx="201">
                  <c:v>585.18049147252646</c:v>
                </c:pt>
                <c:pt idx="202">
                  <c:v>585.85323472157427</c:v>
                </c:pt>
                <c:pt idx="203">
                  <c:v>586.90477178781475</c:v>
                </c:pt>
                <c:pt idx="204">
                  <c:v>587.70045585572211</c:v>
                </c:pt>
                <c:pt idx="205">
                  <c:v>587.94060858093724</c:v>
                </c:pt>
                <c:pt idx="206">
                  <c:v>587.7450107363411</c:v>
                </c:pt>
                <c:pt idx="207">
                  <c:v>587.50726393983689</c:v>
                </c:pt>
                <c:pt idx="208">
                  <c:v>587.17175000699615</c:v>
                </c:pt>
                <c:pt idx="209">
                  <c:v>586.60783604214294</c:v>
                </c:pt>
                <c:pt idx="210">
                  <c:v>586.50733175471726</c:v>
                </c:pt>
                <c:pt idx="211">
                  <c:v>587.13800459844686</c:v>
                </c:pt>
                <c:pt idx="212">
                  <c:v>587.79082015156609</c:v>
                </c:pt>
                <c:pt idx="213">
                  <c:v>588.06737984098709</c:v>
                </c:pt>
                <c:pt idx="214">
                  <c:v>588.50017901360275</c:v>
                </c:pt>
                <c:pt idx="215">
                  <c:v>588.79023288362282</c:v>
                </c:pt>
                <c:pt idx="216">
                  <c:v>588.79884609202406</c:v>
                </c:pt>
                <c:pt idx="217">
                  <c:v>588.81331732874935</c:v>
                </c:pt>
                <c:pt idx="218">
                  <c:v>588.61013407658095</c:v>
                </c:pt>
                <c:pt idx="219">
                  <c:v>588.28066090941422</c:v>
                </c:pt>
                <c:pt idx="220">
                  <c:v>588.50867767890691</c:v>
                </c:pt>
                <c:pt idx="221">
                  <c:v>588.85105161971785</c:v>
                </c:pt>
                <c:pt idx="222">
                  <c:v>588.88830860823327</c:v>
                </c:pt>
                <c:pt idx="223">
                  <c:v>588.91563734397471</c:v>
                </c:pt>
                <c:pt idx="224">
                  <c:v>589.15627122213709</c:v>
                </c:pt>
                <c:pt idx="225">
                  <c:v>589.29812773493313</c:v>
                </c:pt>
                <c:pt idx="226">
                  <c:v>588.97183530273742</c:v>
                </c:pt>
                <c:pt idx="227">
                  <c:v>588.77069790216865</c:v>
                </c:pt>
                <c:pt idx="228">
                  <c:v>588.83622090163556</c:v>
                </c:pt>
                <c:pt idx="229">
                  <c:v>589.10391207094585</c:v>
                </c:pt>
                <c:pt idx="230">
                  <c:v>589.26466587391292</c:v>
                </c:pt>
                <c:pt idx="231">
                  <c:v>589.17193236769322</c:v>
                </c:pt>
                <c:pt idx="232">
                  <c:v>589.32736588643945</c:v>
                </c:pt>
                <c:pt idx="233">
                  <c:v>590.07087216234993</c:v>
                </c:pt>
                <c:pt idx="234">
                  <c:v>590.74573506053412</c:v>
                </c:pt>
                <c:pt idx="235">
                  <c:v>590.54830872005607</c:v>
                </c:pt>
                <c:pt idx="236">
                  <c:v>590.44068644105619</c:v>
                </c:pt>
                <c:pt idx="237">
                  <c:v>590.31397298634477</c:v>
                </c:pt>
                <c:pt idx="238">
                  <c:v>590.04048470560019</c:v>
                </c:pt>
                <c:pt idx="239">
                  <c:v>590.26921397482226</c:v>
                </c:pt>
                <c:pt idx="240">
                  <c:v>590.61886493998043</c:v>
                </c:pt>
                <c:pt idx="241">
                  <c:v>591.06850044574321</c:v>
                </c:pt>
                <c:pt idx="242">
                  <c:v>591.56118785675244</c:v>
                </c:pt>
                <c:pt idx="243">
                  <c:v>592.09990334177405</c:v>
                </c:pt>
                <c:pt idx="244">
                  <c:v>592.20444734800924</c:v>
                </c:pt>
                <c:pt idx="245">
                  <c:v>591.41537861772144</c:v>
                </c:pt>
                <c:pt idx="246">
                  <c:v>591.12775993331616</c:v>
                </c:pt>
                <c:pt idx="247">
                  <c:v>591.30415480295517</c:v>
                </c:pt>
                <c:pt idx="248">
                  <c:v>590.77872288518483</c:v>
                </c:pt>
                <c:pt idx="249">
                  <c:v>590.24129364511919</c:v>
                </c:pt>
                <c:pt idx="250">
                  <c:v>590.30074522709288</c:v>
                </c:pt>
                <c:pt idx="251">
                  <c:v>590.32633174490161</c:v>
                </c:pt>
                <c:pt idx="252">
                  <c:v>590.14910202170756</c:v>
                </c:pt>
                <c:pt idx="253">
                  <c:v>590.03413145226091</c:v>
                </c:pt>
                <c:pt idx="254">
                  <c:v>590.18293767102125</c:v>
                </c:pt>
                <c:pt idx="255">
                  <c:v>590.4885500432307</c:v>
                </c:pt>
                <c:pt idx="256">
                  <c:v>590.47732804145664</c:v>
                </c:pt>
                <c:pt idx="257">
                  <c:v>590.49073984077722</c:v>
                </c:pt>
                <c:pt idx="258">
                  <c:v>590.69936208436206</c:v>
                </c:pt>
                <c:pt idx="259">
                  <c:v>590.61925662150963</c:v>
                </c:pt>
                <c:pt idx="260">
                  <c:v>590.58408549449075</c:v>
                </c:pt>
                <c:pt idx="261">
                  <c:v>590.75877754617034</c:v>
                </c:pt>
                <c:pt idx="262">
                  <c:v>590.65527615224664</c:v>
                </c:pt>
                <c:pt idx="263">
                  <c:v>590.16346556583153</c:v>
                </c:pt>
                <c:pt idx="264">
                  <c:v>590.51414710708025</c:v>
                </c:pt>
                <c:pt idx="265">
                  <c:v>591.3315005378131</c:v>
                </c:pt>
                <c:pt idx="266">
                  <c:v>591.4611146600505</c:v>
                </c:pt>
                <c:pt idx="267">
                  <c:v>591.56020402397371</c:v>
                </c:pt>
                <c:pt idx="268">
                  <c:v>591.59678336469187</c:v>
                </c:pt>
                <c:pt idx="269">
                  <c:v>591.41294999803711</c:v>
                </c:pt>
                <c:pt idx="270">
                  <c:v>590.84037504113849</c:v>
                </c:pt>
                <c:pt idx="271">
                  <c:v>590.93262527637785</c:v>
                </c:pt>
                <c:pt idx="272">
                  <c:v>591.79356906126304</c:v>
                </c:pt>
                <c:pt idx="273">
                  <c:v>592.152104613951</c:v>
                </c:pt>
                <c:pt idx="274">
                  <c:v>592.18450438881337</c:v>
                </c:pt>
                <c:pt idx="275">
                  <c:v>592.41448350692372</c:v>
                </c:pt>
                <c:pt idx="276">
                  <c:v>593.41795122866938</c:v>
                </c:pt>
                <c:pt idx="277">
                  <c:v>594.67781690285221</c:v>
                </c:pt>
                <c:pt idx="278">
                  <c:v>595.06352299547996</c:v>
                </c:pt>
                <c:pt idx="279">
                  <c:v>594.89209410162755</c:v>
                </c:pt>
                <c:pt idx="280">
                  <c:v>594.52391039453823</c:v>
                </c:pt>
                <c:pt idx="281">
                  <c:v>594.26988521988869</c:v>
                </c:pt>
                <c:pt idx="282">
                  <c:v>594.49818388911478</c:v>
                </c:pt>
                <c:pt idx="283">
                  <c:v>594.83610343292128</c:v>
                </c:pt>
                <c:pt idx="284">
                  <c:v>594.82795435870048</c:v>
                </c:pt>
                <c:pt idx="285">
                  <c:v>594.82578967761515</c:v>
                </c:pt>
                <c:pt idx="286">
                  <c:v>595.22803354512894</c:v>
                </c:pt>
                <c:pt idx="287">
                  <c:v>595.24464504336208</c:v>
                </c:pt>
                <c:pt idx="288">
                  <c:v>594.84139697902674</c:v>
                </c:pt>
                <c:pt idx="289">
                  <c:v>594.55546854128647</c:v>
                </c:pt>
                <c:pt idx="290">
                  <c:v>594.35474236064908</c:v>
                </c:pt>
                <c:pt idx="291">
                  <c:v>594.43535787683481</c:v>
                </c:pt>
                <c:pt idx="292">
                  <c:v>594.68708378036342</c:v>
                </c:pt>
                <c:pt idx="293">
                  <c:v>595.07398086039984</c:v>
                </c:pt>
                <c:pt idx="294">
                  <c:v>595.52846764724245</c:v>
                </c:pt>
                <c:pt idx="295">
                  <c:v>595.82578877552078</c:v>
                </c:pt>
                <c:pt idx="296">
                  <c:v>595.79368871077531</c:v>
                </c:pt>
                <c:pt idx="297">
                  <c:v>595.77870869691026</c:v>
                </c:pt>
                <c:pt idx="298">
                  <c:v>595.95557301270537</c:v>
                </c:pt>
                <c:pt idx="299">
                  <c:v>596.50367834587496</c:v>
                </c:pt>
                <c:pt idx="300">
                  <c:v>596.81986444728443</c:v>
                </c:pt>
                <c:pt idx="301">
                  <c:v>596.83865314802301</c:v>
                </c:pt>
                <c:pt idx="302">
                  <c:v>597.25246183769332</c:v>
                </c:pt>
                <c:pt idx="303">
                  <c:v>597.27528235832222</c:v>
                </c:pt>
                <c:pt idx="304">
                  <c:v>596.43534409726954</c:v>
                </c:pt>
                <c:pt idx="305">
                  <c:v>595.01572673798523</c:v>
                </c:pt>
                <c:pt idx="306">
                  <c:v>593.87611056964647</c:v>
                </c:pt>
                <c:pt idx="307">
                  <c:v>594.85935061999351</c:v>
                </c:pt>
                <c:pt idx="308">
                  <c:v>596.49597495449734</c:v>
                </c:pt>
                <c:pt idx="309">
                  <c:v>596.98745667256867</c:v>
                </c:pt>
                <c:pt idx="310">
                  <c:v>596.6694788536314</c:v>
                </c:pt>
                <c:pt idx="311">
                  <c:v>596.26273635856535</c:v>
                </c:pt>
                <c:pt idx="312">
                  <c:v>596.39851761544355</c:v>
                </c:pt>
                <c:pt idx="313">
                  <c:v>596.90506018775852</c:v>
                </c:pt>
                <c:pt idx="314">
                  <c:v>598.09909668181103</c:v>
                </c:pt>
                <c:pt idx="315">
                  <c:v>599.48931594528358</c:v>
                </c:pt>
                <c:pt idx="316">
                  <c:v>600.62299520252043</c:v>
                </c:pt>
                <c:pt idx="317">
                  <c:v>602.64695041649543</c:v>
                </c:pt>
                <c:pt idx="318">
                  <c:v>604.3031731287316</c:v>
                </c:pt>
                <c:pt idx="319">
                  <c:v>604.54675724352478</c:v>
                </c:pt>
                <c:pt idx="320">
                  <c:v>604.22376331749683</c:v>
                </c:pt>
                <c:pt idx="321">
                  <c:v>603.52427033968866</c:v>
                </c:pt>
                <c:pt idx="322">
                  <c:v>602.58163028797344</c:v>
                </c:pt>
                <c:pt idx="323">
                  <c:v>601.05048570825033</c:v>
                </c:pt>
                <c:pt idx="324">
                  <c:v>599.396771125089</c:v>
                </c:pt>
                <c:pt idx="325">
                  <c:v>599.15418351330516</c:v>
                </c:pt>
                <c:pt idx="326">
                  <c:v>600.4575336133521</c:v>
                </c:pt>
                <c:pt idx="327">
                  <c:v>600.63019436607578</c:v>
                </c:pt>
                <c:pt idx="328">
                  <c:v>599.99130498664158</c:v>
                </c:pt>
                <c:pt idx="329">
                  <c:v>599.95464762343772</c:v>
                </c:pt>
                <c:pt idx="330">
                  <c:v>600.153617394261</c:v>
                </c:pt>
                <c:pt idx="331">
                  <c:v>600.49040082936392</c:v>
                </c:pt>
                <c:pt idx="332">
                  <c:v>600.28022240668531</c:v>
                </c:pt>
                <c:pt idx="333">
                  <c:v>599.73867505099702</c:v>
                </c:pt>
                <c:pt idx="334">
                  <c:v>599.15441700224642</c:v>
                </c:pt>
                <c:pt idx="335">
                  <c:v>598.56796300620329</c:v>
                </c:pt>
                <c:pt idx="336">
                  <c:v>598.18448092150265</c:v>
                </c:pt>
                <c:pt idx="337">
                  <c:v>597.72328753567501</c:v>
                </c:pt>
                <c:pt idx="338">
                  <c:v>597.67175005819831</c:v>
                </c:pt>
                <c:pt idx="339">
                  <c:v>598.05638011710266</c:v>
                </c:pt>
                <c:pt idx="340">
                  <c:v>598.1154190250877</c:v>
                </c:pt>
                <c:pt idx="341">
                  <c:v>597.74977231264984</c:v>
                </c:pt>
                <c:pt idx="342">
                  <c:v>597.53503966295523</c:v>
                </c:pt>
                <c:pt idx="343">
                  <c:v>597.16375732189886</c:v>
                </c:pt>
                <c:pt idx="344">
                  <c:v>596.53017534549326</c:v>
                </c:pt>
                <c:pt idx="345">
                  <c:v>596.33988096447081</c:v>
                </c:pt>
                <c:pt idx="346">
                  <c:v>596.43242055453868</c:v>
                </c:pt>
                <c:pt idx="347">
                  <c:v>596.95524539726034</c:v>
                </c:pt>
                <c:pt idx="348">
                  <c:v>597.72245521517823</c:v>
                </c:pt>
                <c:pt idx="349">
                  <c:v>598.24862437500724</c:v>
                </c:pt>
                <c:pt idx="350">
                  <c:v>598.60312916185444</c:v>
                </c:pt>
                <c:pt idx="351">
                  <c:v>599.27536777606826</c:v>
                </c:pt>
                <c:pt idx="352">
                  <c:v>599.67823035869367</c:v>
                </c:pt>
                <c:pt idx="353">
                  <c:v>599.09863097008792</c:v>
                </c:pt>
                <c:pt idx="354">
                  <c:v>608.60319739390172</c:v>
                </c:pt>
                <c:pt idx="355">
                  <c:v>631.86297371600847</c:v>
                </c:pt>
                <c:pt idx="356">
                  <c:v>648.79680173877989</c:v>
                </c:pt>
                <c:pt idx="357">
                  <c:v>655.25995562810306</c:v>
                </c:pt>
                <c:pt idx="358">
                  <c:v>659.59061730752069</c:v>
                </c:pt>
                <c:pt idx="359">
                  <c:v>662.04003932720002</c:v>
                </c:pt>
                <c:pt idx="360">
                  <c:v>663.25411655203152</c:v>
                </c:pt>
                <c:pt idx="361">
                  <c:v>663.6154976159994</c:v>
                </c:pt>
                <c:pt idx="362">
                  <c:v>663.46863586668542</c:v>
                </c:pt>
                <c:pt idx="363">
                  <c:v>662.98017457013771</c:v>
                </c:pt>
                <c:pt idx="364">
                  <c:v>662.3387674529904</c:v>
                </c:pt>
                <c:pt idx="365">
                  <c:v>662.02266735689136</c:v>
                </c:pt>
                <c:pt idx="366">
                  <c:v>661.54624182583564</c:v>
                </c:pt>
                <c:pt idx="367">
                  <c:v>660.60392056974899</c:v>
                </c:pt>
                <c:pt idx="368">
                  <c:v>659.37079006641272</c:v>
                </c:pt>
                <c:pt idx="369">
                  <c:v>658.3940526772999</c:v>
                </c:pt>
                <c:pt idx="370">
                  <c:v>658.01259917021696</c:v>
                </c:pt>
                <c:pt idx="371">
                  <c:v>657.85194440291605</c:v>
                </c:pt>
                <c:pt idx="372">
                  <c:v>657.45118338079044</c:v>
                </c:pt>
                <c:pt idx="373">
                  <c:v>657.12779142756392</c:v>
                </c:pt>
                <c:pt idx="374">
                  <c:v>656.83240220442235</c:v>
                </c:pt>
                <c:pt idx="375">
                  <c:v>656.6036680377423</c:v>
                </c:pt>
                <c:pt idx="376">
                  <c:v>656.60445701264166</c:v>
                </c:pt>
                <c:pt idx="377">
                  <c:v>656.36261833689719</c:v>
                </c:pt>
                <c:pt idx="378">
                  <c:v>655.76357727300444</c:v>
                </c:pt>
                <c:pt idx="379">
                  <c:v>655.35097318285852</c:v>
                </c:pt>
                <c:pt idx="380">
                  <c:v>655.67670397095503</c:v>
                </c:pt>
                <c:pt idx="381">
                  <c:v>656.28263206194117</c:v>
                </c:pt>
                <c:pt idx="382">
                  <c:v>656.90215766865629</c:v>
                </c:pt>
                <c:pt idx="383">
                  <c:v>657.08109229742195</c:v>
                </c:pt>
                <c:pt idx="384">
                  <c:v>656.79635550153239</c:v>
                </c:pt>
                <c:pt idx="385">
                  <c:v>656.58199830687442</c:v>
                </c:pt>
                <c:pt idx="386">
                  <c:v>656.42144570434448</c:v>
                </c:pt>
                <c:pt idx="387">
                  <c:v>656.51455079968594</c:v>
                </c:pt>
                <c:pt idx="388">
                  <c:v>656.34010013749503</c:v>
                </c:pt>
                <c:pt idx="389">
                  <c:v>656.03806832312546</c:v>
                </c:pt>
                <c:pt idx="390">
                  <c:v>655.80787827003962</c:v>
                </c:pt>
                <c:pt idx="391">
                  <c:v>655.24254342266522</c:v>
                </c:pt>
                <c:pt idx="392">
                  <c:v>654.44970190547247</c:v>
                </c:pt>
                <c:pt idx="393">
                  <c:v>653.93293663093687</c:v>
                </c:pt>
                <c:pt idx="394">
                  <c:v>654.21516562173451</c:v>
                </c:pt>
                <c:pt idx="395">
                  <c:v>654.1773964295121</c:v>
                </c:pt>
                <c:pt idx="396">
                  <c:v>653.79575826869223</c:v>
                </c:pt>
                <c:pt idx="397">
                  <c:v>653.5281209691392</c:v>
                </c:pt>
                <c:pt idx="398">
                  <c:v>653.37916670480524</c:v>
                </c:pt>
                <c:pt idx="399">
                  <c:v>653.48806709014468</c:v>
                </c:pt>
                <c:pt idx="400">
                  <c:v>653.36578685738914</c:v>
                </c:pt>
                <c:pt idx="401">
                  <c:v>652.88753233287298</c:v>
                </c:pt>
                <c:pt idx="402">
                  <c:v>652.59161574826044</c:v>
                </c:pt>
                <c:pt idx="403">
                  <c:v>652.38673637976297</c:v>
                </c:pt>
                <c:pt idx="404">
                  <c:v>652.06992589842969</c:v>
                </c:pt>
                <c:pt idx="405">
                  <c:v>652.29768238612587</c:v>
                </c:pt>
                <c:pt idx="406">
                  <c:v>652.86188569896751</c:v>
                </c:pt>
                <c:pt idx="407">
                  <c:v>652.83628497704103</c:v>
                </c:pt>
                <c:pt idx="408">
                  <c:v>652.436493830666</c:v>
                </c:pt>
                <c:pt idx="409">
                  <c:v>652.1687739167661</c:v>
                </c:pt>
                <c:pt idx="410">
                  <c:v>652.20869404805228</c:v>
                </c:pt>
                <c:pt idx="411">
                  <c:v>651.80214291320465</c:v>
                </c:pt>
                <c:pt idx="412">
                  <c:v>651.16332610046732</c:v>
                </c:pt>
                <c:pt idx="413">
                  <c:v>651.14691525040951</c:v>
                </c:pt>
                <c:pt idx="414">
                  <c:v>651.34888728892201</c:v>
                </c:pt>
                <c:pt idx="415">
                  <c:v>651.29021814521525</c:v>
                </c:pt>
                <c:pt idx="416">
                  <c:v>651.06779462279826</c:v>
                </c:pt>
                <c:pt idx="417">
                  <c:v>651.3539731359939</c:v>
                </c:pt>
                <c:pt idx="418">
                  <c:v>651.95150851559333</c:v>
                </c:pt>
                <c:pt idx="419">
                  <c:v>651.94181263479243</c:v>
                </c:pt>
                <c:pt idx="420">
                  <c:v>651.54659980086535</c:v>
                </c:pt>
                <c:pt idx="421">
                  <c:v>651.48989973650555</c:v>
                </c:pt>
                <c:pt idx="422">
                  <c:v>652.93091456644174</c:v>
                </c:pt>
                <c:pt idx="423">
                  <c:v>653.59561784755772</c:v>
                </c:pt>
                <c:pt idx="424">
                  <c:v>653.1051607970237</c:v>
                </c:pt>
                <c:pt idx="425">
                  <c:v>653.14018929290228</c:v>
                </c:pt>
                <c:pt idx="426">
                  <c:v>652.94129326342772</c:v>
                </c:pt>
                <c:pt idx="427">
                  <c:v>652.60151694736567</c:v>
                </c:pt>
                <c:pt idx="428">
                  <c:v>652.14959540023267</c:v>
                </c:pt>
                <c:pt idx="429">
                  <c:v>651.85748930242084</c:v>
                </c:pt>
                <c:pt idx="430">
                  <c:v>645.23808752822197</c:v>
                </c:pt>
                <c:pt idx="431">
                  <c:v>628.62284985646318</c:v>
                </c:pt>
                <c:pt idx="432">
                  <c:v>611.53816717054178</c:v>
                </c:pt>
                <c:pt idx="433">
                  <c:v>599.69437903848063</c:v>
                </c:pt>
                <c:pt idx="434">
                  <c:v>591.65147785541228</c:v>
                </c:pt>
                <c:pt idx="435">
                  <c:v>586.73652330951631</c:v>
                </c:pt>
                <c:pt idx="436">
                  <c:v>584.59599934859693</c:v>
                </c:pt>
                <c:pt idx="437">
                  <c:v>583.8534581631011</c:v>
                </c:pt>
                <c:pt idx="438">
                  <c:v>582.96877786919435</c:v>
                </c:pt>
                <c:pt idx="439">
                  <c:v>582.42554473087887</c:v>
                </c:pt>
                <c:pt idx="440">
                  <c:v>582.64982986904818</c:v>
                </c:pt>
                <c:pt idx="441">
                  <c:v>583.1484773683203</c:v>
                </c:pt>
                <c:pt idx="442">
                  <c:v>584.00859961879826</c:v>
                </c:pt>
                <c:pt idx="443">
                  <c:v>585.04827375394473</c:v>
                </c:pt>
                <c:pt idx="444">
                  <c:v>585.74703568441419</c:v>
                </c:pt>
                <c:pt idx="445">
                  <c:v>586.20120311220933</c:v>
                </c:pt>
                <c:pt idx="446">
                  <c:v>586.44109482000931</c:v>
                </c:pt>
                <c:pt idx="447">
                  <c:v>586.97698467132</c:v>
                </c:pt>
                <c:pt idx="448">
                  <c:v>587.62991233945536</c:v>
                </c:pt>
                <c:pt idx="449">
                  <c:v>587.74312172081977</c:v>
                </c:pt>
                <c:pt idx="450">
                  <c:v>587.91726732676057</c:v>
                </c:pt>
                <c:pt idx="451">
                  <c:v>588.52142455941453</c:v>
                </c:pt>
                <c:pt idx="452">
                  <c:v>588.74257768382188</c:v>
                </c:pt>
                <c:pt idx="453">
                  <c:v>588.53577459749226</c:v>
                </c:pt>
                <c:pt idx="454">
                  <c:v>588.65383923885895</c:v>
                </c:pt>
                <c:pt idx="455">
                  <c:v>588.74656540549768</c:v>
                </c:pt>
                <c:pt idx="456">
                  <c:v>589.07950646765494</c:v>
                </c:pt>
                <c:pt idx="457">
                  <c:v>596.56099059733856</c:v>
                </c:pt>
                <c:pt idx="458">
                  <c:v>609.05864413260997</c:v>
                </c:pt>
                <c:pt idx="459">
                  <c:v>621.60278255293508</c:v>
                </c:pt>
                <c:pt idx="460">
                  <c:v>634.11228568083243</c:v>
                </c:pt>
                <c:pt idx="461">
                  <c:v>643.84056126679411</c:v>
                </c:pt>
                <c:pt idx="462">
                  <c:v>650.02404664261076</c:v>
                </c:pt>
                <c:pt idx="463">
                  <c:v>653.80161616774467</c:v>
                </c:pt>
                <c:pt idx="464">
                  <c:v>656.32221189332824</c:v>
                </c:pt>
                <c:pt idx="465">
                  <c:v>657.57581446271672</c:v>
                </c:pt>
                <c:pt idx="466">
                  <c:v>657.60144769602448</c:v>
                </c:pt>
                <c:pt idx="467">
                  <c:v>657.03423703942269</c:v>
                </c:pt>
                <c:pt idx="468">
                  <c:v>656.29978952484237</c:v>
                </c:pt>
                <c:pt idx="469">
                  <c:v>655.71017046431314</c:v>
                </c:pt>
                <c:pt idx="470">
                  <c:v>655.45728446740497</c:v>
                </c:pt>
                <c:pt idx="471">
                  <c:v>655.04618668101512</c:v>
                </c:pt>
                <c:pt idx="472">
                  <c:v>654.37949044255583</c:v>
                </c:pt>
                <c:pt idx="473">
                  <c:v>653.54546080557452</c:v>
                </c:pt>
                <c:pt idx="474">
                  <c:v>652.64201228882155</c:v>
                </c:pt>
                <c:pt idx="475">
                  <c:v>651.69737290493015</c:v>
                </c:pt>
                <c:pt idx="476">
                  <c:v>651.40666205032983</c:v>
                </c:pt>
                <c:pt idx="477">
                  <c:v>651.29594453496009</c:v>
                </c:pt>
                <c:pt idx="478">
                  <c:v>650.77387361674823</c:v>
                </c:pt>
                <c:pt idx="479">
                  <c:v>650.79388129587301</c:v>
                </c:pt>
                <c:pt idx="480">
                  <c:v>651.37233138125043</c:v>
                </c:pt>
                <c:pt idx="481">
                  <c:v>651.71569336796972</c:v>
                </c:pt>
                <c:pt idx="482">
                  <c:v>651.50677468933202</c:v>
                </c:pt>
                <c:pt idx="483">
                  <c:v>651.13354400981768</c:v>
                </c:pt>
                <c:pt idx="484">
                  <c:v>651.06235836354506</c:v>
                </c:pt>
                <c:pt idx="485">
                  <c:v>651.40010878440785</c:v>
                </c:pt>
                <c:pt idx="486">
                  <c:v>652.02095346187946</c:v>
                </c:pt>
                <c:pt idx="487">
                  <c:v>652.62050050711775</c:v>
                </c:pt>
                <c:pt idx="488">
                  <c:v>652.79339929820787</c:v>
                </c:pt>
                <c:pt idx="489">
                  <c:v>652.90263845224047</c:v>
                </c:pt>
                <c:pt idx="490">
                  <c:v>653.14529162707595</c:v>
                </c:pt>
                <c:pt idx="491">
                  <c:v>653.50015600289748</c:v>
                </c:pt>
                <c:pt idx="492">
                  <c:v>653.48689038762961</c:v>
                </c:pt>
                <c:pt idx="493">
                  <c:v>652.85053663588383</c:v>
                </c:pt>
                <c:pt idx="494">
                  <c:v>652.19776682446889</c:v>
                </c:pt>
                <c:pt idx="495">
                  <c:v>651.73798724317203</c:v>
                </c:pt>
                <c:pt idx="496">
                  <c:v>651.63254478487477</c:v>
                </c:pt>
                <c:pt idx="497">
                  <c:v>651.96974192373182</c:v>
                </c:pt>
                <c:pt idx="498">
                  <c:v>652.1841289555839</c:v>
                </c:pt>
                <c:pt idx="499">
                  <c:v>651.92150718745745</c:v>
                </c:pt>
                <c:pt idx="500">
                  <c:v>651.54332944091425</c:v>
                </c:pt>
                <c:pt idx="501">
                  <c:v>651.2839350185709</c:v>
                </c:pt>
                <c:pt idx="502">
                  <c:v>651.32359549428429</c:v>
                </c:pt>
                <c:pt idx="503">
                  <c:v>651.55144301617327</c:v>
                </c:pt>
                <c:pt idx="504">
                  <c:v>651.28559371344352</c:v>
                </c:pt>
                <c:pt idx="505">
                  <c:v>651.1432050204138</c:v>
                </c:pt>
                <c:pt idx="506">
                  <c:v>651.65280048082809</c:v>
                </c:pt>
                <c:pt idx="507">
                  <c:v>651.77500300711108</c:v>
                </c:pt>
                <c:pt idx="508">
                  <c:v>651.25555523898299</c:v>
                </c:pt>
                <c:pt idx="509">
                  <c:v>650.70326276498702</c:v>
                </c:pt>
                <c:pt idx="510">
                  <c:v>650.96975166719403</c:v>
                </c:pt>
                <c:pt idx="511">
                  <c:v>651.10504483905925</c:v>
                </c:pt>
                <c:pt idx="512">
                  <c:v>650.83297481191801</c:v>
                </c:pt>
                <c:pt idx="513">
                  <c:v>651.05802726932689</c:v>
                </c:pt>
                <c:pt idx="514">
                  <c:v>651.19920017346271</c:v>
                </c:pt>
                <c:pt idx="515">
                  <c:v>650.89062084541592</c:v>
                </c:pt>
                <c:pt idx="516">
                  <c:v>650.48561980170484</c:v>
                </c:pt>
                <c:pt idx="517">
                  <c:v>650.2125678879114</c:v>
                </c:pt>
                <c:pt idx="518">
                  <c:v>650.03385487430342</c:v>
                </c:pt>
                <c:pt idx="519">
                  <c:v>650.13531224957637</c:v>
                </c:pt>
                <c:pt idx="520">
                  <c:v>649.98312384556448</c:v>
                </c:pt>
                <c:pt idx="521">
                  <c:v>649.7117354500308</c:v>
                </c:pt>
                <c:pt idx="522">
                  <c:v>649.94340607674565</c:v>
                </c:pt>
                <c:pt idx="523">
                  <c:v>650.30766029267227</c:v>
                </c:pt>
                <c:pt idx="524">
                  <c:v>650.56406777995403</c:v>
                </c:pt>
                <c:pt idx="525">
                  <c:v>650.52832717332808</c:v>
                </c:pt>
                <c:pt idx="526">
                  <c:v>650.30852244930566</c:v>
                </c:pt>
                <c:pt idx="527">
                  <c:v>650.15783627732196</c:v>
                </c:pt>
                <c:pt idx="528">
                  <c:v>650.05696612203121</c:v>
                </c:pt>
                <c:pt idx="529">
                  <c:v>649.99155555200787</c:v>
                </c:pt>
                <c:pt idx="530">
                  <c:v>649.95107671427581</c:v>
                </c:pt>
                <c:pt idx="531">
                  <c:v>649.92786130693344</c:v>
                </c:pt>
                <c:pt idx="532">
                  <c:v>649.4891572902186</c:v>
                </c:pt>
                <c:pt idx="533">
                  <c:v>648.80356988692176</c:v>
                </c:pt>
                <c:pt idx="534">
                  <c:v>648.77031570799795</c:v>
                </c:pt>
                <c:pt idx="535">
                  <c:v>648.93834312006334</c:v>
                </c:pt>
                <c:pt idx="536">
                  <c:v>648.87209486595543</c:v>
                </c:pt>
                <c:pt idx="537">
                  <c:v>648.62302891665331</c:v>
                </c:pt>
                <c:pt idx="538">
                  <c:v>648.26746653075566</c:v>
                </c:pt>
                <c:pt idx="539">
                  <c:v>648.24923773587602</c:v>
                </c:pt>
                <c:pt idx="540">
                  <c:v>648.23157543898799</c:v>
                </c:pt>
                <c:pt idx="541">
                  <c:v>648.46466682946289</c:v>
                </c:pt>
                <c:pt idx="542">
                  <c:v>649.02459328625525</c:v>
                </c:pt>
                <c:pt idx="543">
                  <c:v>649.41473812443473</c:v>
                </c:pt>
                <c:pt idx="544">
                  <c:v>649.46811888018362</c:v>
                </c:pt>
                <c:pt idx="545">
                  <c:v>649.30587904856429</c:v>
                </c:pt>
                <c:pt idx="546">
                  <c:v>649.19072965730572</c:v>
                </c:pt>
                <c:pt idx="547">
                  <c:v>648.89645057080565</c:v>
                </c:pt>
                <c:pt idx="548">
                  <c:v>648.49998496179774</c:v>
                </c:pt>
                <c:pt idx="549">
                  <c:v>648.23162357372757</c:v>
                </c:pt>
                <c:pt idx="550">
                  <c:v>648.0549744645798</c:v>
                </c:pt>
                <c:pt idx="551">
                  <c:v>648.15698689100191</c:v>
                </c:pt>
                <c:pt idx="552">
                  <c:v>648.43138917926103</c:v>
                </c:pt>
                <c:pt idx="553">
                  <c:v>648.19905910477564</c:v>
                </c:pt>
                <c:pt idx="554">
                  <c:v>647.65409698221936</c:v>
                </c:pt>
                <c:pt idx="555">
                  <c:v>647.07316291054701</c:v>
                </c:pt>
                <c:pt idx="556">
                  <c:v>646.91998083777423</c:v>
                </c:pt>
                <c:pt idx="557">
                  <c:v>647.22117375444418</c:v>
                </c:pt>
                <c:pt idx="558">
                  <c:v>647.22906107759434</c:v>
                </c:pt>
                <c:pt idx="559">
                  <c:v>647.26409752934762</c:v>
                </c:pt>
                <c:pt idx="560">
                  <c:v>647.49221517797548</c:v>
                </c:pt>
                <c:pt idx="561">
                  <c:v>647.65606065511588</c:v>
                </c:pt>
                <c:pt idx="562">
                  <c:v>647.558629426989</c:v>
                </c:pt>
                <c:pt idx="563">
                  <c:v>647.727031390104</c:v>
                </c:pt>
                <c:pt idx="564">
                  <c:v>648.23475112684105</c:v>
                </c:pt>
                <c:pt idx="565">
                  <c:v>648.36892331626052</c:v>
                </c:pt>
                <c:pt idx="566">
                  <c:v>648.26096195574712</c:v>
                </c:pt>
                <c:pt idx="567">
                  <c:v>648.18133764736683</c:v>
                </c:pt>
                <c:pt idx="568">
                  <c:v>647.90923212080725</c:v>
                </c:pt>
                <c:pt idx="569">
                  <c:v>647.73959218627317</c:v>
                </c:pt>
                <c:pt idx="570">
                  <c:v>647.60528971838255</c:v>
                </c:pt>
                <c:pt idx="571">
                  <c:v>647.5350111135723</c:v>
                </c:pt>
                <c:pt idx="572">
                  <c:v>647.47155272147552</c:v>
                </c:pt>
                <c:pt idx="573">
                  <c:v>647.23731172362181</c:v>
                </c:pt>
                <c:pt idx="574">
                  <c:v>647.08129621853277</c:v>
                </c:pt>
                <c:pt idx="575">
                  <c:v>647.19485880349953</c:v>
                </c:pt>
                <c:pt idx="576">
                  <c:v>647.26069292953105</c:v>
                </c:pt>
                <c:pt idx="577">
                  <c:v>647.11595415481918</c:v>
                </c:pt>
                <c:pt idx="578">
                  <c:v>647.02073668604498</c:v>
                </c:pt>
                <c:pt idx="579">
                  <c:v>647.17454547827822</c:v>
                </c:pt>
                <c:pt idx="580">
                  <c:v>647.26605836482861</c:v>
                </c:pt>
                <c:pt idx="581">
                  <c:v>647.1368274068127</c:v>
                </c:pt>
                <c:pt idx="582">
                  <c:v>647.05012826031179</c:v>
                </c:pt>
                <c:pt idx="583">
                  <c:v>647.42168597052876</c:v>
                </c:pt>
                <c:pt idx="584">
                  <c:v>648.06888398097419</c:v>
                </c:pt>
                <c:pt idx="585">
                  <c:v>648.29658119692408</c:v>
                </c:pt>
                <c:pt idx="586">
                  <c:v>648.03572628854397</c:v>
                </c:pt>
                <c:pt idx="587">
                  <c:v>647.43913821034539</c:v>
                </c:pt>
                <c:pt idx="588">
                  <c:v>647.25854796390513</c:v>
                </c:pt>
                <c:pt idx="589">
                  <c:v>647.09875672781038</c:v>
                </c:pt>
                <c:pt idx="590">
                  <c:v>646.38925132244128</c:v>
                </c:pt>
                <c:pt idx="591">
                  <c:v>645.92781486799049</c:v>
                </c:pt>
                <c:pt idx="592">
                  <c:v>646.03347660684904</c:v>
                </c:pt>
                <c:pt idx="593">
                  <c:v>646.95844499487112</c:v>
                </c:pt>
                <c:pt idx="594">
                  <c:v>647.75969059003648</c:v>
                </c:pt>
                <c:pt idx="595">
                  <c:v>647.4909062394612</c:v>
                </c:pt>
                <c:pt idx="596">
                  <c:v>647.12315775861532</c:v>
                </c:pt>
                <c:pt idx="597">
                  <c:v>646.6347205378911</c:v>
                </c:pt>
                <c:pt idx="598">
                  <c:v>645.91140283401421</c:v>
                </c:pt>
                <c:pt idx="599">
                  <c:v>645.42259601955186</c:v>
                </c:pt>
                <c:pt idx="600">
                  <c:v>645.10156543179596</c:v>
                </c:pt>
                <c:pt idx="601">
                  <c:v>644.89899946348794</c:v>
                </c:pt>
                <c:pt idx="602">
                  <c:v>644.99309726844331</c:v>
                </c:pt>
                <c:pt idx="603">
                  <c:v>645.0565979599362</c:v>
                </c:pt>
                <c:pt idx="604">
                  <c:v>644.92004557462769</c:v>
                </c:pt>
                <c:pt idx="605">
                  <c:v>644.62514021030256</c:v>
                </c:pt>
                <c:pt idx="606">
                  <c:v>644.45543523451522</c:v>
                </c:pt>
                <c:pt idx="607">
                  <c:v>644.33475591651893</c:v>
                </c:pt>
                <c:pt idx="608">
                  <c:v>644.28604555127663</c:v>
                </c:pt>
                <c:pt idx="609">
                  <c:v>644.67625987964789</c:v>
                </c:pt>
                <c:pt idx="610">
                  <c:v>644.93667726548938</c:v>
                </c:pt>
                <c:pt idx="611">
                  <c:v>645.3550420914637</c:v>
                </c:pt>
                <c:pt idx="612">
                  <c:v>645.60608217206811</c:v>
                </c:pt>
                <c:pt idx="613">
                  <c:v>645.60025534250519</c:v>
                </c:pt>
                <c:pt idx="614">
                  <c:v>645.57308480557958</c:v>
                </c:pt>
                <c:pt idx="615">
                  <c:v>645.14197648290428</c:v>
                </c:pt>
                <c:pt idx="616">
                  <c:v>644.6494688577759</c:v>
                </c:pt>
                <c:pt idx="617">
                  <c:v>644.74368810087515</c:v>
                </c:pt>
                <c:pt idx="618">
                  <c:v>644.99146041947677</c:v>
                </c:pt>
                <c:pt idx="619">
                  <c:v>644.97116777039469</c:v>
                </c:pt>
                <c:pt idx="620">
                  <c:v>646.24435313056028</c:v>
                </c:pt>
                <c:pt idx="621">
                  <c:v>647.42937548103816</c:v>
                </c:pt>
                <c:pt idx="622">
                  <c:v>647.44760847216503</c:v>
                </c:pt>
                <c:pt idx="623">
                  <c:v>647.43623059157903</c:v>
                </c:pt>
                <c:pt idx="624">
                  <c:v>647.19371364510778</c:v>
                </c:pt>
                <c:pt idx="625">
                  <c:v>647.02862212307673</c:v>
                </c:pt>
                <c:pt idx="626">
                  <c:v>646.02743609271056</c:v>
                </c:pt>
                <c:pt idx="627">
                  <c:v>644.14316291079513</c:v>
                </c:pt>
                <c:pt idx="628">
                  <c:v>643.30423594842421</c:v>
                </c:pt>
                <c:pt idx="629">
                  <c:v>643.55367775205343</c:v>
                </c:pt>
                <c:pt idx="630">
                  <c:v>643.73380075557714</c:v>
                </c:pt>
                <c:pt idx="631">
                  <c:v>643.89852004385079</c:v>
                </c:pt>
                <c:pt idx="632">
                  <c:v>644.43833969875743</c:v>
                </c:pt>
                <c:pt idx="633">
                  <c:v>644.80189264208002</c:v>
                </c:pt>
                <c:pt idx="634">
                  <c:v>637.36110126989729</c:v>
                </c:pt>
                <c:pt idx="635">
                  <c:v>617.84115414830467</c:v>
                </c:pt>
                <c:pt idx="636">
                  <c:v>598.02221289953695</c:v>
                </c:pt>
                <c:pt idx="637">
                  <c:v>584.9761819409523</c:v>
                </c:pt>
                <c:pt idx="638">
                  <c:v>571.99894782065917</c:v>
                </c:pt>
                <c:pt idx="639">
                  <c:v>558.90100288677422</c:v>
                </c:pt>
                <c:pt idx="640">
                  <c:v>551.07216951241321</c:v>
                </c:pt>
                <c:pt idx="641">
                  <c:v>547.35125315800144</c:v>
                </c:pt>
                <c:pt idx="642">
                  <c:v>545.61261768519148</c:v>
                </c:pt>
                <c:pt idx="643">
                  <c:v>545.10354590052953</c:v>
                </c:pt>
                <c:pt idx="644">
                  <c:v>544.71859884016646</c:v>
                </c:pt>
                <c:pt idx="645">
                  <c:v>543.69558919465476</c:v>
                </c:pt>
                <c:pt idx="646">
                  <c:v>543.81479193836367</c:v>
                </c:pt>
                <c:pt idx="647">
                  <c:v>546.02112941539201</c:v>
                </c:pt>
                <c:pt idx="648">
                  <c:v>548.02228147389724</c:v>
                </c:pt>
                <c:pt idx="649">
                  <c:v>549.25611156990362</c:v>
                </c:pt>
                <c:pt idx="650">
                  <c:v>550.32917783698076</c:v>
                </c:pt>
                <c:pt idx="651">
                  <c:v>551.47769212392359</c:v>
                </c:pt>
                <c:pt idx="652">
                  <c:v>552.61765199044805</c:v>
                </c:pt>
                <c:pt idx="653">
                  <c:v>553.29234498041581</c:v>
                </c:pt>
                <c:pt idx="654">
                  <c:v>553.42717300244874</c:v>
                </c:pt>
                <c:pt idx="655">
                  <c:v>553.63183964887412</c:v>
                </c:pt>
                <c:pt idx="656">
                  <c:v>554.27509446275064</c:v>
                </c:pt>
                <c:pt idx="657">
                  <c:v>554.30070569614168</c:v>
                </c:pt>
                <c:pt idx="658">
                  <c:v>553.76500227701217</c:v>
                </c:pt>
                <c:pt idx="659">
                  <c:v>554.12932185076147</c:v>
                </c:pt>
                <c:pt idx="660">
                  <c:v>554.80128155557918</c:v>
                </c:pt>
                <c:pt idx="661">
                  <c:v>554.85953858588846</c:v>
                </c:pt>
                <c:pt idx="662">
                  <c:v>555.1708705643556</c:v>
                </c:pt>
                <c:pt idx="663">
                  <c:v>555.58043306462253</c:v>
                </c:pt>
                <c:pt idx="664">
                  <c:v>555.89150149543173</c:v>
                </c:pt>
                <c:pt idx="665">
                  <c:v>556.08645144038485</c:v>
                </c:pt>
                <c:pt idx="666">
                  <c:v>556.91628927284705</c:v>
                </c:pt>
                <c:pt idx="667">
                  <c:v>557.60678874570328</c:v>
                </c:pt>
                <c:pt idx="668">
                  <c:v>557.45402777865445</c:v>
                </c:pt>
                <c:pt idx="669">
                  <c:v>557.56318390261561</c:v>
                </c:pt>
                <c:pt idx="670">
                  <c:v>557.60407993107367</c:v>
                </c:pt>
                <c:pt idx="671">
                  <c:v>557.19563728710057</c:v>
                </c:pt>
                <c:pt idx="672">
                  <c:v>556.93673094173039</c:v>
                </c:pt>
                <c:pt idx="673">
                  <c:v>556.96286860036741</c:v>
                </c:pt>
                <c:pt idx="674">
                  <c:v>556.97992955621737</c:v>
                </c:pt>
                <c:pt idx="675">
                  <c:v>556.31853736885978</c:v>
                </c:pt>
                <c:pt idx="676">
                  <c:v>555.71970060951116</c:v>
                </c:pt>
                <c:pt idx="677">
                  <c:v>555.95606913795598</c:v>
                </c:pt>
                <c:pt idx="678">
                  <c:v>555.87932303538241</c:v>
                </c:pt>
                <c:pt idx="679">
                  <c:v>555.4322289959913</c:v>
                </c:pt>
                <c:pt idx="680">
                  <c:v>554.91855395036941</c:v>
                </c:pt>
                <c:pt idx="681">
                  <c:v>554.6109583662876</c:v>
                </c:pt>
                <c:pt idx="682">
                  <c:v>555.0731845798374</c:v>
                </c:pt>
                <c:pt idx="683">
                  <c:v>555.12947720211753</c:v>
                </c:pt>
                <c:pt idx="684">
                  <c:v>555.01934929263803</c:v>
                </c:pt>
                <c:pt idx="685">
                  <c:v>555.3587821969611</c:v>
                </c:pt>
                <c:pt idx="686">
                  <c:v>555.59328480943566</c:v>
                </c:pt>
                <c:pt idx="687">
                  <c:v>555.75321429332882</c:v>
                </c:pt>
                <c:pt idx="688">
                  <c:v>556.08475282044299</c:v>
                </c:pt>
                <c:pt idx="689">
                  <c:v>555.83414425158389</c:v>
                </c:pt>
                <c:pt idx="690">
                  <c:v>555.5052559024623</c:v>
                </c:pt>
                <c:pt idx="691">
                  <c:v>555.46538798894585</c:v>
                </c:pt>
                <c:pt idx="692">
                  <c:v>555.23952308889989</c:v>
                </c:pt>
                <c:pt idx="693">
                  <c:v>555.31622613903835</c:v>
                </c:pt>
                <c:pt idx="694">
                  <c:v>555.3499981678533</c:v>
                </c:pt>
                <c:pt idx="695">
                  <c:v>555.39801546467675</c:v>
                </c:pt>
                <c:pt idx="696">
                  <c:v>555.85884373482145</c:v>
                </c:pt>
                <c:pt idx="697">
                  <c:v>556.14503010578755</c:v>
                </c:pt>
                <c:pt idx="698">
                  <c:v>555.68172109755426</c:v>
                </c:pt>
                <c:pt idx="699">
                  <c:v>555.18739270835397</c:v>
                </c:pt>
                <c:pt idx="700">
                  <c:v>554.61195590530315</c:v>
                </c:pt>
                <c:pt idx="701">
                  <c:v>554.05432747310488</c:v>
                </c:pt>
                <c:pt idx="702">
                  <c:v>553.67202236116236</c:v>
                </c:pt>
                <c:pt idx="703">
                  <c:v>553.67989771665782</c:v>
                </c:pt>
                <c:pt idx="704">
                  <c:v>553.88283684334374</c:v>
                </c:pt>
                <c:pt idx="705">
                  <c:v>553.83103557473578</c:v>
                </c:pt>
                <c:pt idx="706">
                  <c:v>554.03235948230906</c:v>
                </c:pt>
                <c:pt idx="707">
                  <c:v>554.82769406971886</c:v>
                </c:pt>
                <c:pt idx="708">
                  <c:v>555.0950318063409</c:v>
                </c:pt>
                <c:pt idx="709">
                  <c:v>554.66417496866495</c:v>
                </c:pt>
                <c:pt idx="710">
                  <c:v>555.26987184847735</c:v>
                </c:pt>
                <c:pt idx="711">
                  <c:v>555.80877565580704</c:v>
                </c:pt>
                <c:pt idx="712">
                  <c:v>554.6581495719696</c:v>
                </c:pt>
                <c:pt idx="713">
                  <c:v>553.74534685018705</c:v>
                </c:pt>
                <c:pt idx="714">
                  <c:v>553.74755296234048</c:v>
                </c:pt>
                <c:pt idx="715">
                  <c:v>553.98567322272243</c:v>
                </c:pt>
                <c:pt idx="716">
                  <c:v>554.13231861081772</c:v>
                </c:pt>
                <c:pt idx="717">
                  <c:v>553.36131832558408</c:v>
                </c:pt>
                <c:pt idx="718">
                  <c:v>550.45020231293847</c:v>
                </c:pt>
                <c:pt idx="719">
                  <c:v>547.35466752735567</c:v>
                </c:pt>
                <c:pt idx="720">
                  <c:v>545.51982012567748</c:v>
                </c:pt>
                <c:pt idx="721">
                  <c:v>543.71923248940652</c:v>
                </c:pt>
                <c:pt idx="722">
                  <c:v>544.90700965506664</c:v>
                </c:pt>
                <c:pt idx="723">
                  <c:v>547.54287467796985</c:v>
                </c:pt>
                <c:pt idx="724">
                  <c:v>547.84879374761999</c:v>
                </c:pt>
                <c:pt idx="725">
                  <c:v>547.49704630368058</c:v>
                </c:pt>
                <c:pt idx="726">
                  <c:v>547.71579691875081</c:v>
                </c:pt>
                <c:pt idx="727">
                  <c:v>547.63916992555232</c:v>
                </c:pt>
                <c:pt idx="728">
                  <c:v>546.7530210894846</c:v>
                </c:pt>
                <c:pt idx="729">
                  <c:v>546.00308050194815</c:v>
                </c:pt>
                <c:pt idx="730">
                  <c:v>545.95959125037564</c:v>
                </c:pt>
                <c:pt idx="731">
                  <c:v>532.87038722078546</c:v>
                </c:pt>
                <c:pt idx="732">
                  <c:v>492.07432729808431</c:v>
                </c:pt>
                <c:pt idx="733">
                  <c:v>454.76997467098863</c:v>
                </c:pt>
                <c:pt idx="734">
                  <c:v>530.0944336836144</c:v>
                </c:pt>
                <c:pt idx="735">
                  <c:v>629.425611446635</c:v>
                </c:pt>
                <c:pt idx="736">
                  <c:v>701.31911275083064</c:v>
                </c:pt>
                <c:pt idx="737">
                  <c:v>757.21572084893216</c:v>
                </c:pt>
                <c:pt idx="738">
                  <c:v>790.83644041667799</c:v>
                </c:pt>
                <c:pt idx="739">
                  <c:v>810.05636506726626</c:v>
                </c:pt>
                <c:pt idx="740">
                  <c:v>818.91270868429615</c:v>
                </c:pt>
                <c:pt idx="741">
                  <c:v>824.58277181739811</c:v>
                </c:pt>
                <c:pt idx="742">
                  <c:v>830.97448725165123</c:v>
                </c:pt>
                <c:pt idx="743">
                  <c:v>838.3396663173105</c:v>
                </c:pt>
                <c:pt idx="744">
                  <c:v>843.74045801983345</c:v>
                </c:pt>
                <c:pt idx="745">
                  <c:v>839.48784120419759</c:v>
                </c:pt>
                <c:pt idx="746">
                  <c:v>833.9721727831768</c:v>
                </c:pt>
                <c:pt idx="747">
                  <c:v>831.82722550776623</c:v>
                </c:pt>
                <c:pt idx="748">
                  <c:v>828.49359058929099</c:v>
                </c:pt>
                <c:pt idx="749">
                  <c:v>825.13560097685706</c:v>
                </c:pt>
                <c:pt idx="750">
                  <c:v>822.44656451793503</c:v>
                </c:pt>
                <c:pt idx="751">
                  <c:v>819.95014783807028</c:v>
                </c:pt>
                <c:pt idx="752">
                  <c:v>817.93026719552699</c:v>
                </c:pt>
                <c:pt idx="753">
                  <c:v>816.84529147489866</c:v>
                </c:pt>
                <c:pt idx="754">
                  <c:v>815.76210120605731</c:v>
                </c:pt>
                <c:pt idx="755">
                  <c:v>814.55996138792761</c:v>
                </c:pt>
                <c:pt idx="756">
                  <c:v>813.49066222898944</c:v>
                </c:pt>
                <c:pt idx="757">
                  <c:v>812.36209967393665</c:v>
                </c:pt>
                <c:pt idx="758">
                  <c:v>811.23511951996738</c:v>
                </c:pt>
                <c:pt idx="759">
                  <c:v>809.93084264210165</c:v>
                </c:pt>
                <c:pt idx="760">
                  <c:v>812.7985027197924</c:v>
                </c:pt>
                <c:pt idx="761">
                  <c:v>815.28471202770368</c:v>
                </c:pt>
                <c:pt idx="762">
                  <c:v>813.20264559473492</c:v>
                </c:pt>
                <c:pt idx="763">
                  <c:v>811.44167199716526</c:v>
                </c:pt>
                <c:pt idx="764">
                  <c:v>809.88335151015951</c:v>
                </c:pt>
                <c:pt idx="765">
                  <c:v>808.37442923155209</c:v>
                </c:pt>
                <c:pt idx="766">
                  <c:v>809.96225074710753</c:v>
                </c:pt>
                <c:pt idx="767">
                  <c:v>815.17783567228821</c:v>
                </c:pt>
                <c:pt idx="768">
                  <c:v>816.11052268059984</c:v>
                </c:pt>
                <c:pt idx="769">
                  <c:v>812.40476897370877</c:v>
                </c:pt>
                <c:pt idx="770">
                  <c:v>809.65563348526291</c:v>
                </c:pt>
                <c:pt idx="771">
                  <c:v>811.10753097972565</c:v>
                </c:pt>
                <c:pt idx="772">
                  <c:v>812.12814447435903</c:v>
                </c:pt>
                <c:pt idx="773">
                  <c:v>810.18205734517028</c:v>
                </c:pt>
                <c:pt idx="774">
                  <c:v>806.03584446059097</c:v>
                </c:pt>
                <c:pt idx="775">
                  <c:v>802.8594693280296</c:v>
                </c:pt>
                <c:pt idx="776">
                  <c:v>802.57266380980354</c:v>
                </c:pt>
                <c:pt idx="777">
                  <c:v>802.28207365477567</c:v>
                </c:pt>
                <c:pt idx="778">
                  <c:v>801.93930203764535</c:v>
                </c:pt>
                <c:pt idx="779">
                  <c:v>801.59521252323873</c:v>
                </c:pt>
                <c:pt idx="780">
                  <c:v>801.59264888783935</c:v>
                </c:pt>
                <c:pt idx="781">
                  <c:v>808.83611617685131</c:v>
                </c:pt>
                <c:pt idx="782">
                  <c:v>816.47081256347371</c:v>
                </c:pt>
                <c:pt idx="783">
                  <c:v>811.46571988964035</c:v>
                </c:pt>
                <c:pt idx="784">
                  <c:v>804.30791493148115</c:v>
                </c:pt>
                <c:pt idx="785">
                  <c:v>803.34159725119673</c:v>
                </c:pt>
                <c:pt idx="786">
                  <c:v>784.47616078960982</c:v>
                </c:pt>
                <c:pt idx="787">
                  <c:v>678.02373638779591</c:v>
                </c:pt>
                <c:pt idx="788">
                  <c:v>596.1056097425876</c:v>
                </c:pt>
                <c:pt idx="789">
                  <c:v>548.58258999440545</c:v>
                </c:pt>
                <c:pt idx="790">
                  <c:v>516.86407211858909</c:v>
                </c:pt>
                <c:pt idx="791">
                  <c:v>498.18720395852461</c:v>
                </c:pt>
                <c:pt idx="792">
                  <c:v>490.31095251958288</c:v>
                </c:pt>
                <c:pt idx="793">
                  <c:v>485.92257455403364</c:v>
                </c:pt>
                <c:pt idx="794">
                  <c:v>481.85078033709448</c:v>
                </c:pt>
                <c:pt idx="795">
                  <c:v>479.3925329513055</c:v>
                </c:pt>
                <c:pt idx="796">
                  <c:v>477.89741840820386</c:v>
                </c:pt>
                <c:pt idx="797">
                  <c:v>482.37867729951483</c:v>
                </c:pt>
                <c:pt idx="798">
                  <c:v>490.28040964995205</c:v>
                </c:pt>
                <c:pt idx="799">
                  <c:v>496.0562407228287</c:v>
                </c:pt>
                <c:pt idx="800">
                  <c:v>500.25047402775147</c:v>
                </c:pt>
                <c:pt idx="801">
                  <c:v>503.02751762169902</c:v>
                </c:pt>
                <c:pt idx="802">
                  <c:v>505.00963055556986</c:v>
                </c:pt>
                <c:pt idx="803">
                  <c:v>506.78771545805938</c:v>
                </c:pt>
                <c:pt idx="804">
                  <c:v>509.50227119185081</c:v>
                </c:pt>
                <c:pt idx="805">
                  <c:v>515.39153538603148</c:v>
                </c:pt>
                <c:pt idx="806">
                  <c:v>518.77772383417289</c:v>
                </c:pt>
                <c:pt idx="807">
                  <c:v>518.30717591774248</c:v>
                </c:pt>
                <c:pt idx="808">
                  <c:v>518.11351288682044</c:v>
                </c:pt>
                <c:pt idx="809">
                  <c:v>508.96537170156358</c:v>
                </c:pt>
                <c:pt idx="810">
                  <c:v>488.3554049048019</c:v>
                </c:pt>
                <c:pt idx="811">
                  <c:v>460.76551496345701</c:v>
                </c:pt>
                <c:pt idx="812">
                  <c:v>434.5298940479733</c:v>
                </c:pt>
                <c:pt idx="813">
                  <c:v>417.46746108083852</c:v>
                </c:pt>
                <c:pt idx="814">
                  <c:v>407.76088654785963</c:v>
                </c:pt>
                <c:pt idx="815">
                  <c:v>402.92576797536356</c:v>
                </c:pt>
                <c:pt idx="816">
                  <c:v>403.13751547050725</c:v>
                </c:pt>
                <c:pt idx="817">
                  <c:v>398.62366578678058</c:v>
                </c:pt>
                <c:pt idx="818">
                  <c:v>391.59484169701591</c:v>
                </c:pt>
                <c:pt idx="819">
                  <c:v>387.88274185608151</c:v>
                </c:pt>
                <c:pt idx="820">
                  <c:v>383.75193457061727</c:v>
                </c:pt>
                <c:pt idx="821">
                  <c:v>381.212634100005</c:v>
                </c:pt>
                <c:pt idx="822">
                  <c:v>379.93864753836721</c:v>
                </c:pt>
                <c:pt idx="823">
                  <c:v>379.31976845353893</c:v>
                </c:pt>
                <c:pt idx="824">
                  <c:v>380.39823495694441</c:v>
                </c:pt>
                <c:pt idx="825">
                  <c:v>381.47310767568871</c:v>
                </c:pt>
                <c:pt idx="826">
                  <c:v>381.68131229260382</c:v>
                </c:pt>
                <c:pt idx="827">
                  <c:v>382.19039103428372</c:v>
                </c:pt>
                <c:pt idx="828">
                  <c:v>369.2734919952228</c:v>
                </c:pt>
                <c:pt idx="829">
                  <c:v>345.19051430543431</c:v>
                </c:pt>
                <c:pt idx="830">
                  <c:v>319.18316123773349</c:v>
                </c:pt>
                <c:pt idx="831">
                  <c:v>265.87205969622028</c:v>
                </c:pt>
                <c:pt idx="832">
                  <c:v>199.57264829038439</c:v>
                </c:pt>
                <c:pt idx="833">
                  <c:v>154.36006134901558</c:v>
                </c:pt>
                <c:pt idx="834">
                  <c:v>128.4468958965285</c:v>
                </c:pt>
                <c:pt idx="835">
                  <c:v>114.6087895906539</c:v>
                </c:pt>
                <c:pt idx="836">
                  <c:v>142.28561996501941</c:v>
                </c:pt>
                <c:pt idx="837">
                  <c:v>205.4687164649757</c:v>
                </c:pt>
                <c:pt idx="838">
                  <c:v>266.98873417830902</c:v>
                </c:pt>
                <c:pt idx="839">
                  <c:v>308.60533332192961</c:v>
                </c:pt>
                <c:pt idx="840">
                  <c:v>330.75276281189014</c:v>
                </c:pt>
                <c:pt idx="841">
                  <c:v>344.78548926727859</c:v>
                </c:pt>
                <c:pt idx="842">
                  <c:v>354.4991821943496</c:v>
                </c:pt>
                <c:pt idx="843">
                  <c:v>362.95621051885922</c:v>
                </c:pt>
                <c:pt idx="844">
                  <c:v>353.19589754209653</c:v>
                </c:pt>
                <c:pt idx="845">
                  <c:v>313.55592851710799</c:v>
                </c:pt>
                <c:pt idx="846">
                  <c:v>259.48701106641897</c:v>
                </c:pt>
                <c:pt idx="847">
                  <c:v>201.32083159848179</c:v>
                </c:pt>
                <c:pt idx="848">
                  <c:v>157.09963196150909</c:v>
                </c:pt>
                <c:pt idx="849">
                  <c:v>135.24243312875851</c:v>
                </c:pt>
                <c:pt idx="850">
                  <c:v>126.7922692659312</c:v>
                </c:pt>
                <c:pt idx="851">
                  <c:v>121.50429956958421</c:v>
                </c:pt>
                <c:pt idx="852">
                  <c:v>128.3390508081186</c:v>
                </c:pt>
                <c:pt idx="853">
                  <c:v>165.6575537489208</c:v>
                </c:pt>
                <c:pt idx="854">
                  <c:v>182.7973478202012</c:v>
                </c:pt>
                <c:pt idx="855">
                  <c:v>167.34277204479091</c:v>
                </c:pt>
                <c:pt idx="856">
                  <c:v>145.71461672604269</c:v>
                </c:pt>
                <c:pt idx="857">
                  <c:v>122.7385639065681</c:v>
                </c:pt>
                <c:pt idx="858">
                  <c:v>94.397568297052501</c:v>
                </c:pt>
                <c:pt idx="859">
                  <c:v>56.437625892618904</c:v>
                </c:pt>
                <c:pt idx="860">
                  <c:v>21.226612666217218</c:v>
                </c:pt>
                <c:pt idx="861">
                  <c:v>5.7728714680239932</c:v>
                </c:pt>
              </c:numCache>
            </c:numRef>
          </c:val>
          <c:smooth val="0"/>
          <c:extLst>
            <c:ext xmlns:c16="http://schemas.microsoft.com/office/drawing/2014/chart" uri="{C3380CC4-5D6E-409C-BE32-E72D297353CC}">
              <c16:uniqueId val="{00000002-A5D3-4991-AAFA-D930FA567CA2}"/>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Finland_SSweden_600LPF_125Ah!$H$1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Finland_SSweden_600LPF_125Ah!$A$2:$A$863</c:f>
              <c:numCache>
                <c:formatCode>General</c:formatCode>
                <c:ptCount val="862"/>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numCache>
            </c:numRef>
          </c:xVal>
          <c:yVal>
            <c:numRef>
              <c:f>Finland_SSweden_600LPF_125Ah!$H$2:$H$863</c:f>
              <c:numCache>
                <c:formatCode>General</c:formatCode>
                <c:ptCount val="862"/>
                <c:pt idx="0">
                  <c:v>50</c:v>
                </c:pt>
                <c:pt idx="1">
                  <c:v>50.5428687088679</c:v>
                </c:pt>
                <c:pt idx="2">
                  <c:v>50.175835337716798</c:v>
                </c:pt>
                <c:pt idx="3">
                  <c:v>48.9139838840888</c:v>
                </c:pt>
                <c:pt idx="4">
                  <c:v>46.961022113146299</c:v>
                </c:pt>
                <c:pt idx="5">
                  <c:v>45.059607992165098</c:v>
                </c:pt>
                <c:pt idx="6">
                  <c:v>44.221846401569401</c:v>
                </c:pt>
                <c:pt idx="7">
                  <c:v>44.268078236414503</c:v>
                </c:pt>
                <c:pt idx="8">
                  <c:v>44.695547559514601</c:v>
                </c:pt>
                <c:pt idx="9">
                  <c:v>45.228388036982402</c:v>
                </c:pt>
                <c:pt idx="10">
                  <c:v>45.788375302025997</c:v>
                </c:pt>
                <c:pt idx="11">
                  <c:v>46.347261200481697</c:v>
                </c:pt>
                <c:pt idx="12">
                  <c:v>46.665320450968501</c:v>
                </c:pt>
                <c:pt idx="13">
                  <c:v>45.089903885894799</c:v>
                </c:pt>
                <c:pt idx="14">
                  <c:v>40.366277447106697</c:v>
                </c:pt>
                <c:pt idx="15">
                  <c:v>35.702683914223101</c:v>
                </c:pt>
                <c:pt idx="16">
                  <c:v>31.758281955003302</c:v>
                </c:pt>
                <c:pt idx="17">
                  <c:v>28.972678327983299</c:v>
                </c:pt>
                <c:pt idx="18">
                  <c:v>28.3192076062113</c:v>
                </c:pt>
                <c:pt idx="19">
                  <c:v>31.776452529172101</c:v>
                </c:pt>
                <c:pt idx="20">
                  <c:v>38.003004941543601</c:v>
                </c:pt>
                <c:pt idx="21">
                  <c:v>43.3835398470505</c:v>
                </c:pt>
                <c:pt idx="22">
                  <c:v>47.689404061443902</c:v>
                </c:pt>
                <c:pt idx="23">
                  <c:v>51.0312117532171</c:v>
                </c:pt>
                <c:pt idx="24">
                  <c:v>52.852830229021997</c:v>
                </c:pt>
                <c:pt idx="25">
                  <c:v>53.799889064606603</c:v>
                </c:pt>
                <c:pt idx="26">
                  <c:v>54.604403876364799</c:v>
                </c:pt>
                <c:pt idx="27">
                  <c:v>55.055876066941501</c:v>
                </c:pt>
                <c:pt idx="28">
                  <c:v>55.156371899930299</c:v>
                </c:pt>
                <c:pt idx="29">
                  <c:v>54.979570235026202</c:v>
                </c:pt>
                <c:pt idx="30">
                  <c:v>54.537028977516997</c:v>
                </c:pt>
                <c:pt idx="31">
                  <c:v>54.023920608391798</c:v>
                </c:pt>
                <c:pt idx="32">
                  <c:v>53.560113051906001</c:v>
                </c:pt>
                <c:pt idx="33">
                  <c:v>53.118319883001803</c:v>
                </c:pt>
                <c:pt idx="34">
                  <c:v>52.746875808262899</c:v>
                </c:pt>
                <c:pt idx="35">
                  <c:v>52.428969299724102</c:v>
                </c:pt>
                <c:pt idx="36">
                  <c:v>52.0675061195629</c:v>
                </c:pt>
                <c:pt idx="37">
                  <c:v>51.704270660246898</c:v>
                </c:pt>
                <c:pt idx="38">
                  <c:v>51.449145313577198</c:v>
                </c:pt>
                <c:pt idx="39">
                  <c:v>51.248561424928702</c:v>
                </c:pt>
                <c:pt idx="40">
                  <c:v>51.051412355354401</c:v>
                </c:pt>
                <c:pt idx="41">
                  <c:v>50.929461582860299</c:v>
                </c:pt>
                <c:pt idx="42">
                  <c:v>50.852047482847098</c:v>
                </c:pt>
                <c:pt idx="43">
                  <c:v>50.713992560799397</c:v>
                </c:pt>
                <c:pt idx="44">
                  <c:v>50.602393021549702</c:v>
                </c:pt>
                <c:pt idx="45">
                  <c:v>50.5305644312743</c:v>
                </c:pt>
                <c:pt idx="46">
                  <c:v>50.430412679088299</c:v>
                </c:pt>
                <c:pt idx="47">
                  <c:v>50.268133057724</c:v>
                </c:pt>
                <c:pt idx="48">
                  <c:v>50.132526106105601</c:v>
                </c:pt>
                <c:pt idx="49">
                  <c:v>50.087553698202498</c:v>
                </c:pt>
                <c:pt idx="50">
                  <c:v>50.036743490098502</c:v>
                </c:pt>
                <c:pt idx="51">
                  <c:v>50.041756299424797</c:v>
                </c:pt>
                <c:pt idx="52">
                  <c:v>50.132048025636799</c:v>
                </c:pt>
                <c:pt idx="53">
                  <c:v>50.1761961507287</c:v>
                </c:pt>
                <c:pt idx="54">
                  <c:v>50.150217220313003</c:v>
                </c:pt>
                <c:pt idx="55">
                  <c:v>50.129522121426398</c:v>
                </c:pt>
                <c:pt idx="56">
                  <c:v>50.141153007952397</c:v>
                </c:pt>
                <c:pt idx="57">
                  <c:v>50.155544194562196</c:v>
                </c:pt>
                <c:pt idx="58">
                  <c:v>50.140377080480803</c:v>
                </c:pt>
                <c:pt idx="59">
                  <c:v>50.093757409357003</c:v>
                </c:pt>
                <c:pt idx="60">
                  <c:v>50.112658745162399</c:v>
                </c:pt>
                <c:pt idx="61">
                  <c:v>50.125462123084901</c:v>
                </c:pt>
                <c:pt idx="62">
                  <c:v>50.068638626494</c:v>
                </c:pt>
                <c:pt idx="63">
                  <c:v>49.999908292886701</c:v>
                </c:pt>
                <c:pt idx="64">
                  <c:v>49.976727193635803</c:v>
                </c:pt>
                <c:pt idx="65">
                  <c:v>49.991711643548797</c:v>
                </c:pt>
                <c:pt idx="66">
                  <c:v>50.001307466909402</c:v>
                </c:pt>
                <c:pt idx="67">
                  <c:v>50.007133979249602</c:v>
                </c:pt>
                <c:pt idx="68">
                  <c:v>49.993849872644198</c:v>
                </c:pt>
                <c:pt idx="69">
                  <c:v>49.971946360614297</c:v>
                </c:pt>
                <c:pt idx="70">
                  <c:v>49.959851077844803</c:v>
                </c:pt>
                <c:pt idx="71">
                  <c:v>49.954356668617002</c:v>
                </c:pt>
                <c:pt idx="72">
                  <c:v>49.969694868496603</c:v>
                </c:pt>
                <c:pt idx="73">
                  <c:v>49.9615785548988</c:v>
                </c:pt>
                <c:pt idx="74">
                  <c:v>49.963383886138402</c:v>
                </c:pt>
                <c:pt idx="75">
                  <c:v>50.010860140011097</c:v>
                </c:pt>
                <c:pt idx="76">
                  <c:v>50.020494336787301</c:v>
                </c:pt>
                <c:pt idx="77">
                  <c:v>49.997331043981802</c:v>
                </c:pt>
                <c:pt idx="78">
                  <c:v>49.999759398877501</c:v>
                </c:pt>
                <c:pt idx="79">
                  <c:v>50.031822078629297</c:v>
                </c:pt>
                <c:pt idx="80">
                  <c:v>50.047499651247001</c:v>
                </c:pt>
                <c:pt idx="81">
                  <c:v>50.090333226881803</c:v>
                </c:pt>
                <c:pt idx="82">
                  <c:v>50.154389389299197</c:v>
                </c:pt>
                <c:pt idx="83">
                  <c:v>50.169744336409799</c:v>
                </c:pt>
                <c:pt idx="84">
                  <c:v>50.156952571260099</c:v>
                </c:pt>
                <c:pt idx="85">
                  <c:v>50.1250376278768</c:v>
                </c:pt>
                <c:pt idx="86">
                  <c:v>50.052371050359604</c:v>
                </c:pt>
                <c:pt idx="87">
                  <c:v>50.010228621423799</c:v>
                </c:pt>
                <c:pt idx="88">
                  <c:v>50.061505085459601</c:v>
                </c:pt>
                <c:pt idx="89">
                  <c:v>50.132112426128998</c:v>
                </c:pt>
                <c:pt idx="90">
                  <c:v>50.136035398496297</c:v>
                </c:pt>
                <c:pt idx="91">
                  <c:v>50.070785572696401</c:v>
                </c:pt>
                <c:pt idx="92">
                  <c:v>50.032316282177497</c:v>
                </c:pt>
                <c:pt idx="93">
                  <c:v>50.051760247997798</c:v>
                </c:pt>
                <c:pt idx="94">
                  <c:v>50.025691871611201</c:v>
                </c:pt>
                <c:pt idx="95">
                  <c:v>49.949824593391902</c:v>
                </c:pt>
                <c:pt idx="96">
                  <c:v>49.908173819417797</c:v>
                </c:pt>
                <c:pt idx="97">
                  <c:v>49.868043069332501</c:v>
                </c:pt>
                <c:pt idx="98">
                  <c:v>49.838184062535298</c:v>
                </c:pt>
                <c:pt idx="99">
                  <c:v>49.8582000653752</c:v>
                </c:pt>
                <c:pt idx="100">
                  <c:v>49.709561470216897</c:v>
                </c:pt>
                <c:pt idx="101">
                  <c:v>49.5106157577505</c:v>
                </c:pt>
                <c:pt idx="102">
                  <c:v>49.506088484241999</c:v>
                </c:pt>
                <c:pt idx="103">
                  <c:v>49.566709605317598</c:v>
                </c:pt>
                <c:pt idx="104">
                  <c:v>49.726332669611999</c:v>
                </c:pt>
                <c:pt idx="105">
                  <c:v>49.952482807788599</c:v>
                </c:pt>
                <c:pt idx="106">
                  <c:v>50.058254076461097</c:v>
                </c:pt>
                <c:pt idx="107">
                  <c:v>50.1278213631497</c:v>
                </c:pt>
                <c:pt idx="108">
                  <c:v>50.206514543700202</c:v>
                </c:pt>
                <c:pt idx="109">
                  <c:v>50.244878004114199</c:v>
                </c:pt>
                <c:pt idx="110">
                  <c:v>50.223604572693603</c:v>
                </c:pt>
                <c:pt idx="111">
                  <c:v>50.204741534396902</c:v>
                </c:pt>
                <c:pt idx="112">
                  <c:v>50.211397566214302</c:v>
                </c:pt>
                <c:pt idx="113">
                  <c:v>50.221816450608898</c:v>
                </c:pt>
                <c:pt idx="114">
                  <c:v>50.248072710076102</c:v>
                </c:pt>
                <c:pt idx="115">
                  <c:v>50.249749776765398</c:v>
                </c:pt>
                <c:pt idx="116">
                  <c:v>50.175170208420901</c:v>
                </c:pt>
                <c:pt idx="117">
                  <c:v>50.078890993704199</c:v>
                </c:pt>
                <c:pt idx="118">
                  <c:v>50.016053486704401</c:v>
                </c:pt>
                <c:pt idx="119">
                  <c:v>50.0593017702653</c:v>
                </c:pt>
                <c:pt idx="120">
                  <c:v>50.021057728640699</c:v>
                </c:pt>
                <c:pt idx="121">
                  <c:v>49.851174734191297</c:v>
                </c:pt>
                <c:pt idx="122">
                  <c:v>49.808600540070799</c:v>
                </c:pt>
                <c:pt idx="123">
                  <c:v>49.894938103153002</c:v>
                </c:pt>
                <c:pt idx="124">
                  <c:v>49.964567123209001</c:v>
                </c:pt>
                <c:pt idx="125">
                  <c:v>50.027989021709303</c:v>
                </c:pt>
                <c:pt idx="126">
                  <c:v>50.077127512285898</c:v>
                </c:pt>
                <c:pt idx="127">
                  <c:v>50.106034604550103</c:v>
                </c:pt>
                <c:pt idx="128">
                  <c:v>50.132698392806702</c:v>
                </c:pt>
                <c:pt idx="129">
                  <c:v>50.126150106738301</c:v>
                </c:pt>
                <c:pt idx="130">
                  <c:v>50.118535268414099</c:v>
                </c:pt>
                <c:pt idx="131">
                  <c:v>50.105683045091197</c:v>
                </c:pt>
                <c:pt idx="132">
                  <c:v>50.111699221206599</c:v>
                </c:pt>
                <c:pt idx="133">
                  <c:v>50.138078908900198</c:v>
                </c:pt>
                <c:pt idx="134">
                  <c:v>50.098065339445903</c:v>
                </c:pt>
                <c:pt idx="135">
                  <c:v>50.043213449894303</c:v>
                </c:pt>
                <c:pt idx="136">
                  <c:v>50.021540288121997</c:v>
                </c:pt>
                <c:pt idx="137">
                  <c:v>49.990698894639699</c:v>
                </c:pt>
                <c:pt idx="138">
                  <c:v>49.974706997604997</c:v>
                </c:pt>
                <c:pt idx="139">
                  <c:v>50.013178139668199</c:v>
                </c:pt>
                <c:pt idx="140">
                  <c:v>50.031190524398298</c:v>
                </c:pt>
                <c:pt idx="141">
                  <c:v>50.012660514426003</c:v>
                </c:pt>
                <c:pt idx="142">
                  <c:v>49.967657231923297</c:v>
                </c:pt>
                <c:pt idx="143">
                  <c:v>49.946561883070402</c:v>
                </c:pt>
                <c:pt idx="144">
                  <c:v>49.947762358659197</c:v>
                </c:pt>
                <c:pt idx="145">
                  <c:v>49.953485895653102</c:v>
                </c:pt>
                <c:pt idx="146">
                  <c:v>49.956762003824601</c:v>
                </c:pt>
                <c:pt idx="147">
                  <c:v>49.9468114268157</c:v>
                </c:pt>
                <c:pt idx="148">
                  <c:v>49.910232814565703</c:v>
                </c:pt>
                <c:pt idx="149">
                  <c:v>49.880537251696303</c:v>
                </c:pt>
                <c:pt idx="150">
                  <c:v>49.8655884443085</c:v>
                </c:pt>
                <c:pt idx="151">
                  <c:v>49.898378378675702</c:v>
                </c:pt>
                <c:pt idx="152">
                  <c:v>50.031547877405302</c:v>
                </c:pt>
                <c:pt idx="153">
                  <c:v>50.134866377569601</c:v>
                </c:pt>
                <c:pt idx="154">
                  <c:v>50.081106797375</c:v>
                </c:pt>
                <c:pt idx="155">
                  <c:v>49.974029294733498</c:v>
                </c:pt>
                <c:pt idx="156">
                  <c:v>49.909603500585497</c:v>
                </c:pt>
                <c:pt idx="157">
                  <c:v>49.890940953577598</c:v>
                </c:pt>
                <c:pt idx="158">
                  <c:v>49.915293581796</c:v>
                </c:pt>
                <c:pt idx="159">
                  <c:v>49.931841388135801</c:v>
                </c:pt>
                <c:pt idx="160">
                  <c:v>49.947745815658003</c:v>
                </c:pt>
                <c:pt idx="161">
                  <c:v>49.990575087060598</c:v>
                </c:pt>
                <c:pt idx="162">
                  <c:v>49.948768263263197</c:v>
                </c:pt>
                <c:pt idx="163">
                  <c:v>49.8718635569738</c:v>
                </c:pt>
                <c:pt idx="164">
                  <c:v>49.8283499117871</c:v>
                </c:pt>
                <c:pt idx="165">
                  <c:v>49.795830263443101</c:v>
                </c:pt>
                <c:pt idx="166">
                  <c:v>49.769143734665697</c:v>
                </c:pt>
                <c:pt idx="167">
                  <c:v>49.766304715085703</c:v>
                </c:pt>
                <c:pt idx="168">
                  <c:v>49.789834286906903</c:v>
                </c:pt>
                <c:pt idx="169">
                  <c:v>49.797857172515101</c:v>
                </c:pt>
                <c:pt idx="170">
                  <c:v>49.831476169462498</c:v>
                </c:pt>
                <c:pt idx="171">
                  <c:v>49.888328320357999</c:v>
                </c:pt>
                <c:pt idx="172">
                  <c:v>49.895576931718502</c:v>
                </c:pt>
                <c:pt idx="173">
                  <c:v>49.8934570586514</c:v>
                </c:pt>
                <c:pt idx="174">
                  <c:v>49.944361858372702</c:v>
                </c:pt>
                <c:pt idx="175">
                  <c:v>50.022921330155903</c:v>
                </c:pt>
                <c:pt idx="176">
                  <c:v>50.034566335628298</c:v>
                </c:pt>
                <c:pt idx="177">
                  <c:v>49.948330586041699</c:v>
                </c:pt>
                <c:pt idx="178">
                  <c:v>49.806080350856</c:v>
                </c:pt>
                <c:pt idx="179">
                  <c:v>49.7849648107617</c:v>
                </c:pt>
                <c:pt idx="180">
                  <c:v>49.883176531775298</c:v>
                </c:pt>
                <c:pt idx="181">
                  <c:v>49.946683843401303</c:v>
                </c:pt>
                <c:pt idx="182">
                  <c:v>50.238303688139702</c:v>
                </c:pt>
                <c:pt idx="183">
                  <c:v>50.729228510102502</c:v>
                </c:pt>
                <c:pt idx="184">
                  <c:v>51.079068398432703</c:v>
                </c:pt>
                <c:pt idx="185">
                  <c:v>51.224475071968698</c:v>
                </c:pt>
                <c:pt idx="186">
                  <c:v>51.207024248031303</c:v>
                </c:pt>
                <c:pt idx="187">
                  <c:v>51.1592986328207</c:v>
                </c:pt>
                <c:pt idx="188">
                  <c:v>51.0993955867892</c:v>
                </c:pt>
                <c:pt idx="189">
                  <c:v>51.0778933608266</c:v>
                </c:pt>
                <c:pt idx="190">
                  <c:v>51.6414140168039</c:v>
                </c:pt>
                <c:pt idx="191">
                  <c:v>52.328604211000503</c:v>
                </c:pt>
                <c:pt idx="192">
                  <c:v>52.622640435061797</c:v>
                </c:pt>
                <c:pt idx="193">
                  <c:v>52.715640786116097</c:v>
                </c:pt>
                <c:pt idx="194">
                  <c:v>52.635218616331898</c:v>
                </c:pt>
                <c:pt idx="195">
                  <c:v>52.458979095799599</c:v>
                </c:pt>
                <c:pt idx="196">
                  <c:v>52.2449782539639</c:v>
                </c:pt>
                <c:pt idx="197">
                  <c:v>52.004935699456098</c:v>
                </c:pt>
                <c:pt idx="198">
                  <c:v>51.7446773575846</c:v>
                </c:pt>
                <c:pt idx="199">
                  <c:v>51.487695472752002</c:v>
                </c:pt>
                <c:pt idx="200">
                  <c:v>51.259293131519399</c:v>
                </c:pt>
                <c:pt idx="201">
                  <c:v>51.059400197968799</c:v>
                </c:pt>
                <c:pt idx="202">
                  <c:v>50.886563060119002</c:v>
                </c:pt>
                <c:pt idx="203">
                  <c:v>50.705704099851197</c:v>
                </c:pt>
                <c:pt idx="204">
                  <c:v>50.566896131120799</c:v>
                </c:pt>
                <c:pt idx="205">
                  <c:v>50.482974992496899</c:v>
                </c:pt>
                <c:pt idx="206">
                  <c:v>50.441362536922199</c:v>
                </c:pt>
                <c:pt idx="207">
                  <c:v>50.405807130515903</c:v>
                </c:pt>
                <c:pt idx="208">
                  <c:v>50.3832797053064</c:v>
                </c:pt>
                <c:pt idx="209">
                  <c:v>50.378519969338399</c:v>
                </c:pt>
                <c:pt idx="210">
                  <c:v>50.340514240599497</c:v>
                </c:pt>
                <c:pt idx="211">
                  <c:v>50.254032737596901</c:v>
                </c:pt>
                <c:pt idx="212">
                  <c:v>50.178000927819099</c:v>
                </c:pt>
                <c:pt idx="213">
                  <c:v>50.1372523854956</c:v>
                </c:pt>
                <c:pt idx="214">
                  <c:v>50.0894721468703</c:v>
                </c:pt>
                <c:pt idx="215">
                  <c:v>50.058777859211197</c:v>
                </c:pt>
                <c:pt idx="216">
                  <c:v>50.051250701794999</c:v>
                </c:pt>
                <c:pt idx="217">
                  <c:v>50.0441795202224</c:v>
                </c:pt>
                <c:pt idx="218">
                  <c:v>50.054157993879002</c:v>
                </c:pt>
                <c:pt idx="219">
                  <c:v>50.071387371004</c:v>
                </c:pt>
                <c:pt idx="220">
                  <c:v>50.045399227418201</c:v>
                </c:pt>
                <c:pt idx="221">
                  <c:v>50.016135731909401</c:v>
                </c:pt>
                <c:pt idx="222">
                  <c:v>50.011577612595801</c:v>
                </c:pt>
                <c:pt idx="223">
                  <c:v>50.008256671082201</c:v>
                </c:pt>
                <c:pt idx="224">
                  <c:v>49.9894184805853</c:v>
                </c:pt>
                <c:pt idx="225">
                  <c:v>49.981116514582702</c:v>
                </c:pt>
                <c:pt idx="226">
                  <c:v>50.007355088557603</c:v>
                </c:pt>
                <c:pt idx="227">
                  <c:v>50.020281042869001</c:v>
                </c:pt>
                <c:pt idx="228">
                  <c:v>50.013188800801899</c:v>
                </c:pt>
                <c:pt idx="229">
                  <c:v>49.991832187172498</c:v>
                </c:pt>
                <c:pt idx="230">
                  <c:v>49.981892297021403</c:v>
                </c:pt>
                <c:pt idx="231">
                  <c:v>49.990679369804901</c:v>
                </c:pt>
                <c:pt idx="232">
                  <c:v>49.980013201042802</c:v>
                </c:pt>
                <c:pt idx="233">
                  <c:v>49.9278154252533</c:v>
                </c:pt>
                <c:pt idx="234">
                  <c:v>49.888532916157601</c:v>
                </c:pt>
                <c:pt idx="235">
                  <c:v>49.917080304878098</c:v>
                </c:pt>
                <c:pt idx="236">
                  <c:v>49.933327625467101</c:v>
                </c:pt>
                <c:pt idx="237">
                  <c:v>49.951496027434899</c:v>
                </c:pt>
                <c:pt idx="238">
                  <c:v>49.976207491727799</c:v>
                </c:pt>
                <c:pt idx="239">
                  <c:v>49.961974103148997</c:v>
                </c:pt>
                <c:pt idx="240">
                  <c:v>49.941370438067899</c:v>
                </c:pt>
                <c:pt idx="241">
                  <c:v>49.915399983842697</c:v>
                </c:pt>
                <c:pt idx="242">
                  <c:v>49.890006203663802</c:v>
                </c:pt>
                <c:pt idx="243">
                  <c:v>49.863672379007703</c:v>
                </c:pt>
                <c:pt idx="244">
                  <c:v>49.873465053688903</c:v>
                </c:pt>
                <c:pt idx="245">
                  <c:v>49.946262583267099</c:v>
                </c:pt>
                <c:pt idx="246">
                  <c:v>49.971362001752198</c:v>
                </c:pt>
                <c:pt idx="247">
                  <c:v>49.962675490945003</c:v>
                </c:pt>
                <c:pt idx="248">
                  <c:v>50.006022768042897</c:v>
                </c:pt>
                <c:pt idx="249">
                  <c:v>50.0432431383893</c:v>
                </c:pt>
                <c:pt idx="250">
                  <c:v>50.033251440649899</c:v>
                </c:pt>
                <c:pt idx="251">
                  <c:v>50.028118008253003</c:v>
                </c:pt>
                <c:pt idx="252">
                  <c:v>50.037523846856203</c:v>
                </c:pt>
                <c:pt idx="253">
                  <c:v>50.041347271411702</c:v>
                </c:pt>
                <c:pt idx="254">
                  <c:v>50.025184543279401</c:v>
                </c:pt>
                <c:pt idx="255">
                  <c:v>50.000297101977701</c:v>
                </c:pt>
                <c:pt idx="256">
                  <c:v>50.0016938314089</c:v>
                </c:pt>
                <c:pt idx="257">
                  <c:v>49.999916367704898</c:v>
                </c:pt>
                <c:pt idx="258">
                  <c:v>49.984955727902303</c:v>
                </c:pt>
                <c:pt idx="259">
                  <c:v>49.9930986840005</c:v>
                </c:pt>
                <c:pt idx="260">
                  <c:v>49.995816870590801</c:v>
                </c:pt>
                <c:pt idx="261">
                  <c:v>49.983771415747299</c:v>
                </c:pt>
                <c:pt idx="262">
                  <c:v>49.993731782488297</c:v>
                </c:pt>
                <c:pt idx="263">
                  <c:v>50.030370148670798</c:v>
                </c:pt>
                <c:pt idx="264">
                  <c:v>49.999154130255803</c:v>
                </c:pt>
                <c:pt idx="265">
                  <c:v>49.941216140505901</c:v>
                </c:pt>
                <c:pt idx="266">
                  <c:v>49.939476954085599</c:v>
                </c:pt>
                <c:pt idx="267">
                  <c:v>49.938877541076202</c:v>
                </c:pt>
                <c:pt idx="268">
                  <c:v>49.944066544851097</c:v>
                </c:pt>
                <c:pt idx="269">
                  <c:v>49.963852438219398</c:v>
                </c:pt>
                <c:pt idx="270">
                  <c:v>50.010433815231501</c:v>
                </c:pt>
                <c:pt idx="271">
                  <c:v>50.0001019428503</c:v>
                </c:pt>
                <c:pt idx="272">
                  <c:v>49.938282910576703</c:v>
                </c:pt>
                <c:pt idx="273">
                  <c:v>49.920446389846099</c:v>
                </c:pt>
                <c:pt idx="274">
                  <c:v>49.9274988620584</c:v>
                </c:pt>
                <c:pt idx="275">
                  <c:v>49.918900578629</c:v>
                </c:pt>
                <c:pt idx="276">
                  <c:v>49.854502046468703</c:v>
                </c:pt>
                <c:pt idx="277">
                  <c:v>49.781075083527597</c:v>
                </c:pt>
                <c:pt idx="278">
                  <c:v>49.780380257438999</c:v>
                </c:pt>
                <c:pt idx="279">
                  <c:v>49.818585847050997</c:v>
                </c:pt>
                <c:pt idx="280">
                  <c:v>49.867040280577299</c:v>
                </c:pt>
                <c:pt idx="281">
                  <c:v>49.9003349975765</c:v>
                </c:pt>
                <c:pt idx="282">
                  <c:v>49.895024402795897</c:v>
                </c:pt>
                <c:pt idx="283">
                  <c:v>49.883084356160701</c:v>
                </c:pt>
                <c:pt idx="284">
                  <c:v>49.898064544403198</c:v>
                </c:pt>
                <c:pt idx="285">
                  <c:v>49.909605514841203</c:v>
                </c:pt>
                <c:pt idx="286">
                  <c:v>49.890691238161402</c:v>
                </c:pt>
                <c:pt idx="287">
                  <c:v>49.903612519566003</c:v>
                </c:pt>
                <c:pt idx="288">
                  <c:v>49.943975208704501</c:v>
                </c:pt>
                <c:pt idx="289">
                  <c:v>49.971124768580999</c:v>
                </c:pt>
                <c:pt idx="290">
                  <c:v>49.988951052908803</c:v>
                </c:pt>
                <c:pt idx="291">
                  <c:v>49.9838306579665</c:v>
                </c:pt>
                <c:pt idx="292">
                  <c:v>49.967630760572902</c:v>
                </c:pt>
                <c:pt idx="293">
                  <c:v>49.943000758782098</c:v>
                </c:pt>
                <c:pt idx="294">
                  <c:v>49.917020448172501</c:v>
                </c:pt>
                <c:pt idx="295">
                  <c:v>49.9054066137872</c:v>
                </c:pt>
                <c:pt idx="296">
                  <c:v>49.919481677207699</c:v>
                </c:pt>
                <c:pt idx="297">
                  <c:v>49.929422617062997</c:v>
                </c:pt>
                <c:pt idx="298">
                  <c:v>49.924999958219701</c:v>
                </c:pt>
                <c:pt idx="299">
                  <c:v>49.893140834822802</c:v>
                </c:pt>
                <c:pt idx="300">
                  <c:v>49.884203059056503</c:v>
                </c:pt>
                <c:pt idx="301">
                  <c:v>49.895878822869598</c:v>
                </c:pt>
                <c:pt idx="302">
                  <c:v>49.8777133154965</c:v>
                </c:pt>
                <c:pt idx="303">
                  <c:v>49.891714896301998</c:v>
                </c:pt>
                <c:pt idx="304">
                  <c:v>49.966196149180298</c:v>
                </c:pt>
                <c:pt idx="305">
                  <c:v>50.073559489623499</c:v>
                </c:pt>
                <c:pt idx="306">
                  <c:v>50.146196270735601</c:v>
                </c:pt>
                <c:pt idx="307">
                  <c:v>50.053914258247502</c:v>
                </c:pt>
                <c:pt idx="308">
                  <c:v>49.9310345137308</c:v>
                </c:pt>
                <c:pt idx="309">
                  <c:v>49.904432807770597</c:v>
                </c:pt>
                <c:pt idx="310">
                  <c:v>49.939838448888501</c:v>
                </c:pt>
                <c:pt idx="311">
                  <c:v>49.975583427602402</c:v>
                </c:pt>
                <c:pt idx="312">
                  <c:v>49.968050064922203</c:v>
                </c:pt>
                <c:pt idx="313">
                  <c:v>49.934720009301998</c:v>
                </c:pt>
                <c:pt idx="314">
                  <c:v>49.854538735484702</c:v>
                </c:pt>
                <c:pt idx="315">
                  <c:v>49.771458465106797</c:v>
                </c:pt>
                <c:pt idx="316">
                  <c:v>49.715988609053497</c:v>
                </c:pt>
                <c:pt idx="317">
                  <c:v>49.600186196597498</c:v>
                </c:pt>
                <c:pt idx="318">
                  <c:v>49.5294177763843</c:v>
                </c:pt>
                <c:pt idx="319">
                  <c:v>49.567878481603898</c:v>
                </c:pt>
                <c:pt idx="320">
                  <c:v>49.642751756075299</c:v>
                </c:pt>
                <c:pt idx="321">
                  <c:v>49.736013419392499</c:v>
                </c:pt>
                <c:pt idx="322">
                  <c:v>49.8358336830198</c:v>
                </c:pt>
                <c:pt idx="323">
                  <c:v>49.967589280839803</c:v>
                </c:pt>
                <c:pt idx="324">
                  <c:v>50.0907004379252</c:v>
                </c:pt>
                <c:pt idx="325">
                  <c:v>50.094991986283603</c:v>
                </c:pt>
                <c:pt idx="326">
                  <c:v>49.987905636291003</c:v>
                </c:pt>
                <c:pt idx="327">
                  <c:v>49.980614492077798</c:v>
                </c:pt>
                <c:pt idx="328">
                  <c:v>50.027782390032002</c:v>
                </c:pt>
                <c:pt idx="329">
                  <c:v>50.027132704129002</c:v>
                </c:pt>
                <c:pt idx="330">
                  <c:v>50.008961637909103</c:v>
                </c:pt>
                <c:pt idx="331">
                  <c:v>49.983605786683</c:v>
                </c:pt>
                <c:pt idx="332">
                  <c:v>50.0019526983871</c:v>
                </c:pt>
                <c:pt idx="333">
                  <c:v>50.0407947594571</c:v>
                </c:pt>
                <c:pt idx="334">
                  <c:v>50.078735917098797</c:v>
                </c:pt>
                <c:pt idx="335">
                  <c:v>50.1117352976799</c:v>
                </c:pt>
                <c:pt idx="336">
                  <c:v>50.1262042773389</c:v>
                </c:pt>
                <c:pt idx="337">
                  <c:v>50.145187895231402</c:v>
                </c:pt>
                <c:pt idx="338">
                  <c:v>50.130558211316199</c:v>
                </c:pt>
                <c:pt idx="339">
                  <c:v>50.087463842764897</c:v>
                </c:pt>
                <c:pt idx="340">
                  <c:v>50.073540900112398</c:v>
                </c:pt>
                <c:pt idx="341">
                  <c:v>50.091854662171201</c:v>
                </c:pt>
                <c:pt idx="342">
                  <c:v>50.095883917858103</c:v>
                </c:pt>
                <c:pt idx="343">
                  <c:v>50.112569870994797</c:v>
                </c:pt>
                <c:pt idx="344">
                  <c:v>50.1449374308175</c:v>
                </c:pt>
                <c:pt idx="345">
                  <c:v>50.1409362720701</c:v>
                </c:pt>
                <c:pt idx="346">
                  <c:v>50.117672135085598</c:v>
                </c:pt>
                <c:pt idx="347">
                  <c:v>50.064934726734897</c:v>
                </c:pt>
                <c:pt idx="348">
                  <c:v>50.002032254271697</c:v>
                </c:pt>
                <c:pt idx="349">
                  <c:v>49.963896960648903</c:v>
                </c:pt>
                <c:pt idx="350">
                  <c:v>49.942608965909002</c:v>
                </c:pt>
                <c:pt idx="351">
                  <c:v>49.8996663588077</c:v>
                </c:pt>
                <c:pt idx="352">
                  <c:v>49.883674537573597</c:v>
                </c:pt>
                <c:pt idx="353">
                  <c:v>49.9404291292553</c:v>
                </c:pt>
                <c:pt idx="354">
                  <c:v>49.230852127057702</c:v>
                </c:pt>
                <c:pt idx="355">
                  <c:v>47.6005775726777</c:v>
                </c:pt>
                <c:pt idx="356">
                  <c:v>46.646805148469902</c:v>
                </c:pt>
                <c:pt idx="357">
                  <c:v>46.559912137520399</c:v>
                </c:pt>
                <c:pt idx="358">
                  <c:v>46.640661304380899</c:v>
                </c:pt>
                <c:pt idx="359">
                  <c:v>46.853375326586601</c:v>
                </c:pt>
                <c:pt idx="360">
                  <c:v>47.132214767384902</c:v>
                </c:pt>
                <c:pt idx="361">
                  <c:v>47.443406652236703</c:v>
                </c:pt>
                <c:pt idx="362">
                  <c:v>47.754840024166498</c:v>
                </c:pt>
                <c:pt idx="363">
                  <c:v>48.056479337896498</c:v>
                </c:pt>
                <c:pt idx="364">
                  <c:v>48.332805777333299</c:v>
                </c:pt>
                <c:pt idx="365">
                  <c:v>48.552168093368699</c:v>
                </c:pt>
                <c:pt idx="366">
                  <c:v>48.758985343060303</c:v>
                </c:pt>
                <c:pt idx="367">
                  <c:v>48.976359484695401</c:v>
                </c:pt>
                <c:pt idx="368">
                  <c:v>49.189858487800699</c:v>
                </c:pt>
                <c:pt idx="369">
                  <c:v>49.3576971390127</c:v>
                </c:pt>
                <c:pt idx="370">
                  <c:v>49.461204158960399</c:v>
                </c:pt>
                <c:pt idx="371">
                  <c:v>49.5366472309884</c:v>
                </c:pt>
                <c:pt idx="372">
                  <c:v>49.621800714228101</c:v>
                </c:pt>
                <c:pt idx="373">
                  <c:v>49.689876247514903</c:v>
                </c:pt>
                <c:pt idx="374">
                  <c:v>49.749089398901603</c:v>
                </c:pt>
                <c:pt idx="375">
                  <c:v>49.795096341665399</c:v>
                </c:pt>
                <c:pt idx="376">
                  <c:v>49.819153486993102</c:v>
                </c:pt>
                <c:pt idx="377">
                  <c:v>49.859148560887803</c:v>
                </c:pt>
                <c:pt idx="378">
                  <c:v>49.921113791811003</c:v>
                </c:pt>
                <c:pt idx="379">
                  <c:v>49.960577685710597</c:v>
                </c:pt>
                <c:pt idx="380">
                  <c:v>49.939621239274601</c:v>
                </c:pt>
                <c:pt idx="381">
                  <c:v>49.901463843969701</c:v>
                </c:pt>
                <c:pt idx="382">
                  <c:v>49.8661521629435</c:v>
                </c:pt>
                <c:pt idx="383">
                  <c:v>49.869804681376699</c:v>
                </c:pt>
                <c:pt idx="384">
                  <c:v>49.906432132247602</c:v>
                </c:pt>
                <c:pt idx="385">
                  <c:v>49.933462941812202</c:v>
                </c:pt>
                <c:pt idx="386">
                  <c:v>49.953290030035802</c:v>
                </c:pt>
                <c:pt idx="387">
                  <c:v>49.951199436034102</c:v>
                </c:pt>
                <c:pt idx="388">
                  <c:v>49.971237234218897</c:v>
                </c:pt>
                <c:pt idx="389">
                  <c:v>49.996565553750003</c:v>
                </c:pt>
                <c:pt idx="390">
                  <c:v>50.014782601397499</c:v>
                </c:pt>
                <c:pt idx="391">
                  <c:v>50.055890179417403</c:v>
                </c:pt>
                <c:pt idx="392">
                  <c:v>50.109113743439202</c:v>
                </c:pt>
                <c:pt idx="393">
                  <c:v>50.134182088989299</c:v>
                </c:pt>
                <c:pt idx="394">
                  <c:v>50.096051216389</c:v>
                </c:pt>
                <c:pt idx="395">
                  <c:v>50.089443658955801</c:v>
                </c:pt>
                <c:pt idx="396">
                  <c:v>50.1067690519222</c:v>
                </c:pt>
                <c:pt idx="397">
                  <c:v>50.114776033588903</c:v>
                </c:pt>
                <c:pt idx="398">
                  <c:v>50.111740554213199</c:v>
                </c:pt>
                <c:pt idx="399">
                  <c:v>50.0904536840508</c:v>
                </c:pt>
                <c:pt idx="400">
                  <c:v>50.089554174320398</c:v>
                </c:pt>
                <c:pt idx="401">
                  <c:v>50.115301392341003</c:v>
                </c:pt>
                <c:pt idx="402">
                  <c:v>50.123149387837103</c:v>
                </c:pt>
                <c:pt idx="403">
                  <c:v>50.124536727174402</c:v>
                </c:pt>
                <c:pt idx="404">
                  <c:v>50.133482284575301</c:v>
                </c:pt>
                <c:pt idx="405">
                  <c:v>50.099528763156599</c:v>
                </c:pt>
                <c:pt idx="406">
                  <c:v>50.0457506123633</c:v>
                </c:pt>
                <c:pt idx="407">
                  <c:v>50.043542953112798</c:v>
                </c:pt>
                <c:pt idx="408">
                  <c:v>50.068225727533402</c:v>
                </c:pt>
                <c:pt idx="409">
                  <c:v>50.080134908276499</c:v>
                </c:pt>
                <c:pt idx="410">
                  <c:v>50.0670898397317</c:v>
                </c:pt>
                <c:pt idx="411">
                  <c:v>50.091365064759401</c:v>
                </c:pt>
                <c:pt idx="412">
                  <c:v>50.127565800918198</c:v>
                </c:pt>
                <c:pt idx="413">
                  <c:v>50.113119650220803</c:v>
                </c:pt>
                <c:pt idx="414">
                  <c:v>50.084753522167098</c:v>
                </c:pt>
                <c:pt idx="415">
                  <c:v>50.079777001904702</c:v>
                </c:pt>
                <c:pt idx="416">
                  <c:v>50.086951142370502</c:v>
                </c:pt>
                <c:pt idx="417">
                  <c:v>50.054138677933899</c:v>
                </c:pt>
                <c:pt idx="418">
                  <c:v>50.003248456913603</c:v>
                </c:pt>
                <c:pt idx="419">
                  <c:v>50.004859626121203</c:v>
                </c:pt>
                <c:pt idx="420">
                  <c:v>50.033739263984401</c:v>
                </c:pt>
                <c:pt idx="421">
                  <c:v>50.033352204391299</c:v>
                </c:pt>
                <c:pt idx="422">
                  <c:v>49.9182609575142</c:v>
                </c:pt>
                <c:pt idx="423">
                  <c:v>49.882724430394397</c:v>
                </c:pt>
                <c:pt idx="424">
                  <c:v>49.931899968362103</c:v>
                </c:pt>
                <c:pt idx="425">
                  <c:v>49.937285398742503</c:v>
                </c:pt>
                <c:pt idx="426">
                  <c:v>49.960129336482602</c:v>
                </c:pt>
                <c:pt idx="427">
                  <c:v>49.990153416705503</c:v>
                </c:pt>
                <c:pt idx="428">
                  <c:v>50.025614675234102</c:v>
                </c:pt>
                <c:pt idx="429">
                  <c:v>50.043728937453302</c:v>
                </c:pt>
                <c:pt idx="430">
                  <c:v>50.550123261635697</c:v>
                </c:pt>
                <c:pt idx="431">
                  <c:v>51.7289390928701</c:v>
                </c:pt>
                <c:pt idx="432">
                  <c:v>52.7733393864021</c:v>
                </c:pt>
                <c:pt idx="433">
                  <c:v>53.304335104230098</c:v>
                </c:pt>
                <c:pt idx="434">
                  <c:v>53.494357171113599</c:v>
                </c:pt>
                <c:pt idx="435">
                  <c:v>53.4344333615959</c:v>
                </c:pt>
                <c:pt idx="436">
                  <c:v>53.181821894889502</c:v>
                </c:pt>
                <c:pt idx="437">
                  <c:v>52.860825614264698</c:v>
                </c:pt>
                <c:pt idx="438">
                  <c:v>52.589034647811701</c:v>
                </c:pt>
                <c:pt idx="439">
                  <c:v>52.322364804739799</c:v>
                </c:pt>
                <c:pt idx="440">
                  <c:v>52.032897708497501</c:v>
                </c:pt>
                <c:pt idx="441">
                  <c:v>51.757936434859502</c:v>
                </c:pt>
                <c:pt idx="442">
                  <c:v>51.488896339650303</c:v>
                </c:pt>
                <c:pt idx="443">
                  <c:v>51.239286890923502</c:v>
                </c:pt>
                <c:pt idx="444">
                  <c:v>51.044038664988101</c:v>
                </c:pt>
                <c:pt idx="445">
                  <c:v>50.888639007888202</c:v>
                </c:pt>
                <c:pt idx="446">
                  <c:v>50.767472807297501</c:v>
                </c:pt>
                <c:pt idx="447">
                  <c:v>50.637523868024701</c:v>
                </c:pt>
                <c:pt idx="448">
                  <c:v>50.516333973908701</c:v>
                </c:pt>
                <c:pt idx="449">
                  <c:v>50.448070742133098</c:v>
                </c:pt>
                <c:pt idx="450">
                  <c:v>50.382229021415597</c:v>
                </c:pt>
                <c:pt idx="451">
                  <c:v>50.293323621266502</c:v>
                </c:pt>
                <c:pt idx="452">
                  <c:v>50.244188420408697</c:v>
                </c:pt>
                <c:pt idx="453">
                  <c:v>50.230269761293101</c:v>
                </c:pt>
                <c:pt idx="454">
                  <c:v>50.194073640414501</c:v>
                </c:pt>
                <c:pt idx="455">
                  <c:v>50.165196332821999</c:v>
                </c:pt>
                <c:pt idx="456">
                  <c:v>50.120651771592897</c:v>
                </c:pt>
                <c:pt idx="457">
                  <c:v>49.549741054102597</c:v>
                </c:pt>
                <c:pt idx="458">
                  <c:v>48.695899745627301</c:v>
                </c:pt>
                <c:pt idx="459">
                  <c:v>47.927533980334502</c:v>
                </c:pt>
                <c:pt idx="460">
                  <c:v>47.249427065550698</c:v>
                </c:pt>
                <c:pt idx="461">
                  <c:v>46.854049051472401</c:v>
                </c:pt>
                <c:pt idx="462">
                  <c:v>46.766069276002902</c:v>
                </c:pt>
                <c:pt idx="463">
                  <c:v>46.864911473417997</c:v>
                </c:pt>
                <c:pt idx="464">
                  <c:v>47.045320393003102</c:v>
                </c:pt>
                <c:pt idx="465">
                  <c:v>47.300194069532601</c:v>
                </c:pt>
                <c:pt idx="466">
                  <c:v>47.616827259127</c:v>
                </c:pt>
                <c:pt idx="467">
                  <c:v>47.939846323738998</c:v>
                </c:pt>
                <c:pt idx="468">
                  <c:v>48.237293679587999</c:v>
                </c:pt>
                <c:pt idx="469">
                  <c:v>48.488242511537898</c:v>
                </c:pt>
                <c:pt idx="470">
                  <c:v>48.684481827217901</c:v>
                </c:pt>
                <c:pt idx="471">
                  <c:v>48.870690504434798</c:v>
                </c:pt>
                <c:pt idx="472">
                  <c:v>49.0534183277206</c:v>
                </c:pt>
                <c:pt idx="473">
                  <c:v>49.2277087684093</c:v>
                </c:pt>
                <c:pt idx="474">
                  <c:v>49.385990531544799</c:v>
                </c:pt>
                <c:pt idx="475">
                  <c:v>49.529287062081799</c:v>
                </c:pt>
                <c:pt idx="476">
                  <c:v>49.604461751503898</c:v>
                </c:pt>
                <c:pt idx="477">
                  <c:v>49.660516763805099</c:v>
                </c:pt>
                <c:pt idx="478">
                  <c:v>49.7393712996057</c:v>
                </c:pt>
                <c:pt idx="479">
                  <c:v>49.767299521030097</c:v>
                </c:pt>
                <c:pt idx="480">
                  <c:v>49.750986036515798</c:v>
                </c:pt>
                <c:pt idx="481">
                  <c:v>49.755366882802399</c:v>
                </c:pt>
                <c:pt idx="482">
                  <c:v>49.800375375785102</c:v>
                </c:pt>
                <c:pt idx="483">
                  <c:v>49.8516771997135</c:v>
                </c:pt>
                <c:pt idx="484">
                  <c:v>49.8738047738128</c:v>
                </c:pt>
                <c:pt idx="485">
                  <c:v>49.862875189542599</c:v>
                </c:pt>
                <c:pt idx="486">
                  <c:v>49.832144571230401</c:v>
                </c:pt>
                <c:pt idx="487">
                  <c:v>49.8072363292682</c:v>
                </c:pt>
                <c:pt idx="488">
                  <c:v>49.817687424291201</c:v>
                </c:pt>
                <c:pt idx="489">
                  <c:v>49.830389602497299</c:v>
                </c:pt>
                <c:pt idx="490">
                  <c:v>49.832265912663601</c:v>
                </c:pt>
                <c:pt idx="491">
                  <c:v>49.824928839158197</c:v>
                </c:pt>
                <c:pt idx="492">
                  <c:v>49.8477933854941</c:v>
                </c:pt>
                <c:pt idx="493">
                  <c:v>49.913803741871398</c:v>
                </c:pt>
                <c:pt idx="494">
                  <c:v>49.972597167268802</c:v>
                </c:pt>
                <c:pt idx="495">
                  <c:v>50.010065936262798</c:v>
                </c:pt>
                <c:pt idx="496">
                  <c:v>50.016096190701901</c:v>
                </c:pt>
                <c:pt idx="497">
                  <c:v>49.988443729801602</c:v>
                </c:pt>
                <c:pt idx="498">
                  <c:v>49.974461094800702</c:v>
                </c:pt>
                <c:pt idx="499">
                  <c:v>49.9976755489201</c:v>
                </c:pt>
                <c:pt idx="500">
                  <c:v>50.026121078106897</c:v>
                </c:pt>
                <c:pt idx="501">
                  <c:v>50.042356818817296</c:v>
                </c:pt>
                <c:pt idx="502">
                  <c:v>50.033781196839499</c:v>
                </c:pt>
                <c:pt idx="503">
                  <c:v>50.012828883875699</c:v>
                </c:pt>
                <c:pt idx="504">
                  <c:v>50.032382140457301</c:v>
                </c:pt>
                <c:pt idx="505">
                  <c:v>50.037919475577503</c:v>
                </c:pt>
                <c:pt idx="506">
                  <c:v>49.994857816659199</c:v>
                </c:pt>
                <c:pt idx="507">
                  <c:v>49.9876238540052</c:v>
                </c:pt>
                <c:pt idx="508">
                  <c:v>50.028414311467898</c:v>
                </c:pt>
                <c:pt idx="509">
                  <c:v>50.066185592343999</c:v>
                </c:pt>
                <c:pt idx="510">
                  <c:v>50.036653009006599</c:v>
                </c:pt>
                <c:pt idx="511">
                  <c:v>50.0241402123672</c:v>
                </c:pt>
                <c:pt idx="512">
                  <c:v>50.040945104433</c:v>
                </c:pt>
                <c:pt idx="513">
                  <c:v>50.018727231203698</c:v>
                </c:pt>
                <c:pt idx="514">
                  <c:v>50.006638102174598</c:v>
                </c:pt>
                <c:pt idx="515">
                  <c:v>50.029471500724199</c:v>
                </c:pt>
                <c:pt idx="516">
                  <c:v>50.056150105554003</c:v>
                </c:pt>
                <c:pt idx="517">
                  <c:v>50.0698527651777</c:v>
                </c:pt>
                <c:pt idx="518">
                  <c:v>50.074921446194502</c:v>
                </c:pt>
                <c:pt idx="519">
                  <c:v>50.057917188870299</c:v>
                </c:pt>
                <c:pt idx="520">
                  <c:v>50.063677653618697</c:v>
                </c:pt>
                <c:pt idx="521">
                  <c:v>50.075750589311603</c:v>
                </c:pt>
                <c:pt idx="522">
                  <c:v>50.048954371221697</c:v>
                </c:pt>
                <c:pt idx="523">
                  <c:v>50.0160828458026</c:v>
                </c:pt>
                <c:pt idx="524">
                  <c:v>49.995111817445597</c:v>
                </c:pt>
                <c:pt idx="525">
                  <c:v>49.998982405891503</c:v>
                </c:pt>
                <c:pt idx="526">
                  <c:v>50.015467140802002</c:v>
                </c:pt>
                <c:pt idx="527">
                  <c:v>50.024855696992802</c:v>
                </c:pt>
                <c:pt idx="528">
                  <c:v>50.029432243588403</c:v>
                </c:pt>
                <c:pt idx="529">
                  <c:v>50.030831954858698</c:v>
                </c:pt>
                <c:pt idx="530">
                  <c:v>50.0302123037767</c:v>
                </c:pt>
                <c:pt idx="531">
                  <c:v>50.028381534517699</c:v>
                </c:pt>
                <c:pt idx="532">
                  <c:v>50.058936026834502</c:v>
                </c:pt>
                <c:pt idx="533">
                  <c:v>50.102985273075099</c:v>
                </c:pt>
                <c:pt idx="534">
                  <c:v>50.092059584796601</c:v>
                </c:pt>
                <c:pt idx="535">
                  <c:v>50.069343347663597</c:v>
                </c:pt>
                <c:pt idx="536">
                  <c:v>50.066113600330802</c:v>
                </c:pt>
                <c:pt idx="537">
                  <c:v>50.077475096708099</c:v>
                </c:pt>
                <c:pt idx="538">
                  <c:v>50.094784213744397</c:v>
                </c:pt>
                <c:pt idx="539">
                  <c:v>50.084342534457399</c:v>
                </c:pt>
                <c:pt idx="540">
                  <c:v>50.076347394333901</c:v>
                </c:pt>
                <c:pt idx="541">
                  <c:v>50.048779200266402</c:v>
                </c:pt>
                <c:pt idx="542">
                  <c:v>50.001398508918101</c:v>
                </c:pt>
                <c:pt idx="543">
                  <c:v>49.972228919518997</c:v>
                </c:pt>
                <c:pt idx="544">
                  <c:v>49.972165322798404</c:v>
                </c:pt>
                <c:pt idx="545">
                  <c:v>49.987516879157198</c:v>
                </c:pt>
                <c:pt idx="546">
                  <c:v>49.997547502411003</c:v>
                </c:pt>
                <c:pt idx="547">
                  <c:v>50.020347165928698</c:v>
                </c:pt>
                <c:pt idx="548">
                  <c:v>50.047427237220901</c:v>
                </c:pt>
                <c:pt idx="549">
                  <c:v>50.061782602864902</c:v>
                </c:pt>
                <c:pt idx="550">
                  <c:v>50.067631306369201</c:v>
                </c:pt>
                <c:pt idx="551">
                  <c:v>50.051454076948303</c:v>
                </c:pt>
                <c:pt idx="552">
                  <c:v>50.024996100635398</c:v>
                </c:pt>
                <c:pt idx="553">
                  <c:v>50.040585820126097</c:v>
                </c:pt>
                <c:pt idx="554">
                  <c:v>50.076310010685198</c:v>
                </c:pt>
                <c:pt idx="555">
                  <c:v>50.111097015698299</c:v>
                </c:pt>
                <c:pt idx="556">
                  <c:v>50.108128150279597</c:v>
                </c:pt>
                <c:pt idx="557">
                  <c:v>50.073012620468297</c:v>
                </c:pt>
                <c:pt idx="558">
                  <c:v>50.064464816283298</c:v>
                </c:pt>
                <c:pt idx="559">
                  <c:v>50.053648859594603</c:v>
                </c:pt>
                <c:pt idx="560">
                  <c:v>50.030381356867402</c:v>
                </c:pt>
                <c:pt idx="561">
                  <c:v>50.014635908182903</c:v>
                </c:pt>
                <c:pt idx="562">
                  <c:v>50.020783724147101</c:v>
                </c:pt>
                <c:pt idx="563">
                  <c:v>50.004570399533499</c:v>
                </c:pt>
                <c:pt idx="564">
                  <c:v>49.966293867089298</c:v>
                </c:pt>
                <c:pt idx="565">
                  <c:v>49.960929007306902</c:v>
                </c:pt>
                <c:pt idx="566">
                  <c:v>49.973562425094698</c:v>
                </c:pt>
                <c:pt idx="567">
                  <c:v>49.982591176113203</c:v>
                </c:pt>
                <c:pt idx="568">
                  <c:v>50.005490580494602</c:v>
                </c:pt>
                <c:pt idx="569">
                  <c:v>50.016820200007402</c:v>
                </c:pt>
                <c:pt idx="570">
                  <c:v>50.025438334608602</c:v>
                </c:pt>
                <c:pt idx="571">
                  <c:v>50.027038179157501</c:v>
                </c:pt>
                <c:pt idx="572">
                  <c:v>50.029190949336602</c:v>
                </c:pt>
                <c:pt idx="573">
                  <c:v>50.043158390002702</c:v>
                </c:pt>
                <c:pt idx="574">
                  <c:v>50.049659868999697</c:v>
                </c:pt>
                <c:pt idx="575">
                  <c:v>50.034746053289297</c:v>
                </c:pt>
                <c:pt idx="576">
                  <c:v>50.026390416258998</c:v>
                </c:pt>
                <c:pt idx="577">
                  <c:v>50.034040553484303</c:v>
                </c:pt>
                <c:pt idx="578">
                  <c:v>50.037101295161698</c:v>
                </c:pt>
                <c:pt idx="579">
                  <c:v>50.020678519263001</c:v>
                </c:pt>
                <c:pt idx="580">
                  <c:v>50.012072745880197</c:v>
                </c:pt>
                <c:pt idx="581">
                  <c:v>50.0202574665581</c:v>
                </c:pt>
                <c:pt idx="582">
                  <c:v>50.024308860425002</c:v>
                </c:pt>
                <c:pt idx="583">
                  <c:v>49.992588618691101</c:v>
                </c:pt>
                <c:pt idx="584">
                  <c:v>49.945369084654502</c:v>
                </c:pt>
                <c:pt idx="585">
                  <c:v>49.935520430406299</c:v>
                </c:pt>
                <c:pt idx="586">
                  <c:v>49.963139425399802</c:v>
                </c:pt>
                <c:pt idx="587">
                  <c:v>50.012436548612001</c:v>
                </c:pt>
                <c:pt idx="588">
                  <c:v>50.023122399201696</c:v>
                </c:pt>
                <c:pt idx="589">
                  <c:v>50.033511582644003</c:v>
                </c:pt>
                <c:pt idx="590">
                  <c:v>50.082886612131901</c:v>
                </c:pt>
                <c:pt idx="591">
                  <c:v>50.1067400985144</c:v>
                </c:pt>
                <c:pt idx="592">
                  <c:v>50.085686480190603</c:v>
                </c:pt>
                <c:pt idx="593">
                  <c:v>50.005034911578498</c:v>
                </c:pt>
                <c:pt idx="594">
                  <c:v>49.946181822958998</c:v>
                </c:pt>
                <c:pt idx="595">
                  <c:v>49.973774100808299</c:v>
                </c:pt>
                <c:pt idx="596">
                  <c:v>50.003555349657901</c:v>
                </c:pt>
                <c:pt idx="597">
                  <c:v>50.040653654738399</c:v>
                </c:pt>
                <c:pt idx="598">
                  <c:v>50.089561419538597</c:v>
                </c:pt>
                <c:pt idx="599">
                  <c:v>50.115272364889499</c:v>
                </c:pt>
                <c:pt idx="600">
                  <c:v>50.125505059751198</c:v>
                </c:pt>
                <c:pt idx="601">
                  <c:v>50.125745676144597</c:v>
                </c:pt>
                <c:pt idx="602">
                  <c:v>50.103328082582401</c:v>
                </c:pt>
                <c:pt idx="603">
                  <c:v>50.0870764618465</c:v>
                </c:pt>
                <c:pt idx="604">
                  <c:v>50.086958785626102</c:v>
                </c:pt>
                <c:pt idx="605">
                  <c:v>50.099216352724397</c:v>
                </c:pt>
                <c:pt idx="606">
                  <c:v>50.099488739354598</c:v>
                </c:pt>
                <c:pt idx="607">
                  <c:v>50.097341556038799</c:v>
                </c:pt>
                <c:pt idx="608">
                  <c:v>50.088866087153299</c:v>
                </c:pt>
                <c:pt idx="609">
                  <c:v>50.048834180764104</c:v>
                </c:pt>
                <c:pt idx="610">
                  <c:v>50.024401613984701</c:v>
                </c:pt>
                <c:pt idx="611">
                  <c:v>49.989248387887997</c:v>
                </c:pt>
                <c:pt idx="612">
                  <c:v>49.973143067892202</c:v>
                </c:pt>
                <c:pt idx="613">
                  <c:v>49.976125094216897</c:v>
                </c:pt>
                <c:pt idx="614">
                  <c:v>49.981575403987698</c:v>
                </c:pt>
                <c:pt idx="615">
                  <c:v>50.016362043645501</c:v>
                </c:pt>
                <c:pt idx="616">
                  <c:v>50.050959938844201</c:v>
                </c:pt>
                <c:pt idx="617">
                  <c:v>50.036705479070299</c:v>
                </c:pt>
                <c:pt idx="618">
                  <c:v>50.014626551405598</c:v>
                </c:pt>
                <c:pt idx="619">
                  <c:v>50.014420045346299</c:v>
                </c:pt>
                <c:pt idx="620">
                  <c:v>49.914477670055597</c:v>
                </c:pt>
                <c:pt idx="621">
                  <c:v>49.839056252864303</c:v>
                </c:pt>
                <c:pt idx="622">
                  <c:v>49.856698469952001</c:v>
                </c:pt>
                <c:pt idx="623">
                  <c:v>49.874417081719898</c:v>
                </c:pt>
                <c:pt idx="624">
                  <c:v>49.907847351151801</c:v>
                </c:pt>
                <c:pt idx="625">
                  <c:v>49.930330946737598</c:v>
                </c:pt>
                <c:pt idx="626">
                  <c:v>50.016002089892297</c:v>
                </c:pt>
                <c:pt idx="627">
                  <c:v>50.154520913251197</c:v>
                </c:pt>
                <c:pt idx="628">
                  <c:v>50.196582438204302</c:v>
                </c:pt>
                <c:pt idx="629">
                  <c:v>50.154290985968103</c:v>
                </c:pt>
                <c:pt idx="630">
                  <c:v>50.123403258936001</c:v>
                </c:pt>
                <c:pt idx="631">
                  <c:v>50.096045729818599</c:v>
                </c:pt>
                <c:pt idx="632">
                  <c:v>50.044087885474198</c:v>
                </c:pt>
                <c:pt idx="633">
                  <c:v>50.012571551874998</c:v>
                </c:pt>
                <c:pt idx="634">
                  <c:v>50.583559914366298</c:v>
                </c:pt>
                <c:pt idx="635">
                  <c:v>51.968690811461798</c:v>
                </c:pt>
                <c:pt idx="636">
                  <c:v>53.171944048459302</c:v>
                </c:pt>
                <c:pt idx="637">
                  <c:v>53.735035530387499</c:v>
                </c:pt>
                <c:pt idx="638">
                  <c:v>54.231701834403097</c:v>
                </c:pt>
                <c:pt idx="639">
                  <c:v>54.661745013652101</c:v>
                </c:pt>
                <c:pt idx="640">
                  <c:v>54.659780796785398</c:v>
                </c:pt>
                <c:pt idx="641">
                  <c:v>54.372251011314098</c:v>
                </c:pt>
                <c:pt idx="642">
                  <c:v>53.978401872993203</c:v>
                </c:pt>
                <c:pt idx="643">
                  <c:v>53.546152911987299</c:v>
                </c:pt>
                <c:pt idx="644">
                  <c:v>53.156759298964701</c:v>
                </c:pt>
                <c:pt idx="645">
                  <c:v>52.8590116116102</c:v>
                </c:pt>
                <c:pt idx="646">
                  <c:v>52.5110003180612</c:v>
                </c:pt>
                <c:pt idx="647">
                  <c:v>52.059295362285397</c:v>
                </c:pt>
                <c:pt idx="648">
                  <c:v>51.678070316730498</c:v>
                </c:pt>
                <c:pt idx="649">
                  <c:v>51.394133323381702</c:v>
                </c:pt>
                <c:pt idx="650">
                  <c:v>51.154813705905298</c:v>
                </c:pt>
                <c:pt idx="651">
                  <c:v>50.937716517075899</c:v>
                </c:pt>
                <c:pt idx="652">
                  <c:v>50.747340266135701</c:v>
                </c:pt>
                <c:pt idx="653">
                  <c:v>50.612620270107001</c:v>
                </c:pt>
                <c:pt idx="654">
                  <c:v>50.531655542675502</c:v>
                </c:pt>
                <c:pt idx="655">
                  <c:v>50.4540787250302</c:v>
                </c:pt>
                <c:pt idx="656">
                  <c:v>50.354817003895803</c:v>
                </c:pt>
                <c:pt idx="657">
                  <c:v>50.313093526684199</c:v>
                </c:pt>
                <c:pt idx="658">
                  <c:v>50.3138748151976</c:v>
                </c:pt>
                <c:pt idx="659">
                  <c:v>50.249474957415501</c:v>
                </c:pt>
                <c:pt idx="660">
                  <c:v>50.173496563220397</c:v>
                </c:pt>
                <c:pt idx="661">
                  <c:v>50.149607256509299</c:v>
                </c:pt>
                <c:pt idx="662">
                  <c:v>50.108887297397402</c:v>
                </c:pt>
                <c:pt idx="663">
                  <c:v>50.0678871054171</c:v>
                </c:pt>
                <c:pt idx="664">
                  <c:v>50.037419858710798</c:v>
                </c:pt>
                <c:pt idx="665">
                  <c:v>50.019920981190303</c:v>
                </c:pt>
                <c:pt idx="666">
                  <c:v>49.956750760274801</c:v>
                </c:pt>
                <c:pt idx="667">
                  <c:v>49.915093802979101</c:v>
                </c:pt>
                <c:pt idx="668">
                  <c:v>49.935869533141002</c:v>
                </c:pt>
                <c:pt idx="669">
                  <c:v>49.935119249943</c:v>
                </c:pt>
                <c:pt idx="670">
                  <c:v>49.940492688182303</c:v>
                </c:pt>
                <c:pt idx="671">
                  <c:v>49.976865121509398</c:v>
                </c:pt>
                <c:pt idx="672">
                  <c:v>49.9971879584729</c:v>
                </c:pt>
                <c:pt idx="673">
                  <c:v>49.995670391818102</c:v>
                </c:pt>
                <c:pt idx="674">
                  <c:v>49.994980235252399</c:v>
                </c:pt>
                <c:pt idx="675">
                  <c:v>50.043945101360698</c:v>
                </c:pt>
                <c:pt idx="676">
                  <c:v>50.0796535143554</c:v>
                </c:pt>
                <c:pt idx="677">
                  <c:v>50.0530190823604</c:v>
                </c:pt>
                <c:pt idx="678">
                  <c:v>50.053403403103097</c:v>
                </c:pt>
                <c:pt idx="679">
                  <c:v>50.078557964402599</c:v>
                </c:pt>
                <c:pt idx="680">
                  <c:v>50.106021123864501</c:v>
                </c:pt>
                <c:pt idx="681">
                  <c:v>50.1145338443066</c:v>
                </c:pt>
                <c:pt idx="682">
                  <c:v>50.067324927850898</c:v>
                </c:pt>
                <c:pt idx="683">
                  <c:v>50.057285818172197</c:v>
                </c:pt>
                <c:pt idx="684">
                  <c:v>50.057066479216999</c:v>
                </c:pt>
                <c:pt idx="685">
                  <c:v>50.026477222646697</c:v>
                </c:pt>
                <c:pt idx="686">
                  <c:v>50.006880326792803</c:v>
                </c:pt>
                <c:pt idx="687">
                  <c:v>49.994830134049899</c:v>
                </c:pt>
                <c:pt idx="688">
                  <c:v>49.971513447688501</c:v>
                </c:pt>
                <c:pt idx="689">
                  <c:v>49.994337553030697</c:v>
                </c:pt>
                <c:pt idx="690">
                  <c:v>50.016906776573201</c:v>
                </c:pt>
                <c:pt idx="691">
                  <c:v>50.018318447622498</c:v>
                </c:pt>
                <c:pt idx="692">
                  <c:v>50.032043012334597</c:v>
                </c:pt>
                <c:pt idx="693">
                  <c:v>50.022259334960999</c:v>
                </c:pt>
                <c:pt idx="694">
                  <c:v>50.017876249030003</c:v>
                </c:pt>
                <c:pt idx="695">
                  <c:v>50.011786351917898</c:v>
                </c:pt>
                <c:pt idx="696">
                  <c:v>49.9773802036635</c:v>
                </c:pt>
                <c:pt idx="697">
                  <c:v>49.960537158738902</c:v>
                </c:pt>
                <c:pt idx="698">
                  <c:v>49.999003440427202</c:v>
                </c:pt>
                <c:pt idx="699">
                  <c:v>50.0332569978168</c:v>
                </c:pt>
                <c:pt idx="700">
                  <c:v>50.070998327715401</c:v>
                </c:pt>
                <c:pt idx="701">
                  <c:v>50.101199083425698</c:v>
                </c:pt>
                <c:pt idx="702">
                  <c:v>50.116735939566297</c:v>
                </c:pt>
                <c:pt idx="703">
                  <c:v>50.1012064757685</c:v>
                </c:pt>
                <c:pt idx="704">
                  <c:v>50.0756424774357</c:v>
                </c:pt>
                <c:pt idx="705">
                  <c:v>50.070383312752199</c:v>
                </c:pt>
                <c:pt idx="706">
                  <c:v>50.047339735754903</c:v>
                </c:pt>
                <c:pt idx="707">
                  <c:v>49.984654981404802</c:v>
                </c:pt>
                <c:pt idx="708">
                  <c:v>49.969523397410804</c:v>
                </c:pt>
                <c:pt idx="709">
                  <c:v>50.003410349879502</c:v>
                </c:pt>
                <c:pt idx="710">
                  <c:v>49.957971612470303</c:v>
                </c:pt>
                <c:pt idx="711">
                  <c:v>49.926870666936701</c:v>
                </c:pt>
                <c:pt idx="712">
                  <c:v>50.0188446636352</c:v>
                </c:pt>
                <c:pt idx="713">
                  <c:v>50.078902876427499</c:v>
                </c:pt>
                <c:pt idx="714">
                  <c:v>50.0694267042783</c:v>
                </c:pt>
                <c:pt idx="715">
                  <c:v>50.043912795167699</c:v>
                </c:pt>
                <c:pt idx="716">
                  <c:v>50.029055786509304</c:v>
                </c:pt>
                <c:pt idx="717">
                  <c:v>50.0816366648219</c:v>
                </c:pt>
                <c:pt idx="718">
                  <c:v>50.281182819297399</c:v>
                </c:pt>
                <c:pt idx="719">
                  <c:v>50.463651970664102</c:v>
                </c:pt>
                <c:pt idx="720">
                  <c:v>50.537951160735098</c:v>
                </c:pt>
                <c:pt idx="721">
                  <c:v>50.601630279062299</c:v>
                </c:pt>
                <c:pt idx="722">
                  <c:v>50.440424938476703</c:v>
                </c:pt>
                <c:pt idx="723">
                  <c:v>50.206024917296602</c:v>
                </c:pt>
                <c:pt idx="724">
                  <c:v>50.162872289719402</c:v>
                </c:pt>
                <c:pt idx="725">
                  <c:v>50.167727234694297</c:v>
                </c:pt>
                <c:pt idx="726">
                  <c:v>50.132043347353999</c:v>
                </c:pt>
                <c:pt idx="727">
                  <c:v>50.123087130439501</c:v>
                </c:pt>
                <c:pt idx="728">
                  <c:v>50.171840562794898</c:v>
                </c:pt>
                <c:pt idx="729">
                  <c:v>50.203442032142803</c:v>
                </c:pt>
                <c:pt idx="730">
                  <c:v>50.181898405903198</c:v>
                </c:pt>
                <c:pt idx="731">
                  <c:v>51.108474454331898</c:v>
                </c:pt>
                <c:pt idx="732">
                  <c:v>53.832305554368901</c:v>
                </c:pt>
                <c:pt idx="733">
                  <c:v>55.870833754637303</c:v>
                </c:pt>
                <c:pt idx="734">
                  <c:v>51.7518755643082</c:v>
                </c:pt>
                <c:pt idx="735">
                  <c:v>45.667958726378501</c:v>
                </c:pt>
                <c:pt idx="736">
                  <c:v>40.737756694125402</c:v>
                </c:pt>
                <c:pt idx="737">
                  <c:v>37.441793045110799</c:v>
                </c:pt>
                <c:pt idx="738">
                  <c:v>36.1951581613244</c:v>
                </c:pt>
                <c:pt idx="739">
                  <c:v>36.229284782110597</c:v>
                </c:pt>
                <c:pt idx="740">
                  <c:v>37.114629647839202</c:v>
                </c:pt>
                <c:pt idx="741">
                  <c:v>38.142658473521401</c:v>
                </c:pt>
                <c:pt idx="742">
                  <c:v>38.992085447107101</c:v>
                </c:pt>
                <c:pt idx="743">
                  <c:v>39.647986241500398</c:v>
                </c:pt>
                <c:pt idx="744">
                  <c:v>40.408125031667197</c:v>
                </c:pt>
                <c:pt idx="745">
                  <c:v>41.922170729312398</c:v>
                </c:pt>
                <c:pt idx="746">
                  <c:v>43.332003119116997</c:v>
                </c:pt>
                <c:pt idx="747">
                  <c:v>44.302486682221399</c:v>
                </c:pt>
                <c:pt idx="748">
                  <c:v>45.257742326925197</c:v>
                </c:pt>
                <c:pt idx="749">
                  <c:v>46.1010668323853</c:v>
                </c:pt>
                <c:pt idx="750">
                  <c:v>46.786421512768797</c:v>
                </c:pt>
                <c:pt idx="751">
                  <c:v>47.376893839787499</c:v>
                </c:pt>
                <c:pt idx="752">
                  <c:v>47.8540560140544</c:v>
                </c:pt>
                <c:pt idx="753">
                  <c:v>48.197371754238198</c:v>
                </c:pt>
                <c:pt idx="754">
                  <c:v>48.501358007524303</c:v>
                </c:pt>
                <c:pt idx="755">
                  <c:v>48.778822828847801</c:v>
                </c:pt>
                <c:pt idx="756">
                  <c:v>49.012357575513697</c:v>
                </c:pt>
                <c:pt idx="757">
                  <c:v>49.2239310404874</c:v>
                </c:pt>
                <c:pt idx="758">
                  <c:v>49.409727292719502</c:v>
                </c:pt>
                <c:pt idx="759">
                  <c:v>49.589677791101899</c:v>
                </c:pt>
                <c:pt idx="760">
                  <c:v>49.383526452546697</c:v>
                </c:pt>
                <c:pt idx="761">
                  <c:v>49.258978410153503</c:v>
                </c:pt>
                <c:pt idx="762">
                  <c:v>49.523176307128203</c:v>
                </c:pt>
                <c:pt idx="763">
                  <c:v>49.7256213635713</c:v>
                </c:pt>
                <c:pt idx="764">
                  <c:v>49.8902672344487</c:v>
                </c:pt>
                <c:pt idx="765">
                  <c:v>50.028679285930401</c:v>
                </c:pt>
                <c:pt idx="766">
                  <c:v>49.884091137240397</c:v>
                </c:pt>
                <c:pt idx="767">
                  <c:v>49.454542281978803</c:v>
                </c:pt>
                <c:pt idx="768">
                  <c:v>49.455324225147201</c:v>
                </c:pt>
                <c:pt idx="769">
                  <c:v>49.831440894400401</c:v>
                </c:pt>
                <c:pt idx="770">
                  <c:v>50.080770232982303</c:v>
                </c:pt>
                <c:pt idx="771">
                  <c:v>49.938669127672398</c:v>
                </c:pt>
                <c:pt idx="772">
                  <c:v>49.870662042371698</c:v>
                </c:pt>
                <c:pt idx="773">
                  <c:v>50.048355550846402</c:v>
                </c:pt>
                <c:pt idx="774">
                  <c:v>50.398651926127698</c:v>
                </c:pt>
                <c:pt idx="775">
                  <c:v>50.607846620534801</c:v>
                </c:pt>
                <c:pt idx="776">
                  <c:v>50.5612547522231</c:v>
                </c:pt>
                <c:pt idx="777">
                  <c:v>50.518686786513904</c:v>
                </c:pt>
                <c:pt idx="778">
                  <c:v>50.487380463497601</c:v>
                </c:pt>
                <c:pt idx="779">
                  <c:v>50.457942627191301</c:v>
                </c:pt>
                <c:pt idx="780">
                  <c:v>50.404217364278402</c:v>
                </c:pt>
                <c:pt idx="781">
                  <c:v>49.729001354334599</c:v>
                </c:pt>
                <c:pt idx="782">
                  <c:v>49.134917945196101</c:v>
                </c:pt>
                <c:pt idx="783">
                  <c:v>49.679237011174202</c:v>
                </c:pt>
                <c:pt idx="784">
                  <c:v>50.3058987962157</c:v>
                </c:pt>
                <c:pt idx="785">
                  <c:v>50.344235117649802</c:v>
                </c:pt>
                <c:pt idx="786">
                  <c:v>51.9266513027071</c:v>
                </c:pt>
                <c:pt idx="787">
                  <c:v>56.989722479606399</c:v>
                </c:pt>
                <c:pt idx="788">
                  <c:v>61.2519836909254</c:v>
                </c:pt>
                <c:pt idx="789">
                  <c:v>63.301869905476501</c:v>
                </c:pt>
                <c:pt idx="790">
                  <c:v>63.936752305655197</c:v>
                </c:pt>
                <c:pt idx="791">
                  <c:v>63.573290357912001</c:v>
                </c:pt>
                <c:pt idx="792">
                  <c:v>62.505799681253102</c:v>
                </c:pt>
                <c:pt idx="793">
                  <c:v>61.338696876151197</c:v>
                </c:pt>
                <c:pt idx="794">
                  <c:v>60.280440022610698</c:v>
                </c:pt>
                <c:pt idx="795">
                  <c:v>59.239095966502198</c:v>
                </c:pt>
                <c:pt idx="796">
                  <c:v>58.253422880702601</c:v>
                </c:pt>
                <c:pt idx="797">
                  <c:v>56.967564190596001</c:v>
                </c:pt>
                <c:pt idx="798">
                  <c:v>55.612479294593101</c:v>
                </c:pt>
                <c:pt idx="799">
                  <c:v>54.559743558764097</c:v>
                </c:pt>
                <c:pt idx="800">
                  <c:v>53.737714913606602</c:v>
                </c:pt>
                <c:pt idx="801">
                  <c:v>53.109306867578901</c:v>
                </c:pt>
                <c:pt idx="802">
                  <c:v>52.6077670294206</c:v>
                </c:pt>
                <c:pt idx="803">
                  <c:v>52.1790839798973</c:v>
                </c:pt>
                <c:pt idx="804">
                  <c:v>51.733521363101403</c:v>
                </c:pt>
                <c:pt idx="805">
                  <c:v>51.117696051518799</c:v>
                </c:pt>
                <c:pt idx="806">
                  <c:v>50.761560560771898</c:v>
                </c:pt>
                <c:pt idx="807">
                  <c:v>50.704438521709903</c:v>
                </c:pt>
                <c:pt idx="808">
                  <c:v>50.6348322300653</c:v>
                </c:pt>
                <c:pt idx="809">
                  <c:v>51.212922033684102</c:v>
                </c:pt>
                <c:pt idx="810">
                  <c:v>52.492103756452103</c:v>
                </c:pt>
                <c:pt idx="811">
                  <c:v>54.077938625439302</c:v>
                </c:pt>
                <c:pt idx="812">
                  <c:v>55.343550815789101</c:v>
                </c:pt>
                <c:pt idx="813">
                  <c:v>55.8359458182154</c:v>
                </c:pt>
                <c:pt idx="814">
                  <c:v>55.7826965110225</c:v>
                </c:pt>
                <c:pt idx="815">
                  <c:v>55.416292953803897</c:v>
                </c:pt>
                <c:pt idx="816">
                  <c:v>54.759556701656997</c:v>
                </c:pt>
                <c:pt idx="817">
                  <c:v>54.510777957952598</c:v>
                </c:pt>
                <c:pt idx="818">
                  <c:v>54.431701249929297</c:v>
                </c:pt>
                <c:pt idx="819">
                  <c:v>54.153563422273599</c:v>
                </c:pt>
                <c:pt idx="820">
                  <c:v>53.934313513914802</c:v>
                </c:pt>
                <c:pt idx="821">
                  <c:v>53.633781894319199</c:v>
                </c:pt>
                <c:pt idx="822">
                  <c:v>53.289805673061302</c:v>
                </c:pt>
                <c:pt idx="823">
                  <c:v>52.9418156681228</c:v>
                </c:pt>
                <c:pt idx="824">
                  <c:v>52.524264583174897</c:v>
                </c:pt>
                <c:pt idx="825">
                  <c:v>52.1595289453779</c:v>
                </c:pt>
                <c:pt idx="826">
                  <c:v>51.892473416706402</c:v>
                </c:pt>
                <c:pt idx="827">
                  <c:v>51.636281533670697</c:v>
                </c:pt>
                <c:pt idx="828">
                  <c:v>52.306999033072302</c:v>
                </c:pt>
                <c:pt idx="829">
                  <c:v>53.581196303492</c:v>
                </c:pt>
                <c:pt idx="830">
                  <c:v>54.8190922163407</c:v>
                </c:pt>
                <c:pt idx="831">
                  <c:v>57.632064975959103</c:v>
                </c:pt>
                <c:pt idx="832">
                  <c:v>60.780726078523401</c:v>
                </c:pt>
                <c:pt idx="833">
                  <c:v>62.218992187798499</c:v>
                </c:pt>
                <c:pt idx="834">
                  <c:v>62.321922562478797</c:v>
                </c:pt>
                <c:pt idx="835">
                  <c:v>61.692909727541704</c:v>
                </c:pt>
                <c:pt idx="836">
                  <c:v>58.628563045858598</c:v>
                </c:pt>
                <c:pt idx="837">
                  <c:v>53.787640888515298</c:v>
                </c:pt>
                <c:pt idx="838">
                  <c:v>49.564724174385397</c:v>
                </c:pt>
                <c:pt idx="839">
                  <c:v>47.037108510318198</c:v>
                </c:pt>
                <c:pt idx="840">
                  <c:v>45.994172719339403</c:v>
                </c:pt>
                <c:pt idx="841">
                  <c:v>45.575076707281603</c:v>
                </c:pt>
                <c:pt idx="842">
                  <c:v>45.4763398197246</c:v>
                </c:pt>
                <c:pt idx="843">
                  <c:v>45.4631615309493</c:v>
                </c:pt>
                <c:pt idx="844">
                  <c:v>46.658775205694603</c:v>
                </c:pt>
                <c:pt idx="845">
                  <c:v>49.597393700757998</c:v>
                </c:pt>
                <c:pt idx="846">
                  <c:v>53.024595904554801</c:v>
                </c:pt>
                <c:pt idx="847">
                  <c:v>56.231812918697699</c:v>
                </c:pt>
                <c:pt idx="848">
                  <c:v>58.1429256524412</c:v>
                </c:pt>
                <c:pt idx="849">
                  <c:v>58.483333928831797</c:v>
                </c:pt>
                <c:pt idx="850">
                  <c:v>57.9846682778469</c:v>
                </c:pt>
                <c:pt idx="851">
                  <c:v>57.363486875980101</c:v>
                </c:pt>
                <c:pt idx="852">
                  <c:v>56.077417973804501</c:v>
                </c:pt>
                <c:pt idx="853">
                  <c:v>53.1020012245244</c:v>
                </c:pt>
                <c:pt idx="854">
                  <c:v>51.7495784633401</c:v>
                </c:pt>
                <c:pt idx="855">
                  <c:v>52.477811577740397</c:v>
                </c:pt>
                <c:pt idx="856">
                  <c:v>53.488809831636999</c:v>
                </c:pt>
                <c:pt idx="857">
                  <c:v>54.446281991134803</c:v>
                </c:pt>
                <c:pt idx="858">
                  <c:v>55.610260723118003</c:v>
                </c:pt>
                <c:pt idx="859">
                  <c:v>57.184003065192002</c:v>
                </c:pt>
                <c:pt idx="860">
                  <c:v>58.378622899961499</c:v>
                </c:pt>
                <c:pt idx="861">
                  <c:v>58.797651375448602</c:v>
                </c:pt>
              </c:numCache>
            </c:numRef>
          </c:yVal>
          <c:smooth val="0"/>
          <c:extLst>
            <c:ext xmlns:c16="http://schemas.microsoft.com/office/drawing/2014/chart" uri="{C3380CC4-5D6E-409C-BE32-E72D297353CC}">
              <c16:uniqueId val="{00000000-1AFD-477D-B4D0-4ACFBA970E3C}"/>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cat>
            <c:numRef>
              <c:f>[1]Sheet1!$AU$20:$AU$26</c:f>
              <c:numCache>
                <c:formatCode>General</c:formatCode>
                <c:ptCount val="7"/>
                <c:pt idx="0">
                  <c:v>25</c:v>
                </c:pt>
                <c:pt idx="1">
                  <c:v>50</c:v>
                </c:pt>
                <c:pt idx="2">
                  <c:v>75</c:v>
                </c:pt>
                <c:pt idx="3">
                  <c:v>100</c:v>
                </c:pt>
                <c:pt idx="4">
                  <c:v>125</c:v>
                </c:pt>
                <c:pt idx="5">
                  <c:v>150</c:v>
                </c:pt>
                <c:pt idx="6">
                  <c:v>175</c:v>
                </c:pt>
              </c:numCache>
            </c:numRef>
          </c:cat>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6="http://schemas.microsoft.com/office/drawing/2014/chart" uri="{C3380CC4-5D6E-409C-BE32-E72D297353CC}">
              <c16:uniqueId val="{00000001-F13B-4E0A-8459-DA2B7007E94F}"/>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4FEA-4FF0-8672-C50A50E4E226}"/>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sSweden_Nether_600LPF_125Ah!$A$2:$A$1194</c:f>
              <c:numCache>
                <c:formatCode>General</c:formatCode>
                <c:ptCount val="119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numCache>
            </c:numRef>
          </c:cat>
          <c:val>
            <c:numRef>
              <c:f>sSweden_Nether_600LPF_125Ah!$B$2:$B$1194</c:f>
              <c:numCache>
                <c:formatCode>General</c:formatCode>
                <c:ptCount val="1193"/>
                <c:pt idx="0">
                  <c:v>0</c:v>
                </c:pt>
                <c:pt idx="1">
                  <c:v>0</c:v>
                </c:pt>
                <c:pt idx="2">
                  <c:v>28</c:v>
                </c:pt>
                <c:pt idx="3">
                  <c:v>112</c:v>
                </c:pt>
                <c:pt idx="4">
                  <c:v>197</c:v>
                </c:pt>
                <c:pt idx="5">
                  <c:v>298</c:v>
                </c:pt>
                <c:pt idx="6">
                  <c:v>340</c:v>
                </c:pt>
                <c:pt idx="7">
                  <c:v>456</c:v>
                </c:pt>
                <c:pt idx="8">
                  <c:v>289</c:v>
                </c:pt>
                <c:pt idx="9">
                  <c:v>189</c:v>
                </c:pt>
                <c:pt idx="10">
                  <c:v>141</c:v>
                </c:pt>
                <c:pt idx="11">
                  <c:v>134</c:v>
                </c:pt>
                <c:pt idx="12">
                  <c:v>280</c:v>
                </c:pt>
                <c:pt idx="13">
                  <c:v>531</c:v>
                </c:pt>
                <c:pt idx="14">
                  <c:v>824</c:v>
                </c:pt>
                <c:pt idx="15">
                  <c:v>835</c:v>
                </c:pt>
                <c:pt idx="16">
                  <c:v>740</c:v>
                </c:pt>
                <c:pt idx="17">
                  <c:v>825</c:v>
                </c:pt>
                <c:pt idx="18">
                  <c:v>877</c:v>
                </c:pt>
                <c:pt idx="19">
                  <c:v>874</c:v>
                </c:pt>
                <c:pt idx="20">
                  <c:v>869</c:v>
                </c:pt>
                <c:pt idx="21">
                  <c:v>898</c:v>
                </c:pt>
                <c:pt idx="22">
                  <c:v>849</c:v>
                </c:pt>
                <c:pt idx="23">
                  <c:v>581</c:v>
                </c:pt>
                <c:pt idx="24">
                  <c:v>528</c:v>
                </c:pt>
                <c:pt idx="25">
                  <c:v>656</c:v>
                </c:pt>
                <c:pt idx="26">
                  <c:v>832</c:v>
                </c:pt>
                <c:pt idx="27">
                  <c:v>733</c:v>
                </c:pt>
                <c:pt idx="28">
                  <c:v>732</c:v>
                </c:pt>
                <c:pt idx="29">
                  <c:v>734</c:v>
                </c:pt>
                <c:pt idx="30">
                  <c:v>734</c:v>
                </c:pt>
                <c:pt idx="31">
                  <c:v>736</c:v>
                </c:pt>
                <c:pt idx="32">
                  <c:v>741</c:v>
                </c:pt>
                <c:pt idx="33">
                  <c:v>749</c:v>
                </c:pt>
                <c:pt idx="34">
                  <c:v>744</c:v>
                </c:pt>
                <c:pt idx="35">
                  <c:v>746</c:v>
                </c:pt>
                <c:pt idx="36">
                  <c:v>736</c:v>
                </c:pt>
                <c:pt idx="37">
                  <c:v>733</c:v>
                </c:pt>
                <c:pt idx="38">
                  <c:v>766</c:v>
                </c:pt>
                <c:pt idx="39">
                  <c:v>716</c:v>
                </c:pt>
                <c:pt idx="40">
                  <c:v>731</c:v>
                </c:pt>
                <c:pt idx="41">
                  <c:v>732</c:v>
                </c:pt>
                <c:pt idx="42">
                  <c:v>731</c:v>
                </c:pt>
                <c:pt idx="43">
                  <c:v>730</c:v>
                </c:pt>
                <c:pt idx="44">
                  <c:v>732</c:v>
                </c:pt>
                <c:pt idx="45">
                  <c:v>732</c:v>
                </c:pt>
                <c:pt idx="46">
                  <c:v>733</c:v>
                </c:pt>
                <c:pt idx="47">
                  <c:v>737</c:v>
                </c:pt>
                <c:pt idx="48">
                  <c:v>723</c:v>
                </c:pt>
                <c:pt idx="49">
                  <c:v>714</c:v>
                </c:pt>
                <c:pt idx="50">
                  <c:v>717</c:v>
                </c:pt>
                <c:pt idx="51">
                  <c:v>716</c:v>
                </c:pt>
                <c:pt idx="52">
                  <c:v>715</c:v>
                </c:pt>
                <c:pt idx="53">
                  <c:v>711</c:v>
                </c:pt>
                <c:pt idx="54">
                  <c:v>710</c:v>
                </c:pt>
                <c:pt idx="55">
                  <c:v>711</c:v>
                </c:pt>
                <c:pt idx="56">
                  <c:v>710</c:v>
                </c:pt>
                <c:pt idx="57">
                  <c:v>710</c:v>
                </c:pt>
                <c:pt idx="58">
                  <c:v>712</c:v>
                </c:pt>
                <c:pt idx="59">
                  <c:v>711</c:v>
                </c:pt>
                <c:pt idx="60">
                  <c:v>712</c:v>
                </c:pt>
                <c:pt idx="61">
                  <c:v>713</c:v>
                </c:pt>
                <c:pt idx="62">
                  <c:v>712</c:v>
                </c:pt>
                <c:pt idx="63">
                  <c:v>713</c:v>
                </c:pt>
                <c:pt idx="64">
                  <c:v>710</c:v>
                </c:pt>
                <c:pt idx="65">
                  <c:v>711</c:v>
                </c:pt>
                <c:pt idx="66">
                  <c:v>710</c:v>
                </c:pt>
                <c:pt idx="67">
                  <c:v>710</c:v>
                </c:pt>
                <c:pt idx="68">
                  <c:v>711</c:v>
                </c:pt>
                <c:pt idx="69">
                  <c:v>711</c:v>
                </c:pt>
                <c:pt idx="70">
                  <c:v>710</c:v>
                </c:pt>
                <c:pt idx="71">
                  <c:v>709</c:v>
                </c:pt>
                <c:pt idx="72">
                  <c:v>711</c:v>
                </c:pt>
                <c:pt idx="73">
                  <c:v>710</c:v>
                </c:pt>
                <c:pt idx="74">
                  <c:v>710</c:v>
                </c:pt>
                <c:pt idx="75">
                  <c:v>713</c:v>
                </c:pt>
                <c:pt idx="76">
                  <c:v>711</c:v>
                </c:pt>
                <c:pt idx="77">
                  <c:v>711</c:v>
                </c:pt>
                <c:pt idx="78">
                  <c:v>712</c:v>
                </c:pt>
                <c:pt idx="79">
                  <c:v>715</c:v>
                </c:pt>
                <c:pt idx="80">
                  <c:v>716</c:v>
                </c:pt>
                <c:pt idx="81">
                  <c:v>716</c:v>
                </c:pt>
                <c:pt idx="82">
                  <c:v>717</c:v>
                </c:pt>
                <c:pt idx="83">
                  <c:v>715</c:v>
                </c:pt>
                <c:pt idx="84">
                  <c:v>779</c:v>
                </c:pt>
                <c:pt idx="85">
                  <c:v>1007</c:v>
                </c:pt>
                <c:pt idx="86">
                  <c:v>1157</c:v>
                </c:pt>
                <c:pt idx="87">
                  <c:v>1019</c:v>
                </c:pt>
                <c:pt idx="88">
                  <c:v>930</c:v>
                </c:pt>
                <c:pt idx="89">
                  <c:v>745</c:v>
                </c:pt>
                <c:pt idx="90">
                  <c:v>731</c:v>
                </c:pt>
                <c:pt idx="91">
                  <c:v>728</c:v>
                </c:pt>
                <c:pt idx="92">
                  <c:v>728</c:v>
                </c:pt>
                <c:pt idx="93">
                  <c:v>726</c:v>
                </c:pt>
                <c:pt idx="94">
                  <c:v>727</c:v>
                </c:pt>
                <c:pt idx="95">
                  <c:v>729</c:v>
                </c:pt>
                <c:pt idx="96">
                  <c:v>728</c:v>
                </c:pt>
                <c:pt idx="97">
                  <c:v>654</c:v>
                </c:pt>
                <c:pt idx="98">
                  <c:v>644</c:v>
                </c:pt>
                <c:pt idx="99">
                  <c:v>645</c:v>
                </c:pt>
                <c:pt idx="100">
                  <c:v>644</c:v>
                </c:pt>
                <c:pt idx="101">
                  <c:v>644</c:v>
                </c:pt>
                <c:pt idx="102">
                  <c:v>645</c:v>
                </c:pt>
                <c:pt idx="103">
                  <c:v>644</c:v>
                </c:pt>
                <c:pt idx="104">
                  <c:v>643</c:v>
                </c:pt>
                <c:pt idx="105">
                  <c:v>645</c:v>
                </c:pt>
                <c:pt idx="106">
                  <c:v>647</c:v>
                </c:pt>
                <c:pt idx="107">
                  <c:v>646</c:v>
                </c:pt>
                <c:pt idx="108">
                  <c:v>646</c:v>
                </c:pt>
                <c:pt idx="109">
                  <c:v>646</c:v>
                </c:pt>
                <c:pt idx="110">
                  <c:v>646</c:v>
                </c:pt>
                <c:pt idx="111">
                  <c:v>646</c:v>
                </c:pt>
                <c:pt idx="112">
                  <c:v>647</c:v>
                </c:pt>
                <c:pt idx="113">
                  <c:v>647</c:v>
                </c:pt>
                <c:pt idx="114">
                  <c:v>647</c:v>
                </c:pt>
                <c:pt idx="115">
                  <c:v>646</c:v>
                </c:pt>
                <c:pt idx="116">
                  <c:v>648</c:v>
                </c:pt>
                <c:pt idx="117">
                  <c:v>650</c:v>
                </c:pt>
                <c:pt idx="118">
                  <c:v>648</c:v>
                </c:pt>
                <c:pt idx="119">
                  <c:v>648</c:v>
                </c:pt>
                <c:pt idx="120">
                  <c:v>648</c:v>
                </c:pt>
                <c:pt idx="121">
                  <c:v>647</c:v>
                </c:pt>
                <c:pt idx="122">
                  <c:v>650</c:v>
                </c:pt>
                <c:pt idx="123">
                  <c:v>649</c:v>
                </c:pt>
                <c:pt idx="124">
                  <c:v>650</c:v>
                </c:pt>
                <c:pt idx="125">
                  <c:v>646</c:v>
                </c:pt>
                <c:pt idx="126">
                  <c:v>649</c:v>
                </c:pt>
                <c:pt idx="127">
                  <c:v>648</c:v>
                </c:pt>
                <c:pt idx="128">
                  <c:v>649</c:v>
                </c:pt>
                <c:pt idx="129">
                  <c:v>648</c:v>
                </c:pt>
                <c:pt idx="130">
                  <c:v>649</c:v>
                </c:pt>
                <c:pt idx="131">
                  <c:v>647</c:v>
                </c:pt>
                <c:pt idx="132">
                  <c:v>646</c:v>
                </c:pt>
                <c:pt idx="133">
                  <c:v>646</c:v>
                </c:pt>
                <c:pt idx="134">
                  <c:v>645</c:v>
                </c:pt>
                <c:pt idx="135">
                  <c:v>648</c:v>
                </c:pt>
                <c:pt idx="136">
                  <c:v>647</c:v>
                </c:pt>
                <c:pt idx="137">
                  <c:v>648</c:v>
                </c:pt>
                <c:pt idx="138">
                  <c:v>648</c:v>
                </c:pt>
                <c:pt idx="139">
                  <c:v>648</c:v>
                </c:pt>
                <c:pt idx="140">
                  <c:v>647</c:v>
                </c:pt>
                <c:pt idx="141">
                  <c:v>647</c:v>
                </c:pt>
                <c:pt idx="142">
                  <c:v>646</c:v>
                </c:pt>
                <c:pt idx="143">
                  <c:v>650</c:v>
                </c:pt>
                <c:pt idx="144">
                  <c:v>651</c:v>
                </c:pt>
                <c:pt idx="145">
                  <c:v>649</c:v>
                </c:pt>
                <c:pt idx="146">
                  <c:v>648</c:v>
                </c:pt>
                <c:pt idx="147">
                  <c:v>650</c:v>
                </c:pt>
                <c:pt idx="148">
                  <c:v>651</c:v>
                </c:pt>
                <c:pt idx="149">
                  <c:v>664</c:v>
                </c:pt>
                <c:pt idx="150">
                  <c:v>675</c:v>
                </c:pt>
                <c:pt idx="151">
                  <c:v>644</c:v>
                </c:pt>
                <c:pt idx="152">
                  <c:v>643</c:v>
                </c:pt>
                <c:pt idx="153">
                  <c:v>646</c:v>
                </c:pt>
                <c:pt idx="154">
                  <c:v>643</c:v>
                </c:pt>
                <c:pt idx="155">
                  <c:v>643</c:v>
                </c:pt>
                <c:pt idx="156">
                  <c:v>645</c:v>
                </c:pt>
                <c:pt idx="157">
                  <c:v>642</c:v>
                </c:pt>
                <c:pt idx="158">
                  <c:v>647</c:v>
                </c:pt>
                <c:pt idx="159">
                  <c:v>644</c:v>
                </c:pt>
                <c:pt idx="160">
                  <c:v>647</c:v>
                </c:pt>
                <c:pt idx="161">
                  <c:v>649</c:v>
                </c:pt>
                <c:pt idx="162">
                  <c:v>646</c:v>
                </c:pt>
                <c:pt idx="163">
                  <c:v>645</c:v>
                </c:pt>
                <c:pt idx="164">
                  <c:v>645</c:v>
                </c:pt>
                <c:pt idx="165">
                  <c:v>645</c:v>
                </c:pt>
                <c:pt idx="166">
                  <c:v>645</c:v>
                </c:pt>
                <c:pt idx="167">
                  <c:v>645</c:v>
                </c:pt>
                <c:pt idx="168">
                  <c:v>645</c:v>
                </c:pt>
                <c:pt idx="169">
                  <c:v>643</c:v>
                </c:pt>
                <c:pt idx="170">
                  <c:v>644</c:v>
                </c:pt>
                <c:pt idx="171">
                  <c:v>645</c:v>
                </c:pt>
                <c:pt idx="172">
                  <c:v>645</c:v>
                </c:pt>
                <c:pt idx="173">
                  <c:v>643</c:v>
                </c:pt>
                <c:pt idx="174">
                  <c:v>645</c:v>
                </c:pt>
                <c:pt idx="175">
                  <c:v>646</c:v>
                </c:pt>
                <c:pt idx="176">
                  <c:v>645</c:v>
                </c:pt>
                <c:pt idx="177">
                  <c:v>643</c:v>
                </c:pt>
                <c:pt idx="178">
                  <c:v>646</c:v>
                </c:pt>
                <c:pt idx="179">
                  <c:v>644</c:v>
                </c:pt>
                <c:pt idx="180">
                  <c:v>646</c:v>
                </c:pt>
                <c:pt idx="181">
                  <c:v>648</c:v>
                </c:pt>
                <c:pt idx="182">
                  <c:v>646</c:v>
                </c:pt>
                <c:pt idx="183">
                  <c:v>645</c:v>
                </c:pt>
                <c:pt idx="184">
                  <c:v>645</c:v>
                </c:pt>
                <c:pt idx="185">
                  <c:v>645</c:v>
                </c:pt>
                <c:pt idx="186">
                  <c:v>646</c:v>
                </c:pt>
                <c:pt idx="187">
                  <c:v>646</c:v>
                </c:pt>
                <c:pt idx="188">
                  <c:v>645</c:v>
                </c:pt>
                <c:pt idx="189">
                  <c:v>646</c:v>
                </c:pt>
                <c:pt idx="190">
                  <c:v>648</c:v>
                </c:pt>
                <c:pt idx="191">
                  <c:v>646</c:v>
                </c:pt>
                <c:pt idx="192">
                  <c:v>645</c:v>
                </c:pt>
                <c:pt idx="193">
                  <c:v>644</c:v>
                </c:pt>
                <c:pt idx="194">
                  <c:v>644</c:v>
                </c:pt>
                <c:pt idx="195">
                  <c:v>647</c:v>
                </c:pt>
                <c:pt idx="196">
                  <c:v>647</c:v>
                </c:pt>
                <c:pt idx="197">
                  <c:v>647</c:v>
                </c:pt>
                <c:pt idx="198">
                  <c:v>645</c:v>
                </c:pt>
                <c:pt idx="199">
                  <c:v>645</c:v>
                </c:pt>
                <c:pt idx="200">
                  <c:v>645</c:v>
                </c:pt>
                <c:pt idx="201">
                  <c:v>646</c:v>
                </c:pt>
                <c:pt idx="202">
                  <c:v>646</c:v>
                </c:pt>
                <c:pt idx="203">
                  <c:v>646</c:v>
                </c:pt>
                <c:pt idx="204">
                  <c:v>644</c:v>
                </c:pt>
                <c:pt idx="205">
                  <c:v>645</c:v>
                </c:pt>
                <c:pt idx="206">
                  <c:v>645</c:v>
                </c:pt>
                <c:pt idx="207">
                  <c:v>648</c:v>
                </c:pt>
                <c:pt idx="208">
                  <c:v>648</c:v>
                </c:pt>
                <c:pt idx="209">
                  <c:v>648</c:v>
                </c:pt>
                <c:pt idx="210">
                  <c:v>645</c:v>
                </c:pt>
                <c:pt idx="211">
                  <c:v>646</c:v>
                </c:pt>
                <c:pt idx="212">
                  <c:v>647</c:v>
                </c:pt>
                <c:pt idx="213">
                  <c:v>644</c:v>
                </c:pt>
                <c:pt idx="214">
                  <c:v>644</c:v>
                </c:pt>
                <c:pt idx="215">
                  <c:v>645</c:v>
                </c:pt>
                <c:pt idx="216">
                  <c:v>648</c:v>
                </c:pt>
                <c:pt idx="217">
                  <c:v>648</c:v>
                </c:pt>
                <c:pt idx="218">
                  <c:v>646</c:v>
                </c:pt>
                <c:pt idx="219">
                  <c:v>643</c:v>
                </c:pt>
                <c:pt idx="220">
                  <c:v>646</c:v>
                </c:pt>
                <c:pt idx="221">
                  <c:v>646</c:v>
                </c:pt>
                <c:pt idx="222">
                  <c:v>648</c:v>
                </c:pt>
                <c:pt idx="223">
                  <c:v>648</c:v>
                </c:pt>
                <c:pt idx="224">
                  <c:v>646</c:v>
                </c:pt>
                <c:pt idx="225">
                  <c:v>647</c:v>
                </c:pt>
                <c:pt idx="226">
                  <c:v>647</c:v>
                </c:pt>
                <c:pt idx="227">
                  <c:v>647</c:v>
                </c:pt>
                <c:pt idx="228">
                  <c:v>647</c:v>
                </c:pt>
                <c:pt idx="229">
                  <c:v>645</c:v>
                </c:pt>
                <c:pt idx="230">
                  <c:v>635</c:v>
                </c:pt>
                <c:pt idx="231">
                  <c:v>637</c:v>
                </c:pt>
                <c:pt idx="232">
                  <c:v>633</c:v>
                </c:pt>
                <c:pt idx="233">
                  <c:v>632</c:v>
                </c:pt>
                <c:pt idx="234">
                  <c:v>633</c:v>
                </c:pt>
                <c:pt idx="235">
                  <c:v>646</c:v>
                </c:pt>
                <c:pt idx="236">
                  <c:v>678</c:v>
                </c:pt>
                <c:pt idx="237">
                  <c:v>680</c:v>
                </c:pt>
                <c:pt idx="238">
                  <c:v>681</c:v>
                </c:pt>
                <c:pt idx="239">
                  <c:v>683</c:v>
                </c:pt>
                <c:pt idx="240">
                  <c:v>681</c:v>
                </c:pt>
                <c:pt idx="241">
                  <c:v>682</c:v>
                </c:pt>
                <c:pt idx="242">
                  <c:v>681</c:v>
                </c:pt>
                <c:pt idx="243">
                  <c:v>684</c:v>
                </c:pt>
                <c:pt idx="244">
                  <c:v>684</c:v>
                </c:pt>
                <c:pt idx="245">
                  <c:v>683</c:v>
                </c:pt>
                <c:pt idx="246">
                  <c:v>685</c:v>
                </c:pt>
                <c:pt idx="247">
                  <c:v>685</c:v>
                </c:pt>
                <c:pt idx="248">
                  <c:v>684</c:v>
                </c:pt>
                <c:pt idx="249">
                  <c:v>684</c:v>
                </c:pt>
                <c:pt idx="250">
                  <c:v>684</c:v>
                </c:pt>
                <c:pt idx="251">
                  <c:v>685</c:v>
                </c:pt>
                <c:pt idx="252">
                  <c:v>686</c:v>
                </c:pt>
                <c:pt idx="253">
                  <c:v>686</c:v>
                </c:pt>
                <c:pt idx="254">
                  <c:v>685</c:v>
                </c:pt>
                <c:pt idx="255">
                  <c:v>683</c:v>
                </c:pt>
                <c:pt idx="256">
                  <c:v>688</c:v>
                </c:pt>
                <c:pt idx="257">
                  <c:v>693</c:v>
                </c:pt>
                <c:pt idx="258">
                  <c:v>655</c:v>
                </c:pt>
                <c:pt idx="259">
                  <c:v>657</c:v>
                </c:pt>
                <c:pt idx="260">
                  <c:v>660</c:v>
                </c:pt>
                <c:pt idx="261">
                  <c:v>658</c:v>
                </c:pt>
                <c:pt idx="262">
                  <c:v>658</c:v>
                </c:pt>
                <c:pt idx="263">
                  <c:v>660</c:v>
                </c:pt>
                <c:pt idx="264">
                  <c:v>659</c:v>
                </c:pt>
                <c:pt idx="265">
                  <c:v>654</c:v>
                </c:pt>
                <c:pt idx="266">
                  <c:v>651</c:v>
                </c:pt>
                <c:pt idx="267">
                  <c:v>656</c:v>
                </c:pt>
                <c:pt idx="268">
                  <c:v>659</c:v>
                </c:pt>
                <c:pt idx="269">
                  <c:v>655</c:v>
                </c:pt>
                <c:pt idx="270">
                  <c:v>658</c:v>
                </c:pt>
                <c:pt idx="271">
                  <c:v>658</c:v>
                </c:pt>
                <c:pt idx="272">
                  <c:v>660</c:v>
                </c:pt>
                <c:pt idx="273">
                  <c:v>658</c:v>
                </c:pt>
                <c:pt idx="274">
                  <c:v>657</c:v>
                </c:pt>
                <c:pt idx="275">
                  <c:v>663</c:v>
                </c:pt>
                <c:pt idx="276">
                  <c:v>661</c:v>
                </c:pt>
                <c:pt idx="277">
                  <c:v>657</c:v>
                </c:pt>
                <c:pt idx="278">
                  <c:v>654</c:v>
                </c:pt>
                <c:pt idx="279">
                  <c:v>654</c:v>
                </c:pt>
                <c:pt idx="280">
                  <c:v>655</c:v>
                </c:pt>
                <c:pt idx="281">
                  <c:v>655</c:v>
                </c:pt>
                <c:pt idx="282">
                  <c:v>659</c:v>
                </c:pt>
                <c:pt idx="283">
                  <c:v>656</c:v>
                </c:pt>
                <c:pt idx="284">
                  <c:v>655</c:v>
                </c:pt>
                <c:pt idx="285">
                  <c:v>657</c:v>
                </c:pt>
                <c:pt idx="286">
                  <c:v>656</c:v>
                </c:pt>
                <c:pt idx="287">
                  <c:v>657</c:v>
                </c:pt>
                <c:pt idx="288">
                  <c:v>658</c:v>
                </c:pt>
                <c:pt idx="289">
                  <c:v>657</c:v>
                </c:pt>
                <c:pt idx="290">
                  <c:v>655</c:v>
                </c:pt>
                <c:pt idx="291">
                  <c:v>655</c:v>
                </c:pt>
                <c:pt idx="292">
                  <c:v>656</c:v>
                </c:pt>
                <c:pt idx="293">
                  <c:v>654</c:v>
                </c:pt>
                <c:pt idx="294">
                  <c:v>649</c:v>
                </c:pt>
                <c:pt idx="295">
                  <c:v>650</c:v>
                </c:pt>
                <c:pt idx="296">
                  <c:v>648</c:v>
                </c:pt>
                <c:pt idx="297">
                  <c:v>655</c:v>
                </c:pt>
                <c:pt idx="298">
                  <c:v>650</c:v>
                </c:pt>
                <c:pt idx="299">
                  <c:v>660</c:v>
                </c:pt>
                <c:pt idx="300">
                  <c:v>661</c:v>
                </c:pt>
                <c:pt idx="301">
                  <c:v>662</c:v>
                </c:pt>
                <c:pt idx="302">
                  <c:v>659</c:v>
                </c:pt>
                <c:pt idx="303">
                  <c:v>659</c:v>
                </c:pt>
                <c:pt idx="304">
                  <c:v>660</c:v>
                </c:pt>
                <c:pt idx="305">
                  <c:v>658</c:v>
                </c:pt>
                <c:pt idx="306">
                  <c:v>663</c:v>
                </c:pt>
                <c:pt idx="307">
                  <c:v>663</c:v>
                </c:pt>
                <c:pt idx="308">
                  <c:v>655</c:v>
                </c:pt>
                <c:pt idx="309">
                  <c:v>668</c:v>
                </c:pt>
                <c:pt idx="310">
                  <c:v>668</c:v>
                </c:pt>
                <c:pt idx="311">
                  <c:v>669</c:v>
                </c:pt>
                <c:pt idx="312">
                  <c:v>672</c:v>
                </c:pt>
                <c:pt idx="313">
                  <c:v>671</c:v>
                </c:pt>
                <c:pt idx="314">
                  <c:v>672</c:v>
                </c:pt>
                <c:pt idx="315">
                  <c:v>685</c:v>
                </c:pt>
                <c:pt idx="316">
                  <c:v>679</c:v>
                </c:pt>
                <c:pt idx="317">
                  <c:v>665</c:v>
                </c:pt>
                <c:pt idx="318">
                  <c:v>665</c:v>
                </c:pt>
                <c:pt idx="319">
                  <c:v>666</c:v>
                </c:pt>
                <c:pt idx="320">
                  <c:v>671</c:v>
                </c:pt>
                <c:pt idx="321">
                  <c:v>682</c:v>
                </c:pt>
                <c:pt idx="322">
                  <c:v>706</c:v>
                </c:pt>
                <c:pt idx="323">
                  <c:v>648</c:v>
                </c:pt>
                <c:pt idx="324">
                  <c:v>649</c:v>
                </c:pt>
                <c:pt idx="325">
                  <c:v>648</c:v>
                </c:pt>
                <c:pt idx="326">
                  <c:v>650</c:v>
                </c:pt>
                <c:pt idx="327">
                  <c:v>650</c:v>
                </c:pt>
                <c:pt idx="328">
                  <c:v>652</c:v>
                </c:pt>
                <c:pt idx="329">
                  <c:v>650</c:v>
                </c:pt>
                <c:pt idx="330">
                  <c:v>653</c:v>
                </c:pt>
                <c:pt idx="331">
                  <c:v>653</c:v>
                </c:pt>
                <c:pt idx="332">
                  <c:v>655</c:v>
                </c:pt>
                <c:pt idx="333">
                  <c:v>649</c:v>
                </c:pt>
                <c:pt idx="334">
                  <c:v>649</c:v>
                </c:pt>
                <c:pt idx="335">
                  <c:v>651</c:v>
                </c:pt>
                <c:pt idx="336">
                  <c:v>652</c:v>
                </c:pt>
                <c:pt idx="337">
                  <c:v>650</c:v>
                </c:pt>
                <c:pt idx="338">
                  <c:v>649</c:v>
                </c:pt>
                <c:pt idx="339">
                  <c:v>647</c:v>
                </c:pt>
                <c:pt idx="340">
                  <c:v>649</c:v>
                </c:pt>
                <c:pt idx="341">
                  <c:v>651</c:v>
                </c:pt>
                <c:pt idx="342">
                  <c:v>650</c:v>
                </c:pt>
                <c:pt idx="343">
                  <c:v>649</c:v>
                </c:pt>
                <c:pt idx="344">
                  <c:v>650</c:v>
                </c:pt>
                <c:pt idx="345">
                  <c:v>650</c:v>
                </c:pt>
                <c:pt idx="346">
                  <c:v>650</c:v>
                </c:pt>
                <c:pt idx="347">
                  <c:v>652</c:v>
                </c:pt>
                <c:pt idx="348">
                  <c:v>649</c:v>
                </c:pt>
                <c:pt idx="349">
                  <c:v>656</c:v>
                </c:pt>
                <c:pt idx="350">
                  <c:v>654</c:v>
                </c:pt>
                <c:pt idx="351">
                  <c:v>662</c:v>
                </c:pt>
                <c:pt idx="352">
                  <c:v>645</c:v>
                </c:pt>
                <c:pt idx="353">
                  <c:v>643</c:v>
                </c:pt>
                <c:pt idx="354">
                  <c:v>640</c:v>
                </c:pt>
                <c:pt idx="355">
                  <c:v>643</c:v>
                </c:pt>
                <c:pt idx="356">
                  <c:v>645</c:v>
                </c:pt>
                <c:pt idx="357">
                  <c:v>642</c:v>
                </c:pt>
                <c:pt idx="358">
                  <c:v>644</c:v>
                </c:pt>
                <c:pt idx="359">
                  <c:v>649</c:v>
                </c:pt>
                <c:pt idx="360">
                  <c:v>643</c:v>
                </c:pt>
                <c:pt idx="361">
                  <c:v>642</c:v>
                </c:pt>
                <c:pt idx="362">
                  <c:v>642</c:v>
                </c:pt>
                <c:pt idx="363">
                  <c:v>644</c:v>
                </c:pt>
                <c:pt idx="364">
                  <c:v>645</c:v>
                </c:pt>
                <c:pt idx="365">
                  <c:v>647</c:v>
                </c:pt>
                <c:pt idx="366">
                  <c:v>645</c:v>
                </c:pt>
                <c:pt idx="367">
                  <c:v>642</c:v>
                </c:pt>
                <c:pt idx="368">
                  <c:v>644</c:v>
                </c:pt>
                <c:pt idx="369">
                  <c:v>641</c:v>
                </c:pt>
                <c:pt idx="370">
                  <c:v>642</c:v>
                </c:pt>
                <c:pt idx="371">
                  <c:v>646</c:v>
                </c:pt>
                <c:pt idx="372">
                  <c:v>645</c:v>
                </c:pt>
                <c:pt idx="373">
                  <c:v>646</c:v>
                </c:pt>
                <c:pt idx="374">
                  <c:v>643</c:v>
                </c:pt>
                <c:pt idx="375">
                  <c:v>643</c:v>
                </c:pt>
                <c:pt idx="376">
                  <c:v>644</c:v>
                </c:pt>
                <c:pt idx="377">
                  <c:v>645</c:v>
                </c:pt>
                <c:pt idx="378">
                  <c:v>644</c:v>
                </c:pt>
                <c:pt idx="379">
                  <c:v>641</c:v>
                </c:pt>
                <c:pt idx="380">
                  <c:v>642</c:v>
                </c:pt>
                <c:pt idx="381">
                  <c:v>643</c:v>
                </c:pt>
                <c:pt idx="382">
                  <c:v>642</c:v>
                </c:pt>
                <c:pt idx="383">
                  <c:v>646</c:v>
                </c:pt>
                <c:pt idx="384">
                  <c:v>645</c:v>
                </c:pt>
                <c:pt idx="385">
                  <c:v>645</c:v>
                </c:pt>
                <c:pt idx="386">
                  <c:v>643</c:v>
                </c:pt>
                <c:pt idx="387">
                  <c:v>644</c:v>
                </c:pt>
                <c:pt idx="388">
                  <c:v>643</c:v>
                </c:pt>
                <c:pt idx="389">
                  <c:v>646</c:v>
                </c:pt>
                <c:pt idx="390">
                  <c:v>647</c:v>
                </c:pt>
                <c:pt idx="391">
                  <c:v>643</c:v>
                </c:pt>
                <c:pt idx="392">
                  <c:v>648</c:v>
                </c:pt>
                <c:pt idx="393">
                  <c:v>642</c:v>
                </c:pt>
                <c:pt idx="394">
                  <c:v>642</c:v>
                </c:pt>
                <c:pt idx="395">
                  <c:v>639</c:v>
                </c:pt>
                <c:pt idx="396">
                  <c:v>641</c:v>
                </c:pt>
                <c:pt idx="397">
                  <c:v>641</c:v>
                </c:pt>
                <c:pt idx="398">
                  <c:v>624</c:v>
                </c:pt>
                <c:pt idx="399">
                  <c:v>638</c:v>
                </c:pt>
                <c:pt idx="400">
                  <c:v>642</c:v>
                </c:pt>
                <c:pt idx="401">
                  <c:v>643</c:v>
                </c:pt>
                <c:pt idx="402">
                  <c:v>644</c:v>
                </c:pt>
                <c:pt idx="403">
                  <c:v>641</c:v>
                </c:pt>
                <c:pt idx="404">
                  <c:v>644</c:v>
                </c:pt>
                <c:pt idx="405">
                  <c:v>649</c:v>
                </c:pt>
                <c:pt idx="406">
                  <c:v>646</c:v>
                </c:pt>
                <c:pt idx="407">
                  <c:v>639</c:v>
                </c:pt>
                <c:pt idx="408">
                  <c:v>677</c:v>
                </c:pt>
                <c:pt idx="409">
                  <c:v>849</c:v>
                </c:pt>
                <c:pt idx="410">
                  <c:v>857</c:v>
                </c:pt>
                <c:pt idx="411">
                  <c:v>860</c:v>
                </c:pt>
                <c:pt idx="412">
                  <c:v>860</c:v>
                </c:pt>
                <c:pt idx="413">
                  <c:v>864</c:v>
                </c:pt>
                <c:pt idx="414">
                  <c:v>858</c:v>
                </c:pt>
                <c:pt idx="415">
                  <c:v>861</c:v>
                </c:pt>
                <c:pt idx="416">
                  <c:v>855</c:v>
                </c:pt>
                <c:pt idx="417">
                  <c:v>852</c:v>
                </c:pt>
                <c:pt idx="418">
                  <c:v>847</c:v>
                </c:pt>
                <c:pt idx="419">
                  <c:v>849</c:v>
                </c:pt>
                <c:pt idx="420">
                  <c:v>850</c:v>
                </c:pt>
                <c:pt idx="421">
                  <c:v>848</c:v>
                </c:pt>
                <c:pt idx="422">
                  <c:v>848</c:v>
                </c:pt>
                <c:pt idx="423">
                  <c:v>842</c:v>
                </c:pt>
                <c:pt idx="424">
                  <c:v>846</c:v>
                </c:pt>
                <c:pt idx="425">
                  <c:v>847</c:v>
                </c:pt>
                <c:pt idx="426">
                  <c:v>845</c:v>
                </c:pt>
                <c:pt idx="427">
                  <c:v>844</c:v>
                </c:pt>
                <c:pt idx="428">
                  <c:v>844</c:v>
                </c:pt>
                <c:pt idx="429">
                  <c:v>847</c:v>
                </c:pt>
                <c:pt idx="430">
                  <c:v>847</c:v>
                </c:pt>
                <c:pt idx="431">
                  <c:v>845</c:v>
                </c:pt>
                <c:pt idx="432">
                  <c:v>850</c:v>
                </c:pt>
                <c:pt idx="433">
                  <c:v>852</c:v>
                </c:pt>
                <c:pt idx="434">
                  <c:v>848</c:v>
                </c:pt>
                <c:pt idx="435">
                  <c:v>851</c:v>
                </c:pt>
                <c:pt idx="436">
                  <c:v>862</c:v>
                </c:pt>
                <c:pt idx="437">
                  <c:v>864</c:v>
                </c:pt>
                <c:pt idx="438">
                  <c:v>868</c:v>
                </c:pt>
                <c:pt idx="439">
                  <c:v>867</c:v>
                </c:pt>
                <c:pt idx="440">
                  <c:v>870</c:v>
                </c:pt>
                <c:pt idx="441">
                  <c:v>870</c:v>
                </c:pt>
                <c:pt idx="442">
                  <c:v>861</c:v>
                </c:pt>
                <c:pt idx="443">
                  <c:v>860</c:v>
                </c:pt>
                <c:pt idx="444">
                  <c:v>855</c:v>
                </c:pt>
                <c:pt idx="445">
                  <c:v>853</c:v>
                </c:pt>
                <c:pt idx="446">
                  <c:v>849</c:v>
                </c:pt>
                <c:pt idx="447">
                  <c:v>852</c:v>
                </c:pt>
                <c:pt idx="448">
                  <c:v>854</c:v>
                </c:pt>
                <c:pt idx="449">
                  <c:v>865</c:v>
                </c:pt>
                <c:pt idx="450">
                  <c:v>874</c:v>
                </c:pt>
                <c:pt idx="451">
                  <c:v>872</c:v>
                </c:pt>
                <c:pt idx="452">
                  <c:v>844</c:v>
                </c:pt>
                <c:pt idx="453">
                  <c:v>839</c:v>
                </c:pt>
                <c:pt idx="454">
                  <c:v>847</c:v>
                </c:pt>
                <c:pt idx="455">
                  <c:v>822</c:v>
                </c:pt>
                <c:pt idx="456">
                  <c:v>843</c:v>
                </c:pt>
                <c:pt idx="457">
                  <c:v>842</c:v>
                </c:pt>
                <c:pt idx="458">
                  <c:v>842</c:v>
                </c:pt>
                <c:pt idx="459">
                  <c:v>848</c:v>
                </c:pt>
                <c:pt idx="460">
                  <c:v>848</c:v>
                </c:pt>
                <c:pt idx="461">
                  <c:v>843</c:v>
                </c:pt>
                <c:pt idx="462">
                  <c:v>845</c:v>
                </c:pt>
                <c:pt idx="463">
                  <c:v>850</c:v>
                </c:pt>
                <c:pt idx="464">
                  <c:v>851</c:v>
                </c:pt>
                <c:pt idx="465">
                  <c:v>855</c:v>
                </c:pt>
                <c:pt idx="466">
                  <c:v>868</c:v>
                </c:pt>
                <c:pt idx="467">
                  <c:v>894</c:v>
                </c:pt>
                <c:pt idx="468">
                  <c:v>966</c:v>
                </c:pt>
                <c:pt idx="469">
                  <c:v>999</c:v>
                </c:pt>
                <c:pt idx="470">
                  <c:v>1002</c:v>
                </c:pt>
                <c:pt idx="471">
                  <c:v>1008</c:v>
                </c:pt>
                <c:pt idx="472">
                  <c:v>994</c:v>
                </c:pt>
                <c:pt idx="473">
                  <c:v>1023</c:v>
                </c:pt>
                <c:pt idx="474">
                  <c:v>977</c:v>
                </c:pt>
                <c:pt idx="475">
                  <c:v>962</c:v>
                </c:pt>
                <c:pt idx="476">
                  <c:v>796</c:v>
                </c:pt>
                <c:pt idx="477">
                  <c:v>307</c:v>
                </c:pt>
                <c:pt idx="478">
                  <c:v>108</c:v>
                </c:pt>
                <c:pt idx="479">
                  <c:v>106</c:v>
                </c:pt>
                <c:pt idx="480">
                  <c:v>106</c:v>
                </c:pt>
                <c:pt idx="481">
                  <c:v>106</c:v>
                </c:pt>
                <c:pt idx="482">
                  <c:v>105</c:v>
                </c:pt>
                <c:pt idx="483">
                  <c:v>105</c:v>
                </c:pt>
                <c:pt idx="484">
                  <c:v>105</c:v>
                </c:pt>
                <c:pt idx="485">
                  <c:v>105</c:v>
                </c:pt>
                <c:pt idx="486">
                  <c:v>105</c:v>
                </c:pt>
                <c:pt idx="487">
                  <c:v>105</c:v>
                </c:pt>
                <c:pt idx="488">
                  <c:v>134</c:v>
                </c:pt>
                <c:pt idx="489">
                  <c:v>111</c:v>
                </c:pt>
                <c:pt idx="490">
                  <c:v>110</c:v>
                </c:pt>
                <c:pt idx="491">
                  <c:v>113</c:v>
                </c:pt>
                <c:pt idx="492">
                  <c:v>141</c:v>
                </c:pt>
                <c:pt idx="493">
                  <c:v>168</c:v>
                </c:pt>
                <c:pt idx="494">
                  <c:v>134</c:v>
                </c:pt>
                <c:pt idx="495">
                  <c:v>183</c:v>
                </c:pt>
                <c:pt idx="496">
                  <c:v>145</c:v>
                </c:pt>
                <c:pt idx="497">
                  <c:v>137</c:v>
                </c:pt>
                <c:pt idx="498">
                  <c:v>117</c:v>
                </c:pt>
                <c:pt idx="499">
                  <c:v>110</c:v>
                </c:pt>
                <c:pt idx="500">
                  <c:v>158</c:v>
                </c:pt>
                <c:pt idx="501">
                  <c:v>174</c:v>
                </c:pt>
                <c:pt idx="502">
                  <c:v>126</c:v>
                </c:pt>
                <c:pt idx="503">
                  <c:v>165</c:v>
                </c:pt>
                <c:pt idx="504">
                  <c:v>176</c:v>
                </c:pt>
                <c:pt idx="505">
                  <c:v>133</c:v>
                </c:pt>
                <c:pt idx="506">
                  <c:v>166</c:v>
                </c:pt>
                <c:pt idx="507">
                  <c:v>155</c:v>
                </c:pt>
                <c:pt idx="508">
                  <c:v>157</c:v>
                </c:pt>
                <c:pt idx="509">
                  <c:v>176</c:v>
                </c:pt>
                <c:pt idx="510">
                  <c:v>284</c:v>
                </c:pt>
                <c:pt idx="511">
                  <c:v>506</c:v>
                </c:pt>
                <c:pt idx="512">
                  <c:v>559</c:v>
                </c:pt>
                <c:pt idx="513">
                  <c:v>493</c:v>
                </c:pt>
                <c:pt idx="514">
                  <c:v>533</c:v>
                </c:pt>
                <c:pt idx="515">
                  <c:v>570</c:v>
                </c:pt>
                <c:pt idx="516">
                  <c:v>420</c:v>
                </c:pt>
                <c:pt idx="517">
                  <c:v>451</c:v>
                </c:pt>
                <c:pt idx="518">
                  <c:v>586</c:v>
                </c:pt>
                <c:pt idx="519">
                  <c:v>542</c:v>
                </c:pt>
                <c:pt idx="520">
                  <c:v>579</c:v>
                </c:pt>
                <c:pt idx="521">
                  <c:v>573</c:v>
                </c:pt>
                <c:pt idx="522">
                  <c:v>392</c:v>
                </c:pt>
                <c:pt idx="523">
                  <c:v>552</c:v>
                </c:pt>
                <c:pt idx="524">
                  <c:v>254</c:v>
                </c:pt>
                <c:pt idx="525">
                  <c:v>148</c:v>
                </c:pt>
                <c:pt idx="526">
                  <c:v>121</c:v>
                </c:pt>
                <c:pt idx="527">
                  <c:v>225</c:v>
                </c:pt>
                <c:pt idx="528">
                  <c:v>249</c:v>
                </c:pt>
                <c:pt idx="529">
                  <c:v>307</c:v>
                </c:pt>
                <c:pt idx="530">
                  <c:v>163</c:v>
                </c:pt>
                <c:pt idx="531">
                  <c:v>252</c:v>
                </c:pt>
                <c:pt idx="532">
                  <c:v>354</c:v>
                </c:pt>
                <c:pt idx="533">
                  <c:v>536</c:v>
                </c:pt>
                <c:pt idx="534">
                  <c:v>511</c:v>
                </c:pt>
                <c:pt idx="535">
                  <c:v>575</c:v>
                </c:pt>
                <c:pt idx="536">
                  <c:v>560</c:v>
                </c:pt>
                <c:pt idx="537">
                  <c:v>441</c:v>
                </c:pt>
                <c:pt idx="538">
                  <c:v>247</c:v>
                </c:pt>
                <c:pt idx="539">
                  <c:v>147</c:v>
                </c:pt>
                <c:pt idx="540">
                  <c:v>186</c:v>
                </c:pt>
                <c:pt idx="541">
                  <c:v>181</c:v>
                </c:pt>
                <c:pt idx="542">
                  <c:v>180</c:v>
                </c:pt>
                <c:pt idx="543">
                  <c:v>250</c:v>
                </c:pt>
                <c:pt idx="544">
                  <c:v>165</c:v>
                </c:pt>
                <c:pt idx="545">
                  <c:v>152</c:v>
                </c:pt>
                <c:pt idx="546">
                  <c:v>223</c:v>
                </c:pt>
                <c:pt idx="547">
                  <c:v>409</c:v>
                </c:pt>
                <c:pt idx="548">
                  <c:v>505</c:v>
                </c:pt>
                <c:pt idx="549">
                  <c:v>524</c:v>
                </c:pt>
                <c:pt idx="550">
                  <c:v>512</c:v>
                </c:pt>
                <c:pt idx="551">
                  <c:v>488</c:v>
                </c:pt>
                <c:pt idx="552">
                  <c:v>561</c:v>
                </c:pt>
                <c:pt idx="553">
                  <c:v>554</c:v>
                </c:pt>
                <c:pt idx="554">
                  <c:v>561</c:v>
                </c:pt>
                <c:pt idx="555">
                  <c:v>565</c:v>
                </c:pt>
                <c:pt idx="556">
                  <c:v>563</c:v>
                </c:pt>
                <c:pt idx="557">
                  <c:v>561</c:v>
                </c:pt>
                <c:pt idx="558">
                  <c:v>564</c:v>
                </c:pt>
                <c:pt idx="559">
                  <c:v>564</c:v>
                </c:pt>
                <c:pt idx="560">
                  <c:v>567</c:v>
                </c:pt>
                <c:pt idx="561">
                  <c:v>556</c:v>
                </c:pt>
                <c:pt idx="562">
                  <c:v>556</c:v>
                </c:pt>
                <c:pt idx="563">
                  <c:v>497</c:v>
                </c:pt>
                <c:pt idx="564">
                  <c:v>508</c:v>
                </c:pt>
                <c:pt idx="565">
                  <c:v>578</c:v>
                </c:pt>
                <c:pt idx="566">
                  <c:v>557</c:v>
                </c:pt>
                <c:pt idx="567">
                  <c:v>557</c:v>
                </c:pt>
                <c:pt idx="568">
                  <c:v>323</c:v>
                </c:pt>
                <c:pt idx="569">
                  <c:v>316</c:v>
                </c:pt>
                <c:pt idx="570">
                  <c:v>495</c:v>
                </c:pt>
                <c:pt idx="571">
                  <c:v>560</c:v>
                </c:pt>
                <c:pt idx="572">
                  <c:v>559</c:v>
                </c:pt>
                <c:pt idx="573">
                  <c:v>566</c:v>
                </c:pt>
                <c:pt idx="574">
                  <c:v>571</c:v>
                </c:pt>
                <c:pt idx="575">
                  <c:v>576</c:v>
                </c:pt>
                <c:pt idx="576">
                  <c:v>560</c:v>
                </c:pt>
                <c:pt idx="577">
                  <c:v>460</c:v>
                </c:pt>
                <c:pt idx="578">
                  <c:v>214</c:v>
                </c:pt>
                <c:pt idx="579">
                  <c:v>223</c:v>
                </c:pt>
                <c:pt idx="580">
                  <c:v>539</c:v>
                </c:pt>
                <c:pt idx="581">
                  <c:v>544</c:v>
                </c:pt>
                <c:pt idx="582">
                  <c:v>549</c:v>
                </c:pt>
                <c:pt idx="583">
                  <c:v>539</c:v>
                </c:pt>
                <c:pt idx="584">
                  <c:v>523</c:v>
                </c:pt>
                <c:pt idx="585">
                  <c:v>519</c:v>
                </c:pt>
                <c:pt idx="586">
                  <c:v>521</c:v>
                </c:pt>
                <c:pt idx="587">
                  <c:v>523</c:v>
                </c:pt>
                <c:pt idx="588">
                  <c:v>522</c:v>
                </c:pt>
                <c:pt idx="589">
                  <c:v>520</c:v>
                </c:pt>
                <c:pt idx="590">
                  <c:v>521</c:v>
                </c:pt>
                <c:pt idx="591">
                  <c:v>521</c:v>
                </c:pt>
                <c:pt idx="592">
                  <c:v>524</c:v>
                </c:pt>
                <c:pt idx="593">
                  <c:v>523</c:v>
                </c:pt>
                <c:pt idx="594">
                  <c:v>518</c:v>
                </c:pt>
                <c:pt idx="595">
                  <c:v>529</c:v>
                </c:pt>
                <c:pt idx="596">
                  <c:v>532</c:v>
                </c:pt>
                <c:pt idx="597">
                  <c:v>534</c:v>
                </c:pt>
                <c:pt idx="598">
                  <c:v>538</c:v>
                </c:pt>
                <c:pt idx="599">
                  <c:v>543</c:v>
                </c:pt>
                <c:pt idx="600">
                  <c:v>537</c:v>
                </c:pt>
                <c:pt idx="601">
                  <c:v>537</c:v>
                </c:pt>
                <c:pt idx="602">
                  <c:v>532</c:v>
                </c:pt>
                <c:pt idx="603">
                  <c:v>535</c:v>
                </c:pt>
                <c:pt idx="604">
                  <c:v>533</c:v>
                </c:pt>
                <c:pt idx="605">
                  <c:v>536</c:v>
                </c:pt>
                <c:pt idx="606">
                  <c:v>526</c:v>
                </c:pt>
                <c:pt idx="607">
                  <c:v>530</c:v>
                </c:pt>
                <c:pt idx="608">
                  <c:v>530</c:v>
                </c:pt>
                <c:pt idx="609">
                  <c:v>530</c:v>
                </c:pt>
                <c:pt idx="610">
                  <c:v>534</c:v>
                </c:pt>
                <c:pt idx="611">
                  <c:v>541</c:v>
                </c:pt>
                <c:pt idx="612">
                  <c:v>548</c:v>
                </c:pt>
                <c:pt idx="613">
                  <c:v>542</c:v>
                </c:pt>
                <c:pt idx="614">
                  <c:v>539</c:v>
                </c:pt>
                <c:pt idx="615">
                  <c:v>538</c:v>
                </c:pt>
                <c:pt idx="616">
                  <c:v>536</c:v>
                </c:pt>
                <c:pt idx="617">
                  <c:v>537</c:v>
                </c:pt>
                <c:pt idx="618">
                  <c:v>537</c:v>
                </c:pt>
                <c:pt idx="619">
                  <c:v>538</c:v>
                </c:pt>
                <c:pt idx="620">
                  <c:v>536</c:v>
                </c:pt>
                <c:pt idx="621">
                  <c:v>539</c:v>
                </c:pt>
                <c:pt idx="622">
                  <c:v>541</c:v>
                </c:pt>
                <c:pt idx="623">
                  <c:v>542</c:v>
                </c:pt>
                <c:pt idx="624">
                  <c:v>531</c:v>
                </c:pt>
                <c:pt idx="625">
                  <c:v>515</c:v>
                </c:pt>
                <c:pt idx="626">
                  <c:v>533</c:v>
                </c:pt>
                <c:pt idx="627">
                  <c:v>561</c:v>
                </c:pt>
                <c:pt idx="628">
                  <c:v>558</c:v>
                </c:pt>
                <c:pt idx="629">
                  <c:v>560</c:v>
                </c:pt>
                <c:pt idx="630">
                  <c:v>564</c:v>
                </c:pt>
                <c:pt idx="631">
                  <c:v>559</c:v>
                </c:pt>
                <c:pt idx="632">
                  <c:v>427</c:v>
                </c:pt>
                <c:pt idx="633">
                  <c:v>397</c:v>
                </c:pt>
                <c:pt idx="634">
                  <c:v>522</c:v>
                </c:pt>
                <c:pt idx="635">
                  <c:v>520</c:v>
                </c:pt>
                <c:pt idx="636">
                  <c:v>518</c:v>
                </c:pt>
                <c:pt idx="637">
                  <c:v>516</c:v>
                </c:pt>
                <c:pt idx="638">
                  <c:v>524</c:v>
                </c:pt>
                <c:pt idx="639">
                  <c:v>546</c:v>
                </c:pt>
                <c:pt idx="640">
                  <c:v>545</c:v>
                </c:pt>
                <c:pt idx="641">
                  <c:v>546</c:v>
                </c:pt>
                <c:pt idx="642">
                  <c:v>569</c:v>
                </c:pt>
                <c:pt idx="643">
                  <c:v>554</c:v>
                </c:pt>
                <c:pt idx="644">
                  <c:v>553</c:v>
                </c:pt>
                <c:pt idx="645">
                  <c:v>664</c:v>
                </c:pt>
                <c:pt idx="646">
                  <c:v>659</c:v>
                </c:pt>
                <c:pt idx="647">
                  <c:v>586</c:v>
                </c:pt>
                <c:pt idx="648">
                  <c:v>270</c:v>
                </c:pt>
                <c:pt idx="649">
                  <c:v>104</c:v>
                </c:pt>
                <c:pt idx="650">
                  <c:v>104</c:v>
                </c:pt>
                <c:pt idx="651">
                  <c:v>105</c:v>
                </c:pt>
                <c:pt idx="652">
                  <c:v>105</c:v>
                </c:pt>
                <c:pt idx="653">
                  <c:v>104</c:v>
                </c:pt>
                <c:pt idx="654">
                  <c:v>104</c:v>
                </c:pt>
                <c:pt idx="655">
                  <c:v>104</c:v>
                </c:pt>
                <c:pt idx="656">
                  <c:v>104</c:v>
                </c:pt>
                <c:pt idx="657">
                  <c:v>104</c:v>
                </c:pt>
                <c:pt idx="658">
                  <c:v>104</c:v>
                </c:pt>
                <c:pt idx="659">
                  <c:v>104</c:v>
                </c:pt>
                <c:pt idx="660">
                  <c:v>104</c:v>
                </c:pt>
                <c:pt idx="661">
                  <c:v>104</c:v>
                </c:pt>
                <c:pt idx="662">
                  <c:v>107</c:v>
                </c:pt>
                <c:pt idx="663">
                  <c:v>206</c:v>
                </c:pt>
                <c:pt idx="664">
                  <c:v>188</c:v>
                </c:pt>
                <c:pt idx="665">
                  <c:v>190</c:v>
                </c:pt>
                <c:pt idx="666">
                  <c:v>140</c:v>
                </c:pt>
                <c:pt idx="667">
                  <c:v>131</c:v>
                </c:pt>
                <c:pt idx="668">
                  <c:v>211</c:v>
                </c:pt>
                <c:pt idx="669">
                  <c:v>400</c:v>
                </c:pt>
                <c:pt idx="670">
                  <c:v>162</c:v>
                </c:pt>
                <c:pt idx="671">
                  <c:v>115</c:v>
                </c:pt>
                <c:pt idx="672">
                  <c:v>121</c:v>
                </c:pt>
                <c:pt idx="673">
                  <c:v>141</c:v>
                </c:pt>
                <c:pt idx="674">
                  <c:v>188</c:v>
                </c:pt>
                <c:pt idx="675">
                  <c:v>189</c:v>
                </c:pt>
                <c:pt idx="676">
                  <c:v>188</c:v>
                </c:pt>
                <c:pt idx="677">
                  <c:v>196</c:v>
                </c:pt>
                <c:pt idx="678">
                  <c:v>179</c:v>
                </c:pt>
                <c:pt idx="679">
                  <c:v>207</c:v>
                </c:pt>
                <c:pt idx="680">
                  <c:v>163</c:v>
                </c:pt>
                <c:pt idx="681">
                  <c:v>125</c:v>
                </c:pt>
                <c:pt idx="682">
                  <c:v>124</c:v>
                </c:pt>
                <c:pt idx="683">
                  <c:v>135</c:v>
                </c:pt>
                <c:pt idx="684">
                  <c:v>155</c:v>
                </c:pt>
                <c:pt idx="685">
                  <c:v>166</c:v>
                </c:pt>
                <c:pt idx="686">
                  <c:v>194</c:v>
                </c:pt>
                <c:pt idx="687">
                  <c:v>263</c:v>
                </c:pt>
                <c:pt idx="688">
                  <c:v>239</c:v>
                </c:pt>
                <c:pt idx="689">
                  <c:v>177</c:v>
                </c:pt>
                <c:pt idx="690">
                  <c:v>131</c:v>
                </c:pt>
                <c:pt idx="691">
                  <c:v>114</c:v>
                </c:pt>
                <c:pt idx="692">
                  <c:v>116</c:v>
                </c:pt>
                <c:pt idx="693">
                  <c:v>116</c:v>
                </c:pt>
                <c:pt idx="694">
                  <c:v>114</c:v>
                </c:pt>
                <c:pt idx="695">
                  <c:v>112</c:v>
                </c:pt>
                <c:pt idx="696">
                  <c:v>112</c:v>
                </c:pt>
                <c:pt idx="697">
                  <c:v>114</c:v>
                </c:pt>
                <c:pt idx="698">
                  <c:v>116</c:v>
                </c:pt>
                <c:pt idx="699">
                  <c:v>115</c:v>
                </c:pt>
                <c:pt idx="700">
                  <c:v>114</c:v>
                </c:pt>
                <c:pt idx="701">
                  <c:v>116</c:v>
                </c:pt>
                <c:pt idx="702">
                  <c:v>116</c:v>
                </c:pt>
                <c:pt idx="703">
                  <c:v>118</c:v>
                </c:pt>
                <c:pt idx="704">
                  <c:v>120</c:v>
                </c:pt>
                <c:pt idx="705">
                  <c:v>125</c:v>
                </c:pt>
                <c:pt idx="706">
                  <c:v>120</c:v>
                </c:pt>
                <c:pt idx="707">
                  <c:v>151</c:v>
                </c:pt>
                <c:pt idx="708">
                  <c:v>257</c:v>
                </c:pt>
                <c:pt idx="709">
                  <c:v>372</c:v>
                </c:pt>
                <c:pt idx="710">
                  <c:v>500</c:v>
                </c:pt>
                <c:pt idx="711">
                  <c:v>701</c:v>
                </c:pt>
                <c:pt idx="712">
                  <c:v>852</c:v>
                </c:pt>
                <c:pt idx="713">
                  <c:v>860</c:v>
                </c:pt>
                <c:pt idx="714">
                  <c:v>856</c:v>
                </c:pt>
                <c:pt idx="715">
                  <c:v>852</c:v>
                </c:pt>
                <c:pt idx="716">
                  <c:v>851</c:v>
                </c:pt>
                <c:pt idx="717">
                  <c:v>855</c:v>
                </c:pt>
                <c:pt idx="718">
                  <c:v>855</c:v>
                </c:pt>
                <c:pt idx="719">
                  <c:v>852</c:v>
                </c:pt>
                <c:pt idx="720">
                  <c:v>850</c:v>
                </c:pt>
                <c:pt idx="721">
                  <c:v>856</c:v>
                </c:pt>
                <c:pt idx="722">
                  <c:v>855</c:v>
                </c:pt>
                <c:pt idx="723">
                  <c:v>859</c:v>
                </c:pt>
                <c:pt idx="724">
                  <c:v>862</c:v>
                </c:pt>
                <c:pt idx="725">
                  <c:v>858</c:v>
                </c:pt>
                <c:pt idx="726">
                  <c:v>863</c:v>
                </c:pt>
                <c:pt idx="727">
                  <c:v>856</c:v>
                </c:pt>
                <c:pt idx="728">
                  <c:v>866</c:v>
                </c:pt>
                <c:pt idx="729">
                  <c:v>853</c:v>
                </c:pt>
                <c:pt idx="730">
                  <c:v>858</c:v>
                </c:pt>
                <c:pt idx="731">
                  <c:v>870</c:v>
                </c:pt>
                <c:pt idx="732">
                  <c:v>853</c:v>
                </c:pt>
                <c:pt idx="733">
                  <c:v>857</c:v>
                </c:pt>
                <c:pt idx="734">
                  <c:v>868</c:v>
                </c:pt>
                <c:pt idx="735">
                  <c:v>854</c:v>
                </c:pt>
                <c:pt idx="736">
                  <c:v>847</c:v>
                </c:pt>
                <c:pt idx="737">
                  <c:v>870</c:v>
                </c:pt>
                <c:pt idx="738">
                  <c:v>860</c:v>
                </c:pt>
                <c:pt idx="739">
                  <c:v>867</c:v>
                </c:pt>
                <c:pt idx="740">
                  <c:v>864</c:v>
                </c:pt>
                <c:pt idx="741">
                  <c:v>855</c:v>
                </c:pt>
                <c:pt idx="742">
                  <c:v>846</c:v>
                </c:pt>
                <c:pt idx="743">
                  <c:v>842</c:v>
                </c:pt>
                <c:pt idx="744">
                  <c:v>860</c:v>
                </c:pt>
                <c:pt idx="745">
                  <c:v>857</c:v>
                </c:pt>
                <c:pt idx="746">
                  <c:v>863</c:v>
                </c:pt>
                <c:pt idx="747">
                  <c:v>869</c:v>
                </c:pt>
                <c:pt idx="748">
                  <c:v>863</c:v>
                </c:pt>
                <c:pt idx="749">
                  <c:v>859</c:v>
                </c:pt>
                <c:pt idx="750">
                  <c:v>859</c:v>
                </c:pt>
                <c:pt idx="751">
                  <c:v>851</c:v>
                </c:pt>
                <c:pt idx="752">
                  <c:v>852</c:v>
                </c:pt>
                <c:pt idx="753">
                  <c:v>857</c:v>
                </c:pt>
                <c:pt idx="754">
                  <c:v>847</c:v>
                </c:pt>
                <c:pt idx="755">
                  <c:v>868</c:v>
                </c:pt>
                <c:pt idx="756">
                  <c:v>855</c:v>
                </c:pt>
                <c:pt idx="757">
                  <c:v>863</c:v>
                </c:pt>
                <c:pt idx="758">
                  <c:v>852</c:v>
                </c:pt>
                <c:pt idx="759">
                  <c:v>849</c:v>
                </c:pt>
                <c:pt idx="760">
                  <c:v>861</c:v>
                </c:pt>
                <c:pt idx="761">
                  <c:v>858</c:v>
                </c:pt>
                <c:pt idx="762">
                  <c:v>855</c:v>
                </c:pt>
                <c:pt idx="763">
                  <c:v>861</c:v>
                </c:pt>
                <c:pt idx="764">
                  <c:v>862</c:v>
                </c:pt>
                <c:pt idx="765">
                  <c:v>857</c:v>
                </c:pt>
                <c:pt idx="766">
                  <c:v>850</c:v>
                </c:pt>
                <c:pt idx="767">
                  <c:v>866</c:v>
                </c:pt>
                <c:pt idx="768">
                  <c:v>861</c:v>
                </c:pt>
                <c:pt idx="769">
                  <c:v>864</c:v>
                </c:pt>
                <c:pt idx="770">
                  <c:v>868</c:v>
                </c:pt>
                <c:pt idx="771">
                  <c:v>868</c:v>
                </c:pt>
                <c:pt idx="772">
                  <c:v>868</c:v>
                </c:pt>
                <c:pt idx="773">
                  <c:v>859</c:v>
                </c:pt>
                <c:pt idx="774">
                  <c:v>856</c:v>
                </c:pt>
                <c:pt idx="775">
                  <c:v>862</c:v>
                </c:pt>
                <c:pt idx="776">
                  <c:v>855</c:v>
                </c:pt>
                <c:pt idx="777">
                  <c:v>856</c:v>
                </c:pt>
                <c:pt idx="778">
                  <c:v>866</c:v>
                </c:pt>
                <c:pt idx="779">
                  <c:v>868</c:v>
                </c:pt>
                <c:pt idx="780">
                  <c:v>868</c:v>
                </c:pt>
                <c:pt idx="781">
                  <c:v>867</c:v>
                </c:pt>
                <c:pt idx="782">
                  <c:v>871</c:v>
                </c:pt>
                <c:pt idx="783">
                  <c:v>879</c:v>
                </c:pt>
                <c:pt idx="784">
                  <c:v>873</c:v>
                </c:pt>
                <c:pt idx="785">
                  <c:v>862</c:v>
                </c:pt>
                <c:pt idx="786">
                  <c:v>849</c:v>
                </c:pt>
                <c:pt idx="787">
                  <c:v>843</c:v>
                </c:pt>
                <c:pt idx="788">
                  <c:v>866</c:v>
                </c:pt>
                <c:pt idx="789">
                  <c:v>878</c:v>
                </c:pt>
                <c:pt idx="790">
                  <c:v>871</c:v>
                </c:pt>
                <c:pt idx="791">
                  <c:v>869</c:v>
                </c:pt>
                <c:pt idx="792">
                  <c:v>874</c:v>
                </c:pt>
                <c:pt idx="793">
                  <c:v>878</c:v>
                </c:pt>
                <c:pt idx="794">
                  <c:v>871</c:v>
                </c:pt>
                <c:pt idx="795">
                  <c:v>872</c:v>
                </c:pt>
                <c:pt idx="796">
                  <c:v>878</c:v>
                </c:pt>
                <c:pt idx="797">
                  <c:v>880</c:v>
                </c:pt>
                <c:pt idx="798">
                  <c:v>886</c:v>
                </c:pt>
                <c:pt idx="799">
                  <c:v>891</c:v>
                </c:pt>
                <c:pt idx="800">
                  <c:v>901</c:v>
                </c:pt>
                <c:pt idx="801">
                  <c:v>894</c:v>
                </c:pt>
                <c:pt idx="802">
                  <c:v>888</c:v>
                </c:pt>
                <c:pt idx="803">
                  <c:v>882</c:v>
                </c:pt>
                <c:pt idx="804">
                  <c:v>880</c:v>
                </c:pt>
                <c:pt idx="805">
                  <c:v>889</c:v>
                </c:pt>
                <c:pt idx="806">
                  <c:v>888</c:v>
                </c:pt>
                <c:pt idx="807">
                  <c:v>880</c:v>
                </c:pt>
                <c:pt idx="808">
                  <c:v>880</c:v>
                </c:pt>
                <c:pt idx="809">
                  <c:v>878</c:v>
                </c:pt>
                <c:pt idx="810">
                  <c:v>881</c:v>
                </c:pt>
                <c:pt idx="811">
                  <c:v>873</c:v>
                </c:pt>
                <c:pt idx="812">
                  <c:v>871</c:v>
                </c:pt>
                <c:pt idx="813">
                  <c:v>870</c:v>
                </c:pt>
                <c:pt idx="814">
                  <c:v>877</c:v>
                </c:pt>
                <c:pt idx="815">
                  <c:v>880</c:v>
                </c:pt>
                <c:pt idx="816">
                  <c:v>873</c:v>
                </c:pt>
                <c:pt idx="817">
                  <c:v>875</c:v>
                </c:pt>
                <c:pt idx="818">
                  <c:v>874</c:v>
                </c:pt>
                <c:pt idx="819">
                  <c:v>872</c:v>
                </c:pt>
                <c:pt idx="820">
                  <c:v>870</c:v>
                </c:pt>
                <c:pt idx="821">
                  <c:v>869</c:v>
                </c:pt>
                <c:pt idx="822">
                  <c:v>876</c:v>
                </c:pt>
                <c:pt idx="823">
                  <c:v>890</c:v>
                </c:pt>
                <c:pt idx="824">
                  <c:v>880</c:v>
                </c:pt>
                <c:pt idx="825">
                  <c:v>879</c:v>
                </c:pt>
                <c:pt idx="826">
                  <c:v>877</c:v>
                </c:pt>
                <c:pt idx="827">
                  <c:v>874</c:v>
                </c:pt>
                <c:pt idx="828">
                  <c:v>877</c:v>
                </c:pt>
                <c:pt idx="829">
                  <c:v>882</c:v>
                </c:pt>
                <c:pt idx="830">
                  <c:v>880</c:v>
                </c:pt>
                <c:pt idx="831">
                  <c:v>879</c:v>
                </c:pt>
                <c:pt idx="832">
                  <c:v>879</c:v>
                </c:pt>
                <c:pt idx="833">
                  <c:v>879</c:v>
                </c:pt>
                <c:pt idx="834">
                  <c:v>882</c:v>
                </c:pt>
                <c:pt idx="835">
                  <c:v>878</c:v>
                </c:pt>
                <c:pt idx="836">
                  <c:v>882</c:v>
                </c:pt>
                <c:pt idx="837">
                  <c:v>883</c:v>
                </c:pt>
                <c:pt idx="838">
                  <c:v>883</c:v>
                </c:pt>
                <c:pt idx="839">
                  <c:v>880</c:v>
                </c:pt>
                <c:pt idx="840">
                  <c:v>874</c:v>
                </c:pt>
                <c:pt idx="841">
                  <c:v>876</c:v>
                </c:pt>
                <c:pt idx="842">
                  <c:v>877</c:v>
                </c:pt>
                <c:pt idx="843">
                  <c:v>882</c:v>
                </c:pt>
                <c:pt idx="844">
                  <c:v>873</c:v>
                </c:pt>
                <c:pt idx="845">
                  <c:v>875</c:v>
                </c:pt>
                <c:pt idx="846">
                  <c:v>881</c:v>
                </c:pt>
                <c:pt idx="847">
                  <c:v>880</c:v>
                </c:pt>
                <c:pt idx="848">
                  <c:v>876</c:v>
                </c:pt>
                <c:pt idx="849">
                  <c:v>880</c:v>
                </c:pt>
                <c:pt idx="850">
                  <c:v>881</c:v>
                </c:pt>
                <c:pt idx="851">
                  <c:v>880</c:v>
                </c:pt>
                <c:pt idx="852">
                  <c:v>879</c:v>
                </c:pt>
                <c:pt idx="853">
                  <c:v>883</c:v>
                </c:pt>
                <c:pt idx="854">
                  <c:v>882</c:v>
                </c:pt>
                <c:pt idx="855">
                  <c:v>880</c:v>
                </c:pt>
                <c:pt idx="856">
                  <c:v>880</c:v>
                </c:pt>
                <c:pt idx="857">
                  <c:v>880</c:v>
                </c:pt>
                <c:pt idx="858">
                  <c:v>877</c:v>
                </c:pt>
                <c:pt idx="859">
                  <c:v>878</c:v>
                </c:pt>
                <c:pt idx="860">
                  <c:v>877</c:v>
                </c:pt>
                <c:pt idx="861">
                  <c:v>876</c:v>
                </c:pt>
                <c:pt idx="862">
                  <c:v>876</c:v>
                </c:pt>
                <c:pt idx="863">
                  <c:v>874</c:v>
                </c:pt>
                <c:pt idx="864">
                  <c:v>874</c:v>
                </c:pt>
                <c:pt idx="865">
                  <c:v>877</c:v>
                </c:pt>
                <c:pt idx="866">
                  <c:v>878</c:v>
                </c:pt>
                <c:pt idx="867">
                  <c:v>878</c:v>
                </c:pt>
                <c:pt idx="868">
                  <c:v>876</c:v>
                </c:pt>
                <c:pt idx="869">
                  <c:v>877</c:v>
                </c:pt>
                <c:pt idx="870">
                  <c:v>876</c:v>
                </c:pt>
                <c:pt idx="871">
                  <c:v>878</c:v>
                </c:pt>
                <c:pt idx="872">
                  <c:v>875</c:v>
                </c:pt>
                <c:pt idx="873">
                  <c:v>877</c:v>
                </c:pt>
                <c:pt idx="874">
                  <c:v>878</c:v>
                </c:pt>
                <c:pt idx="875">
                  <c:v>876</c:v>
                </c:pt>
                <c:pt idx="876">
                  <c:v>875</c:v>
                </c:pt>
                <c:pt idx="877">
                  <c:v>876</c:v>
                </c:pt>
                <c:pt idx="878">
                  <c:v>879</c:v>
                </c:pt>
                <c:pt idx="879">
                  <c:v>876</c:v>
                </c:pt>
                <c:pt idx="880">
                  <c:v>873</c:v>
                </c:pt>
                <c:pt idx="881">
                  <c:v>871</c:v>
                </c:pt>
                <c:pt idx="882">
                  <c:v>872</c:v>
                </c:pt>
                <c:pt idx="883">
                  <c:v>879</c:v>
                </c:pt>
                <c:pt idx="884">
                  <c:v>881</c:v>
                </c:pt>
                <c:pt idx="885">
                  <c:v>881</c:v>
                </c:pt>
                <c:pt idx="886">
                  <c:v>876</c:v>
                </c:pt>
                <c:pt idx="887">
                  <c:v>876</c:v>
                </c:pt>
                <c:pt idx="888">
                  <c:v>881</c:v>
                </c:pt>
                <c:pt idx="889">
                  <c:v>844</c:v>
                </c:pt>
                <c:pt idx="890">
                  <c:v>758</c:v>
                </c:pt>
                <c:pt idx="891">
                  <c:v>762</c:v>
                </c:pt>
                <c:pt idx="892">
                  <c:v>763</c:v>
                </c:pt>
                <c:pt idx="893">
                  <c:v>768</c:v>
                </c:pt>
                <c:pt idx="894">
                  <c:v>761</c:v>
                </c:pt>
                <c:pt idx="895">
                  <c:v>756</c:v>
                </c:pt>
                <c:pt idx="896">
                  <c:v>752</c:v>
                </c:pt>
                <c:pt idx="897">
                  <c:v>749</c:v>
                </c:pt>
                <c:pt idx="898">
                  <c:v>751</c:v>
                </c:pt>
                <c:pt idx="899">
                  <c:v>753</c:v>
                </c:pt>
                <c:pt idx="900">
                  <c:v>760</c:v>
                </c:pt>
                <c:pt idx="901">
                  <c:v>760</c:v>
                </c:pt>
                <c:pt idx="902">
                  <c:v>756</c:v>
                </c:pt>
                <c:pt idx="903">
                  <c:v>756</c:v>
                </c:pt>
                <c:pt idx="904">
                  <c:v>757</c:v>
                </c:pt>
                <c:pt idx="905">
                  <c:v>758</c:v>
                </c:pt>
                <c:pt idx="906">
                  <c:v>764</c:v>
                </c:pt>
                <c:pt idx="907">
                  <c:v>764</c:v>
                </c:pt>
                <c:pt idx="908">
                  <c:v>765</c:v>
                </c:pt>
                <c:pt idx="909">
                  <c:v>759</c:v>
                </c:pt>
                <c:pt idx="910">
                  <c:v>760</c:v>
                </c:pt>
                <c:pt idx="911">
                  <c:v>754</c:v>
                </c:pt>
                <c:pt idx="912">
                  <c:v>756</c:v>
                </c:pt>
                <c:pt idx="913">
                  <c:v>751</c:v>
                </c:pt>
                <c:pt idx="914">
                  <c:v>755</c:v>
                </c:pt>
                <c:pt idx="915">
                  <c:v>757</c:v>
                </c:pt>
                <c:pt idx="916">
                  <c:v>752</c:v>
                </c:pt>
                <c:pt idx="917">
                  <c:v>752</c:v>
                </c:pt>
                <c:pt idx="918">
                  <c:v>752</c:v>
                </c:pt>
                <c:pt idx="919">
                  <c:v>751</c:v>
                </c:pt>
                <c:pt idx="920">
                  <c:v>751</c:v>
                </c:pt>
                <c:pt idx="921">
                  <c:v>750</c:v>
                </c:pt>
                <c:pt idx="922">
                  <c:v>754</c:v>
                </c:pt>
                <c:pt idx="923">
                  <c:v>750</c:v>
                </c:pt>
                <c:pt idx="924">
                  <c:v>755</c:v>
                </c:pt>
                <c:pt idx="925">
                  <c:v>752</c:v>
                </c:pt>
                <c:pt idx="926">
                  <c:v>749</c:v>
                </c:pt>
                <c:pt idx="927">
                  <c:v>751</c:v>
                </c:pt>
                <c:pt idx="928">
                  <c:v>749</c:v>
                </c:pt>
                <c:pt idx="929">
                  <c:v>751</c:v>
                </c:pt>
                <c:pt idx="930">
                  <c:v>748</c:v>
                </c:pt>
                <c:pt idx="931">
                  <c:v>753</c:v>
                </c:pt>
                <c:pt idx="932">
                  <c:v>752</c:v>
                </c:pt>
                <c:pt idx="933">
                  <c:v>751</c:v>
                </c:pt>
                <c:pt idx="934">
                  <c:v>751</c:v>
                </c:pt>
                <c:pt idx="935">
                  <c:v>752</c:v>
                </c:pt>
                <c:pt idx="936">
                  <c:v>752</c:v>
                </c:pt>
                <c:pt idx="937">
                  <c:v>752</c:v>
                </c:pt>
                <c:pt idx="938">
                  <c:v>746</c:v>
                </c:pt>
                <c:pt idx="939">
                  <c:v>746</c:v>
                </c:pt>
                <c:pt idx="940">
                  <c:v>747</c:v>
                </c:pt>
                <c:pt idx="941">
                  <c:v>756</c:v>
                </c:pt>
                <c:pt idx="942">
                  <c:v>758</c:v>
                </c:pt>
                <c:pt idx="943">
                  <c:v>754</c:v>
                </c:pt>
                <c:pt idx="944">
                  <c:v>756</c:v>
                </c:pt>
                <c:pt idx="945">
                  <c:v>760</c:v>
                </c:pt>
                <c:pt idx="946">
                  <c:v>759</c:v>
                </c:pt>
                <c:pt idx="947">
                  <c:v>757</c:v>
                </c:pt>
                <c:pt idx="948">
                  <c:v>761</c:v>
                </c:pt>
                <c:pt idx="949">
                  <c:v>763</c:v>
                </c:pt>
                <c:pt idx="950">
                  <c:v>759</c:v>
                </c:pt>
                <c:pt idx="951">
                  <c:v>758</c:v>
                </c:pt>
                <c:pt idx="952">
                  <c:v>758</c:v>
                </c:pt>
                <c:pt idx="953">
                  <c:v>758</c:v>
                </c:pt>
                <c:pt idx="954">
                  <c:v>759</c:v>
                </c:pt>
                <c:pt idx="955">
                  <c:v>760</c:v>
                </c:pt>
                <c:pt idx="956">
                  <c:v>760</c:v>
                </c:pt>
                <c:pt idx="957">
                  <c:v>757</c:v>
                </c:pt>
                <c:pt idx="958">
                  <c:v>758</c:v>
                </c:pt>
                <c:pt idx="959">
                  <c:v>760</c:v>
                </c:pt>
                <c:pt idx="960">
                  <c:v>760</c:v>
                </c:pt>
                <c:pt idx="961">
                  <c:v>757</c:v>
                </c:pt>
                <c:pt idx="962">
                  <c:v>757</c:v>
                </c:pt>
                <c:pt idx="963">
                  <c:v>759</c:v>
                </c:pt>
                <c:pt idx="964">
                  <c:v>763</c:v>
                </c:pt>
                <c:pt idx="965">
                  <c:v>763</c:v>
                </c:pt>
                <c:pt idx="966">
                  <c:v>759</c:v>
                </c:pt>
                <c:pt idx="967">
                  <c:v>760</c:v>
                </c:pt>
                <c:pt idx="968">
                  <c:v>761</c:v>
                </c:pt>
                <c:pt idx="969">
                  <c:v>762</c:v>
                </c:pt>
                <c:pt idx="970">
                  <c:v>766</c:v>
                </c:pt>
                <c:pt idx="971">
                  <c:v>765</c:v>
                </c:pt>
                <c:pt idx="972">
                  <c:v>767</c:v>
                </c:pt>
                <c:pt idx="973">
                  <c:v>765</c:v>
                </c:pt>
                <c:pt idx="974">
                  <c:v>764</c:v>
                </c:pt>
                <c:pt idx="975">
                  <c:v>765</c:v>
                </c:pt>
                <c:pt idx="976">
                  <c:v>763</c:v>
                </c:pt>
                <c:pt idx="977">
                  <c:v>772</c:v>
                </c:pt>
                <c:pt idx="978">
                  <c:v>766</c:v>
                </c:pt>
                <c:pt idx="979">
                  <c:v>766</c:v>
                </c:pt>
                <c:pt idx="980">
                  <c:v>766</c:v>
                </c:pt>
                <c:pt idx="981">
                  <c:v>763</c:v>
                </c:pt>
                <c:pt idx="982">
                  <c:v>761</c:v>
                </c:pt>
                <c:pt idx="983">
                  <c:v>761</c:v>
                </c:pt>
                <c:pt idx="984">
                  <c:v>759</c:v>
                </c:pt>
                <c:pt idx="985">
                  <c:v>765</c:v>
                </c:pt>
                <c:pt idx="986">
                  <c:v>764</c:v>
                </c:pt>
                <c:pt idx="987">
                  <c:v>760</c:v>
                </c:pt>
                <c:pt idx="988">
                  <c:v>757</c:v>
                </c:pt>
                <c:pt idx="989">
                  <c:v>762</c:v>
                </c:pt>
                <c:pt idx="990">
                  <c:v>757</c:v>
                </c:pt>
                <c:pt idx="991">
                  <c:v>759</c:v>
                </c:pt>
                <c:pt idx="992">
                  <c:v>761</c:v>
                </c:pt>
                <c:pt idx="993">
                  <c:v>766</c:v>
                </c:pt>
                <c:pt idx="994">
                  <c:v>767</c:v>
                </c:pt>
                <c:pt idx="995">
                  <c:v>764</c:v>
                </c:pt>
                <c:pt idx="996">
                  <c:v>765</c:v>
                </c:pt>
                <c:pt idx="997">
                  <c:v>769</c:v>
                </c:pt>
                <c:pt idx="998">
                  <c:v>768</c:v>
                </c:pt>
                <c:pt idx="999">
                  <c:v>768</c:v>
                </c:pt>
                <c:pt idx="1000">
                  <c:v>764</c:v>
                </c:pt>
                <c:pt idx="1001">
                  <c:v>767</c:v>
                </c:pt>
                <c:pt idx="1002">
                  <c:v>766</c:v>
                </c:pt>
                <c:pt idx="1003">
                  <c:v>762</c:v>
                </c:pt>
                <c:pt idx="1004">
                  <c:v>763</c:v>
                </c:pt>
                <c:pt idx="1005">
                  <c:v>762</c:v>
                </c:pt>
                <c:pt idx="1006">
                  <c:v>760</c:v>
                </c:pt>
                <c:pt idx="1007">
                  <c:v>760</c:v>
                </c:pt>
                <c:pt idx="1008">
                  <c:v>759</c:v>
                </c:pt>
                <c:pt idx="1009">
                  <c:v>763</c:v>
                </c:pt>
                <c:pt idx="1010">
                  <c:v>763</c:v>
                </c:pt>
                <c:pt idx="1011">
                  <c:v>762</c:v>
                </c:pt>
                <c:pt idx="1012">
                  <c:v>758</c:v>
                </c:pt>
                <c:pt idx="1013">
                  <c:v>764</c:v>
                </c:pt>
                <c:pt idx="1014">
                  <c:v>764</c:v>
                </c:pt>
                <c:pt idx="1015">
                  <c:v>762</c:v>
                </c:pt>
                <c:pt idx="1016">
                  <c:v>759</c:v>
                </c:pt>
                <c:pt idx="1017">
                  <c:v>761</c:v>
                </c:pt>
                <c:pt idx="1018">
                  <c:v>758</c:v>
                </c:pt>
                <c:pt idx="1019">
                  <c:v>758</c:v>
                </c:pt>
                <c:pt idx="1020">
                  <c:v>765</c:v>
                </c:pt>
                <c:pt idx="1021">
                  <c:v>767</c:v>
                </c:pt>
                <c:pt idx="1022">
                  <c:v>763</c:v>
                </c:pt>
                <c:pt idx="1023">
                  <c:v>767</c:v>
                </c:pt>
                <c:pt idx="1024">
                  <c:v>758</c:v>
                </c:pt>
                <c:pt idx="1025">
                  <c:v>756</c:v>
                </c:pt>
                <c:pt idx="1026">
                  <c:v>757</c:v>
                </c:pt>
                <c:pt idx="1027">
                  <c:v>763</c:v>
                </c:pt>
                <c:pt idx="1028">
                  <c:v>768</c:v>
                </c:pt>
                <c:pt idx="1029">
                  <c:v>767</c:v>
                </c:pt>
                <c:pt idx="1030">
                  <c:v>761</c:v>
                </c:pt>
                <c:pt idx="1031">
                  <c:v>759</c:v>
                </c:pt>
                <c:pt idx="1032">
                  <c:v>759</c:v>
                </c:pt>
                <c:pt idx="1033">
                  <c:v>763</c:v>
                </c:pt>
                <c:pt idx="1034">
                  <c:v>765</c:v>
                </c:pt>
                <c:pt idx="1035">
                  <c:v>760</c:v>
                </c:pt>
                <c:pt idx="1036">
                  <c:v>760</c:v>
                </c:pt>
                <c:pt idx="1037">
                  <c:v>763</c:v>
                </c:pt>
                <c:pt idx="1038">
                  <c:v>762</c:v>
                </c:pt>
                <c:pt idx="1039">
                  <c:v>763</c:v>
                </c:pt>
                <c:pt idx="1040">
                  <c:v>762</c:v>
                </c:pt>
                <c:pt idx="1041">
                  <c:v>763</c:v>
                </c:pt>
                <c:pt idx="1042">
                  <c:v>762</c:v>
                </c:pt>
                <c:pt idx="1043">
                  <c:v>766</c:v>
                </c:pt>
                <c:pt idx="1044">
                  <c:v>763</c:v>
                </c:pt>
                <c:pt idx="1045">
                  <c:v>760</c:v>
                </c:pt>
                <c:pt idx="1046">
                  <c:v>767</c:v>
                </c:pt>
                <c:pt idx="1047">
                  <c:v>764</c:v>
                </c:pt>
                <c:pt idx="1048">
                  <c:v>756</c:v>
                </c:pt>
                <c:pt idx="1049">
                  <c:v>771</c:v>
                </c:pt>
                <c:pt idx="1050">
                  <c:v>769</c:v>
                </c:pt>
                <c:pt idx="1051">
                  <c:v>768</c:v>
                </c:pt>
                <c:pt idx="1052">
                  <c:v>765</c:v>
                </c:pt>
                <c:pt idx="1053">
                  <c:v>766</c:v>
                </c:pt>
                <c:pt idx="1054">
                  <c:v>770</c:v>
                </c:pt>
                <c:pt idx="1055">
                  <c:v>770</c:v>
                </c:pt>
                <c:pt idx="1056">
                  <c:v>771</c:v>
                </c:pt>
                <c:pt idx="1057">
                  <c:v>776</c:v>
                </c:pt>
                <c:pt idx="1058">
                  <c:v>772</c:v>
                </c:pt>
                <c:pt idx="1059">
                  <c:v>770</c:v>
                </c:pt>
                <c:pt idx="1060">
                  <c:v>771</c:v>
                </c:pt>
                <c:pt idx="1061">
                  <c:v>770</c:v>
                </c:pt>
                <c:pt idx="1062">
                  <c:v>767</c:v>
                </c:pt>
                <c:pt idx="1063">
                  <c:v>764</c:v>
                </c:pt>
                <c:pt idx="1064">
                  <c:v>768</c:v>
                </c:pt>
                <c:pt idx="1065">
                  <c:v>765</c:v>
                </c:pt>
                <c:pt idx="1066">
                  <c:v>764</c:v>
                </c:pt>
                <c:pt idx="1067">
                  <c:v>765</c:v>
                </c:pt>
                <c:pt idx="1068">
                  <c:v>767</c:v>
                </c:pt>
                <c:pt idx="1069">
                  <c:v>767</c:v>
                </c:pt>
                <c:pt idx="1070">
                  <c:v>768</c:v>
                </c:pt>
                <c:pt idx="1071">
                  <c:v>769</c:v>
                </c:pt>
                <c:pt idx="1072">
                  <c:v>771</c:v>
                </c:pt>
                <c:pt idx="1073">
                  <c:v>772</c:v>
                </c:pt>
                <c:pt idx="1074">
                  <c:v>768</c:v>
                </c:pt>
                <c:pt idx="1075">
                  <c:v>770</c:v>
                </c:pt>
                <c:pt idx="1076">
                  <c:v>773</c:v>
                </c:pt>
                <c:pt idx="1077">
                  <c:v>768</c:v>
                </c:pt>
                <c:pt idx="1078">
                  <c:v>765</c:v>
                </c:pt>
                <c:pt idx="1079">
                  <c:v>767</c:v>
                </c:pt>
                <c:pt idx="1080">
                  <c:v>766</c:v>
                </c:pt>
                <c:pt idx="1081">
                  <c:v>768</c:v>
                </c:pt>
                <c:pt idx="1082">
                  <c:v>770</c:v>
                </c:pt>
                <c:pt idx="1083">
                  <c:v>769</c:v>
                </c:pt>
                <c:pt idx="1084">
                  <c:v>769</c:v>
                </c:pt>
                <c:pt idx="1085">
                  <c:v>771</c:v>
                </c:pt>
                <c:pt idx="1086">
                  <c:v>770</c:v>
                </c:pt>
                <c:pt idx="1087">
                  <c:v>766</c:v>
                </c:pt>
                <c:pt idx="1088">
                  <c:v>773</c:v>
                </c:pt>
                <c:pt idx="1089">
                  <c:v>771</c:v>
                </c:pt>
                <c:pt idx="1090">
                  <c:v>774</c:v>
                </c:pt>
                <c:pt idx="1091">
                  <c:v>772</c:v>
                </c:pt>
                <c:pt idx="1092">
                  <c:v>768</c:v>
                </c:pt>
                <c:pt idx="1093">
                  <c:v>767</c:v>
                </c:pt>
                <c:pt idx="1094">
                  <c:v>769</c:v>
                </c:pt>
                <c:pt idx="1095">
                  <c:v>768</c:v>
                </c:pt>
                <c:pt idx="1096">
                  <c:v>768</c:v>
                </c:pt>
                <c:pt idx="1097">
                  <c:v>766</c:v>
                </c:pt>
                <c:pt idx="1098">
                  <c:v>767</c:v>
                </c:pt>
                <c:pt idx="1099">
                  <c:v>770</c:v>
                </c:pt>
                <c:pt idx="1100">
                  <c:v>772</c:v>
                </c:pt>
                <c:pt idx="1101">
                  <c:v>771</c:v>
                </c:pt>
                <c:pt idx="1102">
                  <c:v>769</c:v>
                </c:pt>
                <c:pt idx="1103">
                  <c:v>769</c:v>
                </c:pt>
                <c:pt idx="1104">
                  <c:v>772</c:v>
                </c:pt>
                <c:pt idx="1105">
                  <c:v>772</c:v>
                </c:pt>
                <c:pt idx="1106">
                  <c:v>774</c:v>
                </c:pt>
                <c:pt idx="1107">
                  <c:v>775</c:v>
                </c:pt>
                <c:pt idx="1108">
                  <c:v>770</c:v>
                </c:pt>
                <c:pt idx="1109">
                  <c:v>768</c:v>
                </c:pt>
                <c:pt idx="1110">
                  <c:v>771</c:v>
                </c:pt>
                <c:pt idx="1111">
                  <c:v>769</c:v>
                </c:pt>
                <c:pt idx="1112">
                  <c:v>769</c:v>
                </c:pt>
                <c:pt idx="1113">
                  <c:v>770</c:v>
                </c:pt>
                <c:pt idx="1114">
                  <c:v>770</c:v>
                </c:pt>
                <c:pt idx="1115">
                  <c:v>770</c:v>
                </c:pt>
                <c:pt idx="1116">
                  <c:v>769</c:v>
                </c:pt>
                <c:pt idx="1117">
                  <c:v>772</c:v>
                </c:pt>
                <c:pt idx="1118">
                  <c:v>768</c:v>
                </c:pt>
                <c:pt idx="1119">
                  <c:v>768</c:v>
                </c:pt>
                <c:pt idx="1120">
                  <c:v>765</c:v>
                </c:pt>
                <c:pt idx="1121">
                  <c:v>766</c:v>
                </c:pt>
                <c:pt idx="1122">
                  <c:v>770</c:v>
                </c:pt>
                <c:pt idx="1123">
                  <c:v>768</c:v>
                </c:pt>
                <c:pt idx="1124">
                  <c:v>766</c:v>
                </c:pt>
                <c:pt idx="1125">
                  <c:v>767</c:v>
                </c:pt>
                <c:pt idx="1126">
                  <c:v>769</c:v>
                </c:pt>
                <c:pt idx="1127">
                  <c:v>771</c:v>
                </c:pt>
                <c:pt idx="1128">
                  <c:v>770</c:v>
                </c:pt>
                <c:pt idx="1129">
                  <c:v>766</c:v>
                </c:pt>
                <c:pt idx="1130">
                  <c:v>770</c:v>
                </c:pt>
                <c:pt idx="1131">
                  <c:v>770</c:v>
                </c:pt>
                <c:pt idx="1132">
                  <c:v>776</c:v>
                </c:pt>
                <c:pt idx="1133">
                  <c:v>767</c:v>
                </c:pt>
                <c:pt idx="1134">
                  <c:v>765</c:v>
                </c:pt>
                <c:pt idx="1135">
                  <c:v>759</c:v>
                </c:pt>
                <c:pt idx="1136">
                  <c:v>759</c:v>
                </c:pt>
                <c:pt idx="1137">
                  <c:v>755</c:v>
                </c:pt>
                <c:pt idx="1138">
                  <c:v>764</c:v>
                </c:pt>
                <c:pt idx="1139">
                  <c:v>766</c:v>
                </c:pt>
                <c:pt idx="1140">
                  <c:v>761</c:v>
                </c:pt>
                <c:pt idx="1141">
                  <c:v>760</c:v>
                </c:pt>
                <c:pt idx="1142">
                  <c:v>759</c:v>
                </c:pt>
                <c:pt idx="1143">
                  <c:v>759</c:v>
                </c:pt>
                <c:pt idx="1144">
                  <c:v>762</c:v>
                </c:pt>
                <c:pt idx="1145">
                  <c:v>758</c:v>
                </c:pt>
                <c:pt idx="1146">
                  <c:v>764</c:v>
                </c:pt>
                <c:pt idx="1147">
                  <c:v>760</c:v>
                </c:pt>
                <c:pt idx="1148">
                  <c:v>758</c:v>
                </c:pt>
                <c:pt idx="1149">
                  <c:v>764</c:v>
                </c:pt>
                <c:pt idx="1150">
                  <c:v>771</c:v>
                </c:pt>
                <c:pt idx="1151">
                  <c:v>763</c:v>
                </c:pt>
                <c:pt idx="1152">
                  <c:v>765</c:v>
                </c:pt>
                <c:pt idx="1153">
                  <c:v>762</c:v>
                </c:pt>
                <c:pt idx="1154">
                  <c:v>764</c:v>
                </c:pt>
                <c:pt idx="1155">
                  <c:v>763</c:v>
                </c:pt>
                <c:pt idx="1156">
                  <c:v>766</c:v>
                </c:pt>
                <c:pt idx="1157">
                  <c:v>765</c:v>
                </c:pt>
                <c:pt idx="1158">
                  <c:v>769</c:v>
                </c:pt>
                <c:pt idx="1159">
                  <c:v>767</c:v>
                </c:pt>
                <c:pt idx="1160">
                  <c:v>765</c:v>
                </c:pt>
                <c:pt idx="1161">
                  <c:v>777</c:v>
                </c:pt>
                <c:pt idx="1162">
                  <c:v>763</c:v>
                </c:pt>
                <c:pt idx="1163">
                  <c:v>766</c:v>
                </c:pt>
                <c:pt idx="1164">
                  <c:v>774</c:v>
                </c:pt>
                <c:pt idx="1165">
                  <c:v>772</c:v>
                </c:pt>
                <c:pt idx="1166">
                  <c:v>770</c:v>
                </c:pt>
                <c:pt idx="1167">
                  <c:v>769</c:v>
                </c:pt>
                <c:pt idx="1168">
                  <c:v>775</c:v>
                </c:pt>
                <c:pt idx="1169">
                  <c:v>772</c:v>
                </c:pt>
                <c:pt idx="1170">
                  <c:v>771</c:v>
                </c:pt>
                <c:pt idx="1171">
                  <c:v>769</c:v>
                </c:pt>
                <c:pt idx="1172">
                  <c:v>778</c:v>
                </c:pt>
                <c:pt idx="1173">
                  <c:v>770</c:v>
                </c:pt>
                <c:pt idx="1174">
                  <c:v>509</c:v>
                </c:pt>
                <c:pt idx="1175">
                  <c:v>715</c:v>
                </c:pt>
                <c:pt idx="1176">
                  <c:v>884</c:v>
                </c:pt>
                <c:pt idx="1177">
                  <c:v>866</c:v>
                </c:pt>
                <c:pt idx="1178">
                  <c:v>859</c:v>
                </c:pt>
                <c:pt idx="1179">
                  <c:v>827</c:v>
                </c:pt>
                <c:pt idx="1180">
                  <c:v>775</c:v>
                </c:pt>
                <c:pt idx="1181">
                  <c:v>657</c:v>
                </c:pt>
                <c:pt idx="1182">
                  <c:v>442</c:v>
                </c:pt>
                <c:pt idx="1183">
                  <c:v>188</c:v>
                </c:pt>
                <c:pt idx="1184">
                  <c:v>110</c:v>
                </c:pt>
                <c:pt idx="1185">
                  <c:v>110</c:v>
                </c:pt>
                <c:pt idx="1186">
                  <c:v>110</c:v>
                </c:pt>
                <c:pt idx="1187">
                  <c:v>110</c:v>
                </c:pt>
                <c:pt idx="1188">
                  <c:v>111</c:v>
                </c:pt>
                <c:pt idx="1189">
                  <c:v>119</c:v>
                </c:pt>
                <c:pt idx="1190">
                  <c:v>27</c:v>
                </c:pt>
                <c:pt idx="1191">
                  <c:v>0</c:v>
                </c:pt>
                <c:pt idx="1192">
                  <c:v>0</c:v>
                </c:pt>
              </c:numCache>
            </c:numRef>
          </c:val>
          <c:smooth val="0"/>
          <c:extLst>
            <c:ext xmlns:c16="http://schemas.microsoft.com/office/drawing/2014/chart" uri="{C3380CC4-5D6E-409C-BE32-E72D297353CC}">
              <c16:uniqueId val="{00000000-4DC0-4C0C-9A48-A4A610FC351E}"/>
            </c:ext>
          </c:extLst>
        </c:ser>
        <c:ser>
          <c:idx val="1"/>
          <c:order val="1"/>
          <c:spPr>
            <a:ln w="0" cap="rnd">
              <a:solidFill>
                <a:schemeClr val="accent2"/>
              </a:solidFill>
              <a:round/>
            </a:ln>
            <a:effectLst/>
          </c:spPr>
          <c:marker>
            <c:symbol val="none"/>
          </c:marker>
          <c:cat>
            <c:numRef>
              <c:f>sSweden_Nether_600LPF_125Ah!$A$2:$A$1194</c:f>
              <c:numCache>
                <c:formatCode>General</c:formatCode>
                <c:ptCount val="119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numCache>
            </c:numRef>
          </c:cat>
          <c:val>
            <c:numRef>
              <c:f>sSweden_Nether_600LPF_125Ah!$D$2:$D$1194</c:f>
              <c:numCache>
                <c:formatCode>General</c:formatCode>
                <c:ptCount val="1193"/>
                <c:pt idx="0">
                  <c:v>24.700272869226399</c:v>
                </c:pt>
                <c:pt idx="1">
                  <c:v>-0.15000035242832921</c:v>
                </c:pt>
                <c:pt idx="2">
                  <c:v>27.999829825882401</c:v>
                </c:pt>
                <c:pt idx="3">
                  <c:v>77.757171016300802</c:v>
                </c:pt>
                <c:pt idx="4">
                  <c:v>99.824462192653201</c:v>
                </c:pt>
                <c:pt idx="5">
                  <c:v>117.616539104602</c:v>
                </c:pt>
                <c:pt idx="6">
                  <c:v>78.0800451091648</c:v>
                </c:pt>
                <c:pt idx="7">
                  <c:v>94.479288725424396</c:v>
                </c:pt>
                <c:pt idx="8">
                  <c:v>-97.394248847513595</c:v>
                </c:pt>
                <c:pt idx="9">
                  <c:v>-152.88079184587741</c:v>
                </c:pt>
                <c:pt idx="10">
                  <c:v>-136.00092046371159</c:v>
                </c:pt>
                <c:pt idx="11">
                  <c:v>-87.255014746511804</c:v>
                </c:pt>
                <c:pt idx="12">
                  <c:v>59.124146891493602</c:v>
                </c:pt>
                <c:pt idx="13">
                  <c:v>138.352053551632</c:v>
                </c:pt>
                <c:pt idx="14">
                  <c:v>117.0645368092748</c:v>
                </c:pt>
                <c:pt idx="15">
                  <c:v>74.599083912983005</c:v>
                </c:pt>
                <c:pt idx="16">
                  <c:v>-48.719753435612603</c:v>
                </c:pt>
                <c:pt idx="17">
                  <c:v>19.186752865247161</c:v>
                </c:pt>
                <c:pt idx="18">
                  <c:v>36.153961875038</c:v>
                </c:pt>
                <c:pt idx="19">
                  <c:v>1.9191484725396799</c:v>
                </c:pt>
                <c:pt idx="20">
                  <c:v>-22.024768805396199</c:v>
                </c:pt>
                <c:pt idx="21">
                  <c:v>-9.0849590813633601</c:v>
                </c:pt>
                <c:pt idx="22">
                  <c:v>-63.870070861077203</c:v>
                </c:pt>
                <c:pt idx="23">
                  <c:v>-174.53285362848959</c:v>
                </c:pt>
                <c:pt idx="24">
                  <c:v>-162.21403496597739</c:v>
                </c:pt>
                <c:pt idx="25">
                  <c:v>7.3295335077933205E-2</c:v>
                </c:pt>
                <c:pt idx="26">
                  <c:v>138.3378028035192</c:v>
                </c:pt>
                <c:pt idx="27">
                  <c:v>1.133507875088696</c:v>
                </c:pt>
                <c:pt idx="28">
                  <c:v>-6.86387722754242</c:v>
                </c:pt>
                <c:pt idx="29">
                  <c:v>-9.1840530094289399</c:v>
                </c:pt>
                <c:pt idx="30">
                  <c:v>-11.822803775267641</c:v>
                </c:pt>
                <c:pt idx="31">
                  <c:v>-11.358446164664061</c:v>
                </c:pt>
                <c:pt idx="32">
                  <c:v>-8.1493259421668807</c:v>
                </c:pt>
                <c:pt idx="33">
                  <c:v>-3.34111038921306</c:v>
                </c:pt>
                <c:pt idx="34">
                  <c:v>-10.51776306687718</c:v>
                </c:pt>
                <c:pt idx="35">
                  <c:v>-9.0092636921128797</c:v>
                </c:pt>
                <c:pt idx="36">
                  <c:v>-17.235111813875719</c:v>
                </c:pt>
                <c:pt idx="37">
                  <c:v>-16.084926792389702</c:v>
                </c:pt>
                <c:pt idx="38">
                  <c:v>14.137808959265801</c:v>
                </c:pt>
                <c:pt idx="39">
                  <c:v>-33.620509721204598</c:v>
                </c:pt>
                <c:pt idx="40">
                  <c:v>-10.48386341426094</c:v>
                </c:pt>
                <c:pt idx="41">
                  <c:v>-6.4868992206407601</c:v>
                </c:pt>
                <c:pt idx="42">
                  <c:v>-5.2538532981755797</c:v>
                </c:pt>
                <c:pt idx="43">
                  <c:v>-4.2313081181185801</c:v>
                </c:pt>
                <c:pt idx="44">
                  <c:v>-0.99935016276587996</c:v>
                </c:pt>
                <c:pt idx="45">
                  <c:v>-0.50554679094221799</c:v>
                </c:pt>
                <c:pt idx="46">
                  <c:v>0.62563206288128803</c:v>
                </c:pt>
                <c:pt idx="47">
                  <c:v>3.70025772465798</c:v>
                </c:pt>
                <c:pt idx="48">
                  <c:v>-8.8666348366772194</c:v>
                </c:pt>
                <c:pt idx="49">
                  <c:v>-12.402291249756001</c:v>
                </c:pt>
                <c:pt idx="50">
                  <c:v>-4.4917961611847597</c:v>
                </c:pt>
                <c:pt idx="51">
                  <c:v>-2.4781663798043398</c:v>
                </c:pt>
                <c:pt idx="52">
                  <c:v>-1.094604388639574</c:v>
                </c:pt>
                <c:pt idx="53">
                  <c:v>-2.5553096109911202</c:v>
                </c:pt>
                <c:pt idx="54">
                  <c:v>-0.96710420091548399</c:v>
                </c:pt>
                <c:pt idx="55">
                  <c:v>1.6636458222375721</c:v>
                </c:pt>
                <c:pt idx="56">
                  <c:v>1.647864278265526</c:v>
                </c:pt>
                <c:pt idx="57">
                  <c:v>2.3548171762004002</c:v>
                </c:pt>
                <c:pt idx="58">
                  <c:v>4.2743196679074602</c:v>
                </c:pt>
                <c:pt idx="59">
                  <c:v>2.8968435191656399</c:v>
                </c:pt>
                <c:pt idx="60">
                  <c:v>3.48616134296284</c:v>
                </c:pt>
                <c:pt idx="61">
                  <c:v>3.6931340210247399</c:v>
                </c:pt>
                <c:pt idx="62">
                  <c:v>2.0641575882704402</c:v>
                </c:pt>
                <c:pt idx="63">
                  <c:v>2.53501612089664</c:v>
                </c:pt>
                <c:pt idx="64">
                  <c:v>-0.462254496613204</c:v>
                </c:pt>
                <c:pt idx="65">
                  <c:v>0.85586023781514797</c:v>
                </c:pt>
                <c:pt idx="66">
                  <c:v>5.4946049030637198E-2</c:v>
                </c:pt>
                <c:pt idx="67">
                  <c:v>0.34414484666365203</c:v>
                </c:pt>
                <c:pt idx="68">
                  <c:v>1.302968753616516</c:v>
                </c:pt>
                <c:pt idx="69">
                  <c:v>1.0494007068468141</c:v>
                </c:pt>
                <c:pt idx="70">
                  <c:v>4.8052088447129403E-2</c:v>
                </c:pt>
                <c:pt idx="71">
                  <c:v>-0.58148236838140999</c:v>
                </c:pt>
                <c:pt idx="72">
                  <c:v>1.4320608199424461</c:v>
                </c:pt>
                <c:pt idx="73">
                  <c:v>0.24612563219223599</c:v>
                </c:pt>
                <c:pt idx="74">
                  <c:v>0.28515615814052198</c:v>
                </c:pt>
                <c:pt idx="75">
                  <c:v>2.6772324479905398</c:v>
                </c:pt>
                <c:pt idx="76">
                  <c:v>8.3453682245234403E-2</c:v>
                </c:pt>
                <c:pt idx="77">
                  <c:v>4.1441313955151798E-2</c:v>
                </c:pt>
                <c:pt idx="78">
                  <c:v>0.80718010286002195</c:v>
                </c:pt>
                <c:pt idx="79">
                  <c:v>2.8372988222442399</c:v>
                </c:pt>
                <c:pt idx="80">
                  <c:v>2.3911694232223399</c:v>
                </c:pt>
                <c:pt idx="81">
                  <c:v>1.207126994398092</c:v>
                </c:pt>
                <c:pt idx="82">
                  <c:v>1.2031133271965719</c:v>
                </c:pt>
                <c:pt idx="83">
                  <c:v>-1.237766847491794</c:v>
                </c:pt>
                <c:pt idx="84">
                  <c:v>49.730959259447602</c:v>
                </c:pt>
                <c:pt idx="85">
                  <c:v>143.2482856388084</c:v>
                </c:pt>
                <c:pt idx="86">
                  <c:v>121.1355393680728</c:v>
                </c:pt>
                <c:pt idx="87">
                  <c:v>-21.748480602762999</c:v>
                </c:pt>
                <c:pt idx="88">
                  <c:v>-102.76279915229659</c:v>
                </c:pt>
                <c:pt idx="89">
                  <c:v>-174.91861511551039</c:v>
                </c:pt>
                <c:pt idx="90">
                  <c:v>-139.7338346469848</c:v>
                </c:pt>
                <c:pt idx="91">
                  <c:v>-90.665911551991798</c:v>
                </c:pt>
                <c:pt idx="92">
                  <c:v>-50.705256055740598</c:v>
                </c:pt>
                <c:pt idx="93">
                  <c:v>-23.5438480060246</c:v>
                </c:pt>
                <c:pt idx="94">
                  <c:v>-2.4180710941964398</c:v>
                </c:pt>
                <c:pt idx="95">
                  <c:v>11.98008268241526</c:v>
                </c:pt>
                <c:pt idx="96">
                  <c:v>18.136596388248499</c:v>
                </c:pt>
                <c:pt idx="97">
                  <c:v>-36.687436997734601</c:v>
                </c:pt>
                <c:pt idx="98">
                  <c:v>-18.157018893407479</c:v>
                </c:pt>
                <c:pt idx="99">
                  <c:v>3.1567565967171598</c:v>
                </c:pt>
                <c:pt idx="100">
                  <c:v>14.645827590487</c:v>
                </c:pt>
                <c:pt idx="101">
                  <c:v>21.779994740670599</c:v>
                </c:pt>
                <c:pt idx="102">
                  <c:v>25.857853153340201</c:v>
                </c:pt>
                <c:pt idx="103">
                  <c:v>25.512531730041999</c:v>
                </c:pt>
                <c:pt idx="104">
                  <c:v>24.057389593450601</c:v>
                </c:pt>
                <c:pt idx="105">
                  <c:v>24.346510410223399</c:v>
                </c:pt>
                <c:pt idx="106">
                  <c:v>23.338233835158999</c:v>
                </c:pt>
                <c:pt idx="107">
                  <c:v>19.244376396414498</c:v>
                </c:pt>
                <c:pt idx="108">
                  <c:v>16.601531876845801</c:v>
                </c:pt>
                <c:pt idx="109">
                  <c:v>14.18712861322232</c:v>
                </c:pt>
                <c:pt idx="110">
                  <c:v>12.028166794925999</c:v>
                </c:pt>
                <c:pt idx="111">
                  <c:v>10.12888799654284</c:v>
                </c:pt>
                <c:pt idx="112">
                  <c:v>9.2640890110817207</c:v>
                </c:pt>
                <c:pt idx="113">
                  <c:v>7.5044540200895202</c:v>
                </c:pt>
                <c:pt idx="114">
                  <c:v>6.0662330565848004</c:v>
                </c:pt>
                <c:pt idx="115">
                  <c:v>4.1083491507844601</c:v>
                </c:pt>
                <c:pt idx="116">
                  <c:v>5.0669636334458996</c:v>
                </c:pt>
                <c:pt idx="117">
                  <c:v>5.4116435279984998</c:v>
                </c:pt>
                <c:pt idx="118">
                  <c:v>2.2210660777164599</c:v>
                </c:pt>
                <c:pt idx="119">
                  <c:v>1.7282830129173019</c:v>
                </c:pt>
                <c:pt idx="120">
                  <c:v>1.3430887634708619</c:v>
                </c:pt>
                <c:pt idx="121">
                  <c:v>0.25618552031935798</c:v>
                </c:pt>
                <c:pt idx="122">
                  <c:v>2.7204881862306398</c:v>
                </c:pt>
                <c:pt idx="123">
                  <c:v>0.959157894140094</c:v>
                </c:pt>
                <c:pt idx="124">
                  <c:v>1.403549778446878</c:v>
                </c:pt>
                <c:pt idx="125">
                  <c:v>-2.3216210609269998</c:v>
                </c:pt>
                <c:pt idx="126">
                  <c:v>1.0048061938101041</c:v>
                </c:pt>
                <c:pt idx="127">
                  <c:v>-0.14445499376930501</c:v>
                </c:pt>
                <c:pt idx="128">
                  <c:v>0.72856350482591803</c:v>
                </c:pt>
                <c:pt idx="129">
                  <c:v>-0.34237484241642402</c:v>
                </c:pt>
                <c:pt idx="130">
                  <c:v>0.58847589950511403</c:v>
                </c:pt>
                <c:pt idx="131">
                  <c:v>-1.226418709057568</c:v>
                </c:pt>
                <c:pt idx="132">
                  <c:v>-1.496161782925584</c:v>
                </c:pt>
                <c:pt idx="133">
                  <c:v>-0.803428862027046</c:v>
                </c:pt>
                <c:pt idx="134">
                  <c:v>-1.125219926597808</c:v>
                </c:pt>
                <c:pt idx="135">
                  <c:v>1.875048173609928</c:v>
                </c:pt>
                <c:pt idx="136">
                  <c:v>0.48304845059402401</c:v>
                </c:pt>
                <c:pt idx="137">
                  <c:v>1.176953192510044</c:v>
                </c:pt>
                <c:pt idx="138">
                  <c:v>0.76062836960248603</c:v>
                </c:pt>
                <c:pt idx="139">
                  <c:v>0.46844186334001803</c:v>
                </c:pt>
                <c:pt idx="140">
                  <c:v>-0.51951774350305202</c:v>
                </c:pt>
                <c:pt idx="141">
                  <c:v>-0.315175945536252</c:v>
                </c:pt>
                <c:pt idx="142">
                  <c:v>-0.96048584003291604</c:v>
                </c:pt>
                <c:pt idx="143">
                  <c:v>2.6194850480620802</c:v>
                </c:pt>
                <c:pt idx="144">
                  <c:v>2.33426786305446</c:v>
                </c:pt>
                <c:pt idx="145">
                  <c:v>-0.311322585808536</c:v>
                </c:pt>
                <c:pt idx="146">
                  <c:v>-1.1355665396482419</c:v>
                </c:pt>
                <c:pt idx="147">
                  <c:v>0.77155442037348598</c:v>
                </c:pt>
                <c:pt idx="148">
                  <c:v>1.120222183820248</c:v>
                </c:pt>
                <c:pt idx="149">
                  <c:v>10.71792842277458</c:v>
                </c:pt>
                <c:pt idx="150">
                  <c:v>14.54702330683938</c:v>
                </c:pt>
                <c:pt idx="151">
                  <c:v>-16.850706661140659</c:v>
                </c:pt>
                <c:pt idx="152">
                  <c:v>-11.77386329279712</c:v>
                </c:pt>
                <c:pt idx="153">
                  <c:v>-4.9185845328682998</c:v>
                </c:pt>
                <c:pt idx="154">
                  <c:v>-5.18096139464292</c:v>
                </c:pt>
                <c:pt idx="155">
                  <c:v>-2.7318227264905999</c:v>
                </c:pt>
                <c:pt idx="156">
                  <c:v>0.47681117458774802</c:v>
                </c:pt>
                <c:pt idx="157">
                  <c:v>-1.50567687910153</c:v>
                </c:pt>
                <c:pt idx="158">
                  <c:v>3.6355865001692198</c:v>
                </c:pt>
                <c:pt idx="159">
                  <c:v>0.32934524699494</c:v>
                </c:pt>
                <c:pt idx="160">
                  <c:v>2.9987953348777401</c:v>
                </c:pt>
                <c:pt idx="161">
                  <c:v>3.7068521446282401</c:v>
                </c:pt>
                <c:pt idx="162">
                  <c:v>3.4518353469638198E-2</c:v>
                </c:pt>
                <c:pt idx="163">
                  <c:v>-0.64937201995243399</c:v>
                </c:pt>
                <c:pt idx="164">
                  <c:v>-0.25164479620677399</c:v>
                </c:pt>
                <c:pt idx="165">
                  <c:v>4.6635860871258204E-3</c:v>
                </c:pt>
                <c:pt idx="166">
                  <c:v>0.16170834291562761</c:v>
                </c:pt>
                <c:pt idx="167">
                  <c:v>0.25027857005204002</c:v>
                </c:pt>
                <c:pt idx="168">
                  <c:v>0.29257158272255601</c:v>
                </c:pt>
                <c:pt idx="169">
                  <c:v>-1.2670326760864721</c:v>
                </c:pt>
                <c:pt idx="170">
                  <c:v>0.19431450129185979</c:v>
                </c:pt>
                <c:pt idx="171">
                  <c:v>1.0815610326505041</c:v>
                </c:pt>
                <c:pt idx="172">
                  <c:v>0.788007353780662</c:v>
                </c:pt>
                <c:pt idx="173">
                  <c:v>-1.0014256836140321</c:v>
                </c:pt>
                <c:pt idx="174">
                  <c:v>1.091735056749394</c:v>
                </c:pt>
                <c:pt idx="175">
                  <c:v>1.537742725293838</c:v>
                </c:pt>
                <c:pt idx="176">
                  <c:v>0.16591493178326161</c:v>
                </c:pt>
                <c:pt idx="177">
                  <c:v>-1.4695853706316599</c:v>
                </c:pt>
                <c:pt idx="178">
                  <c:v>1.52643054644286</c:v>
                </c:pt>
                <c:pt idx="179">
                  <c:v>-0.63726927282861601</c:v>
                </c:pt>
                <c:pt idx="180">
                  <c:v>1.2084989343368859</c:v>
                </c:pt>
                <c:pt idx="181">
                  <c:v>2.28322943073894</c:v>
                </c:pt>
                <c:pt idx="182">
                  <c:v>-0.31016848950910397</c:v>
                </c:pt>
                <c:pt idx="183">
                  <c:v>-1.1013757089971321</c:v>
                </c:pt>
                <c:pt idx="184">
                  <c:v>-0.74793060635878195</c:v>
                </c:pt>
                <c:pt idx="185">
                  <c:v>-0.49489835209198602</c:v>
                </c:pt>
                <c:pt idx="186">
                  <c:v>0.47002897957306999</c:v>
                </c:pt>
                <c:pt idx="187">
                  <c:v>0.25378725852916401</c:v>
                </c:pt>
                <c:pt idx="188">
                  <c:v>-0.67708719767430203</c:v>
                </c:pt>
                <c:pt idx="189">
                  <c:v>0.355873997290718</c:v>
                </c:pt>
                <c:pt idx="190">
                  <c:v>1.7587269383747579</c:v>
                </c:pt>
                <c:pt idx="191">
                  <c:v>-0.60828325043945197</c:v>
                </c:pt>
                <c:pt idx="192">
                  <c:v>-1.2463740517911299</c:v>
                </c:pt>
                <c:pt idx="193">
                  <c:v>-1.5778510329701421</c:v>
                </c:pt>
                <c:pt idx="194">
                  <c:v>-0.91927911671128204</c:v>
                </c:pt>
                <c:pt idx="195">
                  <c:v>1.886525764976144</c:v>
                </c:pt>
                <c:pt idx="196">
                  <c:v>1.1602652225249921</c:v>
                </c:pt>
                <c:pt idx="197">
                  <c:v>0.65867596190187006</c:v>
                </c:pt>
                <c:pt idx="198">
                  <c:v>-1.252655693046816</c:v>
                </c:pt>
                <c:pt idx="199">
                  <c:v>-0.79382586610284001</c:v>
                </c:pt>
                <c:pt idx="200">
                  <c:v>-0.47376448504754598</c:v>
                </c:pt>
                <c:pt idx="201">
                  <c:v>0.53128184106137999</c:v>
                </c:pt>
                <c:pt idx="202">
                  <c:v>0.33670244700274399</c:v>
                </c:pt>
                <c:pt idx="203">
                  <c:v>0.20101142844779801</c:v>
                </c:pt>
                <c:pt idx="204">
                  <c:v>-1.4636700259154281</c:v>
                </c:pt>
                <c:pt idx="205">
                  <c:v>-5.7344941760693803E-2</c:v>
                </c:pt>
                <c:pt idx="206">
                  <c:v>2.28275065693626E-2</c:v>
                </c:pt>
                <c:pt idx="207">
                  <c:v>2.4281355897393002</c:v>
                </c:pt>
                <c:pt idx="208">
                  <c:v>1.4303692210891581</c:v>
                </c:pt>
                <c:pt idx="209">
                  <c:v>0.74926117964441197</c:v>
                </c:pt>
                <c:pt idx="210">
                  <c:v>-2.0629230691812999</c:v>
                </c:pt>
                <c:pt idx="211">
                  <c:v>-0.54634766499261</c:v>
                </c:pt>
                <c:pt idx="212">
                  <c:v>0.41134922536323998</c:v>
                </c:pt>
                <c:pt idx="213">
                  <c:v>-2.1644645932666999</c:v>
                </c:pt>
                <c:pt idx="214">
                  <c:v>-1.2837363895240339</c:v>
                </c:pt>
                <c:pt idx="215">
                  <c:v>0.10485250900965121</c:v>
                </c:pt>
                <c:pt idx="216">
                  <c:v>2.5233721958668802</c:v>
                </c:pt>
                <c:pt idx="217">
                  <c:v>1.5289919672027461</c:v>
                </c:pt>
                <c:pt idx="218">
                  <c:v>-0.72673704268987405</c:v>
                </c:pt>
                <c:pt idx="219">
                  <c:v>-2.86258325261102</c:v>
                </c:pt>
                <c:pt idx="220">
                  <c:v>0.67988938107493802</c:v>
                </c:pt>
                <c:pt idx="221">
                  <c:v>0.46407331827463799</c:v>
                </c:pt>
                <c:pt idx="222">
                  <c:v>1.8807107054760761</c:v>
                </c:pt>
                <c:pt idx="223">
                  <c:v>1.088323524898186</c:v>
                </c:pt>
                <c:pt idx="224">
                  <c:v>-1.022437573673864</c:v>
                </c:pt>
                <c:pt idx="225">
                  <c:v>8.8765586437871594E-2</c:v>
                </c:pt>
                <c:pt idx="226">
                  <c:v>-1.902044784465692E-2</c:v>
                </c:pt>
                <c:pt idx="227">
                  <c:v>-8.4384947400576199E-2</c:v>
                </c:pt>
                <c:pt idx="228">
                  <c:v>-0.1204553166335086</c:v>
                </c:pt>
                <c:pt idx="229">
                  <c:v>-1.7088709223827061</c:v>
                </c:pt>
                <c:pt idx="230">
                  <c:v>-8.8890387105968198</c:v>
                </c:pt>
                <c:pt idx="231">
                  <c:v>-3.4329248768109801</c:v>
                </c:pt>
                <c:pt idx="232">
                  <c:v>-4.62958192827214</c:v>
                </c:pt>
                <c:pt idx="233">
                  <c:v>-2.78044114992522</c:v>
                </c:pt>
                <c:pt idx="234">
                  <c:v>5.7606588904732997E-2</c:v>
                </c:pt>
                <c:pt idx="235">
                  <c:v>11.2024291525594</c:v>
                </c:pt>
                <c:pt idx="236">
                  <c:v>32.395821534008</c:v>
                </c:pt>
                <c:pt idx="237">
                  <c:v>20.340919350736598</c:v>
                </c:pt>
                <c:pt idx="238">
                  <c:v>11.236807119778319</c:v>
                </c:pt>
                <c:pt idx="239">
                  <c:v>5.9079659648272997</c:v>
                </c:pt>
                <c:pt idx="240">
                  <c:v>-0.80999901788606199</c:v>
                </c:pt>
                <c:pt idx="241">
                  <c:v>-2.5629056253176801</c:v>
                </c:pt>
                <c:pt idx="242">
                  <c:v>-5.1091122548613201</c:v>
                </c:pt>
                <c:pt idx="243">
                  <c:v>-3.2874505322733598</c:v>
                </c:pt>
                <c:pt idx="244">
                  <c:v>-4.3713565976859803</c:v>
                </c:pt>
                <c:pt idx="245">
                  <c:v>-5.63106070515152</c:v>
                </c:pt>
                <c:pt idx="246">
                  <c:v>-3.7767828752717398</c:v>
                </c:pt>
                <c:pt idx="247">
                  <c:v>-4.0271997101295796</c:v>
                </c:pt>
                <c:pt idx="248">
                  <c:v>-4.7849421423473597</c:v>
                </c:pt>
                <c:pt idx="249">
                  <c:v>-4.2402736160970003</c:v>
                </c:pt>
                <c:pt idx="250">
                  <c:v>-3.7016463870376</c:v>
                </c:pt>
                <c:pt idx="251">
                  <c:v>-2.4013529542765402</c:v>
                </c:pt>
                <c:pt idx="252">
                  <c:v>-1.479535282824104</c:v>
                </c:pt>
                <c:pt idx="253">
                  <c:v>-1.6275149392866679</c:v>
                </c:pt>
                <c:pt idx="254">
                  <c:v>-2.4339402138961002</c:v>
                </c:pt>
                <c:pt idx="255">
                  <c:v>-3.6117099606246201</c:v>
                </c:pt>
                <c:pt idx="256">
                  <c:v>1.3617134142157259</c:v>
                </c:pt>
                <c:pt idx="257">
                  <c:v>4.3907270554705802</c:v>
                </c:pt>
                <c:pt idx="258">
                  <c:v>-27.943276097530401</c:v>
                </c:pt>
                <c:pt idx="259">
                  <c:v>-15.06020989991948</c:v>
                </c:pt>
                <c:pt idx="260">
                  <c:v>-5.5292924729744204</c:v>
                </c:pt>
                <c:pt idx="261">
                  <c:v>-3.3038220976886801</c:v>
                </c:pt>
                <c:pt idx="262">
                  <c:v>-0.19134654148602459</c:v>
                </c:pt>
                <c:pt idx="263">
                  <c:v>3.3133188222571199</c:v>
                </c:pt>
                <c:pt idx="264">
                  <c:v>2.9521505256857798</c:v>
                </c:pt>
                <c:pt idx="265">
                  <c:v>-0.55935117483696595</c:v>
                </c:pt>
                <c:pt idx="266">
                  <c:v>-1.1179698958806239</c:v>
                </c:pt>
                <c:pt idx="267">
                  <c:v>4.88700640199042</c:v>
                </c:pt>
                <c:pt idx="268">
                  <c:v>6.7713831941706601</c:v>
                </c:pt>
                <c:pt idx="269">
                  <c:v>2.0995591999335002</c:v>
                </c:pt>
                <c:pt idx="270">
                  <c:v>4.6320734865126001</c:v>
                </c:pt>
                <c:pt idx="271">
                  <c:v>3.6085613596614201</c:v>
                </c:pt>
                <c:pt idx="272">
                  <c:v>4.3799492972157203</c:v>
                </c:pt>
                <c:pt idx="273">
                  <c:v>1.4980196343913801</c:v>
                </c:pt>
                <c:pt idx="274">
                  <c:v>0.43897255573527399</c:v>
                </c:pt>
                <c:pt idx="275">
                  <c:v>5.2759296538920202</c:v>
                </c:pt>
                <c:pt idx="276">
                  <c:v>1.7065374588203419</c:v>
                </c:pt>
                <c:pt idx="277">
                  <c:v>-2.14956145890786</c:v>
                </c:pt>
                <c:pt idx="278">
                  <c:v>-3.63554219929342</c:v>
                </c:pt>
                <c:pt idx="279">
                  <c:v>-2.01380239138948</c:v>
                </c:pt>
                <c:pt idx="280">
                  <c:v>-0.1305980737869826</c:v>
                </c:pt>
                <c:pt idx="281">
                  <c:v>0.24808496389874801</c:v>
                </c:pt>
                <c:pt idx="282">
                  <c:v>3.61678133373182</c:v>
                </c:pt>
                <c:pt idx="283">
                  <c:v>8.7886242028016193E-3</c:v>
                </c:pt>
                <c:pt idx="284">
                  <c:v>-0.63921478328860004</c:v>
                </c:pt>
                <c:pt idx="285">
                  <c:v>1.3538441806016921</c:v>
                </c:pt>
                <c:pt idx="286">
                  <c:v>0.1551353997360102</c:v>
                </c:pt>
                <c:pt idx="287">
                  <c:v>0.983581571489902</c:v>
                </c:pt>
                <c:pt idx="288">
                  <c:v>1.446793651301878</c:v>
                </c:pt>
                <c:pt idx="289">
                  <c:v>8.8649762890311998E-2</c:v>
                </c:pt>
                <c:pt idx="290">
                  <c:v>-1.539286268535522</c:v>
                </c:pt>
                <c:pt idx="291">
                  <c:v>-0.893714699163352</c:v>
                </c:pt>
                <c:pt idx="292">
                  <c:v>0.33390828685791801</c:v>
                </c:pt>
                <c:pt idx="293">
                  <c:v>-1.287367836295366</c:v>
                </c:pt>
                <c:pt idx="294">
                  <c:v>-4.5845090915873801</c:v>
                </c:pt>
                <c:pt idx="295">
                  <c:v>-1.6710406436274201</c:v>
                </c:pt>
                <c:pt idx="296">
                  <c:v>-2.1571354781826599</c:v>
                </c:pt>
                <c:pt idx="297">
                  <c:v>4.7253100359528997</c:v>
                </c:pt>
                <c:pt idx="298">
                  <c:v>-0.70774944349506397</c:v>
                </c:pt>
                <c:pt idx="299">
                  <c:v>7.7823974646634797</c:v>
                </c:pt>
                <c:pt idx="300">
                  <c:v>5.5542589782906999</c:v>
                </c:pt>
                <c:pt idx="301">
                  <c:v>3.9208444947594399</c:v>
                </c:pt>
                <c:pt idx="302">
                  <c:v>-0.41928038273821799</c:v>
                </c:pt>
                <c:pt idx="303">
                  <c:v>-0.711394140648416</c:v>
                </c:pt>
                <c:pt idx="304">
                  <c:v>-6.9540380944064006E-2</c:v>
                </c:pt>
                <c:pt idx="305">
                  <c:v>-2.0331422970873798</c:v>
                </c:pt>
                <c:pt idx="306">
                  <c:v>2.36615755811206</c:v>
                </c:pt>
                <c:pt idx="307">
                  <c:v>1.028616533460492</c:v>
                </c:pt>
                <c:pt idx="308">
                  <c:v>-6.1479081045723598</c:v>
                </c:pt>
                <c:pt idx="309">
                  <c:v>6.2609259049772801</c:v>
                </c:pt>
                <c:pt idx="310">
                  <c:v>3.3785077757053599</c:v>
                </c:pt>
                <c:pt idx="311">
                  <c:v>2.2286106993973398</c:v>
                </c:pt>
                <c:pt idx="312">
                  <c:v>2.9915079775532001</c:v>
                </c:pt>
                <c:pt idx="313">
                  <c:v>0.1689697005066704</c:v>
                </c:pt>
                <c:pt idx="314">
                  <c:v>-6.2558020912460398E-3</c:v>
                </c:pt>
                <c:pt idx="315">
                  <c:v>9.3558868378257003</c:v>
                </c:pt>
                <c:pt idx="316">
                  <c:v>-0.27813352821439602</c:v>
                </c:pt>
                <c:pt idx="317">
                  <c:v>-12.55740578029906</c:v>
                </c:pt>
                <c:pt idx="318">
                  <c:v>-8.5164183431524201</c:v>
                </c:pt>
                <c:pt idx="319">
                  <c:v>-4.8126442283064197</c:v>
                </c:pt>
                <c:pt idx="320">
                  <c:v>0.86511740142264004</c:v>
                </c:pt>
                <c:pt idx="321">
                  <c:v>9.0688615324387207</c:v>
                </c:pt>
                <c:pt idx="322">
                  <c:v>23.9876460638386</c:v>
                </c:pt>
                <c:pt idx="323">
                  <c:v>-32.6564369583852</c:v>
                </c:pt>
                <c:pt idx="324">
                  <c:v>-19.6281297928345</c:v>
                </c:pt>
                <c:pt idx="325">
                  <c:v>-12.14678725264938</c:v>
                </c:pt>
                <c:pt idx="326">
                  <c:v>-4.5615915298449004</c:v>
                </c:pt>
                <c:pt idx="327">
                  <c:v>-1.236629820217134</c:v>
                </c:pt>
                <c:pt idx="328">
                  <c:v>2.4431952855857402</c:v>
                </c:pt>
                <c:pt idx="329">
                  <c:v>1.442635097379602</c:v>
                </c:pt>
                <c:pt idx="330">
                  <c:v>4.6893989019913596</c:v>
                </c:pt>
                <c:pt idx="331">
                  <c:v>4.1000156017017799</c:v>
                </c:pt>
                <c:pt idx="332">
                  <c:v>5.1133694899971003</c:v>
                </c:pt>
                <c:pt idx="333">
                  <c:v>-0.79941737015897396</c:v>
                </c:pt>
                <c:pt idx="334">
                  <c:v>0.32359095444156799</c:v>
                </c:pt>
                <c:pt idx="335">
                  <c:v>2.5711981494122198</c:v>
                </c:pt>
                <c:pt idx="336">
                  <c:v>3.0420677212123799</c:v>
                </c:pt>
                <c:pt idx="337">
                  <c:v>0.82655767197688002</c:v>
                </c:pt>
                <c:pt idx="338">
                  <c:v>0.21192397774160601</c:v>
                </c:pt>
                <c:pt idx="339">
                  <c:v>-0.96170532459984603</c:v>
                </c:pt>
                <c:pt idx="340">
                  <c:v>1.508434798990836</c:v>
                </c:pt>
                <c:pt idx="341">
                  <c:v>2.9530124498060402</c:v>
                </c:pt>
                <c:pt idx="342">
                  <c:v>1.3400219797406241</c:v>
                </c:pt>
                <c:pt idx="343">
                  <c:v>0.284803869185286</c:v>
                </c:pt>
                <c:pt idx="344">
                  <c:v>1.1954213551628441</c:v>
                </c:pt>
                <c:pt idx="345">
                  <c:v>0.91135584709609596</c:v>
                </c:pt>
                <c:pt idx="346">
                  <c:v>0.69302568852802404</c:v>
                </c:pt>
                <c:pt idx="347">
                  <c:v>2.0982293798740801</c:v>
                </c:pt>
                <c:pt idx="348">
                  <c:v>-1.070470561145126</c:v>
                </c:pt>
                <c:pt idx="349">
                  <c:v>4.8969850114671596</c:v>
                </c:pt>
                <c:pt idx="350">
                  <c:v>1.2537005072188161</c:v>
                </c:pt>
                <c:pt idx="351">
                  <c:v>6.8205021593533397</c:v>
                </c:pt>
                <c:pt idx="352">
                  <c:v>-9.7518079852046604</c:v>
                </c:pt>
                <c:pt idx="353">
                  <c:v>-7.6792384009828796</c:v>
                </c:pt>
                <c:pt idx="354">
                  <c:v>-6.8135330741233799</c:v>
                </c:pt>
                <c:pt idx="355">
                  <c:v>-1.232385466091648</c:v>
                </c:pt>
                <c:pt idx="356">
                  <c:v>1.467438628984528</c:v>
                </c:pt>
                <c:pt idx="357">
                  <c:v>-0.87554486222390604</c:v>
                </c:pt>
                <c:pt idx="358">
                  <c:v>1.6574122663998061</c:v>
                </c:pt>
                <c:pt idx="359">
                  <c:v>5.4871826238308401</c:v>
                </c:pt>
                <c:pt idx="360">
                  <c:v>-1.069207486317542</c:v>
                </c:pt>
                <c:pt idx="361">
                  <c:v>-1.1114207134163621</c:v>
                </c:pt>
                <c:pt idx="362">
                  <c:v>-0.297233290742074</c:v>
                </c:pt>
                <c:pt idx="363">
                  <c:v>1.7873777001942961</c:v>
                </c:pt>
                <c:pt idx="364">
                  <c:v>2.1938487606001802</c:v>
                </c:pt>
                <c:pt idx="365">
                  <c:v>3.1230317844311002</c:v>
                </c:pt>
                <c:pt idx="366">
                  <c:v>0.40059965951222198</c:v>
                </c:pt>
                <c:pt idx="367">
                  <c:v>-2.0746666979719399</c:v>
                </c:pt>
                <c:pt idx="368">
                  <c:v>0.43545295405116202</c:v>
                </c:pt>
                <c:pt idx="369">
                  <c:v>-1.9736091157054201</c:v>
                </c:pt>
                <c:pt idx="370">
                  <c:v>-0.21375087517841601</c:v>
                </c:pt>
                <c:pt idx="371">
                  <c:v>3.2322356633269602</c:v>
                </c:pt>
                <c:pt idx="372">
                  <c:v>1.2622405677563859</c:v>
                </c:pt>
                <c:pt idx="373">
                  <c:v>1.564462177744498</c:v>
                </c:pt>
                <c:pt idx="374">
                  <c:v>-1.467924724422802</c:v>
                </c:pt>
                <c:pt idx="375">
                  <c:v>-0.90059357364591197</c:v>
                </c:pt>
                <c:pt idx="376">
                  <c:v>0.27681507822842999</c:v>
                </c:pt>
                <c:pt idx="377">
                  <c:v>0.98567504269379602</c:v>
                </c:pt>
                <c:pt idx="378">
                  <c:v>-0.1983043633243248</c:v>
                </c:pt>
                <c:pt idx="379">
                  <c:v>-2.4865193307810198</c:v>
                </c:pt>
                <c:pt idx="380">
                  <c:v>-0.62745917640904403</c:v>
                </c:pt>
                <c:pt idx="381">
                  <c:v>0.54317468620717202</c:v>
                </c:pt>
                <c:pt idx="382">
                  <c:v>-0.33632456035484998</c:v>
                </c:pt>
                <c:pt idx="383">
                  <c:v>3.0678379104209399</c:v>
                </c:pt>
                <c:pt idx="384">
                  <c:v>1.08039734765222</c:v>
                </c:pt>
                <c:pt idx="385">
                  <c:v>0.59497739196756805</c:v>
                </c:pt>
                <c:pt idx="386">
                  <c:v>-1.302658203856254</c:v>
                </c:pt>
                <c:pt idx="387">
                  <c:v>-4.7022959157889802E-2</c:v>
                </c:pt>
                <c:pt idx="388">
                  <c:v>-0.84562547254627396</c:v>
                </c:pt>
                <c:pt idx="389">
                  <c:v>1.8476716610425501</c:v>
                </c:pt>
                <c:pt idx="390">
                  <c:v>1.8399370023675641</c:v>
                </c:pt>
                <c:pt idx="391">
                  <c:v>-2.1822416232608002</c:v>
                </c:pt>
                <c:pt idx="392">
                  <c:v>2.5266159882703798</c:v>
                </c:pt>
                <c:pt idx="393">
                  <c:v>-3.3487869775886998</c:v>
                </c:pt>
                <c:pt idx="394">
                  <c:v>-2.0787023762463002</c:v>
                </c:pt>
                <c:pt idx="395">
                  <c:v>-3.55513554506244</c:v>
                </c:pt>
                <c:pt idx="396">
                  <c:v>-0.360793715747116</c:v>
                </c:pt>
                <c:pt idx="397">
                  <c:v>4.4491304272045E-2</c:v>
                </c:pt>
                <c:pt idx="398">
                  <c:v>-13.05848123624428</c:v>
                </c:pt>
                <c:pt idx="399">
                  <c:v>3.88870278321978</c:v>
                </c:pt>
                <c:pt idx="400">
                  <c:v>6.2242720174273396</c:v>
                </c:pt>
                <c:pt idx="401">
                  <c:v>4.9986571099930801</c:v>
                </c:pt>
                <c:pt idx="402">
                  <c:v>4.0090949066292003</c:v>
                </c:pt>
                <c:pt idx="403">
                  <c:v>7.0412919266959806E-2</c:v>
                </c:pt>
                <c:pt idx="404">
                  <c:v>2.3654209220162801</c:v>
                </c:pt>
                <c:pt idx="405">
                  <c:v>5.2301269753400597</c:v>
                </c:pt>
                <c:pt idx="406">
                  <c:v>0.45248177568922399</c:v>
                </c:pt>
                <c:pt idx="407">
                  <c:v>-5.6442992376967203</c:v>
                </c:pt>
                <c:pt idx="408">
                  <c:v>26.245875033737001</c:v>
                </c:pt>
                <c:pt idx="409">
                  <c:v>150.1781369162814</c:v>
                </c:pt>
                <c:pt idx="410">
                  <c:v>92.202810323964002</c:v>
                </c:pt>
                <c:pt idx="411">
                  <c:v>49.243679290070197</c:v>
                </c:pt>
                <c:pt idx="412">
                  <c:v>17.9615917868616</c:v>
                </c:pt>
                <c:pt idx="413">
                  <c:v>0.47794788045902598</c:v>
                </c:pt>
                <c:pt idx="414">
                  <c:v>-18.993397956909181</c:v>
                </c:pt>
                <c:pt idx="415">
                  <c:v>-23.718426840959001</c:v>
                </c:pt>
                <c:pt idx="416">
                  <c:v>-33.223531102999601</c:v>
                </c:pt>
                <c:pt idx="417">
                  <c:v>-35.717547450654997</c:v>
                </c:pt>
                <c:pt idx="418">
                  <c:v>-37.525571221215998</c:v>
                </c:pt>
                <c:pt idx="419">
                  <c:v>-31.4516374420094</c:v>
                </c:pt>
                <c:pt idx="420">
                  <c:v>-26.915120119994601</c:v>
                </c:pt>
                <c:pt idx="421">
                  <c:v>-25.215910031897</c:v>
                </c:pt>
                <c:pt idx="422">
                  <c:v>-21.389595397708799</c:v>
                </c:pt>
                <c:pt idx="423">
                  <c:v>-22.835728166647002</c:v>
                </c:pt>
                <c:pt idx="424">
                  <c:v>-14.66765742804934</c:v>
                </c:pt>
                <c:pt idx="425">
                  <c:v>-11.081252910661419</c:v>
                </c:pt>
                <c:pt idx="426">
                  <c:v>-10.68173919166772</c:v>
                </c:pt>
                <c:pt idx="427">
                  <c:v>-9.1475456979884804</c:v>
                </c:pt>
                <c:pt idx="428">
                  <c:v>-6.9303370958703399</c:v>
                </c:pt>
                <c:pt idx="429">
                  <c:v>-2.7346626022538199</c:v>
                </c:pt>
                <c:pt idx="430">
                  <c:v>-2.2942130312622599</c:v>
                </c:pt>
                <c:pt idx="431">
                  <c:v>-3.5317904544132599</c:v>
                </c:pt>
                <c:pt idx="432">
                  <c:v>1.4915496233432519</c:v>
                </c:pt>
                <c:pt idx="433">
                  <c:v>2.2953373762755001</c:v>
                </c:pt>
                <c:pt idx="434">
                  <c:v>-2.1484939628580602</c:v>
                </c:pt>
                <c:pt idx="435">
                  <c:v>0.70657947057606996</c:v>
                </c:pt>
                <c:pt idx="436">
                  <c:v>9.0580997436800601</c:v>
                </c:pt>
                <c:pt idx="437">
                  <c:v>6.8656761738311403</c:v>
                </c:pt>
                <c:pt idx="438">
                  <c:v>6.7671809232945197</c:v>
                </c:pt>
                <c:pt idx="439">
                  <c:v>2.3565182152541602</c:v>
                </c:pt>
                <c:pt idx="440">
                  <c:v>2.6050307891239801</c:v>
                </c:pt>
                <c:pt idx="441">
                  <c:v>0.22028822602786999</c:v>
                </c:pt>
                <c:pt idx="442">
                  <c:v>-8.7078078783791</c:v>
                </c:pt>
                <c:pt idx="443">
                  <c:v>-7.7368956170656196</c:v>
                </c:pt>
                <c:pt idx="444">
                  <c:v>-10.02457201745942</c:v>
                </c:pt>
                <c:pt idx="445">
                  <c:v>-8.6654330762295793</c:v>
                </c:pt>
                <c:pt idx="446">
                  <c:v>-9.0203867475220001</c:v>
                </c:pt>
                <c:pt idx="447">
                  <c:v>-3.1677520036503202</c:v>
                </c:pt>
                <c:pt idx="448">
                  <c:v>1.67500719329098E-2</c:v>
                </c:pt>
                <c:pt idx="449">
                  <c:v>9.4329389108985797</c:v>
                </c:pt>
                <c:pt idx="450">
                  <c:v>13.62106240204888</c:v>
                </c:pt>
                <c:pt idx="451">
                  <c:v>6.8734742193632803</c:v>
                </c:pt>
                <c:pt idx="452">
                  <c:v>-19.057332766064238</c:v>
                </c:pt>
                <c:pt idx="453">
                  <c:v>-16.651982542264822</c:v>
                </c:pt>
                <c:pt idx="454">
                  <c:v>-3.7486937672311802</c:v>
                </c:pt>
                <c:pt idx="455">
                  <c:v>-21.892009160566801</c:v>
                </c:pt>
                <c:pt idx="456">
                  <c:v>4.4976458184736199</c:v>
                </c:pt>
                <c:pt idx="457">
                  <c:v>3.77218839128424</c:v>
                </c:pt>
                <c:pt idx="458">
                  <c:v>3.9429958329497401</c:v>
                </c:pt>
                <c:pt idx="459">
                  <c:v>8.7500364597455391</c:v>
                </c:pt>
                <c:pt idx="460">
                  <c:v>6.6605841093628797</c:v>
                </c:pt>
                <c:pt idx="461">
                  <c:v>0.95019577698495605</c:v>
                </c:pt>
                <c:pt idx="462">
                  <c:v>2.8431562524812599</c:v>
                </c:pt>
                <c:pt idx="463">
                  <c:v>6.3983318166563397</c:v>
                </c:pt>
                <c:pt idx="464">
                  <c:v>5.2138202525985404</c:v>
                </c:pt>
                <c:pt idx="465">
                  <c:v>6.6519598759383998</c:v>
                </c:pt>
                <c:pt idx="466">
                  <c:v>14.63318157355376</c:v>
                </c:pt>
                <c:pt idx="467">
                  <c:v>29.876340384668399</c:v>
                </c:pt>
                <c:pt idx="468">
                  <c:v>76.308318401951595</c:v>
                </c:pt>
                <c:pt idx="469">
                  <c:v>72.728731109294202</c:v>
                </c:pt>
                <c:pt idx="470">
                  <c:v>43.6860172275114</c:v>
                </c:pt>
                <c:pt idx="471">
                  <c:v>25.350410189960801</c:v>
                </c:pt>
                <c:pt idx="472">
                  <c:v>-4.4979769444166804</c:v>
                </c:pt>
                <c:pt idx="473">
                  <c:v>11.016344117855979</c:v>
                </c:pt>
                <c:pt idx="474">
                  <c:v>-41.195653394401802</c:v>
                </c:pt>
                <c:pt idx="475">
                  <c:v>-50.299208409093801</c:v>
                </c:pt>
                <c:pt idx="476">
                  <c:v>-175.10978811303579</c:v>
                </c:pt>
                <c:pt idx="477">
                  <c:v>-162.1083667327112</c:v>
                </c:pt>
                <c:pt idx="478">
                  <c:v>-137.29021322446761</c:v>
                </c:pt>
                <c:pt idx="479">
                  <c:v>-60.030707780034597</c:v>
                </c:pt>
                <c:pt idx="480">
                  <c:v>-13.321186272449401</c:v>
                </c:pt>
                <c:pt idx="481">
                  <c:v>12.996020156809999</c:v>
                </c:pt>
                <c:pt idx="482">
                  <c:v>25.783006546557001</c:v>
                </c:pt>
                <c:pt idx="483">
                  <c:v>31.963462954413998</c:v>
                </c:pt>
                <c:pt idx="484">
                  <c:v>33.491092987677597</c:v>
                </c:pt>
                <c:pt idx="485">
                  <c:v>32.418004181951801</c:v>
                </c:pt>
                <c:pt idx="486">
                  <c:v>29.9972898041006</c:v>
                </c:pt>
                <c:pt idx="487">
                  <c:v>26.982796841698399</c:v>
                </c:pt>
                <c:pt idx="488">
                  <c:v>45.137477558185999</c:v>
                </c:pt>
                <c:pt idx="489">
                  <c:v>14.162652061451981</c:v>
                </c:pt>
                <c:pt idx="490">
                  <c:v>12.760742884616221</c:v>
                </c:pt>
                <c:pt idx="491">
                  <c:v>14.219140200228219</c:v>
                </c:pt>
                <c:pt idx="492">
                  <c:v>32.622649480975198</c:v>
                </c:pt>
                <c:pt idx="493">
                  <c:v>40.045701285710003</c:v>
                </c:pt>
                <c:pt idx="494">
                  <c:v>-3.21157763749286</c:v>
                </c:pt>
                <c:pt idx="495">
                  <c:v>34.807743189623601</c:v>
                </c:pt>
                <c:pt idx="496">
                  <c:v>-10.81664070788498</c:v>
                </c:pt>
                <c:pt idx="497">
                  <c:v>-12.86354424347212</c:v>
                </c:pt>
                <c:pt idx="498">
                  <c:v>-22.129016710185201</c:v>
                </c:pt>
                <c:pt idx="499">
                  <c:v>-16.283913469120261</c:v>
                </c:pt>
                <c:pt idx="500">
                  <c:v>28.455135475149198</c:v>
                </c:pt>
                <c:pt idx="501">
                  <c:v>27.5442742688236</c:v>
                </c:pt>
                <c:pt idx="502">
                  <c:v>-21.842832293962001</c:v>
                </c:pt>
                <c:pt idx="503">
                  <c:v>16.87577070211378</c:v>
                </c:pt>
                <c:pt idx="504">
                  <c:v>16.303989001165899</c:v>
                </c:pt>
                <c:pt idx="505">
                  <c:v>-24.929384648856601</c:v>
                </c:pt>
                <c:pt idx="506">
                  <c:v>10.28894162535156</c:v>
                </c:pt>
                <c:pt idx="507">
                  <c:v>-3.6704191682528999</c:v>
                </c:pt>
                <c:pt idx="508">
                  <c:v>-1.447234245146054</c:v>
                </c:pt>
                <c:pt idx="509">
                  <c:v>12.44379096222058</c:v>
                </c:pt>
                <c:pt idx="510">
                  <c:v>85.311352944501195</c:v>
                </c:pt>
                <c:pt idx="511">
                  <c:v>134.9749228240274</c:v>
                </c:pt>
                <c:pt idx="512">
                  <c:v>103.90953791255561</c:v>
                </c:pt>
                <c:pt idx="513">
                  <c:v>-9.5077918534031802</c:v>
                </c:pt>
                <c:pt idx="514">
                  <c:v>6.5625998647972397</c:v>
                </c:pt>
                <c:pt idx="515">
                  <c:v>13.72821161139756</c:v>
                </c:pt>
                <c:pt idx="516">
                  <c:v>-127.64160605641339</c:v>
                </c:pt>
                <c:pt idx="517">
                  <c:v>-65.102965321670993</c:v>
                </c:pt>
                <c:pt idx="518">
                  <c:v>55.775313260166598</c:v>
                </c:pt>
                <c:pt idx="519">
                  <c:v>-13.551512387495579</c:v>
                </c:pt>
                <c:pt idx="520">
                  <c:v>8.7526928833394404</c:v>
                </c:pt>
                <c:pt idx="521">
                  <c:v>-11.625648702479779</c:v>
                </c:pt>
                <c:pt idx="522">
                  <c:v>-159.6470181924654</c:v>
                </c:pt>
                <c:pt idx="523">
                  <c:v>24.887172733385999</c:v>
                </c:pt>
                <c:pt idx="524">
                  <c:v>-173.51471960322041</c:v>
                </c:pt>
                <c:pt idx="525">
                  <c:v>-146.59539121514501</c:v>
                </c:pt>
                <c:pt idx="526">
                  <c:v>-89.019852954813203</c:v>
                </c:pt>
                <c:pt idx="527">
                  <c:v>46.463600218821199</c:v>
                </c:pt>
                <c:pt idx="528">
                  <c:v>58.655413547368198</c:v>
                </c:pt>
                <c:pt idx="529">
                  <c:v>87.320240944128201</c:v>
                </c:pt>
                <c:pt idx="530">
                  <c:v>-52.117574175854401</c:v>
                </c:pt>
                <c:pt idx="531">
                  <c:v>47.650208282767601</c:v>
                </c:pt>
                <c:pt idx="532">
                  <c:v>109.4599840981038</c:v>
                </c:pt>
                <c:pt idx="533">
                  <c:v>156.13694953348059</c:v>
                </c:pt>
                <c:pt idx="534">
                  <c:v>65.822142625453594</c:v>
                </c:pt>
                <c:pt idx="535">
                  <c:v>75.801479413983401</c:v>
                </c:pt>
                <c:pt idx="536">
                  <c:v>18.008947738698481</c:v>
                </c:pt>
                <c:pt idx="537">
                  <c:v>-97.3933890898832</c:v>
                </c:pt>
                <c:pt idx="538">
                  <c:v>-174.8994597851482</c:v>
                </c:pt>
                <c:pt idx="539">
                  <c:v>-165.3155248151254</c:v>
                </c:pt>
                <c:pt idx="540">
                  <c:v>-56.102913454484799</c:v>
                </c:pt>
                <c:pt idx="541">
                  <c:v>-24.238837162776999</c:v>
                </c:pt>
                <c:pt idx="542">
                  <c:v>-2.1444898472859402</c:v>
                </c:pt>
                <c:pt idx="543">
                  <c:v>62.802684289712602</c:v>
                </c:pt>
                <c:pt idx="544">
                  <c:v>-20.267625859131599</c:v>
                </c:pt>
                <c:pt idx="545">
                  <c:v>-11.081547426805381</c:v>
                </c:pt>
                <c:pt idx="546">
                  <c:v>56.833058551631197</c:v>
                </c:pt>
                <c:pt idx="547">
                  <c:v>169.4183935276032</c:v>
                </c:pt>
                <c:pt idx="548">
                  <c:v>147.079961234027</c:v>
                </c:pt>
                <c:pt idx="549">
                  <c:v>88.315192034494999</c:v>
                </c:pt>
                <c:pt idx="550">
                  <c:v>26.812441879781598</c:v>
                </c:pt>
                <c:pt idx="551">
                  <c:v>-19.108784693724761</c:v>
                </c:pt>
                <c:pt idx="552">
                  <c:v>29.7646174996888</c:v>
                </c:pt>
                <c:pt idx="553">
                  <c:v>-4.3188294638514204</c:v>
                </c:pt>
                <c:pt idx="554">
                  <c:v>-13.38283642094404</c:v>
                </c:pt>
                <c:pt idx="555">
                  <c:v>-20.406955757970199</c:v>
                </c:pt>
                <c:pt idx="556">
                  <c:v>-28.2727040638242</c:v>
                </c:pt>
                <c:pt idx="557">
                  <c:v>-31.6255852098524</c:v>
                </c:pt>
                <c:pt idx="558">
                  <c:v>-28.1959222679966</c:v>
                </c:pt>
                <c:pt idx="559">
                  <c:v>-27.0758584602724</c:v>
                </c:pt>
                <c:pt idx="560">
                  <c:v>-22.725651388224598</c:v>
                </c:pt>
                <c:pt idx="561">
                  <c:v>-29.894613038740399</c:v>
                </c:pt>
                <c:pt idx="562">
                  <c:v>-24.1613352584728</c:v>
                </c:pt>
                <c:pt idx="563">
                  <c:v>-65.420086468003205</c:v>
                </c:pt>
                <c:pt idx="564">
                  <c:v>-32.3292407448996</c:v>
                </c:pt>
                <c:pt idx="565">
                  <c:v>34.8148566134238</c:v>
                </c:pt>
                <c:pt idx="566">
                  <c:v>2.5845726233408999</c:v>
                </c:pt>
                <c:pt idx="567">
                  <c:v>-0.46992207445138201</c:v>
                </c:pt>
                <c:pt idx="568">
                  <c:v>-165.78598088325279</c:v>
                </c:pt>
                <c:pt idx="569">
                  <c:v>-97.464839707344595</c:v>
                </c:pt>
                <c:pt idx="570">
                  <c:v>92.372767352024397</c:v>
                </c:pt>
                <c:pt idx="571">
                  <c:v>109.77400145149559</c:v>
                </c:pt>
                <c:pt idx="572">
                  <c:v>64.458503651517404</c:v>
                </c:pt>
                <c:pt idx="573">
                  <c:v>41.363961116175801</c:v>
                </c:pt>
                <c:pt idx="574">
                  <c:v>24.376162765214801</c:v>
                </c:pt>
                <c:pt idx="575">
                  <c:v>13.208645064220979</c:v>
                </c:pt>
                <c:pt idx="576">
                  <c:v>-10.36074288418928</c:v>
                </c:pt>
                <c:pt idx="577">
                  <c:v>-89.280633174593007</c:v>
                </c:pt>
                <c:pt idx="578">
                  <c:v>-159.90675491838559</c:v>
                </c:pt>
                <c:pt idx="579">
                  <c:v>-74.359631799425401</c:v>
                </c:pt>
                <c:pt idx="580">
                  <c:v>169.81503473688099</c:v>
                </c:pt>
                <c:pt idx="581">
                  <c:v>107.3875375469916</c:v>
                </c:pt>
                <c:pt idx="582">
                  <c:v>62.566365012296401</c:v>
                </c:pt>
                <c:pt idx="583">
                  <c:v>22.360729835645198</c:v>
                </c:pt>
                <c:pt idx="584">
                  <c:v>-6.88161573431044</c:v>
                </c:pt>
                <c:pt idx="585">
                  <c:v>-14.553192215516701</c:v>
                </c:pt>
                <c:pt idx="586">
                  <c:v>-13.727754356347941</c:v>
                </c:pt>
                <c:pt idx="587">
                  <c:v>-12.543103379539041</c:v>
                </c:pt>
                <c:pt idx="588">
                  <c:v>-13.527526718514199</c:v>
                </c:pt>
                <c:pt idx="589">
                  <c:v>-14.20377617513072</c:v>
                </c:pt>
                <c:pt idx="590">
                  <c:v>-11.566031700861361</c:v>
                </c:pt>
                <c:pt idx="591">
                  <c:v>-10.187399865199859</c:v>
                </c:pt>
                <c:pt idx="592">
                  <c:v>-6.5332327235363996</c:v>
                </c:pt>
                <c:pt idx="593">
                  <c:v>-7.1272027350457599</c:v>
                </c:pt>
                <c:pt idx="594">
                  <c:v>-10.21173710313176</c:v>
                </c:pt>
                <c:pt idx="595">
                  <c:v>0.84544206596505</c:v>
                </c:pt>
                <c:pt idx="596">
                  <c:v>1.1764156441515421</c:v>
                </c:pt>
                <c:pt idx="597">
                  <c:v>0.54214986007782395</c:v>
                </c:pt>
                <c:pt idx="598">
                  <c:v>1.688127487955666</c:v>
                </c:pt>
                <c:pt idx="599">
                  <c:v>3.0617824501843001</c:v>
                </c:pt>
                <c:pt idx="600">
                  <c:v>-4.7873419581501597</c:v>
                </c:pt>
                <c:pt idx="601">
                  <c:v>-4.5708581927700997</c:v>
                </c:pt>
                <c:pt idx="602">
                  <c:v>-8.0828699378285993</c:v>
                </c:pt>
                <c:pt idx="603">
                  <c:v>-3.57003119315416</c:v>
                </c:pt>
                <c:pt idx="604">
                  <c:v>-4.5754476864975997</c:v>
                </c:pt>
                <c:pt idx="605">
                  <c:v>-1.07258182558187</c:v>
                </c:pt>
                <c:pt idx="606">
                  <c:v>-8.9963976370571999</c:v>
                </c:pt>
                <c:pt idx="607">
                  <c:v>-2.4155882914751601</c:v>
                </c:pt>
                <c:pt idx="608">
                  <c:v>-1.4779315811973579</c:v>
                </c:pt>
                <c:pt idx="609">
                  <c:v>-0.84695402341356596</c:v>
                </c:pt>
                <c:pt idx="610">
                  <c:v>2.6629675970800202</c:v>
                </c:pt>
                <c:pt idx="611">
                  <c:v>6.9310723603701598</c:v>
                </c:pt>
                <c:pt idx="612">
                  <c:v>9.1195460852916792</c:v>
                </c:pt>
                <c:pt idx="613">
                  <c:v>-9.3345985388483599E-2</c:v>
                </c:pt>
                <c:pt idx="614">
                  <c:v>-3.24601528391928</c:v>
                </c:pt>
                <c:pt idx="615">
                  <c:v>-3.4094539521674201</c:v>
                </c:pt>
                <c:pt idx="616">
                  <c:v>-4.1085716883762604</c:v>
                </c:pt>
                <c:pt idx="617">
                  <c:v>-1.9940521699074161</c:v>
                </c:pt>
                <c:pt idx="618">
                  <c:v>-1.409592063913836</c:v>
                </c:pt>
                <c:pt idx="619">
                  <c:v>-0.21704300065863999</c:v>
                </c:pt>
                <c:pt idx="620">
                  <c:v>-1.81900985346797</c:v>
                </c:pt>
                <c:pt idx="621">
                  <c:v>1.1900339370842321</c:v>
                </c:pt>
                <c:pt idx="622">
                  <c:v>2.1449958006366798</c:v>
                </c:pt>
                <c:pt idx="623">
                  <c:v>1.830899725336268</c:v>
                </c:pt>
                <c:pt idx="624">
                  <c:v>-7.7379822241955596</c:v>
                </c:pt>
                <c:pt idx="625">
                  <c:v>-16.90234036343422</c:v>
                </c:pt>
                <c:pt idx="626">
                  <c:v>4.8228366305790997</c:v>
                </c:pt>
                <c:pt idx="627">
                  <c:v>25.1929222304428</c:v>
                </c:pt>
                <c:pt idx="628">
                  <c:v>12.067177370957859</c:v>
                </c:pt>
                <c:pt idx="629">
                  <c:v>7.54958993512464</c:v>
                </c:pt>
                <c:pt idx="630">
                  <c:v>6.0430651883259801</c:v>
                </c:pt>
                <c:pt idx="631">
                  <c:v>-2.1338671545890802</c:v>
                </c:pt>
                <c:pt idx="632">
                  <c:v>-105.4976685453214</c:v>
                </c:pt>
                <c:pt idx="633">
                  <c:v>-82.0400679315552</c:v>
                </c:pt>
                <c:pt idx="634">
                  <c:v>55.759218016969001</c:v>
                </c:pt>
                <c:pt idx="635">
                  <c:v>35.900267928743403</c:v>
                </c:pt>
                <c:pt idx="636">
                  <c:v>22.523686152161201</c:v>
                </c:pt>
                <c:pt idx="637">
                  <c:v>13.557792675753459</c:v>
                </c:pt>
                <c:pt idx="638">
                  <c:v>15.30866558321434</c:v>
                </c:pt>
                <c:pt idx="639">
                  <c:v>26.3728316133116</c:v>
                </c:pt>
                <c:pt idx="640">
                  <c:v>13.871083919003199</c:v>
                </c:pt>
                <c:pt idx="641">
                  <c:v>7.34459164647508</c:v>
                </c:pt>
                <c:pt idx="642">
                  <c:v>20.150113563495001</c:v>
                </c:pt>
                <c:pt idx="643">
                  <c:v>-2.6385440009019199</c:v>
                </c:pt>
                <c:pt idx="644">
                  <c:v>-5.2469091107869401</c:v>
                </c:pt>
                <c:pt idx="645">
                  <c:v>80.412679649029201</c:v>
                </c:pt>
                <c:pt idx="646">
                  <c:v>38.099975134050602</c:v>
                </c:pt>
                <c:pt idx="647">
                  <c:v>-42.3298499736444</c:v>
                </c:pt>
                <c:pt idx="648">
                  <c:v>-175.17861915112641</c:v>
                </c:pt>
                <c:pt idx="649">
                  <c:v>-149.44562787370961</c:v>
                </c:pt>
                <c:pt idx="650">
                  <c:v>-69.638148241519801</c:v>
                </c:pt>
                <c:pt idx="651">
                  <c:v>-21.059809871961001</c:v>
                </c:pt>
                <c:pt idx="652">
                  <c:v>6.0364167436277398</c:v>
                </c:pt>
                <c:pt idx="653">
                  <c:v>19.665450280746619</c:v>
                </c:pt>
                <c:pt idx="654">
                  <c:v>26.6565193677534</c:v>
                </c:pt>
                <c:pt idx="655">
                  <c:v>28.9247434170234</c:v>
                </c:pt>
                <c:pt idx="656">
                  <c:v>28.511204807531399</c:v>
                </c:pt>
                <c:pt idx="657">
                  <c:v>26.6691530008436</c:v>
                </c:pt>
                <c:pt idx="658">
                  <c:v>24.157062333907199</c:v>
                </c:pt>
                <c:pt idx="659">
                  <c:v>21.423868758487</c:v>
                </c:pt>
                <c:pt idx="660">
                  <c:v>18.725640816294639</c:v>
                </c:pt>
                <c:pt idx="661">
                  <c:v>16.199354355980262</c:v>
                </c:pt>
                <c:pt idx="662">
                  <c:v>16.117264761466359</c:v>
                </c:pt>
                <c:pt idx="663">
                  <c:v>85.854105712207598</c:v>
                </c:pt>
                <c:pt idx="664">
                  <c:v>32.652790143137203</c:v>
                </c:pt>
                <c:pt idx="665">
                  <c:v>16.754468219029821</c:v>
                </c:pt>
                <c:pt idx="666">
                  <c:v>-31.433570093249202</c:v>
                </c:pt>
                <c:pt idx="667">
                  <c:v>-25.581160542850402</c:v>
                </c:pt>
                <c:pt idx="668">
                  <c:v>45.008866624343</c:v>
                </c:pt>
                <c:pt idx="669">
                  <c:v>146.38278003561061</c:v>
                </c:pt>
                <c:pt idx="670">
                  <c:v>-104.473940353161</c:v>
                </c:pt>
                <c:pt idx="671">
                  <c:v>-99.071920472782594</c:v>
                </c:pt>
                <c:pt idx="672">
                  <c:v>-50.446287435637601</c:v>
                </c:pt>
                <c:pt idx="673">
                  <c:v>-10.328261852105079</c:v>
                </c:pt>
                <c:pt idx="674">
                  <c:v>32.155690495937201</c:v>
                </c:pt>
                <c:pt idx="675">
                  <c:v>19.454858347635859</c:v>
                </c:pt>
                <c:pt idx="676">
                  <c:v>9.9668874003228201</c:v>
                </c:pt>
                <c:pt idx="677">
                  <c:v>10.90782098430652</c:v>
                </c:pt>
                <c:pt idx="678">
                  <c:v>-7.7521082605265397</c:v>
                </c:pt>
                <c:pt idx="679">
                  <c:v>15.8898942153952</c:v>
                </c:pt>
                <c:pt idx="680">
                  <c:v>-25.551294925995801</c:v>
                </c:pt>
                <c:pt idx="681">
                  <c:v>-42.352975593671601</c:v>
                </c:pt>
                <c:pt idx="682">
                  <c:v>-21.613565524363398</c:v>
                </c:pt>
                <c:pt idx="683">
                  <c:v>-0.15254702162319619</c:v>
                </c:pt>
                <c:pt idx="684">
                  <c:v>18.19178230490132</c:v>
                </c:pt>
                <c:pt idx="685">
                  <c:v>20.492613702249798</c:v>
                </c:pt>
                <c:pt idx="686">
                  <c:v>33.182111051639801</c:v>
                </c:pt>
                <c:pt idx="687">
                  <c:v>68.675454469095399</c:v>
                </c:pt>
                <c:pt idx="688">
                  <c:v>15.39485610866172</c:v>
                </c:pt>
                <c:pt idx="689">
                  <c:v>-43.0503808109262</c:v>
                </c:pt>
                <c:pt idx="690">
                  <c:v>-60.9008881838446</c:v>
                </c:pt>
                <c:pt idx="691">
                  <c:v>-45.524900535478203</c:v>
                </c:pt>
                <c:pt idx="692">
                  <c:v>-20.306118731292798</c:v>
                </c:pt>
                <c:pt idx="693">
                  <c:v>-6.8454190302852602</c:v>
                </c:pt>
                <c:pt idx="694">
                  <c:v>-0.60204179551715797</c:v>
                </c:pt>
                <c:pt idx="695">
                  <c:v>2.82783997997148</c:v>
                </c:pt>
                <c:pt idx="696">
                  <c:v>6.0055467207308197</c:v>
                </c:pt>
                <c:pt idx="697">
                  <c:v>8.8636318859295198</c:v>
                </c:pt>
                <c:pt idx="698">
                  <c:v>9.9115947391756194</c:v>
                </c:pt>
                <c:pt idx="699">
                  <c:v>7.70659892687042</c:v>
                </c:pt>
                <c:pt idx="700">
                  <c:v>6.0726218965754999</c:v>
                </c:pt>
                <c:pt idx="701">
                  <c:v>7.05305338828052</c:v>
                </c:pt>
                <c:pt idx="702">
                  <c:v>5.7102958838555997</c:v>
                </c:pt>
                <c:pt idx="703">
                  <c:v>6.1326778823246801</c:v>
                </c:pt>
                <c:pt idx="704">
                  <c:v>6.0144660735053197</c:v>
                </c:pt>
                <c:pt idx="705">
                  <c:v>7.8234538728342802</c:v>
                </c:pt>
                <c:pt idx="706">
                  <c:v>0.98287831856187202</c:v>
                </c:pt>
                <c:pt idx="707">
                  <c:v>23.78735485899</c:v>
                </c:pt>
                <c:pt idx="708">
                  <c:v>90.276915298934796</c:v>
                </c:pt>
                <c:pt idx="709">
                  <c:v>128.57940779443859</c:v>
                </c:pt>
                <c:pt idx="710">
                  <c:v>118.140118496892</c:v>
                </c:pt>
                <c:pt idx="711">
                  <c:v>99.928102691436806</c:v>
                </c:pt>
                <c:pt idx="712">
                  <c:v>84.507106678326195</c:v>
                </c:pt>
                <c:pt idx="713">
                  <c:v>42.883171140322197</c:v>
                </c:pt>
                <c:pt idx="714">
                  <c:v>-1.0661148272351679</c:v>
                </c:pt>
                <c:pt idx="715">
                  <c:v>-29.125037422838599</c:v>
                </c:pt>
                <c:pt idx="716">
                  <c:v>-43.906092674455799</c:v>
                </c:pt>
                <c:pt idx="717">
                  <c:v>-47.769899748153797</c:v>
                </c:pt>
                <c:pt idx="718">
                  <c:v>-51.645942675329799</c:v>
                </c:pt>
                <c:pt idx="719">
                  <c:v>-54.592472908093796</c:v>
                </c:pt>
                <c:pt idx="720">
                  <c:v>-53.517819743251799</c:v>
                </c:pt>
                <c:pt idx="721">
                  <c:v>-44.038771050669801</c:v>
                </c:pt>
                <c:pt idx="722">
                  <c:v>-41.608722587570199</c:v>
                </c:pt>
                <c:pt idx="723">
                  <c:v>-34.166098567291399</c:v>
                </c:pt>
                <c:pt idx="724">
                  <c:v>-28.594532585709999</c:v>
                </c:pt>
                <c:pt idx="725">
                  <c:v>-29.411440036179201</c:v>
                </c:pt>
                <c:pt idx="726">
                  <c:v>-21.369817144283601</c:v>
                </c:pt>
                <c:pt idx="727">
                  <c:v>-24.933691296387199</c:v>
                </c:pt>
                <c:pt idx="728">
                  <c:v>-12.380424386594781</c:v>
                </c:pt>
                <c:pt idx="729">
                  <c:v>-22.294316238000999</c:v>
                </c:pt>
                <c:pt idx="730">
                  <c:v>-13.24763693473454</c:v>
                </c:pt>
                <c:pt idx="731">
                  <c:v>-0.96861219968468204</c:v>
                </c:pt>
                <c:pt idx="732">
                  <c:v>-16.4390677805183</c:v>
                </c:pt>
                <c:pt idx="733">
                  <c:v>-8.8773073107632605</c:v>
                </c:pt>
                <c:pt idx="734">
                  <c:v>2.21614307495244</c:v>
                </c:pt>
                <c:pt idx="735">
                  <c:v>-10.90663386736602</c:v>
                </c:pt>
                <c:pt idx="736">
                  <c:v>-13.42463809197984</c:v>
                </c:pt>
                <c:pt idx="737">
                  <c:v>9.9132514449986608</c:v>
                </c:pt>
                <c:pt idx="738">
                  <c:v>-1.9508300051394301</c:v>
                </c:pt>
                <c:pt idx="739">
                  <c:v>4.1319797965885998</c:v>
                </c:pt>
                <c:pt idx="740">
                  <c:v>-0.1624177230155632</c:v>
                </c:pt>
                <c:pt idx="741">
                  <c:v>-7.8845501730827801</c:v>
                </c:pt>
                <c:pt idx="742">
                  <c:v>-12.653123385023941</c:v>
                </c:pt>
                <c:pt idx="743">
                  <c:v>-11.1794292224183</c:v>
                </c:pt>
                <c:pt idx="744">
                  <c:v>8.1681178166966397</c:v>
                </c:pt>
                <c:pt idx="745">
                  <c:v>3.4935881271832199</c:v>
                </c:pt>
                <c:pt idx="746">
                  <c:v>7.5826529220046996</c:v>
                </c:pt>
                <c:pt idx="747">
                  <c:v>9.9622358783101408</c:v>
                </c:pt>
                <c:pt idx="748">
                  <c:v>1.3532028115753461</c:v>
                </c:pt>
                <c:pt idx="749">
                  <c:v>-2.7625721166305199</c:v>
                </c:pt>
                <c:pt idx="750">
                  <c:v>-2.10826526996946</c:v>
                </c:pt>
                <c:pt idx="751">
                  <c:v>-8.0990440259966796</c:v>
                </c:pt>
                <c:pt idx="752">
                  <c:v>-4.3831769960364397</c:v>
                </c:pt>
                <c:pt idx="753">
                  <c:v>1.5123413676000841</c:v>
                </c:pt>
                <c:pt idx="754">
                  <c:v>-6.8641100430510402</c:v>
                </c:pt>
                <c:pt idx="755">
                  <c:v>13.11363715324368</c:v>
                </c:pt>
                <c:pt idx="756">
                  <c:v>-1.920576440841782</c:v>
                </c:pt>
                <c:pt idx="757">
                  <c:v>5.3270087703867599</c:v>
                </c:pt>
                <c:pt idx="758">
                  <c:v>-5.5738251019034797</c:v>
                </c:pt>
                <c:pt idx="759">
                  <c:v>-6.0213100556898196</c:v>
                </c:pt>
                <c:pt idx="760">
                  <c:v>6.14266117926958</c:v>
                </c:pt>
                <c:pt idx="761">
                  <c:v>1.7029370537965121</c:v>
                </c:pt>
                <c:pt idx="762">
                  <c:v>-1.297989955641474</c:v>
                </c:pt>
                <c:pt idx="763">
                  <c:v>4.09930950819638</c:v>
                </c:pt>
                <c:pt idx="764">
                  <c:v>3.4198934244012</c:v>
                </c:pt>
                <c:pt idx="765">
                  <c:v>-2.0555039274750602</c:v>
                </c:pt>
                <c:pt idx="766">
                  <c:v>-7.2110571034226201</c:v>
                </c:pt>
                <c:pt idx="767">
                  <c:v>8.4076205208826806</c:v>
                </c:pt>
                <c:pt idx="768">
                  <c:v>1.273995501463036</c:v>
                </c:pt>
                <c:pt idx="769">
                  <c:v>3.02147117831292</c:v>
                </c:pt>
                <c:pt idx="770">
                  <c:v>4.8652742764397399</c:v>
                </c:pt>
                <c:pt idx="771">
                  <c:v>2.6248058875870202</c:v>
                </c:pt>
                <c:pt idx="772">
                  <c:v>1.0341688883132301</c:v>
                </c:pt>
                <c:pt idx="773">
                  <c:v>-7.3974966112617402</c:v>
                </c:pt>
                <c:pt idx="774">
                  <c:v>-7.7775376607537003</c:v>
                </c:pt>
                <c:pt idx="775">
                  <c:v>-0.36451404292895601</c:v>
                </c:pt>
                <c:pt idx="776">
                  <c:v>-6.0335452826939404</c:v>
                </c:pt>
                <c:pt idx="777">
                  <c:v>-3.0099912663752999</c:v>
                </c:pt>
                <c:pt idx="778">
                  <c:v>6.4411679846477998</c:v>
                </c:pt>
                <c:pt idx="779">
                  <c:v>5.9002629664252799</c:v>
                </c:pt>
                <c:pt idx="780">
                  <c:v>3.66838671135692</c:v>
                </c:pt>
                <c:pt idx="781">
                  <c:v>1.225436441081232</c:v>
                </c:pt>
                <c:pt idx="782">
                  <c:v>3.63287694898548</c:v>
                </c:pt>
                <c:pt idx="783">
                  <c:v>8.3393454332428796</c:v>
                </c:pt>
                <c:pt idx="784">
                  <c:v>-0.30068235524098602</c:v>
                </c:pt>
                <c:pt idx="785">
                  <c:v>-10.10212940594506</c:v>
                </c:pt>
                <c:pt idx="786">
                  <c:v>-17.807469879529261</c:v>
                </c:pt>
                <c:pt idx="787">
                  <c:v>-16.427060046969761</c:v>
                </c:pt>
                <c:pt idx="788">
                  <c:v>8.8126319192302205</c:v>
                </c:pt>
                <c:pt idx="789">
                  <c:v>16.150155284696499</c:v>
                </c:pt>
                <c:pt idx="790">
                  <c:v>4.8598309679105602</c:v>
                </c:pt>
                <c:pt idx="791">
                  <c:v>1.2642681217652261</c:v>
                </c:pt>
                <c:pt idx="792">
                  <c:v>4.5384073342402598</c:v>
                </c:pt>
                <c:pt idx="793">
                  <c:v>5.7067969891374801</c:v>
                </c:pt>
                <c:pt idx="794">
                  <c:v>-2.7274325030941</c:v>
                </c:pt>
                <c:pt idx="795">
                  <c:v>-1.68430419122898</c:v>
                </c:pt>
                <c:pt idx="796">
                  <c:v>3.1605612288232399</c:v>
                </c:pt>
                <c:pt idx="797">
                  <c:v>2.98378469434302</c:v>
                </c:pt>
                <c:pt idx="798">
                  <c:v>6.0121429208850197</c:v>
                </c:pt>
                <c:pt idx="799">
                  <c:v>6.9565935829273799</c:v>
                </c:pt>
                <c:pt idx="800">
                  <c:v>11.37623239358086</c:v>
                </c:pt>
                <c:pt idx="801">
                  <c:v>-2.5703625236883802E-2</c:v>
                </c:pt>
                <c:pt idx="802">
                  <c:v>-6.8035102483902001</c:v>
                </c:pt>
                <c:pt idx="803">
                  <c:v>-11.042350932594999</c:v>
                </c:pt>
                <c:pt idx="804">
                  <c:v>-10.13522017550504</c:v>
                </c:pt>
                <c:pt idx="805">
                  <c:v>-0.11399624345296359</c:v>
                </c:pt>
                <c:pt idx="806">
                  <c:v>-1.60751716976212</c:v>
                </c:pt>
                <c:pt idx="807">
                  <c:v>-8.2561763033948008</c:v>
                </c:pt>
                <c:pt idx="808">
                  <c:v>-5.7987333278677404</c:v>
                </c:pt>
                <c:pt idx="809">
                  <c:v>-5.5507351547273203</c:v>
                </c:pt>
                <c:pt idx="810">
                  <c:v>-1.0720031087447499</c:v>
                </c:pt>
                <c:pt idx="811">
                  <c:v>-7.0395091801894001</c:v>
                </c:pt>
                <c:pt idx="812">
                  <c:v>-5.8116384681860804</c:v>
                </c:pt>
                <c:pt idx="813">
                  <c:v>-3.9278395549337599</c:v>
                </c:pt>
                <c:pt idx="814">
                  <c:v>4.0204626636689804</c:v>
                </c:pt>
                <c:pt idx="815">
                  <c:v>5.8646640527059599</c:v>
                </c:pt>
                <c:pt idx="816">
                  <c:v>-1.3174270007504401</c:v>
                </c:pt>
                <c:pt idx="817">
                  <c:v>1.3132139054471621</c:v>
                </c:pt>
                <c:pt idx="818">
                  <c:v>0.55769889491979396</c:v>
                </c:pt>
                <c:pt idx="819">
                  <c:v>-0.78341453720655196</c:v>
                </c:pt>
                <c:pt idx="820">
                  <c:v>-1.6401252992749999</c:v>
                </c:pt>
                <c:pt idx="821">
                  <c:v>-1.3227262174180181</c:v>
                </c:pt>
                <c:pt idx="822">
                  <c:v>5.46844779439198</c:v>
                </c:pt>
                <c:pt idx="823">
                  <c:v>15.454580767440939</c:v>
                </c:pt>
                <c:pt idx="824">
                  <c:v>1.8634092783766021</c:v>
                </c:pt>
                <c:pt idx="825">
                  <c:v>0.102385399841757</c:v>
                </c:pt>
                <c:pt idx="826">
                  <c:v>-1.8888425675479941</c:v>
                </c:pt>
                <c:pt idx="827">
                  <c:v>-3.9514945451210801</c:v>
                </c:pt>
                <c:pt idx="828">
                  <c:v>-0.25728294594242201</c:v>
                </c:pt>
                <c:pt idx="829">
                  <c:v>3.8437121351744401</c:v>
                </c:pt>
                <c:pt idx="830">
                  <c:v>0.69429426836301</c:v>
                </c:pt>
                <c:pt idx="831">
                  <c:v>-0.61325809463496195</c:v>
                </c:pt>
                <c:pt idx="832">
                  <c:v>-0.64058530188846197</c:v>
                </c:pt>
                <c:pt idx="833">
                  <c:v>-0.63193779227637403</c:v>
                </c:pt>
                <c:pt idx="834">
                  <c:v>1.85116531647574</c:v>
                </c:pt>
                <c:pt idx="835">
                  <c:v>-2.2923342332020402</c:v>
                </c:pt>
                <c:pt idx="836">
                  <c:v>1.58120066216792</c:v>
                </c:pt>
                <c:pt idx="837">
                  <c:v>1.6435254967894459</c:v>
                </c:pt>
                <c:pt idx="838">
                  <c:v>0.79962243350494999</c:v>
                </c:pt>
                <c:pt idx="839">
                  <c:v>-2.2476879833004402</c:v>
                </c:pt>
                <c:pt idx="840">
                  <c:v>-6.63599339797738</c:v>
                </c:pt>
                <c:pt idx="841">
                  <c:v>-2.7415810652261201</c:v>
                </c:pt>
                <c:pt idx="842">
                  <c:v>-0.85049918042295602</c:v>
                </c:pt>
                <c:pt idx="843">
                  <c:v>3.70948805226584</c:v>
                </c:pt>
                <c:pt idx="844">
                  <c:v>-4.8470187892526404</c:v>
                </c:pt>
                <c:pt idx="845">
                  <c:v>-1.3512980648714481</c:v>
                </c:pt>
                <c:pt idx="846">
                  <c:v>4.2965573303833597</c:v>
                </c:pt>
                <c:pt idx="847">
                  <c:v>2.15600499437986</c:v>
                </c:pt>
                <c:pt idx="848">
                  <c:v>-1.80762634409727</c:v>
                </c:pt>
                <c:pt idx="849">
                  <c:v>2.1655523811186201</c:v>
                </c:pt>
                <c:pt idx="850">
                  <c:v>2.2681268817529401</c:v>
                </c:pt>
                <c:pt idx="851">
                  <c:v>0.60821674291042405</c:v>
                </c:pt>
                <c:pt idx="852">
                  <c:v>-0.52156371998401596</c:v>
                </c:pt>
                <c:pt idx="853">
                  <c:v>2.83334920794114</c:v>
                </c:pt>
                <c:pt idx="854">
                  <c:v>0.86390237894420596</c:v>
                </c:pt>
                <c:pt idx="855">
                  <c:v>-1.300673630541322</c:v>
                </c:pt>
                <c:pt idx="856">
                  <c:v>-1.0533857140115159</c:v>
                </c:pt>
                <c:pt idx="857">
                  <c:v>-0.84458425047046004</c:v>
                </c:pt>
                <c:pt idx="858">
                  <c:v>-3.12179938673358</c:v>
                </c:pt>
                <c:pt idx="859">
                  <c:v>-1.2388908152190019</c:v>
                </c:pt>
                <c:pt idx="860">
                  <c:v>-1.56735321299976</c:v>
                </c:pt>
                <c:pt idx="861">
                  <c:v>-1.7202531975724</c:v>
                </c:pt>
                <c:pt idx="862">
                  <c:v>-0.93286759191885205</c:v>
                </c:pt>
                <c:pt idx="863">
                  <c:v>-2.0029995553200202</c:v>
                </c:pt>
                <c:pt idx="864">
                  <c:v>-0.99699453807399396</c:v>
                </c:pt>
                <c:pt idx="865">
                  <c:v>2.1624229804754198</c:v>
                </c:pt>
                <c:pt idx="866">
                  <c:v>2.5382277566088001</c:v>
                </c:pt>
                <c:pt idx="867">
                  <c:v>1.8654504790154001</c:v>
                </c:pt>
                <c:pt idx="868">
                  <c:v>-0.29233689902327398</c:v>
                </c:pt>
                <c:pt idx="869">
                  <c:v>0.735138826141714</c:v>
                </c:pt>
                <c:pt idx="870">
                  <c:v>-0.24535628778603799</c:v>
                </c:pt>
                <c:pt idx="871">
                  <c:v>1.562468392424134</c:v>
                </c:pt>
                <c:pt idx="872">
                  <c:v>-1.3834774024407761</c:v>
                </c:pt>
                <c:pt idx="873">
                  <c:v>0.79841248537607401</c:v>
                </c:pt>
                <c:pt idx="874">
                  <c:v>1.399147111895122</c:v>
                </c:pt>
                <c:pt idx="875">
                  <c:v>-0.70965628534107605</c:v>
                </c:pt>
                <c:pt idx="876">
                  <c:v>-1.2653910045186261</c:v>
                </c:pt>
                <c:pt idx="877">
                  <c:v>5.1395010478032799E-2</c:v>
                </c:pt>
                <c:pt idx="878">
                  <c:v>2.5573299318650999</c:v>
                </c:pt>
                <c:pt idx="879">
                  <c:v>-0.78271257385970805</c:v>
                </c:pt>
                <c:pt idx="880">
                  <c:v>-2.97056358974588</c:v>
                </c:pt>
                <c:pt idx="881">
                  <c:v>-3.4827722075448402</c:v>
                </c:pt>
                <c:pt idx="882">
                  <c:v>-1.22686003835825</c:v>
                </c:pt>
                <c:pt idx="883">
                  <c:v>5.2189348335110601</c:v>
                </c:pt>
                <c:pt idx="884">
                  <c:v>5.2010966377715002</c:v>
                </c:pt>
                <c:pt idx="885">
                  <c:v>3.3413915991341798</c:v>
                </c:pt>
                <c:pt idx="886">
                  <c:v>-2.11645377610576</c:v>
                </c:pt>
                <c:pt idx="887">
                  <c:v>-1.574304143159428</c:v>
                </c:pt>
                <c:pt idx="888">
                  <c:v>2.9360340951799402</c:v>
                </c:pt>
                <c:pt idx="889">
                  <c:v>-28.4860954393274</c:v>
                </c:pt>
                <c:pt idx="890">
                  <c:v>-87.966426993563203</c:v>
                </c:pt>
                <c:pt idx="891">
                  <c:v>-49.574914321559199</c:v>
                </c:pt>
                <c:pt idx="892">
                  <c:v>-24.2244716937956</c:v>
                </c:pt>
                <c:pt idx="893">
                  <c:v>-3.3224414525830199</c:v>
                </c:pt>
                <c:pt idx="894">
                  <c:v>0.70091112397636601</c:v>
                </c:pt>
                <c:pt idx="895">
                  <c:v>4.8951059019713199</c:v>
                </c:pt>
                <c:pt idx="896">
                  <c:v>8.1767084155613201</c:v>
                </c:pt>
                <c:pt idx="897">
                  <c:v>10.704514643021099</c:v>
                </c:pt>
                <c:pt idx="898">
                  <c:v>15.80856787603768</c:v>
                </c:pt>
                <c:pt idx="899">
                  <c:v>18.307447058967881</c:v>
                </c:pt>
                <c:pt idx="900">
                  <c:v>23.0257133243128</c:v>
                </c:pt>
                <c:pt idx="901">
                  <c:v>19.377089078864579</c:v>
                </c:pt>
                <c:pt idx="902">
                  <c:v>12.99988406375504</c:v>
                </c:pt>
                <c:pt idx="903">
                  <c:v>11.56225015034596</c:v>
                </c:pt>
                <c:pt idx="904">
                  <c:v>10.92359294140398</c:v>
                </c:pt>
                <c:pt idx="905">
                  <c:v>10.02260521495972</c:v>
                </c:pt>
                <c:pt idx="906">
                  <c:v>12.98940941704676</c:v>
                </c:pt>
                <c:pt idx="907">
                  <c:v>9.4965880963293205</c:v>
                </c:pt>
                <c:pt idx="908">
                  <c:v>7.6507416668364403</c:v>
                </c:pt>
                <c:pt idx="909">
                  <c:v>0.53595639615740198</c:v>
                </c:pt>
                <c:pt idx="910">
                  <c:v>1.580818960087444</c:v>
                </c:pt>
                <c:pt idx="911">
                  <c:v>-3.4233472787503199</c:v>
                </c:pt>
                <c:pt idx="912">
                  <c:v>-5.5486691463912198E-2</c:v>
                </c:pt>
                <c:pt idx="913">
                  <c:v>-3.50509210831044</c:v>
                </c:pt>
                <c:pt idx="914">
                  <c:v>1.6549344741713681</c:v>
                </c:pt>
                <c:pt idx="915">
                  <c:v>3.2623742056926401</c:v>
                </c:pt>
                <c:pt idx="916">
                  <c:v>-1.4585775463602519</c:v>
                </c:pt>
                <c:pt idx="917">
                  <c:v>-0.39742006814120001</c:v>
                </c:pt>
                <c:pt idx="918">
                  <c:v>0.29594859385968397</c:v>
                </c:pt>
                <c:pt idx="919">
                  <c:v>-7.5766561359719597E-2</c:v>
                </c:pt>
                <c:pt idx="920">
                  <c:v>0.490588202080872</c:v>
                </c:pt>
                <c:pt idx="921">
                  <c:v>2.9385845574199401E-2</c:v>
                </c:pt>
                <c:pt idx="922">
                  <c:v>3.7287657831986798</c:v>
                </c:pt>
                <c:pt idx="923">
                  <c:v>-0.48158424436951602</c:v>
                </c:pt>
                <c:pt idx="924">
                  <c:v>4.0552315085253596</c:v>
                </c:pt>
                <c:pt idx="925">
                  <c:v>0.362360805471522</c:v>
                </c:pt>
                <c:pt idx="926">
                  <c:v>-2.0003660795845999</c:v>
                </c:pt>
                <c:pt idx="927">
                  <c:v>0.584705257063596</c:v>
                </c:pt>
                <c:pt idx="928">
                  <c:v>-0.99497712743255995</c:v>
                </c:pt>
                <c:pt idx="929">
                  <c:v>1.2419826444605839</c:v>
                </c:pt>
                <c:pt idx="930">
                  <c:v>-1.3875445040364001</c:v>
                </c:pt>
                <c:pt idx="931">
                  <c:v>3.3952498612294599</c:v>
                </c:pt>
                <c:pt idx="932">
                  <c:v>1.485681713552474</c:v>
                </c:pt>
                <c:pt idx="933">
                  <c:v>0.20536613652715599</c:v>
                </c:pt>
                <c:pt idx="934">
                  <c:v>0.181914133584411</c:v>
                </c:pt>
                <c:pt idx="935">
                  <c:v>0.95771628883212601</c:v>
                </c:pt>
                <c:pt idx="936">
                  <c:v>0.60815779374419598</c:v>
                </c:pt>
                <c:pt idx="937">
                  <c:v>0.35845422925391801</c:v>
                </c:pt>
                <c:pt idx="938">
                  <c:v>-4.6100609883310604</c:v>
                </c:pt>
                <c:pt idx="939">
                  <c:v>-2.7619420455755002</c:v>
                </c:pt>
                <c:pt idx="940">
                  <c:v>-0.66257104758615004</c:v>
                </c:pt>
                <c:pt idx="941">
                  <c:v>7.0871369145934597</c:v>
                </c:pt>
                <c:pt idx="942">
                  <c:v>6.0955719606586198</c:v>
                </c:pt>
                <c:pt idx="943">
                  <c:v>0.39845821199933601</c:v>
                </c:pt>
                <c:pt idx="944">
                  <c:v>1.555134032111978</c:v>
                </c:pt>
                <c:pt idx="945">
                  <c:v>3.82019231742568</c:v>
                </c:pt>
                <c:pt idx="946">
                  <c:v>1.0924485160597719</c:v>
                </c:pt>
                <c:pt idx="947">
                  <c:v>-1.4924984349689121</c:v>
                </c:pt>
                <c:pt idx="948">
                  <c:v>1.728502517950854</c:v>
                </c:pt>
                <c:pt idx="949">
                  <c:v>2.1032698330224799</c:v>
                </c:pt>
                <c:pt idx="950">
                  <c:v>-2.5531541691493</c:v>
                </c:pt>
                <c:pt idx="951">
                  <c:v>-3.0054433332089201</c:v>
                </c:pt>
                <c:pt idx="952">
                  <c:v>-2.3571185467093998</c:v>
                </c:pt>
                <c:pt idx="953">
                  <c:v>-1.8371803954508821</c:v>
                </c:pt>
                <c:pt idx="954">
                  <c:v>-0.62275917447909801</c:v>
                </c:pt>
                <c:pt idx="955">
                  <c:v>0.17905992996929621</c:v>
                </c:pt>
                <c:pt idx="956">
                  <c:v>-0.1182950417778794</c:v>
                </c:pt>
                <c:pt idx="957">
                  <c:v>-2.7026897447753999</c:v>
                </c:pt>
                <c:pt idx="958">
                  <c:v>-1.0267265594222359</c:v>
                </c:pt>
                <c:pt idx="959">
                  <c:v>0.88755503253332202</c:v>
                </c:pt>
                <c:pt idx="960">
                  <c:v>0.46674608984877403</c:v>
                </c:pt>
                <c:pt idx="961">
                  <c:v>-2.2225300122637601</c:v>
                </c:pt>
                <c:pt idx="962">
                  <c:v>-1.4349764944294141</c:v>
                </c:pt>
                <c:pt idx="963">
                  <c:v>0.73166814811599601</c:v>
                </c:pt>
                <c:pt idx="964">
                  <c:v>3.6778994574209198</c:v>
                </c:pt>
                <c:pt idx="965">
                  <c:v>2.1892153422485201</c:v>
                </c:pt>
                <c:pt idx="966">
                  <c:v>-2.05846821693796</c:v>
                </c:pt>
                <c:pt idx="967">
                  <c:v>-0.67171314167388796</c:v>
                </c:pt>
                <c:pt idx="968">
                  <c:v>0.242892611935494</c:v>
                </c:pt>
                <c:pt idx="969">
                  <c:v>0.81471769127035598</c:v>
                </c:pt>
                <c:pt idx="970">
                  <c:v>3.5432546412934198</c:v>
                </c:pt>
                <c:pt idx="971">
                  <c:v>1.1224921144014279</c:v>
                </c:pt>
                <c:pt idx="972">
                  <c:v>1.929965419995014</c:v>
                </c:pt>
                <c:pt idx="973">
                  <c:v>-0.84357018559361596</c:v>
                </c:pt>
                <c:pt idx="974">
                  <c:v>-1.7753668428862821</c:v>
                </c:pt>
                <c:pt idx="975">
                  <c:v>-0.68836989498620604</c:v>
                </c:pt>
                <c:pt idx="976">
                  <c:v>-2.3657567227112799</c:v>
                </c:pt>
                <c:pt idx="977">
                  <c:v>5.47848383033452</c:v>
                </c:pt>
                <c:pt idx="978">
                  <c:v>-1.7715044985930419</c:v>
                </c:pt>
                <c:pt idx="979">
                  <c:v>-1.5171590632010461</c:v>
                </c:pt>
                <c:pt idx="980">
                  <c:v>-1.2856741144684281</c:v>
                </c:pt>
                <c:pt idx="981">
                  <c:v>-3.4829569056626202</c:v>
                </c:pt>
                <c:pt idx="982">
                  <c:v>-3.9276828880174399</c:v>
                </c:pt>
                <c:pt idx="983">
                  <c:v>-2.4314132403097402</c:v>
                </c:pt>
                <c:pt idx="984">
                  <c:v>-2.9668791081016601</c:v>
                </c:pt>
                <c:pt idx="985">
                  <c:v>3.2287539208575602</c:v>
                </c:pt>
                <c:pt idx="986">
                  <c:v>1.431131234004962</c:v>
                </c:pt>
                <c:pt idx="987">
                  <c:v>-2.18125833230072</c:v>
                </c:pt>
                <c:pt idx="988">
                  <c:v>-3.5850631971650002</c:v>
                </c:pt>
                <c:pt idx="989">
                  <c:v>2.0847563693041802</c:v>
                </c:pt>
                <c:pt idx="990">
                  <c:v>-2.3970882892858998</c:v>
                </c:pt>
                <c:pt idx="991">
                  <c:v>0.45585953979089799</c:v>
                </c:pt>
                <c:pt idx="992">
                  <c:v>2.2527084105033</c:v>
                </c:pt>
                <c:pt idx="993">
                  <c:v>5.6947593213825201</c:v>
                </c:pt>
                <c:pt idx="994">
                  <c:v>4.4321855914497599</c:v>
                </c:pt>
                <c:pt idx="995">
                  <c:v>0.227660901063194</c:v>
                </c:pt>
                <c:pt idx="996">
                  <c:v>0.73799226390300598</c:v>
                </c:pt>
                <c:pt idx="997">
                  <c:v>3.4329774804530802</c:v>
                </c:pt>
                <c:pt idx="998">
                  <c:v>0.99593329232543204</c:v>
                </c:pt>
                <c:pt idx="999">
                  <c:v>0.19628907617312619</c:v>
                </c:pt>
                <c:pt idx="1000">
                  <c:v>-3.52738054398842</c:v>
                </c:pt>
                <c:pt idx="1001">
                  <c:v>-0.1398662761554374</c:v>
                </c:pt>
                <c:pt idx="1002">
                  <c:v>-1.173421981415202</c:v>
                </c:pt>
                <c:pt idx="1003">
                  <c:v>-4.1840349518355797</c:v>
                </c:pt>
                <c:pt idx="1004">
                  <c:v>-1.912713137865756</c:v>
                </c:pt>
                <c:pt idx="1005">
                  <c:v>-1.977133956182952</c:v>
                </c:pt>
                <c:pt idx="1006">
                  <c:v>-2.7292197977230601</c:v>
                </c:pt>
                <c:pt idx="1007">
                  <c:v>-1.4839009353530199</c:v>
                </c:pt>
                <c:pt idx="1008">
                  <c:v>-1.4223435839518499</c:v>
                </c:pt>
                <c:pt idx="1009">
                  <c:v>2.6819097663825602</c:v>
                </c:pt>
                <c:pt idx="1010">
                  <c:v>1.975701808258614</c:v>
                </c:pt>
                <c:pt idx="1011">
                  <c:v>0.636035571603906</c:v>
                </c:pt>
                <c:pt idx="1012">
                  <c:v>-2.6471313622558998</c:v>
                </c:pt>
                <c:pt idx="1013">
                  <c:v>3.3817316722064401</c:v>
                </c:pt>
                <c:pt idx="1014">
                  <c:v>2.27079489107882</c:v>
                </c:pt>
                <c:pt idx="1015">
                  <c:v>-0.14052086925239499</c:v>
                </c:pt>
                <c:pt idx="1016">
                  <c:v>-2.4717610092634201</c:v>
                </c:pt>
                <c:pt idx="1017">
                  <c:v>0.15550655339787581</c:v>
                </c:pt>
                <c:pt idx="1018">
                  <c:v>-2.1774275650346802</c:v>
                </c:pt>
                <c:pt idx="1019">
                  <c:v>-1.16514803558489</c:v>
                </c:pt>
                <c:pt idx="1020">
                  <c:v>5.13236079878582</c:v>
                </c:pt>
                <c:pt idx="1021">
                  <c:v>4.9134410162711397</c:v>
                </c:pt>
                <c:pt idx="1022">
                  <c:v>-0.248067533371332</c:v>
                </c:pt>
                <c:pt idx="1023">
                  <c:v>2.8753463597589599</c:v>
                </c:pt>
                <c:pt idx="1024">
                  <c:v>-5.6684990281419196</c:v>
                </c:pt>
                <c:pt idx="1025">
                  <c:v>-5.2587495057076996</c:v>
                </c:pt>
                <c:pt idx="1026">
                  <c:v>-2.35536973113632</c:v>
                </c:pt>
                <c:pt idx="1027">
                  <c:v>3.60172735260192</c:v>
                </c:pt>
                <c:pt idx="1028">
                  <c:v>6.4340088980318999</c:v>
                </c:pt>
                <c:pt idx="1029">
                  <c:v>3.1499915661730999</c:v>
                </c:pt>
                <c:pt idx="1030">
                  <c:v>-3.08813283215094</c:v>
                </c:pt>
                <c:pt idx="1031">
                  <c:v>-3.72607749529694</c:v>
                </c:pt>
                <c:pt idx="1032">
                  <c:v>-2.3621927921665198</c:v>
                </c:pt>
                <c:pt idx="1033">
                  <c:v>1.8156232215419641</c:v>
                </c:pt>
                <c:pt idx="1034">
                  <c:v>2.7962140622776599</c:v>
                </c:pt>
                <c:pt idx="1035">
                  <c:v>-2.3071127228613402</c:v>
                </c:pt>
                <c:pt idx="1036">
                  <c:v>-1.4552639172083459</c:v>
                </c:pt>
                <c:pt idx="1037">
                  <c:v>1.5549725314838161</c:v>
                </c:pt>
                <c:pt idx="1038">
                  <c:v>0.20266701016779201</c:v>
                </c:pt>
                <c:pt idx="1039">
                  <c:v>0.93170791862729196</c:v>
                </c:pt>
                <c:pt idx="1040">
                  <c:v>-0.24598382665903201</c:v>
                </c:pt>
                <c:pt idx="1041">
                  <c:v>0.61480781359278802</c:v>
                </c:pt>
                <c:pt idx="1042">
                  <c:v>-0.464640967432638</c:v>
                </c:pt>
                <c:pt idx="1043">
                  <c:v>2.8697898129794601</c:v>
                </c:pt>
                <c:pt idx="1044">
                  <c:v>-0.73570767697025796</c:v>
                </c:pt>
                <c:pt idx="1045">
                  <c:v>-3.0028404738411401</c:v>
                </c:pt>
                <c:pt idx="1046">
                  <c:v>3.6916040161792201</c:v>
                </c:pt>
                <c:pt idx="1047">
                  <c:v>-0.20905736589001001</c:v>
                </c:pt>
                <c:pt idx="1048">
                  <c:v>-6.6917099973960399</c:v>
                </c:pt>
                <c:pt idx="1049">
                  <c:v>7.8862675201225398</c:v>
                </c:pt>
                <c:pt idx="1050">
                  <c:v>3.22339164317586</c:v>
                </c:pt>
                <c:pt idx="1051">
                  <c:v>0.90419016431455002</c:v>
                </c:pt>
                <c:pt idx="1052">
                  <c:v>-2.2186813608768001</c:v>
                </c:pt>
                <c:pt idx="1053">
                  <c:v>-0.909259128115944</c:v>
                </c:pt>
                <c:pt idx="1054">
                  <c:v>2.3712908682435598</c:v>
                </c:pt>
                <c:pt idx="1055">
                  <c:v>1.1565081226874221</c:v>
                </c:pt>
                <c:pt idx="1056">
                  <c:v>1.1298812710483079</c:v>
                </c:pt>
                <c:pt idx="1057">
                  <c:v>4.2687129861522397</c:v>
                </c:pt>
                <c:pt idx="1058">
                  <c:v>-1.12741255849571</c:v>
                </c:pt>
                <c:pt idx="1059">
                  <c:v>-2.9266924010202802</c:v>
                </c:pt>
                <c:pt idx="1060">
                  <c:v>-1.5411151000510319</c:v>
                </c:pt>
                <c:pt idx="1061">
                  <c:v>-2.1885002301779002</c:v>
                </c:pt>
                <c:pt idx="1062">
                  <c:v>-4.1078237727099198</c:v>
                </c:pt>
                <c:pt idx="1063">
                  <c:v>-5.1497625104006</c:v>
                </c:pt>
                <c:pt idx="1064">
                  <c:v>2.6736429345912201E-2</c:v>
                </c:pt>
                <c:pt idx="1065">
                  <c:v>-2.2741361241177001</c:v>
                </c:pt>
                <c:pt idx="1066">
                  <c:v>-2.0394146715718602</c:v>
                </c:pt>
                <c:pt idx="1067">
                  <c:v>-0.19500746537357541</c:v>
                </c:pt>
                <c:pt idx="1068">
                  <c:v>1.7919794756427481</c:v>
                </c:pt>
                <c:pt idx="1069">
                  <c:v>1.377875054972878</c:v>
                </c:pt>
                <c:pt idx="1070">
                  <c:v>1.8521615272026819</c:v>
                </c:pt>
                <c:pt idx="1071">
                  <c:v>2.0718430692851801</c:v>
                </c:pt>
                <c:pt idx="1072">
                  <c:v>2.9202915446047202</c:v>
                </c:pt>
                <c:pt idx="1073">
                  <c:v>2.5308370358249799</c:v>
                </c:pt>
                <c:pt idx="1074">
                  <c:v>-1.837639992673038</c:v>
                </c:pt>
                <c:pt idx="1075">
                  <c:v>0.26032485299941399</c:v>
                </c:pt>
                <c:pt idx="1076">
                  <c:v>2.3917477348343401</c:v>
                </c:pt>
                <c:pt idx="1077">
                  <c:v>-2.7642376112795399</c:v>
                </c:pt>
                <c:pt idx="1078">
                  <c:v>-4.3343976993198003</c:v>
                </c:pt>
                <c:pt idx="1079">
                  <c:v>-1.1351018737187959</c:v>
                </c:pt>
                <c:pt idx="1080">
                  <c:v>-1.4424040639909439</c:v>
                </c:pt>
                <c:pt idx="1081">
                  <c:v>0.82919756849505599</c:v>
                </c:pt>
                <c:pt idx="1082">
                  <c:v>2.2428841714304601</c:v>
                </c:pt>
                <c:pt idx="1083">
                  <c:v>0.64191006353767799</c:v>
                </c:pt>
                <c:pt idx="1084">
                  <c:v>0.39123534824679601</c:v>
                </c:pt>
                <c:pt idx="1085">
                  <c:v>1.8160514268397181</c:v>
                </c:pt>
                <c:pt idx="1086">
                  <c:v>0.24157224798574001</c:v>
                </c:pt>
                <c:pt idx="1087">
                  <c:v>-3.1798881823547598</c:v>
                </c:pt>
                <c:pt idx="1088">
                  <c:v>3.59029651959374</c:v>
                </c:pt>
                <c:pt idx="1089">
                  <c:v>0.54558907709443605</c:v>
                </c:pt>
                <c:pt idx="1090">
                  <c:v>2.5812832871305198</c:v>
                </c:pt>
                <c:pt idx="1091">
                  <c:v>-0.239388709448214</c:v>
                </c:pt>
                <c:pt idx="1092">
                  <c:v>-3.6367793449725001</c:v>
                </c:pt>
                <c:pt idx="1093">
                  <c:v>-3.2413366083516202</c:v>
                </c:pt>
                <c:pt idx="1094">
                  <c:v>-0.43733846655627401</c:v>
                </c:pt>
                <c:pt idx="1095">
                  <c:v>-1.0289189922825259</c:v>
                </c:pt>
                <c:pt idx="1096">
                  <c:v>-0.55967225276347798</c:v>
                </c:pt>
                <c:pt idx="1097">
                  <c:v>-1.8367668420393941</c:v>
                </c:pt>
                <c:pt idx="1098">
                  <c:v>-0.16649918683981041</c:v>
                </c:pt>
                <c:pt idx="1099">
                  <c:v>2.5100714394314201</c:v>
                </c:pt>
                <c:pt idx="1100">
                  <c:v>3.30596917469214</c:v>
                </c:pt>
                <c:pt idx="1101">
                  <c:v>1.2629617723742079</c:v>
                </c:pt>
                <c:pt idx="1102">
                  <c:v>-0.90080900666114005</c:v>
                </c:pt>
                <c:pt idx="1103">
                  <c:v>-0.64075158259832399</c:v>
                </c:pt>
                <c:pt idx="1104">
                  <c:v>1.9585102327539521</c:v>
                </c:pt>
                <c:pt idx="1105">
                  <c:v>1.128449085987278</c:v>
                </c:pt>
                <c:pt idx="1106">
                  <c:v>2.1501118562864199</c:v>
                </c:pt>
                <c:pt idx="1107">
                  <c:v>1.9064301641085419</c:v>
                </c:pt>
                <c:pt idx="1108">
                  <c:v>-3.1453124908085801</c:v>
                </c:pt>
                <c:pt idx="1109">
                  <c:v>-3.8319687504494602</c:v>
                </c:pt>
                <c:pt idx="1110">
                  <c:v>-8.9811613590749795E-2</c:v>
                </c:pt>
                <c:pt idx="1111">
                  <c:v>-1.6995821070658099</c:v>
                </c:pt>
                <c:pt idx="1112">
                  <c:v>-1.04998312185159</c:v>
                </c:pt>
                <c:pt idx="1113">
                  <c:v>0.21424699688697399</c:v>
                </c:pt>
                <c:pt idx="1114">
                  <c:v>0.21146362206104799</c:v>
                </c:pt>
                <c:pt idx="1115">
                  <c:v>0.20006016427794801</c:v>
                </c:pt>
                <c:pt idx="1116">
                  <c:v>-0.61756131941927395</c:v>
                </c:pt>
                <c:pt idx="1117">
                  <c:v>2.0927959215263199</c:v>
                </c:pt>
                <c:pt idx="1118">
                  <c:v>-1.877844727966592</c:v>
                </c:pt>
                <c:pt idx="1119">
                  <c:v>-1.12667899866014</c:v>
                </c:pt>
                <c:pt idx="1120">
                  <c:v>-2.9988530240179601</c:v>
                </c:pt>
                <c:pt idx="1121">
                  <c:v>-0.854916173760636</c:v>
                </c:pt>
                <c:pt idx="1122">
                  <c:v>2.9562757080752999</c:v>
                </c:pt>
                <c:pt idx="1123">
                  <c:v>0.45141110661941802</c:v>
                </c:pt>
                <c:pt idx="1124">
                  <c:v>-1.169222474392172</c:v>
                </c:pt>
                <c:pt idx="1125">
                  <c:v>0.25160181861029202</c:v>
                </c:pt>
                <c:pt idx="1126">
                  <c:v>1.948792353708966</c:v>
                </c:pt>
                <c:pt idx="1127">
                  <c:v>2.9451142805977799</c:v>
                </c:pt>
                <c:pt idx="1128">
                  <c:v>1.04632061051308</c:v>
                </c:pt>
                <c:pt idx="1129">
                  <c:v>-2.6177508647916001</c:v>
                </c:pt>
                <c:pt idx="1130">
                  <c:v>1.56821590478163</c:v>
                </c:pt>
                <c:pt idx="1131">
                  <c:v>0.96834449218173801</c:v>
                </c:pt>
                <c:pt idx="1132">
                  <c:v>5.3489666970594802</c:v>
                </c:pt>
                <c:pt idx="1133">
                  <c:v>-4.1106623804308802</c:v>
                </c:pt>
                <c:pt idx="1134">
                  <c:v>-4.3655222172650401</c:v>
                </c:pt>
                <c:pt idx="1135">
                  <c:v>-7.5337879878417002</c:v>
                </c:pt>
                <c:pt idx="1136">
                  <c:v>-4.4068730674169796</c:v>
                </c:pt>
                <c:pt idx="1137">
                  <c:v>-5.4092907701456197</c:v>
                </c:pt>
                <c:pt idx="1138">
                  <c:v>4.6009621869060204</c:v>
                </c:pt>
                <c:pt idx="1139">
                  <c:v>5.1703955081470401</c:v>
                </c:pt>
                <c:pt idx="1140">
                  <c:v>-0.301243177242766</c:v>
                </c:pt>
                <c:pt idx="1141">
                  <c:v>-0.57423335494713801</c:v>
                </c:pt>
                <c:pt idx="1142">
                  <c:v>-0.72135888553689398</c:v>
                </c:pt>
                <c:pt idx="1143">
                  <c:v>1.7963481112811239E-2</c:v>
                </c:pt>
                <c:pt idx="1144">
                  <c:v>2.8878849874684001</c:v>
                </c:pt>
                <c:pt idx="1145">
                  <c:v>-1.0142638619036299</c:v>
                </c:pt>
                <c:pt idx="1146">
                  <c:v>4.5449982039732602</c:v>
                </c:pt>
                <c:pt idx="1147">
                  <c:v>-0.1182622394431356</c:v>
                </c:pt>
                <c:pt idx="1148">
                  <c:v>-1.484270929995368</c:v>
                </c:pt>
                <c:pt idx="1149">
                  <c:v>4.1129640408532202</c:v>
                </c:pt>
                <c:pt idx="1150">
                  <c:v>8.2944988584426191</c:v>
                </c:pt>
                <c:pt idx="1151">
                  <c:v>-1.4156363447926761</c:v>
                </c:pt>
                <c:pt idx="1152">
                  <c:v>0.45926861123150198</c:v>
                </c:pt>
                <c:pt idx="1153">
                  <c:v>-2.3673142334430599</c:v>
                </c:pt>
                <c:pt idx="1154">
                  <c:v>-6.1251363375735599E-2</c:v>
                </c:pt>
                <c:pt idx="1155">
                  <c:v>-0.98857010024062397</c:v>
                </c:pt>
                <c:pt idx="1156">
                  <c:v>1.6664481797830419</c:v>
                </c:pt>
                <c:pt idx="1157">
                  <c:v>8.3233098215134402E-2</c:v>
                </c:pt>
                <c:pt idx="1158">
                  <c:v>3.0725526521542399</c:v>
                </c:pt>
                <c:pt idx="1159">
                  <c:v>3.8547402472567001E-2</c:v>
                </c:pt>
                <c:pt idx="1160">
                  <c:v>-1.9008493225244021</c:v>
                </c:pt>
                <c:pt idx="1161">
                  <c:v>8.1601829816698199</c:v>
                </c:pt>
                <c:pt idx="1162">
                  <c:v>-6.6067655129555201</c:v>
                </c:pt>
                <c:pt idx="1163">
                  <c:v>-2.12743733558536</c:v>
                </c:pt>
                <c:pt idx="1164">
                  <c:v>4.8384448813871197</c:v>
                </c:pt>
                <c:pt idx="1165">
                  <c:v>1.0614932710401339</c:v>
                </c:pt>
                <c:pt idx="1166">
                  <c:v>-1.40111509781471</c:v>
                </c:pt>
                <c:pt idx="1167">
                  <c:v>-2.1114965639836001</c:v>
                </c:pt>
                <c:pt idx="1168">
                  <c:v>3.1399754178227801</c:v>
                </c:pt>
                <c:pt idx="1169">
                  <c:v>-0.85524770530045602</c:v>
                </c:pt>
                <c:pt idx="1170">
                  <c:v>-1.770430840805548</c:v>
                </c:pt>
                <c:pt idx="1171">
                  <c:v>-3.0780468570917399</c:v>
                </c:pt>
                <c:pt idx="1172">
                  <c:v>5.0419272231959003</c:v>
                </c:pt>
                <c:pt idx="1173">
                  <c:v>-3.6168475811666201</c:v>
                </c:pt>
                <c:pt idx="1174">
                  <c:v>-158.57116421324801</c:v>
                </c:pt>
                <c:pt idx="1175">
                  <c:v>61.529585584020602</c:v>
                </c:pt>
                <c:pt idx="1176">
                  <c:v>169.35986535017679</c:v>
                </c:pt>
                <c:pt idx="1177">
                  <c:v>93.0048505625834</c:v>
                </c:pt>
                <c:pt idx="1178">
                  <c:v>47.248434936895798</c:v>
                </c:pt>
                <c:pt idx="1179">
                  <c:v>-3.9259862964273999</c:v>
                </c:pt>
                <c:pt idx="1180">
                  <c:v>-53.251271621104003</c:v>
                </c:pt>
                <c:pt idx="1181">
                  <c:v>-136.39618005285701</c:v>
                </c:pt>
                <c:pt idx="1182">
                  <c:v>-159.8966130985232</c:v>
                </c:pt>
                <c:pt idx="1183">
                  <c:v>-135.293136474411</c:v>
                </c:pt>
                <c:pt idx="1184">
                  <c:v>-114.478502412637</c:v>
                </c:pt>
                <c:pt idx="1185">
                  <c:v>-40.157455152100603</c:v>
                </c:pt>
                <c:pt idx="1186">
                  <c:v>3.43723774965214</c:v>
                </c:pt>
                <c:pt idx="1187">
                  <c:v>26.982245697722401</c:v>
                </c:pt>
                <c:pt idx="1188">
                  <c:v>38.903085637434003</c:v>
                </c:pt>
                <c:pt idx="1189">
                  <c:v>48.265039771433997</c:v>
                </c:pt>
                <c:pt idx="1190">
                  <c:v>-22.620122907934601</c:v>
                </c:pt>
                <c:pt idx="1191">
                  <c:v>-13.85044317943346</c:v>
                </c:pt>
                <c:pt idx="1192">
                  <c:v>-0.87076276364942395</c:v>
                </c:pt>
              </c:numCache>
            </c:numRef>
          </c:val>
          <c:smooth val="0"/>
          <c:extLst>
            <c:ext xmlns:c16="http://schemas.microsoft.com/office/drawing/2014/chart" uri="{C3380CC4-5D6E-409C-BE32-E72D297353CC}">
              <c16:uniqueId val="{00000001-4DC0-4C0C-9A48-A4A610FC351E}"/>
            </c:ext>
          </c:extLst>
        </c:ser>
        <c:ser>
          <c:idx val="2"/>
          <c:order val="2"/>
          <c:spPr>
            <a:ln w="3175" cap="rnd">
              <a:solidFill>
                <a:schemeClr val="accent3"/>
              </a:solidFill>
              <a:round/>
            </a:ln>
            <a:effectLst/>
          </c:spPr>
          <c:marker>
            <c:symbol val="none"/>
          </c:marker>
          <c:cat>
            <c:numRef>
              <c:f>sSweden_Nether_600LPF_125Ah!$A$2:$A$1194</c:f>
              <c:numCache>
                <c:formatCode>General</c:formatCode>
                <c:ptCount val="119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numCache>
            </c:numRef>
          </c:cat>
          <c:val>
            <c:numRef>
              <c:f>sSweden_Nether_600LPF_125Ah!$G$2:$G$1194</c:f>
              <c:numCache>
                <c:formatCode>General</c:formatCode>
                <c:ptCount val="1193"/>
                <c:pt idx="0">
                  <c:v>0</c:v>
                </c:pt>
                <c:pt idx="1">
                  <c:v>0.15000356422751582</c:v>
                </c:pt>
                <c:pt idx="2">
                  <c:v>2.6914501830126511E-4</c:v>
                </c:pt>
                <c:pt idx="3">
                  <c:v>34.242570062773019</c:v>
                </c:pt>
                <c:pt idx="4">
                  <c:v>97.174586698416903</c:v>
                </c:pt>
                <c:pt idx="5">
                  <c:v>180.38124025618319</c:v>
                </c:pt>
                <c:pt idx="6">
                  <c:v>261.91716052091851</c:v>
                </c:pt>
                <c:pt idx="7">
                  <c:v>356.78492644116869</c:v>
                </c:pt>
                <c:pt idx="8">
                  <c:v>386.39248201349824</c:v>
                </c:pt>
                <c:pt idx="9">
                  <c:v>341.87807567932646</c:v>
                </c:pt>
                <c:pt idx="10">
                  <c:v>276.99854991916857</c:v>
                </c:pt>
                <c:pt idx="11">
                  <c:v>221.2533418659786</c:v>
                </c:pt>
                <c:pt idx="12">
                  <c:v>220.8731730483276</c:v>
                </c:pt>
                <c:pt idx="13">
                  <c:v>371.57367641918222</c:v>
                </c:pt>
                <c:pt idx="14">
                  <c:v>660.7194980119109</c:v>
                </c:pt>
                <c:pt idx="15">
                  <c:v>760.37939992868212</c:v>
                </c:pt>
                <c:pt idx="16">
                  <c:v>788.70059829512195</c:v>
                </c:pt>
                <c:pt idx="17">
                  <c:v>805.78585631453757</c:v>
                </c:pt>
                <c:pt idx="18">
                  <c:v>840.8170414998774</c:v>
                </c:pt>
                <c:pt idx="19">
                  <c:v>872.05157474826865</c:v>
                </c:pt>
                <c:pt idx="20">
                  <c:v>890.99393189475336</c:v>
                </c:pt>
                <c:pt idx="21">
                  <c:v>907.05111493202992</c:v>
                </c:pt>
                <c:pt idx="22">
                  <c:v>912.83913928111497</c:v>
                </c:pt>
                <c:pt idx="23">
                  <c:v>791.2169665457111</c:v>
                </c:pt>
                <c:pt idx="24">
                  <c:v>690.1981426940697</c:v>
                </c:pt>
                <c:pt idx="25">
                  <c:v>655.90803728612013</c:v>
                </c:pt>
                <c:pt idx="26">
                  <c:v>693.63921364398095</c:v>
                </c:pt>
                <c:pt idx="27">
                  <c:v>731.85093784031676</c:v>
                </c:pt>
                <c:pt idx="28">
                  <c:v>738.84444922529462</c:v>
                </c:pt>
                <c:pt idx="29">
                  <c:v>743.16423915439645</c:v>
                </c:pt>
                <c:pt idx="30">
                  <c:v>745.80288663884494</c:v>
                </c:pt>
                <c:pt idx="31">
                  <c:v>747.33835641594749</c:v>
                </c:pt>
                <c:pt idx="32">
                  <c:v>749.12901429139652</c:v>
                </c:pt>
                <c:pt idx="33">
                  <c:v>752.32048515450208</c:v>
                </c:pt>
                <c:pt idx="34">
                  <c:v>754.49745639582932</c:v>
                </c:pt>
                <c:pt idx="35">
                  <c:v>754.98867131900124</c:v>
                </c:pt>
                <c:pt idx="36">
                  <c:v>753.21505536136738</c:v>
                </c:pt>
                <c:pt idx="37">
                  <c:v>749.06488554491693</c:v>
                </c:pt>
                <c:pt idx="38">
                  <c:v>751.84069926896291</c:v>
                </c:pt>
                <c:pt idx="39">
                  <c:v>749.60208407876314</c:v>
                </c:pt>
                <c:pt idx="40">
                  <c:v>741.46367431285921</c:v>
                </c:pt>
                <c:pt idx="41">
                  <c:v>738.46740328510759</c:v>
                </c:pt>
                <c:pt idx="42">
                  <c:v>736.23456944016129</c:v>
                </c:pt>
                <c:pt idx="43">
                  <c:v>734.21215248937688</c:v>
                </c:pt>
                <c:pt idx="44">
                  <c:v>732.98017034160569</c:v>
                </c:pt>
                <c:pt idx="45">
                  <c:v>732.48646826253321</c:v>
                </c:pt>
                <c:pt idx="46">
                  <c:v>732.35526371044648</c:v>
                </c:pt>
                <c:pt idx="47">
                  <c:v>733.28047826189311</c:v>
                </c:pt>
                <c:pt idx="48">
                  <c:v>731.84807433252422</c:v>
                </c:pt>
                <c:pt idx="49">
                  <c:v>726.38388288679857</c:v>
                </c:pt>
                <c:pt idx="50">
                  <c:v>721.47328504722361</c:v>
                </c:pt>
                <c:pt idx="51">
                  <c:v>718.4599781023818</c:v>
                </c:pt>
                <c:pt idx="52">
                  <c:v>716.07656105425258</c:v>
                </c:pt>
                <c:pt idx="53">
                  <c:v>713.53751791308389</c:v>
                </c:pt>
                <c:pt idx="54">
                  <c:v>710.94936547342706</c:v>
                </c:pt>
                <c:pt idx="55">
                  <c:v>709.31864872424069</c:v>
                </c:pt>
                <c:pt idx="56">
                  <c:v>708.33455508336931</c:v>
                </c:pt>
                <c:pt idx="57">
                  <c:v>707.62761123358689</c:v>
                </c:pt>
                <c:pt idx="58">
                  <c:v>707.70803923454946</c:v>
                </c:pt>
                <c:pt idx="59">
                  <c:v>708.08559396064288</c:v>
                </c:pt>
                <c:pt idx="60">
                  <c:v>708.49618479307173</c:v>
                </c:pt>
                <c:pt idx="61">
                  <c:v>709.28916638626174</c:v>
                </c:pt>
                <c:pt idx="62">
                  <c:v>709.91817138127624</c:v>
                </c:pt>
                <c:pt idx="63">
                  <c:v>710.4472152255089</c:v>
                </c:pt>
                <c:pt idx="64">
                  <c:v>710.44461817993886</c:v>
                </c:pt>
                <c:pt idx="65">
                  <c:v>710.12638953297096</c:v>
                </c:pt>
                <c:pt idx="66">
                  <c:v>709.9273813235427</c:v>
                </c:pt>
                <c:pt idx="67">
                  <c:v>709.63816622240699</c:v>
                </c:pt>
                <c:pt idx="68">
                  <c:v>709.67930820764764</c:v>
                </c:pt>
                <c:pt idx="69">
                  <c:v>709.93289489778363</c:v>
                </c:pt>
                <c:pt idx="70">
                  <c:v>709.9342752688533</c:v>
                </c:pt>
                <c:pt idx="71">
                  <c:v>709.56383207228725</c:v>
                </c:pt>
                <c:pt idx="72">
                  <c:v>709.55019082819808</c:v>
                </c:pt>
                <c:pt idx="73">
                  <c:v>709.73621420478025</c:v>
                </c:pt>
                <c:pt idx="74">
                  <c:v>709.69715229906456</c:v>
                </c:pt>
                <c:pt idx="75">
                  <c:v>710.30494125748714</c:v>
                </c:pt>
                <c:pt idx="76">
                  <c:v>710.89885118381403</c:v>
                </c:pt>
                <c:pt idx="77">
                  <c:v>710.94079334978198</c:v>
                </c:pt>
                <c:pt idx="78">
                  <c:v>711.17500692480485</c:v>
                </c:pt>
                <c:pt idx="79">
                  <c:v>712.14476484277714</c:v>
                </c:pt>
                <c:pt idx="80">
                  <c:v>713.59087571041141</c:v>
                </c:pt>
                <c:pt idx="81">
                  <c:v>714.77488038680917</c:v>
                </c:pt>
                <c:pt idx="82">
                  <c:v>715.77879963219721</c:v>
                </c:pt>
                <c:pt idx="83">
                  <c:v>716.2197531899418</c:v>
                </c:pt>
                <c:pt idx="84">
                  <c:v>729.24791350011481</c:v>
                </c:pt>
                <c:pt idx="85">
                  <c:v>823.33155867574953</c:v>
                </c:pt>
                <c:pt idx="86">
                  <c:v>994.99222211805898</c:v>
                </c:pt>
                <c:pt idx="87">
                  <c:v>1040.7081280164841</c:v>
                </c:pt>
                <c:pt idx="88">
                  <c:v>1032.720859961991</c:v>
                </c:pt>
                <c:pt idx="89">
                  <c:v>948.15859408362905</c:v>
                </c:pt>
                <c:pt idx="90">
                  <c:v>870.70441282557204</c:v>
                </c:pt>
                <c:pt idx="91">
                  <c:v>818.64057433902838</c:v>
                </c:pt>
                <c:pt idx="92">
                  <c:v>778.68292739439414</c:v>
                </c:pt>
                <c:pt idx="93">
                  <c:v>749.52365812018741</c:v>
                </c:pt>
                <c:pt idx="94">
                  <c:v>729.39910974239342</c:v>
                </c:pt>
                <c:pt idx="95">
                  <c:v>717.00170642612011</c:v>
                </c:pt>
                <c:pt idx="96">
                  <c:v>709.84572966653855</c:v>
                </c:pt>
                <c:pt idx="97">
                  <c:v>690.6731086743921</c:v>
                </c:pt>
                <c:pt idx="98">
                  <c:v>662.14219454476472</c:v>
                </c:pt>
                <c:pt idx="99">
                  <c:v>641.82918734710836</c:v>
                </c:pt>
                <c:pt idx="100">
                  <c:v>629.34081820888775</c:v>
                </c:pt>
                <c:pt idx="101">
                  <c:v>622.20697684237985</c:v>
                </c:pt>
                <c:pt idx="102">
                  <c:v>619.12924066813684</c:v>
                </c:pt>
                <c:pt idx="103">
                  <c:v>618.47465202126364</c:v>
                </c:pt>
                <c:pt idx="104">
                  <c:v>618.92977336237891</c:v>
                </c:pt>
                <c:pt idx="105">
                  <c:v>620.64048598485931</c:v>
                </c:pt>
                <c:pt idx="106">
                  <c:v>623.64861911306161</c:v>
                </c:pt>
                <c:pt idx="107">
                  <c:v>626.74241532885446</c:v>
                </c:pt>
                <c:pt idx="108">
                  <c:v>629.38510244764927</c:v>
                </c:pt>
                <c:pt idx="109">
                  <c:v>631.79938770307194</c:v>
                </c:pt>
                <c:pt idx="110">
                  <c:v>633.95824324880698</c:v>
                </c:pt>
                <c:pt idx="111">
                  <c:v>635.857427962477</c:v>
                </c:pt>
                <c:pt idx="112">
                  <c:v>637.72210427734888</c:v>
                </c:pt>
                <c:pt idx="113">
                  <c:v>639.48168090264323</c:v>
                </c:pt>
                <c:pt idx="114">
                  <c:v>640.9198293524928</c:v>
                </c:pt>
                <c:pt idx="115">
                  <c:v>641.87769455503656</c:v>
                </c:pt>
                <c:pt idx="116">
                  <c:v>642.9189386451726</c:v>
                </c:pt>
                <c:pt idx="117">
                  <c:v>644.5741760081055</c:v>
                </c:pt>
                <c:pt idx="118">
                  <c:v>645.76481161399556</c:v>
                </c:pt>
                <c:pt idx="119">
                  <c:v>646.25750854030525</c:v>
                </c:pt>
                <c:pt idx="120">
                  <c:v>646.64268296402156</c:v>
                </c:pt>
                <c:pt idx="121">
                  <c:v>646.72961001332033</c:v>
                </c:pt>
                <c:pt idx="122">
                  <c:v>647.26516145381856</c:v>
                </c:pt>
                <c:pt idx="123">
                  <c:v>648.02657166982476</c:v>
                </c:pt>
                <c:pt idx="124">
                  <c:v>648.58209242686019</c:v>
                </c:pt>
                <c:pt idx="125">
                  <c:v>648.30742489821864</c:v>
                </c:pt>
                <c:pt idx="126">
                  <c:v>647.98080505869962</c:v>
                </c:pt>
                <c:pt idx="127">
                  <c:v>648.13018035890877</c:v>
                </c:pt>
                <c:pt idx="128">
                  <c:v>648.2570944579461</c:v>
                </c:pt>
                <c:pt idx="129">
                  <c:v>648.3280899220091</c:v>
                </c:pt>
                <c:pt idx="130">
                  <c:v>648.39717476752492</c:v>
                </c:pt>
                <c:pt idx="131">
                  <c:v>648.21216804152766</c:v>
                </c:pt>
                <c:pt idx="132">
                  <c:v>647.48191775324585</c:v>
                </c:pt>
                <c:pt idx="133">
                  <c:v>646.78919039759876</c:v>
                </c:pt>
                <c:pt idx="134">
                  <c:v>646.11104524985171</c:v>
                </c:pt>
                <c:pt idx="135">
                  <c:v>646.11065946498843</c:v>
                </c:pt>
                <c:pt idx="136">
                  <c:v>646.50275847119701</c:v>
                </c:pt>
                <c:pt idx="137">
                  <c:v>646.80877921094907</c:v>
                </c:pt>
                <c:pt idx="138">
                  <c:v>647.22511292819945</c:v>
                </c:pt>
                <c:pt idx="139">
                  <c:v>647.51728426123236</c:v>
                </c:pt>
                <c:pt idx="140">
                  <c:v>647.50527271181693</c:v>
                </c:pt>
                <c:pt idx="141">
                  <c:v>647.30091101799951</c:v>
                </c:pt>
                <c:pt idx="142">
                  <c:v>646.94626907291274</c:v>
                </c:pt>
                <c:pt idx="143">
                  <c:v>647.36612914750651</c:v>
                </c:pt>
                <c:pt idx="144">
                  <c:v>648.65137075302505</c:v>
                </c:pt>
                <c:pt idx="145">
                  <c:v>649.29701681024039</c:v>
                </c:pt>
                <c:pt idx="146">
                  <c:v>649.12123889367297</c:v>
                </c:pt>
                <c:pt idx="147">
                  <c:v>649.21402386069929</c:v>
                </c:pt>
                <c:pt idx="148">
                  <c:v>649.86535246742108</c:v>
                </c:pt>
                <c:pt idx="149">
                  <c:v>653.26711126736427</c:v>
                </c:pt>
                <c:pt idx="150">
                  <c:v>660.43770225634535</c:v>
                </c:pt>
                <c:pt idx="151">
                  <c:v>660.83668398379803</c:v>
                </c:pt>
                <c:pt idx="152">
                  <c:v>654.75922517874369</c:v>
                </c:pt>
                <c:pt idx="153">
                  <c:v>650.90403412134572</c:v>
                </c:pt>
                <c:pt idx="154">
                  <c:v>648.16673378601058</c:v>
                </c:pt>
                <c:pt idx="155">
                  <c:v>645.71763144584781</c:v>
                </c:pt>
                <c:pt idx="156">
                  <c:v>644.50900262994219</c:v>
                </c:pt>
                <c:pt idx="157">
                  <c:v>643.49169073510689</c:v>
                </c:pt>
                <c:pt idx="158">
                  <c:v>643.35019936425294</c:v>
                </c:pt>
                <c:pt idx="159">
                  <c:v>643.65666340946939</c:v>
                </c:pt>
                <c:pt idx="160">
                  <c:v>643.98701861322206</c:v>
                </c:pt>
                <c:pt idx="161">
                  <c:v>645.27892780833906</c:v>
                </c:pt>
                <c:pt idx="162">
                  <c:v>645.95137520256571</c:v>
                </c:pt>
                <c:pt idx="163">
                  <c:v>645.6352192123104</c:v>
                </c:pt>
                <c:pt idx="164">
                  <c:v>645.23748222411666</c:v>
                </c:pt>
                <c:pt idx="165">
                  <c:v>644.98118716828355</c:v>
                </c:pt>
                <c:pt idx="166">
                  <c:v>644.82415060199492</c:v>
                </c:pt>
                <c:pt idx="167">
                  <c:v>644.73558501825096</c:v>
                </c:pt>
                <c:pt idx="168">
                  <c:v>644.69329425223032</c:v>
                </c:pt>
                <c:pt idx="169">
                  <c:v>644.25297933129411</c:v>
                </c:pt>
                <c:pt idx="170">
                  <c:v>643.79156648387038</c:v>
                </c:pt>
                <c:pt idx="171">
                  <c:v>643.90431533257527</c:v>
                </c:pt>
                <c:pt idx="172">
                  <c:v>644.19788426254468</c:v>
                </c:pt>
                <c:pt idx="173">
                  <c:v>643.9873862446218</c:v>
                </c:pt>
                <c:pt idx="174">
                  <c:v>643.89411166490731</c:v>
                </c:pt>
                <c:pt idx="175">
                  <c:v>644.44810757665948</c:v>
                </c:pt>
                <c:pt idx="176">
                  <c:v>644.81997510131123</c:v>
                </c:pt>
                <c:pt idx="177">
                  <c:v>644.45552190088472</c:v>
                </c:pt>
                <c:pt idx="178">
                  <c:v>644.45935810374442</c:v>
                </c:pt>
                <c:pt idx="179">
                  <c:v>644.62319875861112</c:v>
                </c:pt>
                <c:pt idx="180">
                  <c:v>644.77730364488093</c:v>
                </c:pt>
                <c:pt idx="181">
                  <c:v>645.7025276523666</c:v>
                </c:pt>
                <c:pt idx="182">
                  <c:v>646.29601410686132</c:v>
                </c:pt>
                <c:pt idx="183">
                  <c:v>646.08719971700157</c:v>
                </c:pt>
                <c:pt idx="184">
                  <c:v>645.73374245114246</c:v>
                </c:pt>
                <c:pt idx="185">
                  <c:v>645.48072328655439</c:v>
                </c:pt>
                <c:pt idx="186">
                  <c:v>645.51576559786292</c:v>
                </c:pt>
                <c:pt idx="187">
                  <c:v>645.73202652756936</c:v>
                </c:pt>
                <c:pt idx="188">
                  <c:v>645.6629330827343</c:v>
                </c:pt>
                <c:pt idx="189">
                  <c:v>645.62991462556022</c:v>
                </c:pt>
                <c:pt idx="190">
                  <c:v>646.22700276593582</c:v>
                </c:pt>
                <c:pt idx="191">
                  <c:v>646.59411321587379</c:v>
                </c:pt>
                <c:pt idx="192">
                  <c:v>646.23219033366365</c:v>
                </c:pt>
                <c:pt idx="193">
                  <c:v>645.56370071078038</c:v>
                </c:pt>
                <c:pt idx="194">
                  <c:v>644.90513249960918</c:v>
                </c:pt>
                <c:pt idx="195">
                  <c:v>645.09923063459246</c:v>
                </c:pt>
                <c:pt idx="196">
                  <c:v>645.82554480287752</c:v>
                </c:pt>
                <c:pt idx="197">
                  <c:v>646.32710808222032</c:v>
                </c:pt>
                <c:pt idx="198">
                  <c:v>646.23850260506913</c:v>
                </c:pt>
                <c:pt idx="199">
                  <c:v>645.779635637409</c:v>
                </c:pt>
                <c:pt idx="200">
                  <c:v>645.45959084274455</c:v>
                </c:pt>
                <c:pt idx="201">
                  <c:v>645.4545162629787</c:v>
                </c:pt>
                <c:pt idx="202">
                  <c:v>645.6491160043671</c:v>
                </c:pt>
                <c:pt idx="203">
                  <c:v>645.78479999789965</c:v>
                </c:pt>
                <c:pt idx="204">
                  <c:v>645.44955700202013</c:v>
                </c:pt>
                <c:pt idx="205">
                  <c:v>645.04316294027547</c:v>
                </c:pt>
                <c:pt idx="206">
                  <c:v>644.96302505324547</c:v>
                </c:pt>
                <c:pt idx="207">
                  <c:v>645.55759881279448</c:v>
                </c:pt>
                <c:pt idx="208">
                  <c:v>646.55540477919999</c:v>
                </c:pt>
                <c:pt idx="209">
                  <c:v>647.23647746136146</c:v>
                </c:pt>
                <c:pt idx="210">
                  <c:v>647.0487588437893</c:v>
                </c:pt>
                <c:pt idx="211">
                  <c:v>646.53209020841484</c:v>
                </c:pt>
                <c:pt idx="212">
                  <c:v>646.57439184869372</c:v>
                </c:pt>
                <c:pt idx="213">
                  <c:v>646.15034510767987</c:v>
                </c:pt>
                <c:pt idx="214">
                  <c:v>645.26957122058911</c:v>
                </c:pt>
                <c:pt idx="215">
                  <c:v>644.88097328968615</c:v>
                </c:pt>
                <c:pt idx="216">
                  <c:v>645.46236654830818</c:v>
                </c:pt>
                <c:pt idx="217">
                  <c:v>646.45678656297002</c:v>
                </c:pt>
                <c:pt idx="218">
                  <c:v>646.71256070877689</c:v>
                </c:pt>
                <c:pt idx="219">
                  <c:v>645.84847771959596</c:v>
                </c:pt>
                <c:pt idx="220">
                  <c:v>645.30585500561551</c:v>
                </c:pt>
                <c:pt idx="221">
                  <c:v>645.52175112441512</c:v>
                </c:pt>
                <c:pt idx="222">
                  <c:v>646.10502515819007</c:v>
                </c:pt>
                <c:pt idx="223">
                  <c:v>646.89743215299507</c:v>
                </c:pt>
                <c:pt idx="224">
                  <c:v>647.00824586989404</c:v>
                </c:pt>
                <c:pt idx="225">
                  <c:v>646.8969577226103</c:v>
                </c:pt>
                <c:pt idx="226">
                  <c:v>647.00476861698098</c:v>
                </c:pt>
                <c:pt idx="227">
                  <c:v>647.0701296893775</c:v>
                </c:pt>
                <c:pt idx="228">
                  <c:v>647.10619815408847</c:v>
                </c:pt>
                <c:pt idx="229">
                  <c:v>646.6946933883986</c:v>
                </c:pt>
                <c:pt idx="230">
                  <c:v>643.8752331871176</c:v>
                </c:pt>
                <c:pt idx="231">
                  <c:v>640.41893797724276</c:v>
                </c:pt>
                <c:pt idx="232">
                  <c:v>637.61591256071665</c:v>
                </c:pt>
                <c:pt idx="233">
                  <c:v>634.7668237679818</c:v>
                </c:pt>
                <c:pt idx="234">
                  <c:v>632.92881288719968</c:v>
                </c:pt>
                <c:pt idx="235">
                  <c:v>634.78355431834621</c:v>
                </c:pt>
                <c:pt idx="236">
                  <c:v>645.58903738507922</c:v>
                </c:pt>
                <c:pt idx="237">
                  <c:v>659.64412669507919</c:v>
                </c:pt>
                <c:pt idx="238">
                  <c:v>669.74773400277127</c:v>
                </c:pt>
                <c:pt idx="239">
                  <c:v>677.07614357704438</c:v>
                </c:pt>
                <c:pt idx="240">
                  <c:v>681.79397260961616</c:v>
                </c:pt>
                <c:pt idx="241">
                  <c:v>684.54662736760201</c:v>
                </c:pt>
                <c:pt idx="242">
                  <c:v>686.09280825899737</c:v>
                </c:pt>
                <c:pt idx="243">
                  <c:v>687.27095150520779</c:v>
                </c:pt>
                <c:pt idx="244">
                  <c:v>688.3548925270419</c:v>
                </c:pt>
                <c:pt idx="245">
                  <c:v>688.61461109224047</c:v>
                </c:pt>
                <c:pt idx="246">
                  <c:v>688.76022855555811</c:v>
                </c:pt>
                <c:pt idx="247">
                  <c:v>689.01069570475772</c:v>
                </c:pt>
                <c:pt idx="248">
                  <c:v>688.7684836938879</c:v>
                </c:pt>
                <c:pt idx="249">
                  <c:v>688.22381306357829</c:v>
                </c:pt>
                <c:pt idx="250">
                  <c:v>687.68521616969372</c:v>
                </c:pt>
                <c:pt idx="251">
                  <c:v>687.38490717819116</c:v>
                </c:pt>
                <c:pt idx="252">
                  <c:v>687.46308741897565</c:v>
                </c:pt>
                <c:pt idx="253">
                  <c:v>687.6110909498509</c:v>
                </c:pt>
                <c:pt idx="254">
                  <c:v>687.41755689425941</c:v>
                </c:pt>
                <c:pt idx="255">
                  <c:v>686.59540318532788</c:v>
                </c:pt>
                <c:pt idx="256">
                  <c:v>686.62175662021139</c:v>
                </c:pt>
                <c:pt idx="257">
                  <c:v>688.59263521470962</c:v>
                </c:pt>
                <c:pt idx="258">
                  <c:v>682.92828532227247</c:v>
                </c:pt>
                <c:pt idx="259">
                  <c:v>672.04454483562836</c:v>
                </c:pt>
                <c:pt idx="260">
                  <c:v>665.51396601412171</c:v>
                </c:pt>
                <c:pt idx="261">
                  <c:v>661.28887948291208</c:v>
                </c:pt>
                <c:pt idx="262">
                  <c:v>658.17650962228322</c:v>
                </c:pt>
                <c:pt idx="263">
                  <c:v>656.67186621047335</c:v>
                </c:pt>
                <c:pt idx="264">
                  <c:v>656.03316030153928</c:v>
                </c:pt>
                <c:pt idx="265">
                  <c:v>654.54485804235901</c:v>
                </c:pt>
                <c:pt idx="266">
                  <c:v>652.10353970499534</c:v>
                </c:pt>
                <c:pt idx="267">
                  <c:v>651.09837810763429</c:v>
                </c:pt>
                <c:pt idx="268">
                  <c:v>652.21400795502234</c:v>
                </c:pt>
                <c:pt idx="269">
                  <c:v>652.88600791772308</c:v>
                </c:pt>
                <c:pt idx="270">
                  <c:v>653.3532575172901</c:v>
                </c:pt>
                <c:pt idx="271">
                  <c:v>654.37680848027139</c:v>
                </c:pt>
                <c:pt idx="272">
                  <c:v>655.6052965525929</c:v>
                </c:pt>
                <c:pt idx="273">
                  <c:v>656.48730103534251</c:v>
                </c:pt>
                <c:pt idx="274">
                  <c:v>656.5463121383541</c:v>
                </c:pt>
                <c:pt idx="275">
                  <c:v>657.70908329193753</c:v>
                </c:pt>
                <c:pt idx="276">
                  <c:v>659.27863844848343</c:v>
                </c:pt>
                <c:pt idx="277">
                  <c:v>659.13480209633224</c:v>
                </c:pt>
                <c:pt idx="278">
                  <c:v>657.62082781533275</c:v>
                </c:pt>
                <c:pt idx="279">
                  <c:v>655.99908136624435</c:v>
                </c:pt>
                <c:pt idx="280">
                  <c:v>655.1158931247187</c:v>
                </c:pt>
                <c:pt idx="281">
                  <c:v>654.73726119015862</c:v>
                </c:pt>
                <c:pt idx="282">
                  <c:v>655.36841287532332</c:v>
                </c:pt>
                <c:pt idx="283">
                  <c:v>655.97658619581807</c:v>
                </c:pt>
                <c:pt idx="284">
                  <c:v>655.62454389217055</c:v>
                </c:pt>
                <c:pt idx="285">
                  <c:v>655.63139456230942</c:v>
                </c:pt>
                <c:pt idx="286">
                  <c:v>655.83018544957918</c:v>
                </c:pt>
                <c:pt idx="287">
                  <c:v>656.00166856958367</c:v>
                </c:pt>
                <c:pt idx="288">
                  <c:v>656.53843001370296</c:v>
                </c:pt>
                <c:pt idx="289">
                  <c:v>656.89661488309821</c:v>
                </c:pt>
                <c:pt idx="290">
                  <c:v>656.52459881341679</c:v>
                </c:pt>
                <c:pt idx="291">
                  <c:v>655.87899956234139</c:v>
                </c:pt>
                <c:pt idx="292">
                  <c:v>655.65136024705976</c:v>
                </c:pt>
                <c:pt idx="293">
                  <c:v>655.27274645927378</c:v>
                </c:pt>
                <c:pt idx="294">
                  <c:v>653.5700626949307</c:v>
                </c:pt>
                <c:pt idx="295">
                  <c:v>651.65651340191005</c:v>
                </c:pt>
                <c:pt idx="296">
                  <c:v>650.14277710831652</c:v>
                </c:pt>
                <c:pt idx="297">
                  <c:v>650.26005912329583</c:v>
                </c:pt>
                <c:pt idx="298">
                  <c:v>650.69345768446715</c:v>
                </c:pt>
                <c:pt idx="299">
                  <c:v>652.20278258702433</c:v>
                </c:pt>
                <c:pt idx="300">
                  <c:v>655.43102894151991</c:v>
                </c:pt>
                <c:pt idx="301">
                  <c:v>658.06430503124795</c:v>
                </c:pt>
                <c:pt idx="302">
                  <c:v>659.40447949823431</c:v>
                </c:pt>
                <c:pt idx="303">
                  <c:v>659.69648399159723</c:v>
                </c:pt>
                <c:pt idx="304">
                  <c:v>660.05458136837638</c:v>
                </c:pt>
                <c:pt idx="305">
                  <c:v>660.0182757202017</c:v>
                </c:pt>
                <c:pt idx="306">
                  <c:v>660.61873167633178</c:v>
                </c:pt>
                <c:pt idx="307">
                  <c:v>661.95635685787443</c:v>
                </c:pt>
                <c:pt idx="308">
                  <c:v>661.13316404666466</c:v>
                </c:pt>
                <c:pt idx="309">
                  <c:v>661.72365886669559</c:v>
                </c:pt>
                <c:pt idx="310">
                  <c:v>664.60632819783484</c:v>
                </c:pt>
                <c:pt idx="311">
                  <c:v>666.75608006399818</c:v>
                </c:pt>
                <c:pt idx="312">
                  <c:v>668.99300067331296</c:v>
                </c:pt>
                <c:pt idx="313">
                  <c:v>670.81556632990862</c:v>
                </c:pt>
                <c:pt idx="314">
                  <c:v>671.9906629077866</c:v>
                </c:pt>
                <c:pt idx="315">
                  <c:v>675.62794779795274</c:v>
                </c:pt>
                <c:pt idx="316">
                  <c:v>679.26236992416261</c:v>
                </c:pt>
                <c:pt idx="317">
                  <c:v>677.54197285209</c:v>
                </c:pt>
                <c:pt idx="318">
                  <c:v>673.50076074589776</c:v>
                </c:pt>
                <c:pt idx="319">
                  <c:v>670.79710551197616</c:v>
                </c:pt>
                <c:pt idx="320">
                  <c:v>670.11926152595947</c:v>
                </c:pt>
                <c:pt idx="321">
                  <c:v>672.91518322052912</c:v>
                </c:pt>
                <c:pt idx="322">
                  <c:v>681.99547885517973</c:v>
                </c:pt>
                <c:pt idx="323">
                  <c:v>680.64220958102374</c:v>
                </c:pt>
                <c:pt idx="324">
                  <c:v>668.61267142589907</c:v>
                </c:pt>
                <c:pt idx="325">
                  <c:v>660.13185872961458</c:v>
                </c:pt>
                <c:pt idx="326">
                  <c:v>654.54687557680506</c:v>
                </c:pt>
                <c:pt idx="327">
                  <c:v>651.22215260438259</c:v>
                </c:pt>
                <c:pt idx="328">
                  <c:v>649.54235802753351</c:v>
                </c:pt>
                <c:pt idx="329">
                  <c:v>648.54309061992956</c:v>
                </c:pt>
                <c:pt idx="330">
                  <c:v>648.29619131431684</c:v>
                </c:pt>
                <c:pt idx="331">
                  <c:v>648.88563601185115</c:v>
                </c:pt>
                <c:pt idx="332">
                  <c:v>649.87217226615246</c:v>
                </c:pt>
                <c:pt idx="333">
                  <c:v>649.78520140298076</c:v>
                </c:pt>
                <c:pt idx="334">
                  <c:v>648.66206832571527</c:v>
                </c:pt>
                <c:pt idx="335">
                  <c:v>648.41441589263434</c:v>
                </c:pt>
                <c:pt idx="336">
                  <c:v>648.94355262564295</c:v>
                </c:pt>
                <c:pt idx="337">
                  <c:v>649.15914093047002</c:v>
                </c:pt>
                <c:pt idx="338">
                  <c:v>648.77376161563109</c:v>
                </c:pt>
                <c:pt idx="339">
                  <c:v>647.9474619828942</c:v>
                </c:pt>
                <c:pt idx="340">
                  <c:v>647.4772271425644</c:v>
                </c:pt>
                <c:pt idx="341">
                  <c:v>648.03262322940748</c:v>
                </c:pt>
                <c:pt idx="342">
                  <c:v>648.64567378011429</c:v>
                </c:pt>
                <c:pt idx="343">
                  <c:v>648.70088645594615</c:v>
                </c:pt>
                <c:pt idx="344">
                  <c:v>648.79020594365318</c:v>
                </c:pt>
                <c:pt idx="345">
                  <c:v>649.07428730137292</c:v>
                </c:pt>
                <c:pt idx="346">
                  <c:v>649.29260613207964</c:v>
                </c:pt>
                <c:pt idx="347">
                  <c:v>649.88731269525067</c:v>
                </c:pt>
                <c:pt idx="348">
                  <c:v>650.05615297020063</c:v>
                </c:pt>
                <c:pt idx="349">
                  <c:v>651.08834525244515</c:v>
                </c:pt>
                <c:pt idx="350">
                  <c:v>652.73181769315079</c:v>
                </c:pt>
                <c:pt idx="351">
                  <c:v>655.16458773981697</c:v>
                </c:pt>
                <c:pt idx="352">
                  <c:v>654.73766980979678</c:v>
                </c:pt>
                <c:pt idx="353">
                  <c:v>650.66484758495483</c:v>
                </c:pt>
                <c:pt idx="354">
                  <c:v>646.79937029026564</c:v>
                </c:pt>
                <c:pt idx="355">
                  <c:v>644.21817974125383</c:v>
                </c:pt>
                <c:pt idx="356">
                  <c:v>643.51842524270819</c:v>
                </c:pt>
                <c:pt idx="357">
                  <c:v>642.86159000777104</c:v>
                </c:pt>
                <c:pt idx="358">
                  <c:v>642.32851213283311</c:v>
                </c:pt>
                <c:pt idx="359">
                  <c:v>643.4985969396522</c:v>
                </c:pt>
                <c:pt idx="360">
                  <c:v>644.0552845177275</c:v>
                </c:pt>
                <c:pt idx="361">
                  <c:v>643.0973939187777</c:v>
                </c:pt>
                <c:pt idx="362">
                  <c:v>642.28321829871447</c:v>
                </c:pt>
                <c:pt idx="363">
                  <c:v>642.19855415172663</c:v>
                </c:pt>
                <c:pt idx="364">
                  <c:v>642.79208400594837</c:v>
                </c:pt>
                <c:pt idx="365">
                  <c:v>643.86281798529569</c:v>
                </c:pt>
                <c:pt idx="366">
                  <c:v>644.58533192733626</c:v>
                </c:pt>
                <c:pt idx="367">
                  <c:v>644.06065140764997</c:v>
                </c:pt>
                <c:pt idx="368">
                  <c:v>643.55040941237553</c:v>
                </c:pt>
                <c:pt idx="369">
                  <c:v>642.95964912611885</c:v>
                </c:pt>
                <c:pt idx="370">
                  <c:v>642.19971002705825</c:v>
                </c:pt>
                <c:pt idx="371">
                  <c:v>642.75360957470161</c:v>
                </c:pt>
                <c:pt idx="372">
                  <c:v>643.72370446803779</c:v>
                </c:pt>
                <c:pt idx="373">
                  <c:v>644.42138805289437</c:v>
                </c:pt>
                <c:pt idx="374">
                  <c:v>644.4538906592511</c:v>
                </c:pt>
                <c:pt idx="375">
                  <c:v>643.88649769855465</c:v>
                </c:pt>
                <c:pt idx="376">
                  <c:v>643.70906933811216</c:v>
                </c:pt>
                <c:pt idx="377">
                  <c:v>644.00019547871705</c:v>
                </c:pt>
                <c:pt idx="378">
                  <c:v>644.18422495574521</c:v>
                </c:pt>
                <c:pt idx="379">
                  <c:v>643.47253284638532</c:v>
                </c:pt>
                <c:pt idx="380">
                  <c:v>642.61339686405267</c:v>
                </c:pt>
                <c:pt idx="381">
                  <c:v>642.44277339315749</c:v>
                </c:pt>
                <c:pt idx="382">
                  <c:v>642.32233785661765</c:v>
                </c:pt>
                <c:pt idx="383">
                  <c:v>642.91799875006268</c:v>
                </c:pt>
                <c:pt idx="384">
                  <c:v>643.90553820513003</c:v>
                </c:pt>
                <c:pt idx="385">
                  <c:v>644.39090279964444</c:v>
                </c:pt>
                <c:pt idx="386">
                  <c:v>644.28860171257554</c:v>
                </c:pt>
                <c:pt idx="387">
                  <c:v>644.03289004523936</c:v>
                </c:pt>
                <c:pt idx="388">
                  <c:v>643.83156216005398</c:v>
                </c:pt>
                <c:pt idx="389">
                  <c:v>644.13813186749167</c:v>
                </c:pt>
                <c:pt idx="390">
                  <c:v>645.14587577241684</c:v>
                </c:pt>
                <c:pt idx="391">
                  <c:v>645.16819965916943</c:v>
                </c:pt>
                <c:pt idx="392">
                  <c:v>645.45906003842344</c:v>
                </c:pt>
                <c:pt idx="393">
                  <c:v>645.33479560211072</c:v>
                </c:pt>
                <c:pt idx="394">
                  <c:v>644.06459419090106</c:v>
                </c:pt>
                <c:pt idx="395">
                  <c:v>642.54119209205396</c:v>
                </c:pt>
                <c:pt idx="396">
                  <c:v>641.34676382011298</c:v>
                </c:pt>
                <c:pt idx="397">
                  <c:v>640.94156009197559</c:v>
                </c:pt>
                <c:pt idx="398">
                  <c:v>637.04521172643217</c:v>
                </c:pt>
                <c:pt idx="399">
                  <c:v>634.09727541664074</c:v>
                </c:pt>
                <c:pt idx="400">
                  <c:v>635.76192459321987</c:v>
                </c:pt>
                <c:pt idx="401">
                  <c:v>637.98751808324369</c:v>
                </c:pt>
                <c:pt idx="402">
                  <c:v>639.9769804974693</c:v>
                </c:pt>
                <c:pt idx="403">
                  <c:v>640.91573150855584</c:v>
                </c:pt>
                <c:pt idx="404">
                  <c:v>641.62051019837008</c:v>
                </c:pt>
                <c:pt idx="405">
                  <c:v>643.75563939262656</c:v>
                </c:pt>
                <c:pt idx="406">
                  <c:v>645.53343225418178</c:v>
                </c:pt>
                <c:pt idx="407">
                  <c:v>644.63037082547123</c:v>
                </c:pt>
                <c:pt idx="408">
                  <c:v>650.73853155823917</c:v>
                </c:pt>
                <c:pt idx="409">
                  <c:v>698.79852410579008</c:v>
                </c:pt>
                <c:pt idx="410">
                  <c:v>764.7753938124456</c:v>
                </c:pt>
                <c:pt idx="411">
                  <c:v>810.73163998279983</c:v>
                </c:pt>
                <c:pt idx="412">
                  <c:v>842.01149639529444</c:v>
                </c:pt>
                <c:pt idx="413">
                  <c:v>863.4932136358434</c:v>
                </c:pt>
                <c:pt idx="414">
                  <c:v>876.96382972049196</c:v>
                </c:pt>
                <c:pt idx="415">
                  <c:v>884.68778498572624</c:v>
                </c:pt>
                <c:pt idx="416">
                  <c:v>888.19295548719413</c:v>
                </c:pt>
                <c:pt idx="417">
                  <c:v>887.68687759671423</c:v>
                </c:pt>
                <c:pt idx="418">
                  <c:v>884.49526275133508</c:v>
                </c:pt>
                <c:pt idx="419">
                  <c:v>880.42139385073835</c:v>
                </c:pt>
                <c:pt idx="420">
                  <c:v>876.88523300306849</c:v>
                </c:pt>
                <c:pt idx="421">
                  <c:v>873.18647371666077</c:v>
                </c:pt>
                <c:pt idx="422">
                  <c:v>869.3604079111692</c:v>
                </c:pt>
                <c:pt idx="423">
                  <c:v>864.80717980555892</c:v>
                </c:pt>
                <c:pt idx="424">
                  <c:v>860.63905110506221</c:v>
                </c:pt>
                <c:pt idx="425">
                  <c:v>858.05299307488144</c:v>
                </c:pt>
                <c:pt idx="426">
                  <c:v>855.65380471170477</c:v>
                </c:pt>
                <c:pt idx="427">
                  <c:v>853.11978063375955</c:v>
                </c:pt>
                <c:pt idx="428">
                  <c:v>850.90271530549683</c:v>
                </c:pt>
                <c:pt idx="429">
                  <c:v>849.70701767042635</c:v>
                </c:pt>
                <c:pt idx="430">
                  <c:v>849.26672778073316</c:v>
                </c:pt>
                <c:pt idx="431">
                  <c:v>848.5044495892389</c:v>
                </c:pt>
                <c:pt idx="432">
                  <c:v>848.4808252260159</c:v>
                </c:pt>
                <c:pt idx="433">
                  <c:v>849.67706194528853</c:v>
                </c:pt>
                <c:pt idx="434">
                  <c:v>850.12110294025229</c:v>
                </c:pt>
                <c:pt idx="435">
                  <c:v>850.26573024534457</c:v>
                </c:pt>
                <c:pt idx="436">
                  <c:v>852.91365827930042</c:v>
                </c:pt>
                <c:pt idx="437">
                  <c:v>857.10610286145175</c:v>
                </c:pt>
                <c:pt idx="438">
                  <c:v>861.20416828349721</c:v>
                </c:pt>
                <c:pt idx="439">
                  <c:v>864.6147494924553</c:v>
                </c:pt>
                <c:pt idx="440">
                  <c:v>867.36583304317969</c:v>
                </c:pt>
                <c:pt idx="441">
                  <c:v>869.75049655683722</c:v>
                </c:pt>
                <c:pt idx="442">
                  <c:v>869.67897752755437</c:v>
                </c:pt>
                <c:pt idx="443">
                  <c:v>867.70789750689119</c:v>
                </c:pt>
                <c:pt idx="444">
                  <c:v>864.99597239054015</c:v>
                </c:pt>
                <c:pt idx="445">
                  <c:v>861.63699336194964</c:v>
                </c:pt>
                <c:pt idx="446">
                  <c:v>857.99233660193102</c:v>
                </c:pt>
                <c:pt idx="447">
                  <c:v>855.13965323514208</c:v>
                </c:pt>
                <c:pt idx="448">
                  <c:v>853.95529231712192</c:v>
                </c:pt>
                <c:pt idx="449">
                  <c:v>855.53859730322245</c:v>
                </c:pt>
                <c:pt idx="450">
                  <c:v>860.35014560781178</c:v>
                </c:pt>
                <c:pt idx="451">
                  <c:v>865.09779226707428</c:v>
                </c:pt>
                <c:pt idx="452">
                  <c:v>863.02985452120436</c:v>
                </c:pt>
                <c:pt idx="453">
                  <c:v>855.6241630843449</c:v>
                </c:pt>
                <c:pt idx="454">
                  <c:v>850.72075613481138</c:v>
                </c:pt>
                <c:pt idx="455">
                  <c:v>843.86596063902391</c:v>
                </c:pt>
                <c:pt idx="456">
                  <c:v>838.47489498642244</c:v>
                </c:pt>
                <c:pt idx="457">
                  <c:v>838.20126448847964</c:v>
                </c:pt>
                <c:pt idx="458">
                  <c:v>838.03043037815553</c:v>
                </c:pt>
                <c:pt idx="459">
                  <c:v>839.22305071425035</c:v>
                </c:pt>
                <c:pt idx="460">
                  <c:v>841.312577944738</c:v>
                </c:pt>
                <c:pt idx="461">
                  <c:v>842.02311214917893</c:v>
                </c:pt>
                <c:pt idx="462">
                  <c:v>842.12985840101999</c:v>
                </c:pt>
                <c:pt idx="463">
                  <c:v>843.57444307797994</c:v>
                </c:pt>
                <c:pt idx="464">
                  <c:v>845.75894148244436</c:v>
                </c:pt>
                <c:pt idx="465">
                  <c:v>848.32046851790335</c:v>
                </c:pt>
                <c:pt idx="466">
                  <c:v>853.33845395818173</c:v>
                </c:pt>
                <c:pt idx="467">
                  <c:v>864.09380999255484</c:v>
                </c:pt>
                <c:pt idx="468">
                  <c:v>889.65736676398092</c:v>
                </c:pt>
                <c:pt idx="469">
                  <c:v>926.23507502731206</c:v>
                </c:pt>
                <c:pt idx="470">
                  <c:v>958.27597586858701</c:v>
                </c:pt>
                <c:pt idx="471">
                  <c:v>982.60882437892496</c:v>
                </c:pt>
                <c:pt idx="472">
                  <c:v>998.456446993653</c:v>
                </c:pt>
                <c:pt idx="473">
                  <c:v>1011.9383281165949</c:v>
                </c:pt>
                <c:pt idx="474">
                  <c:v>1018.1534118281101</c:v>
                </c:pt>
                <c:pt idx="475">
                  <c:v>1012.2561198435781</c:v>
                </c:pt>
                <c:pt idx="476">
                  <c:v>975.59025839768697</c:v>
                </c:pt>
                <c:pt idx="477">
                  <c:v>509.10998889098613</c:v>
                </c:pt>
                <c:pt idx="478">
                  <c:v>248.41505529695971</c:v>
                </c:pt>
                <c:pt idx="479">
                  <c:v>166.0296889075635</c:v>
                </c:pt>
                <c:pt idx="480">
                  <c:v>119.320773918426</c:v>
                </c:pt>
                <c:pt idx="481">
                  <c:v>93.0037663344024</c:v>
                </c:pt>
                <c:pt idx="482">
                  <c:v>79.216834475095467</c:v>
                </c:pt>
                <c:pt idx="483">
                  <c:v>73.036383573755344</c:v>
                </c:pt>
                <c:pt idx="484">
                  <c:v>71.508744611898933</c:v>
                </c:pt>
                <c:pt idx="485">
                  <c:v>72.581820485904899</c:v>
                </c:pt>
                <c:pt idx="486">
                  <c:v>75.002520942835105</c:v>
                </c:pt>
                <c:pt idx="487">
                  <c:v>78.016999843298876</c:v>
                </c:pt>
                <c:pt idx="488">
                  <c:v>88.862173739097017</c:v>
                </c:pt>
                <c:pt idx="489">
                  <c:v>96.837094489640393</c:v>
                </c:pt>
                <c:pt idx="490">
                  <c:v>97.238967543819896</c:v>
                </c:pt>
                <c:pt idx="491">
                  <c:v>98.780549743503897</c:v>
                </c:pt>
                <c:pt idx="492">
                  <c:v>108.37688245643611</c:v>
                </c:pt>
                <c:pt idx="493">
                  <c:v>127.9536389941014</c:v>
                </c:pt>
                <c:pt idx="494">
                  <c:v>137.2111473714732</c:v>
                </c:pt>
                <c:pt idx="495">
                  <c:v>148.19133583269451</c:v>
                </c:pt>
                <c:pt idx="496">
                  <c:v>155.8161056228526</c:v>
                </c:pt>
                <c:pt idx="497">
                  <c:v>149.86291214236769</c:v>
                </c:pt>
                <c:pt idx="498">
                  <c:v>139.1285154475764</c:v>
                </c:pt>
                <c:pt idx="499">
                  <c:v>126.2834600452434</c:v>
                </c:pt>
                <c:pt idx="500">
                  <c:v>129.54416539716001</c:v>
                </c:pt>
                <c:pt idx="501">
                  <c:v>146.454972017562</c:v>
                </c:pt>
                <c:pt idx="502">
                  <c:v>147.84239684801969</c:v>
                </c:pt>
                <c:pt idx="503">
                  <c:v>148.1233902951069</c:v>
                </c:pt>
                <c:pt idx="504">
                  <c:v>159.6951771657705</c:v>
                </c:pt>
                <c:pt idx="505">
                  <c:v>157.9288542808869</c:v>
                </c:pt>
                <c:pt idx="506">
                  <c:v>155.7101726276895</c:v>
                </c:pt>
                <c:pt idx="507">
                  <c:v>158.66972549578799</c:v>
                </c:pt>
                <c:pt idx="508">
                  <c:v>158.44647759125132</c:v>
                </c:pt>
                <c:pt idx="509">
                  <c:v>163.5553043446032</c:v>
                </c:pt>
                <c:pt idx="510">
                  <c:v>198.68648430376982</c:v>
                </c:pt>
                <c:pt idx="511">
                  <c:v>354.36798030014819</c:v>
                </c:pt>
                <c:pt idx="512">
                  <c:v>455.08250181737429</c:v>
                </c:pt>
                <c:pt idx="513">
                  <c:v>502.50131413005062</c:v>
                </c:pt>
                <c:pt idx="514">
                  <c:v>526.42754930727358</c:v>
                </c:pt>
                <c:pt idx="515">
                  <c:v>556.26078281659829</c:v>
                </c:pt>
                <c:pt idx="516">
                  <c:v>547.63525562463894</c:v>
                </c:pt>
                <c:pt idx="517">
                  <c:v>516.09349074453121</c:v>
                </c:pt>
                <c:pt idx="518">
                  <c:v>530.21230652133443</c:v>
                </c:pt>
                <c:pt idx="519">
                  <c:v>555.54260295168353</c:v>
                </c:pt>
                <c:pt idx="520">
                  <c:v>570.23568038421354</c:v>
                </c:pt>
                <c:pt idx="521">
                  <c:v>584.61454034469716</c:v>
                </c:pt>
                <c:pt idx="522">
                  <c:v>551.64088400222431</c:v>
                </c:pt>
                <c:pt idx="523">
                  <c:v>527.10003100389417</c:v>
                </c:pt>
                <c:pt idx="524">
                  <c:v>442.88611892827737</c:v>
                </c:pt>
                <c:pt idx="525">
                  <c:v>295.76011680314372</c:v>
                </c:pt>
                <c:pt idx="526">
                  <c:v>210.01831964996489</c:v>
                </c:pt>
                <c:pt idx="527">
                  <c:v>178.5348828967779</c:v>
                </c:pt>
                <c:pt idx="528">
                  <c:v>190.3432966234254</c:v>
                </c:pt>
                <c:pt idx="529">
                  <c:v>219.67767858248192</c:v>
                </c:pt>
                <c:pt idx="530">
                  <c:v>215.11726984206811</c:v>
                </c:pt>
                <c:pt idx="531">
                  <c:v>204.3479017499877</c:v>
                </c:pt>
                <c:pt idx="532">
                  <c:v>244.5369779376405</c:v>
                </c:pt>
                <c:pt idx="533">
                  <c:v>366.35535956691092</c:v>
                </c:pt>
                <c:pt idx="534">
                  <c:v>445.17200789110325</c:v>
                </c:pt>
                <c:pt idx="535">
                  <c:v>499.1889736186605</c:v>
                </c:pt>
                <c:pt idx="536">
                  <c:v>541.98192790347844</c:v>
                </c:pt>
                <c:pt idx="537">
                  <c:v>538.38671351512858</c:v>
                </c:pt>
                <c:pt idx="538">
                  <c:v>428.31913547585788</c:v>
                </c:pt>
                <c:pt idx="539">
                  <c:v>313.40157077319031</c:v>
                </c:pt>
                <c:pt idx="540">
                  <c:v>242.10058361542383</c:v>
                </c:pt>
                <c:pt idx="541">
                  <c:v>205.23757853606941</c:v>
                </c:pt>
                <c:pt idx="542">
                  <c:v>182.143515477915</c:v>
                </c:pt>
                <c:pt idx="543">
                  <c:v>187.19576971266417</c:v>
                </c:pt>
                <c:pt idx="544">
                  <c:v>185.26713931269271</c:v>
                </c:pt>
                <c:pt idx="545">
                  <c:v>163.0808230283757</c:v>
                </c:pt>
                <c:pt idx="546">
                  <c:v>166.1656913754606</c:v>
                </c:pt>
                <c:pt idx="547">
                  <c:v>236.15962742998352</c:v>
                </c:pt>
                <c:pt idx="548">
                  <c:v>354.99911807169269</c:v>
                </c:pt>
                <c:pt idx="549">
                  <c:v>435.67824751072294</c:v>
                </c:pt>
                <c:pt idx="550">
                  <c:v>485.1803637439848</c:v>
                </c:pt>
                <c:pt idx="551">
                  <c:v>507.10115117954967</c:v>
                </c:pt>
                <c:pt idx="552">
                  <c:v>531.22450365881548</c:v>
                </c:pt>
                <c:pt idx="553">
                  <c:v>558.30887527344748</c:v>
                </c:pt>
                <c:pt idx="554">
                  <c:v>574.37183344189589</c:v>
                </c:pt>
                <c:pt idx="555">
                  <c:v>585.3955408754706</c:v>
                </c:pt>
                <c:pt idx="556">
                  <c:v>591.26117299776899</c:v>
                </c:pt>
                <c:pt idx="557">
                  <c:v>592.61397513534632</c:v>
                </c:pt>
                <c:pt idx="558">
                  <c:v>592.18419050814509</c:v>
                </c:pt>
                <c:pt idx="559">
                  <c:v>591.06425443041599</c:v>
                </c:pt>
                <c:pt idx="560">
                  <c:v>589.7140274739852</c:v>
                </c:pt>
                <c:pt idx="561">
                  <c:v>585.88351615301031</c:v>
                </c:pt>
                <c:pt idx="562">
                  <c:v>580.15019239834328</c:v>
                </c:pt>
                <c:pt idx="563">
                  <c:v>562.41105942665706</c:v>
                </c:pt>
                <c:pt idx="564">
                  <c:v>540.31939683228813</c:v>
                </c:pt>
                <c:pt idx="565">
                  <c:v>543.17382217488182</c:v>
                </c:pt>
                <c:pt idx="566">
                  <c:v>554.40593419899517</c:v>
                </c:pt>
                <c:pt idx="567">
                  <c:v>557.45976308567845</c:v>
                </c:pt>
                <c:pt idx="568">
                  <c:v>497.89861775661331</c:v>
                </c:pt>
                <c:pt idx="569">
                  <c:v>413.459057059857</c:v>
                </c:pt>
                <c:pt idx="570">
                  <c:v>402.61907376489597</c:v>
                </c:pt>
                <c:pt idx="571">
                  <c:v>450.21808294369293</c:v>
                </c:pt>
                <c:pt idx="572">
                  <c:v>494.53363917911429</c:v>
                </c:pt>
                <c:pt idx="573">
                  <c:v>524.62698182517875</c:v>
                </c:pt>
                <c:pt idx="574">
                  <c:v>546.61400221021745</c:v>
                </c:pt>
                <c:pt idx="575">
                  <c:v>562.78086855689514</c:v>
                </c:pt>
                <c:pt idx="576">
                  <c:v>570.35047703700502</c:v>
                </c:pt>
                <c:pt idx="577">
                  <c:v>549.27301138390715</c:v>
                </c:pt>
                <c:pt idx="578">
                  <c:v>383.53379221327953</c:v>
                </c:pt>
                <c:pt idx="579">
                  <c:v>297.35649210056943</c:v>
                </c:pt>
                <c:pt idx="580">
                  <c:v>349.0533462021462</c:v>
                </c:pt>
                <c:pt idx="581">
                  <c:v>436.60606625185227</c:v>
                </c:pt>
                <c:pt idx="582">
                  <c:v>486.42591973492796</c:v>
                </c:pt>
                <c:pt idx="583">
                  <c:v>516.63094287600597</c:v>
                </c:pt>
                <c:pt idx="584">
                  <c:v>529.87294886637687</c:v>
                </c:pt>
                <c:pt idx="585">
                  <c:v>533.54407727947864</c:v>
                </c:pt>
                <c:pt idx="586">
                  <c:v>534.71844356754423</c:v>
                </c:pt>
                <c:pt idx="587">
                  <c:v>535.5337600106028</c:v>
                </c:pt>
                <c:pt idx="588">
                  <c:v>535.51825232749195</c:v>
                </c:pt>
                <c:pt idx="589">
                  <c:v>534.19457246540765</c:v>
                </c:pt>
                <c:pt idx="590">
                  <c:v>532.55681924331054</c:v>
                </c:pt>
                <c:pt idx="591">
                  <c:v>531.17826479999553</c:v>
                </c:pt>
                <c:pt idx="592">
                  <c:v>530.52405416116835</c:v>
                </c:pt>
                <c:pt idx="593">
                  <c:v>530.11813577446799</c:v>
                </c:pt>
                <c:pt idx="594">
                  <c:v>528.20283207030934</c:v>
                </c:pt>
                <c:pt idx="595">
                  <c:v>528.14528385613289</c:v>
                </c:pt>
                <c:pt idx="596">
                  <c:v>530.8144034911677</c:v>
                </c:pt>
                <c:pt idx="597">
                  <c:v>533.44859236116031</c:v>
                </c:pt>
                <c:pt idx="598">
                  <c:v>536.30245697226121</c:v>
                </c:pt>
                <c:pt idx="599">
                  <c:v>539.92863784471319</c:v>
                </c:pt>
                <c:pt idx="600">
                  <c:v>541.77795367244278</c:v>
                </c:pt>
                <c:pt idx="601">
                  <c:v>541.56132748150378</c:v>
                </c:pt>
                <c:pt idx="602">
                  <c:v>540.07351434486714</c:v>
                </c:pt>
                <c:pt idx="603">
                  <c:v>538.56054191977557</c:v>
                </c:pt>
                <c:pt idx="604">
                  <c:v>537.56611843565065</c:v>
                </c:pt>
                <c:pt idx="605">
                  <c:v>537.06315341940387</c:v>
                </c:pt>
                <c:pt idx="606">
                  <c:v>534.9873550761738</c:v>
                </c:pt>
                <c:pt idx="607">
                  <c:v>532.40631074325086</c:v>
                </c:pt>
                <c:pt idx="608">
                  <c:v>531.46878902827734</c:v>
                </c:pt>
                <c:pt idx="609">
                  <c:v>530.83783626018749</c:v>
                </c:pt>
                <c:pt idx="610">
                  <c:v>531.3278035058994</c:v>
                </c:pt>
                <c:pt idx="611">
                  <c:v>534.05952584712747</c:v>
                </c:pt>
                <c:pt idx="612">
                  <c:v>538.87086778035962</c:v>
                </c:pt>
                <c:pt idx="613">
                  <c:v>542.08394873582222</c:v>
                </c:pt>
                <c:pt idx="614">
                  <c:v>542.23653218122536</c:v>
                </c:pt>
                <c:pt idx="615">
                  <c:v>541.39995285499617</c:v>
                </c:pt>
                <c:pt idx="616">
                  <c:v>540.0991442916486</c:v>
                </c:pt>
                <c:pt idx="617">
                  <c:v>538.98459645410639</c:v>
                </c:pt>
                <c:pt idx="618">
                  <c:v>538.40018450141281</c:v>
                </c:pt>
                <c:pt idx="619">
                  <c:v>538.20761995714861</c:v>
                </c:pt>
                <c:pt idx="620">
                  <c:v>537.80967397825373</c:v>
                </c:pt>
                <c:pt idx="621">
                  <c:v>537.80051119910036</c:v>
                </c:pt>
                <c:pt idx="622">
                  <c:v>538.84553492862005</c:v>
                </c:pt>
                <c:pt idx="623">
                  <c:v>540.15960562467296</c:v>
                </c:pt>
                <c:pt idx="624">
                  <c:v>538.7288250992508</c:v>
                </c:pt>
                <c:pt idx="625">
                  <c:v>531.89354055759839</c:v>
                </c:pt>
                <c:pt idx="626">
                  <c:v>528.16771774297536</c:v>
                </c:pt>
                <c:pt idx="627">
                  <c:v>535.79710158283081</c:v>
                </c:pt>
                <c:pt idx="628">
                  <c:v>545.92321289985716</c:v>
                </c:pt>
                <c:pt idx="629">
                  <c:v>552.44041272236791</c:v>
                </c:pt>
                <c:pt idx="630">
                  <c:v>557.94666201164637</c:v>
                </c:pt>
                <c:pt idx="631">
                  <c:v>561.12368828688091</c:v>
                </c:pt>
                <c:pt idx="632">
                  <c:v>532.49124483660876</c:v>
                </c:pt>
                <c:pt idx="633">
                  <c:v>479.03301904246467</c:v>
                </c:pt>
                <c:pt idx="634">
                  <c:v>466.23133777454279</c:v>
                </c:pt>
                <c:pt idx="635">
                  <c:v>484.09233052698806</c:v>
                </c:pt>
                <c:pt idx="636">
                  <c:v>495.46853642934451</c:v>
                </c:pt>
                <c:pt idx="637">
                  <c:v>502.43418766895218</c:v>
                </c:pt>
                <c:pt idx="638">
                  <c:v>508.68286471120865</c:v>
                </c:pt>
                <c:pt idx="639">
                  <c:v>519.61796708378392</c:v>
                </c:pt>
                <c:pt idx="640">
                  <c:v>531.11982931681234</c:v>
                </c:pt>
                <c:pt idx="641">
                  <c:v>538.64598342176282</c:v>
                </c:pt>
                <c:pt idx="642">
                  <c:v>548.83951034995266</c:v>
                </c:pt>
                <c:pt idx="643">
                  <c:v>556.62880977387817</c:v>
                </c:pt>
                <c:pt idx="644">
                  <c:v>558.23674316065376</c:v>
                </c:pt>
                <c:pt idx="645">
                  <c:v>583.57296332753754</c:v>
                </c:pt>
                <c:pt idx="646">
                  <c:v>620.88720062333857</c:v>
                </c:pt>
                <c:pt idx="647">
                  <c:v>628.31863963097908</c:v>
                </c:pt>
                <c:pt idx="648">
                  <c:v>461.7726185180133</c:v>
                </c:pt>
                <c:pt idx="649">
                  <c:v>255.6679381432146</c:v>
                </c:pt>
                <c:pt idx="650">
                  <c:v>173.6369887901769</c:v>
                </c:pt>
                <c:pt idx="651">
                  <c:v>126.0593220633354</c:v>
                </c:pt>
                <c:pt idx="652">
                  <c:v>98.963326227217493</c:v>
                </c:pt>
                <c:pt idx="653">
                  <c:v>84.334364474922083</c:v>
                </c:pt>
                <c:pt idx="654">
                  <c:v>77.343309730416507</c:v>
                </c:pt>
                <c:pt idx="655">
                  <c:v>75.075081805316344</c:v>
                </c:pt>
                <c:pt idx="656">
                  <c:v>75.488610445200365</c:v>
                </c:pt>
                <c:pt idx="657">
                  <c:v>77.330650293761408</c:v>
                </c:pt>
                <c:pt idx="658">
                  <c:v>79.842728402751149</c:v>
                </c:pt>
                <c:pt idx="659">
                  <c:v>82.575909428241147</c:v>
                </c:pt>
                <c:pt idx="660">
                  <c:v>85.274125205375157</c:v>
                </c:pt>
                <c:pt idx="661">
                  <c:v>87.800400158352744</c:v>
                </c:pt>
                <c:pt idx="662">
                  <c:v>90.882466886639691</c:v>
                </c:pt>
                <c:pt idx="663">
                  <c:v>120.1449167121384</c:v>
                </c:pt>
                <c:pt idx="664">
                  <c:v>155.34649931819581</c:v>
                </c:pt>
                <c:pt idx="665">
                  <c:v>173.24460589928131</c:v>
                </c:pt>
                <c:pt idx="666">
                  <c:v>171.43297413381271</c:v>
                </c:pt>
                <c:pt idx="667">
                  <c:v>156.58046431978138</c:v>
                </c:pt>
                <c:pt idx="668">
                  <c:v>165.9898270777617</c:v>
                </c:pt>
                <c:pt idx="669">
                  <c:v>245.95875048001952</c:v>
                </c:pt>
                <c:pt idx="670">
                  <c:v>266.47424048333613</c:v>
                </c:pt>
                <c:pt idx="671">
                  <c:v>214.0706015726598</c:v>
                </c:pt>
                <c:pt idx="672">
                  <c:v>171.4452827460147</c:v>
                </c:pt>
                <c:pt idx="673">
                  <c:v>151.32748893504211</c:v>
                </c:pt>
                <c:pt idx="674">
                  <c:v>155.84333248135349</c:v>
                </c:pt>
                <c:pt idx="675">
                  <c:v>169.54426231778069</c:v>
                </c:pt>
                <c:pt idx="676">
                  <c:v>178.03217138441218</c:v>
                </c:pt>
                <c:pt idx="677">
                  <c:v>185.09110569630991</c:v>
                </c:pt>
                <c:pt idx="678">
                  <c:v>186.75118479841649</c:v>
                </c:pt>
                <c:pt idx="679">
                  <c:v>191.10882837693779</c:v>
                </c:pt>
                <c:pt idx="680">
                  <c:v>188.5505210743635</c:v>
                </c:pt>
                <c:pt idx="681">
                  <c:v>167.35230681002008</c:v>
                </c:pt>
                <c:pt idx="682">
                  <c:v>145.6129294563024</c:v>
                </c:pt>
                <c:pt idx="683">
                  <c:v>135.15196667309192</c:v>
                </c:pt>
                <c:pt idx="684">
                  <c:v>136.80757184342579</c:v>
                </c:pt>
                <c:pt idx="685">
                  <c:v>145.50668834734711</c:v>
                </c:pt>
                <c:pt idx="686">
                  <c:v>160.81693166346031</c:v>
                </c:pt>
                <c:pt idx="687">
                  <c:v>194.32278954313651</c:v>
                </c:pt>
                <c:pt idx="688">
                  <c:v>223.603840540845</c:v>
                </c:pt>
                <c:pt idx="689">
                  <c:v>220.04942024117071</c:v>
                </c:pt>
                <c:pt idx="690">
                  <c:v>191.89999930927772</c:v>
                </c:pt>
                <c:pt idx="691">
                  <c:v>159.52416591930751</c:v>
                </c:pt>
                <c:pt idx="692">
                  <c:v>136.3055506725897</c:v>
                </c:pt>
                <c:pt idx="693">
                  <c:v>122.844974972823</c:v>
                </c:pt>
                <c:pt idx="694">
                  <c:v>114.6016608232041</c:v>
                </c:pt>
                <c:pt idx="695">
                  <c:v>109.1718121654458</c:v>
                </c:pt>
                <c:pt idx="696">
                  <c:v>105.9941173220793</c:v>
                </c:pt>
                <c:pt idx="697">
                  <c:v>105.13602861873301</c:v>
                </c:pt>
                <c:pt idx="698">
                  <c:v>106.0880566758732</c:v>
                </c:pt>
                <c:pt idx="699">
                  <c:v>107.29305475353991</c:v>
                </c:pt>
                <c:pt idx="700">
                  <c:v>107.92702708059331</c:v>
                </c:pt>
                <c:pt idx="701">
                  <c:v>108.9465802335792</c:v>
                </c:pt>
                <c:pt idx="702">
                  <c:v>110.2893344350155</c:v>
                </c:pt>
                <c:pt idx="703">
                  <c:v>111.86693611973911</c:v>
                </c:pt>
                <c:pt idx="704">
                  <c:v>113.98513321143361</c:v>
                </c:pt>
                <c:pt idx="705">
                  <c:v>117.17611228173421</c:v>
                </c:pt>
                <c:pt idx="706">
                  <c:v>119.0167102499031</c:v>
                </c:pt>
                <c:pt idx="707">
                  <c:v>127.21202529446521</c:v>
                </c:pt>
                <c:pt idx="708">
                  <c:v>166.72140104196961</c:v>
                </c:pt>
                <c:pt idx="709">
                  <c:v>243.41714588540609</c:v>
                </c:pt>
                <c:pt idx="710">
                  <c:v>375.39924052235125</c:v>
                </c:pt>
                <c:pt idx="711">
                  <c:v>578.01971485517129</c:v>
                </c:pt>
                <c:pt idx="712">
                  <c:v>745.8442754110813</c:v>
                </c:pt>
                <c:pt idx="713">
                  <c:v>817.09147011560844</c:v>
                </c:pt>
                <c:pt idx="714">
                  <c:v>857.03817533230892</c:v>
                </c:pt>
                <c:pt idx="715">
                  <c:v>881.09505552338464</c:v>
                </c:pt>
                <c:pt idx="716">
                  <c:v>894.87473594501421</c:v>
                </c:pt>
                <c:pt idx="717">
                  <c:v>902.73758114951102</c:v>
                </c:pt>
                <c:pt idx="718">
                  <c:v>906.61342386399303</c:v>
                </c:pt>
                <c:pt idx="719">
                  <c:v>906.56007565340701</c:v>
                </c:pt>
                <c:pt idx="720">
                  <c:v>903.48565429819791</c:v>
                </c:pt>
                <c:pt idx="721">
                  <c:v>900.00658289788203</c:v>
                </c:pt>
                <c:pt idx="722">
                  <c:v>896.57715628554308</c:v>
                </c:pt>
                <c:pt idx="723">
                  <c:v>893.13463304029176</c:v>
                </c:pt>
                <c:pt idx="724">
                  <c:v>890.56334716103163</c:v>
                </c:pt>
                <c:pt idx="725">
                  <c:v>887.38083951417002</c:v>
                </c:pt>
                <c:pt idx="726">
                  <c:v>884.33910560056142</c:v>
                </c:pt>
                <c:pt idx="727">
                  <c:v>880.90379563324859</c:v>
                </c:pt>
                <c:pt idx="728">
                  <c:v>878.35003597535854</c:v>
                </c:pt>
                <c:pt idx="729">
                  <c:v>875.26517065466396</c:v>
                </c:pt>
                <c:pt idx="730">
                  <c:v>871.21808579890171</c:v>
                </c:pt>
                <c:pt idx="731">
                  <c:v>870.93879316731898</c:v>
                </c:pt>
                <c:pt idx="732">
                  <c:v>869.41059922058582</c:v>
                </c:pt>
                <c:pt idx="733">
                  <c:v>865.84826392165803</c:v>
                </c:pt>
                <c:pt idx="734">
                  <c:v>865.75452995878288</c:v>
                </c:pt>
                <c:pt idx="735">
                  <c:v>864.87842735233562</c:v>
                </c:pt>
                <c:pt idx="736">
                  <c:v>860.39651370747242</c:v>
                </c:pt>
                <c:pt idx="737">
                  <c:v>860.05740827995294</c:v>
                </c:pt>
                <c:pt idx="738">
                  <c:v>861.92270876714576</c:v>
                </c:pt>
                <c:pt idx="739">
                  <c:v>862.83911073434308</c:v>
                </c:pt>
                <c:pt idx="740">
                  <c:v>864.13381646225218</c:v>
                </c:pt>
                <c:pt idx="741">
                  <c:v>862.85630639934811</c:v>
                </c:pt>
                <c:pt idx="742">
                  <c:v>858.62523100379121</c:v>
                </c:pt>
                <c:pt idx="743">
                  <c:v>853.1517852231309</c:v>
                </c:pt>
                <c:pt idx="744">
                  <c:v>851.80345019381423</c:v>
                </c:pt>
                <c:pt idx="745">
                  <c:v>853.47870625269275</c:v>
                </c:pt>
                <c:pt idx="746">
                  <c:v>855.38910911643529</c:v>
                </c:pt>
                <c:pt idx="747">
                  <c:v>859.00921940684611</c:v>
                </c:pt>
                <c:pt idx="748">
                  <c:v>861.61853446908651</c:v>
                </c:pt>
                <c:pt idx="749">
                  <c:v>861.73421600447193</c:v>
                </c:pt>
                <c:pt idx="750">
                  <c:v>861.07979770764121</c:v>
                </c:pt>
                <c:pt idx="751">
                  <c:v>859.07107645452174</c:v>
                </c:pt>
                <c:pt idx="752">
                  <c:v>856.35506287935993</c:v>
                </c:pt>
                <c:pt idx="753">
                  <c:v>855.4594553737146</c:v>
                </c:pt>
                <c:pt idx="754">
                  <c:v>853.83665949050101</c:v>
                </c:pt>
                <c:pt idx="755">
                  <c:v>854.85754509079584</c:v>
                </c:pt>
                <c:pt idx="756">
                  <c:v>856.89299906114047</c:v>
                </c:pt>
                <c:pt idx="757">
                  <c:v>857.64447935722433</c:v>
                </c:pt>
                <c:pt idx="758">
                  <c:v>857.54610932714729</c:v>
                </c:pt>
                <c:pt idx="759">
                  <c:v>854.99347469040174</c:v>
                </c:pt>
                <c:pt idx="760">
                  <c:v>854.82889865578431</c:v>
                </c:pt>
                <c:pt idx="761">
                  <c:v>856.26912341373122</c:v>
                </c:pt>
                <c:pt idx="762">
                  <c:v>856.27004999772691</c:v>
                </c:pt>
                <c:pt idx="763">
                  <c:v>856.87232699772539</c:v>
                </c:pt>
                <c:pt idx="764">
                  <c:v>858.55180942518746</c:v>
                </c:pt>
                <c:pt idx="765">
                  <c:v>859.02741621057248</c:v>
                </c:pt>
                <c:pt idx="766">
                  <c:v>857.18320481120406</c:v>
                </c:pt>
                <c:pt idx="767">
                  <c:v>857.56354183673636</c:v>
                </c:pt>
                <c:pt idx="768">
                  <c:v>859.69786053844882</c:v>
                </c:pt>
                <c:pt idx="769">
                  <c:v>860.94994557058374</c:v>
                </c:pt>
                <c:pt idx="770">
                  <c:v>863.10591659697513</c:v>
                </c:pt>
                <c:pt idx="771">
                  <c:v>865.34636143207501</c:v>
                </c:pt>
                <c:pt idx="772">
                  <c:v>866.93686232754158</c:v>
                </c:pt>
                <c:pt idx="773">
                  <c:v>866.36895336124473</c:v>
                </c:pt>
                <c:pt idx="774">
                  <c:v>863.74896534125719</c:v>
                </c:pt>
                <c:pt idx="775">
                  <c:v>862.33568799128579</c:v>
                </c:pt>
                <c:pt idx="776">
                  <c:v>861.0053730239772</c:v>
                </c:pt>
                <c:pt idx="777">
                  <c:v>858.98165624469891</c:v>
                </c:pt>
                <c:pt idx="778">
                  <c:v>859.5300762607842</c:v>
                </c:pt>
                <c:pt idx="779">
                  <c:v>862.07109837354358</c:v>
                </c:pt>
                <c:pt idx="780">
                  <c:v>864.30286864986931</c:v>
                </c:pt>
                <c:pt idx="781">
                  <c:v>865.74573639796677</c:v>
                </c:pt>
                <c:pt idx="782">
                  <c:v>867.33794861643412</c:v>
                </c:pt>
                <c:pt idx="783">
                  <c:v>870.63102362579048</c:v>
                </c:pt>
                <c:pt idx="784">
                  <c:v>873.27141665751537</c:v>
                </c:pt>
                <c:pt idx="785">
                  <c:v>872.07317740943643</c:v>
                </c:pt>
                <c:pt idx="786">
                  <c:v>866.77904796254097</c:v>
                </c:pt>
                <c:pt idx="787">
                  <c:v>859.39896820167723</c:v>
                </c:pt>
                <c:pt idx="788">
                  <c:v>857.15827263195388</c:v>
                </c:pt>
                <c:pt idx="789">
                  <c:v>861.82080188983741</c:v>
                </c:pt>
                <c:pt idx="790">
                  <c:v>866.11156113246307</c:v>
                </c:pt>
                <c:pt idx="791">
                  <c:v>867.70677840192536</c:v>
                </c:pt>
                <c:pt idx="792">
                  <c:v>869.4321947275032</c:v>
                </c:pt>
                <c:pt idx="793">
                  <c:v>872.26360005811762</c:v>
                </c:pt>
                <c:pt idx="794">
                  <c:v>873.69817228974989</c:v>
                </c:pt>
                <c:pt idx="795">
                  <c:v>873.65471013799743</c:v>
                </c:pt>
                <c:pt idx="796">
                  <c:v>874.80953066074585</c:v>
                </c:pt>
                <c:pt idx="797">
                  <c:v>876.98628534328384</c:v>
                </c:pt>
                <c:pt idx="798">
                  <c:v>879.95749168789564</c:v>
                </c:pt>
                <c:pt idx="799">
                  <c:v>884.01272255905224</c:v>
                </c:pt>
                <c:pt idx="800">
                  <c:v>889.59236265192328</c:v>
                </c:pt>
                <c:pt idx="801">
                  <c:v>893.99464327119063</c:v>
                </c:pt>
                <c:pt idx="802">
                  <c:v>894.77233721941411</c:v>
                </c:pt>
                <c:pt idx="803">
                  <c:v>893.01133578118959</c:v>
                </c:pt>
                <c:pt idx="804">
                  <c:v>890.10429379449124</c:v>
                </c:pt>
                <c:pt idx="805">
                  <c:v>889.08268857034943</c:v>
                </c:pt>
                <c:pt idx="806">
                  <c:v>889.57659522795382</c:v>
                </c:pt>
                <c:pt idx="807">
                  <c:v>888.22567638132125</c:v>
                </c:pt>
                <c:pt idx="808">
                  <c:v>885.76810853708344</c:v>
                </c:pt>
                <c:pt idx="809">
                  <c:v>883.52039591326525</c:v>
                </c:pt>
                <c:pt idx="810">
                  <c:v>882.04158195334742</c:v>
                </c:pt>
                <c:pt idx="811">
                  <c:v>880.00973757215468</c:v>
                </c:pt>
                <c:pt idx="812">
                  <c:v>876.7818952953894</c:v>
                </c:pt>
                <c:pt idx="813">
                  <c:v>873.89830865991246</c:v>
                </c:pt>
                <c:pt idx="814">
                  <c:v>872.94975093495361</c:v>
                </c:pt>
                <c:pt idx="815">
                  <c:v>874.1056167242848</c:v>
                </c:pt>
                <c:pt idx="816">
                  <c:v>874.2881168503659</c:v>
                </c:pt>
                <c:pt idx="817">
                  <c:v>873.65714972481544</c:v>
                </c:pt>
                <c:pt idx="818">
                  <c:v>873.41281404799417</c:v>
                </c:pt>
                <c:pt idx="819">
                  <c:v>872.75402714172685</c:v>
                </c:pt>
                <c:pt idx="820">
                  <c:v>871.6108370952727</c:v>
                </c:pt>
                <c:pt idx="821">
                  <c:v>870.29350810005781</c:v>
                </c:pt>
                <c:pt idx="822">
                  <c:v>870.50197786719332</c:v>
                </c:pt>
                <c:pt idx="823">
                  <c:v>874.51518910175992</c:v>
                </c:pt>
                <c:pt idx="824">
                  <c:v>878.10707262822848</c:v>
                </c:pt>
                <c:pt idx="825">
                  <c:v>878.86764674329322</c:v>
                </c:pt>
                <c:pt idx="826">
                  <c:v>878.85891817353354</c:v>
                </c:pt>
                <c:pt idx="827">
                  <c:v>877.92169515911735</c:v>
                </c:pt>
                <c:pt idx="828">
                  <c:v>877.22728955641799</c:v>
                </c:pt>
                <c:pt idx="829">
                  <c:v>878.12612889705997</c:v>
                </c:pt>
                <c:pt idx="830">
                  <c:v>879.27574435446877</c:v>
                </c:pt>
                <c:pt idx="831">
                  <c:v>879.58322724994025</c:v>
                </c:pt>
                <c:pt idx="832">
                  <c:v>879.61050938441792</c:v>
                </c:pt>
                <c:pt idx="833">
                  <c:v>879.60186264697643</c:v>
                </c:pt>
                <c:pt idx="834">
                  <c:v>880.1185853216997</c:v>
                </c:pt>
                <c:pt idx="835">
                  <c:v>880.2623715918462</c:v>
                </c:pt>
                <c:pt idx="836">
                  <c:v>880.38848337994352</c:v>
                </c:pt>
                <c:pt idx="837">
                  <c:v>881.3262039984586</c:v>
                </c:pt>
                <c:pt idx="838">
                  <c:v>882.17007486907767</c:v>
                </c:pt>
                <c:pt idx="839">
                  <c:v>882.21751005323972</c:v>
                </c:pt>
                <c:pt idx="840">
                  <c:v>880.60608615141268</c:v>
                </c:pt>
                <c:pt idx="841">
                  <c:v>878.71150068214865</c:v>
                </c:pt>
                <c:pt idx="842">
                  <c:v>877.82053971480025</c:v>
                </c:pt>
                <c:pt idx="843">
                  <c:v>878.26034240276124</c:v>
                </c:pt>
                <c:pt idx="844">
                  <c:v>877.81748509296722</c:v>
                </c:pt>
                <c:pt idx="845">
                  <c:v>876.32142822561423</c:v>
                </c:pt>
                <c:pt idx="846">
                  <c:v>876.6733708880505</c:v>
                </c:pt>
                <c:pt idx="847">
                  <c:v>877.81412046397679</c:v>
                </c:pt>
                <c:pt idx="848">
                  <c:v>877.77788328977306</c:v>
                </c:pt>
                <c:pt idx="849">
                  <c:v>877.80436116335466</c:v>
                </c:pt>
                <c:pt idx="850">
                  <c:v>878.70183528604593</c:v>
                </c:pt>
                <c:pt idx="851">
                  <c:v>879.36177233007186</c:v>
                </c:pt>
                <c:pt idx="852">
                  <c:v>879.49154164507013</c:v>
                </c:pt>
                <c:pt idx="853">
                  <c:v>880.1363574675936</c:v>
                </c:pt>
                <c:pt idx="854">
                  <c:v>881.10593137362241</c:v>
                </c:pt>
                <c:pt idx="855">
                  <c:v>881.27053605541266</c:v>
                </c:pt>
                <c:pt idx="856">
                  <c:v>881.02318460071228</c:v>
                </c:pt>
                <c:pt idx="857">
                  <c:v>880.81440167791891</c:v>
                </c:pt>
                <c:pt idx="858">
                  <c:v>880.09180912100612</c:v>
                </c:pt>
                <c:pt idx="859">
                  <c:v>879.20880830759609</c:v>
                </c:pt>
                <c:pt idx="860">
                  <c:v>878.53741505681762</c:v>
                </c:pt>
                <c:pt idx="861">
                  <c:v>877.69039020380194</c:v>
                </c:pt>
                <c:pt idx="862">
                  <c:v>876.903031373761</c:v>
                </c:pt>
                <c:pt idx="863">
                  <c:v>875.9733298290422</c:v>
                </c:pt>
                <c:pt idx="864">
                  <c:v>874.96732809622802</c:v>
                </c:pt>
                <c:pt idx="865">
                  <c:v>874.80779717114547</c:v>
                </c:pt>
                <c:pt idx="866">
                  <c:v>875.43202258630981</c:v>
                </c:pt>
                <c:pt idx="867">
                  <c:v>876.10478336212771</c:v>
                </c:pt>
                <c:pt idx="868">
                  <c:v>876.262642011612</c:v>
                </c:pt>
                <c:pt idx="869">
                  <c:v>876.23504067635815</c:v>
                </c:pt>
                <c:pt idx="870">
                  <c:v>876.21562303434268</c:v>
                </c:pt>
                <c:pt idx="871">
                  <c:v>876.40765390256411</c:v>
                </c:pt>
                <c:pt idx="872">
                  <c:v>876.35381733819008</c:v>
                </c:pt>
                <c:pt idx="873">
                  <c:v>876.17173097219757</c:v>
                </c:pt>
                <c:pt idx="874">
                  <c:v>876.5710038586044</c:v>
                </c:pt>
                <c:pt idx="875">
                  <c:v>876.67992532530263</c:v>
                </c:pt>
                <c:pt idx="876">
                  <c:v>876.23565591017075</c:v>
                </c:pt>
                <c:pt idx="877">
                  <c:v>875.91881335700248</c:v>
                </c:pt>
                <c:pt idx="878">
                  <c:v>876.41274961657973</c:v>
                </c:pt>
                <c:pt idx="879">
                  <c:v>876.75301771233126</c:v>
                </c:pt>
                <c:pt idx="880">
                  <c:v>875.94093997112168</c:v>
                </c:pt>
                <c:pt idx="881">
                  <c:v>874.45323610170215</c:v>
                </c:pt>
                <c:pt idx="882">
                  <c:v>873.19730808974248</c:v>
                </c:pt>
                <c:pt idx="883">
                  <c:v>873.7512096510801</c:v>
                </c:pt>
                <c:pt idx="884">
                  <c:v>875.76908213960644</c:v>
                </c:pt>
                <c:pt idx="885">
                  <c:v>877.6287090860958</c:v>
                </c:pt>
                <c:pt idx="886">
                  <c:v>878.08672804883759</c:v>
                </c:pt>
                <c:pt idx="887">
                  <c:v>877.54441325077971</c:v>
                </c:pt>
                <c:pt idx="888">
                  <c:v>878.03381820047662</c:v>
                </c:pt>
                <c:pt idx="889">
                  <c:v>872.45819131525923</c:v>
                </c:pt>
                <c:pt idx="890">
                  <c:v>845.94244266277201</c:v>
                </c:pt>
                <c:pt idx="891">
                  <c:v>811.55008859811301</c:v>
                </c:pt>
                <c:pt idx="892">
                  <c:v>787.20162885527316</c:v>
                </c:pt>
                <c:pt idx="893">
                  <c:v>771.30060913080911</c:v>
                </c:pt>
                <c:pt idx="894">
                  <c:v>760.27844574153266</c:v>
                </c:pt>
                <c:pt idx="895">
                  <c:v>751.08478778290714</c:v>
                </c:pt>
                <c:pt idx="896">
                  <c:v>743.80362287224682</c:v>
                </c:pt>
                <c:pt idx="897">
                  <c:v>738.27613552305422</c:v>
                </c:pt>
                <c:pt idx="898">
                  <c:v>735.17210747167144</c:v>
                </c:pt>
                <c:pt idx="899">
                  <c:v>734.67326126298781</c:v>
                </c:pt>
                <c:pt idx="900">
                  <c:v>736.95467687677467</c:v>
                </c:pt>
                <c:pt idx="901">
                  <c:v>740.6033155902378</c:v>
                </c:pt>
                <c:pt idx="902">
                  <c:v>742.98051032427816</c:v>
                </c:pt>
                <c:pt idx="903">
                  <c:v>744.41791076003642</c:v>
                </c:pt>
                <c:pt idx="904">
                  <c:v>746.05642638560641</c:v>
                </c:pt>
                <c:pt idx="905">
                  <c:v>747.95729289275698</c:v>
                </c:pt>
                <c:pt idx="906">
                  <c:v>750.99011359450765</c:v>
                </c:pt>
                <c:pt idx="907">
                  <c:v>754.48292097399485</c:v>
                </c:pt>
                <c:pt idx="908">
                  <c:v>757.32854226894267</c:v>
                </c:pt>
                <c:pt idx="909">
                  <c:v>758.44350361697582</c:v>
                </c:pt>
                <c:pt idx="910">
                  <c:v>758.39839266180411</c:v>
                </c:pt>
                <c:pt idx="911">
                  <c:v>757.40287385185025</c:v>
                </c:pt>
                <c:pt idx="912">
                  <c:v>756.03481684822623</c:v>
                </c:pt>
                <c:pt idx="913">
                  <c:v>754.48477348469464</c:v>
                </c:pt>
                <c:pt idx="914">
                  <c:v>753.3245036193282</c:v>
                </c:pt>
                <c:pt idx="915">
                  <c:v>753.71711160792336</c:v>
                </c:pt>
                <c:pt idx="916">
                  <c:v>753.43832995556795</c:v>
                </c:pt>
                <c:pt idx="917">
                  <c:v>752.377062653694</c:v>
                </c:pt>
                <c:pt idx="918">
                  <c:v>751.68374000448159</c:v>
                </c:pt>
                <c:pt idx="919">
                  <c:v>751.05553167087839</c:v>
                </c:pt>
                <c:pt idx="920">
                  <c:v>750.4891784717139</c:v>
                </c:pt>
                <c:pt idx="921">
                  <c:v>749.95045122004024</c:v>
                </c:pt>
                <c:pt idx="922">
                  <c:v>750.25087572878817</c:v>
                </c:pt>
                <c:pt idx="923">
                  <c:v>750.46149570197781</c:v>
                </c:pt>
                <c:pt idx="924">
                  <c:v>750.92433060904023</c:v>
                </c:pt>
                <c:pt idx="925">
                  <c:v>751.61744067436018</c:v>
                </c:pt>
                <c:pt idx="926">
                  <c:v>750.98020659503663</c:v>
                </c:pt>
                <c:pt idx="927">
                  <c:v>750.39499646110892</c:v>
                </c:pt>
                <c:pt idx="928">
                  <c:v>749.97484803338762</c:v>
                </c:pt>
                <c:pt idx="929">
                  <c:v>749.73776251352217</c:v>
                </c:pt>
                <c:pt idx="930">
                  <c:v>749.36749062496142</c:v>
                </c:pt>
                <c:pt idx="931">
                  <c:v>749.58439974299552</c:v>
                </c:pt>
                <c:pt idx="932">
                  <c:v>750.49412280307104</c:v>
                </c:pt>
                <c:pt idx="933">
                  <c:v>750.7744190191836</c:v>
                </c:pt>
                <c:pt idx="934">
                  <c:v>750.79783357465237</c:v>
                </c:pt>
                <c:pt idx="935">
                  <c:v>751.02198171526709</c:v>
                </c:pt>
                <c:pt idx="936">
                  <c:v>751.37155310748426</c:v>
                </c:pt>
                <c:pt idx="937">
                  <c:v>751.62124019662201</c:v>
                </c:pt>
                <c:pt idx="938">
                  <c:v>750.59003268434708</c:v>
                </c:pt>
                <c:pt idx="939">
                  <c:v>748.74181997900337</c:v>
                </c:pt>
                <c:pt idx="940">
                  <c:v>747.64248748134128</c:v>
                </c:pt>
                <c:pt idx="941">
                  <c:v>748.89241824305964</c:v>
                </c:pt>
                <c:pt idx="942">
                  <c:v>751.88403833812117</c:v>
                </c:pt>
                <c:pt idx="943">
                  <c:v>753.58125368387994</c:v>
                </c:pt>
                <c:pt idx="944">
                  <c:v>754.42430688252307</c:v>
                </c:pt>
                <c:pt idx="945">
                  <c:v>756.15906337542447</c:v>
                </c:pt>
                <c:pt idx="946">
                  <c:v>757.88687046437371</c:v>
                </c:pt>
                <c:pt idx="947">
                  <c:v>758.47181284175031</c:v>
                </c:pt>
                <c:pt idx="948">
                  <c:v>759.25054458033651</c:v>
                </c:pt>
                <c:pt idx="949">
                  <c:v>760.87574194196873</c:v>
                </c:pt>
                <c:pt idx="950">
                  <c:v>761.53233712281212</c:v>
                </c:pt>
                <c:pt idx="951">
                  <c:v>760.98455393573067</c:v>
                </c:pt>
                <c:pt idx="952">
                  <c:v>760.33623626567191</c:v>
                </c:pt>
                <c:pt idx="953">
                  <c:v>759.81633302985301</c:v>
                </c:pt>
                <c:pt idx="954">
                  <c:v>759.60188928635318</c:v>
                </c:pt>
                <c:pt idx="955">
                  <c:v>759.80005947885957</c:v>
                </c:pt>
                <c:pt idx="956">
                  <c:v>760.09743078237625</c:v>
                </c:pt>
                <c:pt idx="957">
                  <c:v>759.68195961835352</c:v>
                </c:pt>
                <c:pt idx="958">
                  <c:v>759.00589866221935</c:v>
                </c:pt>
                <c:pt idx="959">
                  <c:v>759.09157667835666</c:v>
                </c:pt>
                <c:pt idx="960">
                  <c:v>759.51243005474885</c:v>
                </c:pt>
                <c:pt idx="961">
                  <c:v>759.20183322431672</c:v>
                </c:pt>
                <c:pt idx="962">
                  <c:v>758.41422347083414</c:v>
                </c:pt>
                <c:pt idx="963">
                  <c:v>758.24751915895854</c:v>
                </c:pt>
                <c:pt idx="964">
                  <c:v>759.30114741684292</c:v>
                </c:pt>
                <c:pt idx="965">
                  <c:v>760.7898769973184</c:v>
                </c:pt>
                <c:pt idx="966">
                  <c:v>761.03768631674961</c:v>
                </c:pt>
                <c:pt idx="967">
                  <c:v>760.65077770307641</c:v>
                </c:pt>
                <c:pt idx="968">
                  <c:v>760.73616520097585</c:v>
                </c:pt>
                <c:pt idx="969">
                  <c:v>761.16431355671784</c:v>
                </c:pt>
                <c:pt idx="970">
                  <c:v>762.43558403186819</c:v>
                </c:pt>
                <c:pt idx="971">
                  <c:v>763.85643169088883</c:v>
                </c:pt>
                <c:pt idx="972">
                  <c:v>765.04876898092823</c:v>
                </c:pt>
                <c:pt idx="973">
                  <c:v>765.82239696335603</c:v>
                </c:pt>
                <c:pt idx="974">
                  <c:v>765.75416157790835</c:v>
                </c:pt>
                <c:pt idx="975">
                  <c:v>765.6670968579225</c:v>
                </c:pt>
                <c:pt idx="976">
                  <c:v>765.34461376355887</c:v>
                </c:pt>
                <c:pt idx="977">
                  <c:v>766.49989685643368</c:v>
                </c:pt>
                <c:pt idx="978">
                  <c:v>767.75034727733396</c:v>
                </c:pt>
                <c:pt idx="979">
                  <c:v>767.4957981776007</c:v>
                </c:pt>
                <c:pt idx="980">
                  <c:v>767.26432897576194</c:v>
                </c:pt>
                <c:pt idx="981">
                  <c:v>766.46177402065655</c:v>
                </c:pt>
                <c:pt idx="982">
                  <c:v>764.90656708524568</c:v>
                </c:pt>
                <c:pt idx="983">
                  <c:v>763.41032596656089</c:v>
                </c:pt>
                <c:pt idx="984">
                  <c:v>761.945962159386</c:v>
                </c:pt>
                <c:pt idx="985">
                  <c:v>761.75005580712457</c:v>
                </c:pt>
                <c:pt idx="986">
                  <c:v>762.54788042786709</c:v>
                </c:pt>
                <c:pt idx="987">
                  <c:v>762.16040218386183</c:v>
                </c:pt>
                <c:pt idx="988">
                  <c:v>760.56427492500234</c:v>
                </c:pt>
                <c:pt idx="989">
                  <c:v>759.8942140618044</c:v>
                </c:pt>
                <c:pt idx="990">
                  <c:v>759.37645294469905</c:v>
                </c:pt>
                <c:pt idx="991">
                  <c:v>758.52330988347455</c:v>
                </c:pt>
                <c:pt idx="992">
                  <c:v>758.7264491297766</c:v>
                </c:pt>
                <c:pt idx="993">
                  <c:v>760.28418768524762</c:v>
                </c:pt>
                <c:pt idx="994">
                  <c:v>762.54675469107576</c:v>
                </c:pt>
                <c:pt idx="995">
                  <c:v>763.75134212458954</c:v>
                </c:pt>
                <c:pt idx="996">
                  <c:v>764.24083080032335</c:v>
                </c:pt>
                <c:pt idx="997">
                  <c:v>765.54564938684541</c:v>
                </c:pt>
                <c:pt idx="998">
                  <c:v>766.98277867131662</c:v>
                </c:pt>
                <c:pt idx="999">
                  <c:v>767.78233136194228</c:v>
                </c:pt>
                <c:pt idx="1000">
                  <c:v>767.50616352368615</c:v>
                </c:pt>
                <c:pt idx="1001">
                  <c:v>767.11842096525083</c:v>
                </c:pt>
                <c:pt idx="1002">
                  <c:v>767.15212116583075</c:v>
                </c:pt>
                <c:pt idx="1003">
                  <c:v>766.16290791499046</c:v>
                </c:pt>
                <c:pt idx="1004">
                  <c:v>764.89148873049214</c:v>
                </c:pt>
                <c:pt idx="1005">
                  <c:v>763.95604705768528</c:v>
                </c:pt>
                <c:pt idx="1006">
                  <c:v>762.70825211475415</c:v>
                </c:pt>
                <c:pt idx="1007">
                  <c:v>761.46294454753854</c:v>
                </c:pt>
                <c:pt idx="1008">
                  <c:v>760.40149257511553</c:v>
                </c:pt>
                <c:pt idx="1009">
                  <c:v>760.29706778124057</c:v>
                </c:pt>
                <c:pt idx="1010">
                  <c:v>761.00337391434482</c:v>
                </c:pt>
                <c:pt idx="1011">
                  <c:v>761.34305451734099</c:v>
                </c:pt>
                <c:pt idx="1012">
                  <c:v>760.62637540506682</c:v>
                </c:pt>
                <c:pt idx="1013">
                  <c:v>760.59715526507159</c:v>
                </c:pt>
                <c:pt idx="1014">
                  <c:v>761.70823579047249</c:v>
                </c:pt>
                <c:pt idx="1015">
                  <c:v>762.11959519433344</c:v>
                </c:pt>
                <c:pt idx="1016">
                  <c:v>761.45091404145114</c:v>
                </c:pt>
                <c:pt idx="1017">
                  <c:v>760.82350839701576</c:v>
                </c:pt>
                <c:pt idx="1018">
                  <c:v>760.15666690427167</c:v>
                </c:pt>
                <c:pt idx="1019">
                  <c:v>759.14434631627375</c:v>
                </c:pt>
                <c:pt idx="1020">
                  <c:v>759.84654112253725</c:v>
                </c:pt>
                <c:pt idx="1021">
                  <c:v>762.06549464825127</c:v>
                </c:pt>
                <c:pt idx="1022">
                  <c:v>763.22714133594968</c:v>
                </c:pt>
                <c:pt idx="1023">
                  <c:v>764.1033782314023</c:v>
                </c:pt>
                <c:pt idx="1024">
                  <c:v>763.64772227941683</c:v>
                </c:pt>
                <c:pt idx="1025">
                  <c:v>761.23787729094715</c:v>
                </c:pt>
                <c:pt idx="1026">
                  <c:v>759.33451688201455</c:v>
                </c:pt>
                <c:pt idx="1027">
                  <c:v>759.37724043066362</c:v>
                </c:pt>
                <c:pt idx="1028">
                  <c:v>761.54485194302219</c:v>
                </c:pt>
                <c:pt idx="1029">
                  <c:v>763.82893331048433</c:v>
                </c:pt>
                <c:pt idx="1030">
                  <c:v>764.06721982759359</c:v>
                </c:pt>
                <c:pt idx="1031">
                  <c:v>762.70510811836618</c:v>
                </c:pt>
                <c:pt idx="1032">
                  <c:v>761.34124267611935</c:v>
                </c:pt>
                <c:pt idx="1033">
                  <c:v>761.16329648588248</c:v>
                </c:pt>
                <c:pt idx="1034">
                  <c:v>762.18271123692421</c:v>
                </c:pt>
                <c:pt idx="1035">
                  <c:v>762.28628258214985</c:v>
                </c:pt>
                <c:pt idx="1036">
                  <c:v>761.43430870408531</c:v>
                </c:pt>
                <c:pt idx="1037">
                  <c:v>761.42396600285133</c:v>
                </c:pt>
                <c:pt idx="1038">
                  <c:v>761.77639437879327</c:v>
                </c:pt>
                <c:pt idx="1039">
                  <c:v>762.04726147552583</c:v>
                </c:pt>
                <c:pt idx="1040">
                  <c:v>762.22501491837147</c:v>
                </c:pt>
                <c:pt idx="1041">
                  <c:v>762.36414013542685</c:v>
                </c:pt>
                <c:pt idx="1042">
                  <c:v>762.44365725739112</c:v>
                </c:pt>
                <c:pt idx="1043">
                  <c:v>763.10900180361443</c:v>
                </c:pt>
                <c:pt idx="1044">
                  <c:v>763.714712036322</c:v>
                </c:pt>
                <c:pt idx="1045">
                  <c:v>762.98189167788212</c:v>
                </c:pt>
                <c:pt idx="1046">
                  <c:v>763.28706659211366</c:v>
                </c:pt>
                <c:pt idx="1047">
                  <c:v>764.188030418778</c:v>
                </c:pt>
                <c:pt idx="1048">
                  <c:v>762.67096021923305</c:v>
                </c:pt>
                <c:pt idx="1049">
                  <c:v>763.09212585470311</c:v>
                </c:pt>
                <c:pt idx="1050">
                  <c:v>765.75544202370247</c:v>
                </c:pt>
                <c:pt idx="1051">
                  <c:v>767.07451651495501</c:v>
                </c:pt>
                <c:pt idx="1052">
                  <c:v>767.19745075619971</c:v>
                </c:pt>
                <c:pt idx="1053">
                  <c:v>766.88790409718274</c:v>
                </c:pt>
                <c:pt idx="1054">
                  <c:v>767.60719739973717</c:v>
                </c:pt>
                <c:pt idx="1055">
                  <c:v>768.82204412126373</c:v>
                </c:pt>
                <c:pt idx="1056">
                  <c:v>769.84856444664626</c:v>
                </c:pt>
                <c:pt idx="1057">
                  <c:v>771.70945935158466</c:v>
                </c:pt>
                <c:pt idx="1058">
                  <c:v>773.1058192942977</c:v>
                </c:pt>
                <c:pt idx="1059">
                  <c:v>772.90503706969923</c:v>
                </c:pt>
                <c:pt idx="1060">
                  <c:v>772.5193762135176</c:v>
                </c:pt>
                <c:pt idx="1061">
                  <c:v>772.16685863821465</c:v>
                </c:pt>
                <c:pt idx="1062">
                  <c:v>771.08632794811706</c:v>
                </c:pt>
                <c:pt idx="1063">
                  <c:v>769.12839805249178</c:v>
                </c:pt>
                <c:pt idx="1064">
                  <c:v>767.95172588657158</c:v>
                </c:pt>
                <c:pt idx="1065">
                  <c:v>767.25290148541114</c:v>
                </c:pt>
                <c:pt idx="1066">
                  <c:v>766.01819095852773</c:v>
                </c:pt>
                <c:pt idx="1067">
                  <c:v>765.17376793740357</c:v>
                </c:pt>
                <c:pt idx="1068">
                  <c:v>765.18674529357872</c:v>
                </c:pt>
                <c:pt idx="1069">
                  <c:v>765.60089493434486</c:v>
                </c:pt>
                <c:pt idx="1070">
                  <c:v>766.12653708330413</c:v>
                </c:pt>
                <c:pt idx="1071">
                  <c:v>766.90680285992403</c:v>
                </c:pt>
                <c:pt idx="1072">
                  <c:v>768.05824004950318</c:v>
                </c:pt>
                <c:pt idx="1073">
                  <c:v>769.44763632966385</c:v>
                </c:pt>
                <c:pt idx="1074">
                  <c:v>769.81626951706971</c:v>
                </c:pt>
                <c:pt idx="1075">
                  <c:v>769.71809154940388</c:v>
                </c:pt>
                <c:pt idx="1076">
                  <c:v>770.58657388690472</c:v>
                </c:pt>
                <c:pt idx="1077">
                  <c:v>770.74284025920247</c:v>
                </c:pt>
                <c:pt idx="1078">
                  <c:v>769.31302171652908</c:v>
                </c:pt>
                <c:pt idx="1079">
                  <c:v>768.11362609629509</c:v>
                </c:pt>
                <c:pt idx="1080">
                  <c:v>767.4210859294692</c:v>
                </c:pt>
                <c:pt idx="1081">
                  <c:v>767.14939445238633</c:v>
                </c:pt>
                <c:pt idx="1082">
                  <c:v>767.73566926253523</c:v>
                </c:pt>
                <c:pt idx="1083">
                  <c:v>768.33671203179904</c:v>
                </c:pt>
                <c:pt idx="1084">
                  <c:v>768.58733272726624</c:v>
                </c:pt>
                <c:pt idx="1085">
                  <c:v>769.16240478316706</c:v>
                </c:pt>
                <c:pt idx="1086">
                  <c:v>769.73695418481748</c:v>
                </c:pt>
                <c:pt idx="1087">
                  <c:v>769.15856150902084</c:v>
                </c:pt>
                <c:pt idx="1088">
                  <c:v>769.38796083149191</c:v>
                </c:pt>
                <c:pt idx="1089">
                  <c:v>770.43292737254546</c:v>
                </c:pt>
                <c:pt idx="1090">
                  <c:v>771.39698397481891</c:v>
                </c:pt>
                <c:pt idx="1091">
                  <c:v>772.21778308534522</c:v>
                </c:pt>
                <c:pt idx="1092">
                  <c:v>771.61528571347435</c:v>
                </c:pt>
                <c:pt idx="1093">
                  <c:v>770.21982681952227</c:v>
                </c:pt>
                <c:pt idx="1094">
                  <c:v>769.41577537929356</c:v>
                </c:pt>
                <c:pt idx="1095">
                  <c:v>769.00749397262553</c:v>
                </c:pt>
                <c:pt idx="1096">
                  <c:v>768.53824260137014</c:v>
                </c:pt>
                <c:pt idx="1097">
                  <c:v>767.81545846888775</c:v>
                </c:pt>
                <c:pt idx="1098">
                  <c:v>767.14512667876807</c:v>
                </c:pt>
                <c:pt idx="1099">
                  <c:v>767.4684626303731</c:v>
                </c:pt>
                <c:pt idx="1100">
                  <c:v>768.67252033870989</c:v>
                </c:pt>
                <c:pt idx="1101">
                  <c:v>769.7155666099311</c:v>
                </c:pt>
                <c:pt idx="1102">
                  <c:v>769.87936160946276</c:v>
                </c:pt>
                <c:pt idx="1103">
                  <c:v>769.61924820089905</c:v>
                </c:pt>
                <c:pt idx="1104">
                  <c:v>770.01985045673905</c:v>
                </c:pt>
                <c:pt idx="1105">
                  <c:v>770.84996523317636</c:v>
                </c:pt>
                <c:pt idx="1106">
                  <c:v>771.82816217303071</c:v>
                </c:pt>
                <c:pt idx="1107">
                  <c:v>773.07179661444695</c:v>
                </c:pt>
                <c:pt idx="1108">
                  <c:v>773.12375424436493</c:v>
                </c:pt>
                <c:pt idx="1109">
                  <c:v>771.81038794182416</c:v>
                </c:pt>
                <c:pt idx="1110">
                  <c:v>771.06809985338157</c:v>
                </c:pt>
                <c:pt idx="1111">
                  <c:v>770.67808055580872</c:v>
                </c:pt>
                <c:pt idx="1112">
                  <c:v>770.02845241442674</c:v>
                </c:pt>
                <c:pt idx="1113">
                  <c:v>769.76420437326783</c:v>
                </c:pt>
                <c:pt idx="1114">
                  <c:v>769.76702449050424</c:v>
                </c:pt>
                <c:pt idx="1115">
                  <c:v>769.77842718266459</c:v>
                </c:pt>
                <c:pt idx="1116">
                  <c:v>769.59609736886011</c:v>
                </c:pt>
                <c:pt idx="1117">
                  <c:v>769.88557500642275</c:v>
                </c:pt>
                <c:pt idx="1118">
                  <c:v>769.85647289022779</c:v>
                </c:pt>
                <c:pt idx="1119">
                  <c:v>769.10521113982793</c:v>
                </c:pt>
                <c:pt idx="1120">
                  <c:v>767.97757037770111</c:v>
                </c:pt>
                <c:pt idx="1121">
                  <c:v>766.83356647299729</c:v>
                </c:pt>
                <c:pt idx="1122">
                  <c:v>767.02225458073769</c:v>
                </c:pt>
                <c:pt idx="1123">
                  <c:v>767.52730384543884</c:v>
                </c:pt>
                <c:pt idx="1124">
                  <c:v>767.14796152053179</c:v>
                </c:pt>
                <c:pt idx="1125">
                  <c:v>766.72705602260521</c:v>
                </c:pt>
                <c:pt idx="1126">
                  <c:v>767.02980980204734</c:v>
                </c:pt>
                <c:pt idx="1127">
                  <c:v>768.0334204385972</c:v>
                </c:pt>
                <c:pt idx="1128">
                  <c:v>768.93226214626259</c:v>
                </c:pt>
                <c:pt idx="1129">
                  <c:v>768.59646387349494</c:v>
                </c:pt>
                <c:pt idx="1130">
                  <c:v>768.41021840213784</c:v>
                </c:pt>
                <c:pt idx="1131">
                  <c:v>769.01019603098041</c:v>
                </c:pt>
                <c:pt idx="1132">
                  <c:v>770.62924453152243</c:v>
                </c:pt>
                <c:pt idx="1133">
                  <c:v>771.08938997889595</c:v>
                </c:pt>
                <c:pt idx="1134">
                  <c:v>769.34410865128166</c:v>
                </c:pt>
                <c:pt idx="1135">
                  <c:v>766.5127086271707</c:v>
                </c:pt>
                <c:pt idx="1136">
                  <c:v>763.38578696365983</c:v>
                </c:pt>
                <c:pt idx="1137">
                  <c:v>760.38854913591297</c:v>
                </c:pt>
                <c:pt idx="1138">
                  <c:v>759.37790044476185</c:v>
                </c:pt>
                <c:pt idx="1139">
                  <c:v>760.80862677646348</c:v>
                </c:pt>
                <c:pt idx="1140">
                  <c:v>761.28048532120226</c:v>
                </c:pt>
                <c:pt idx="1141">
                  <c:v>760.5533796609169</c:v>
                </c:pt>
                <c:pt idx="1142">
                  <c:v>759.70055994524455</c:v>
                </c:pt>
                <c:pt idx="1143">
                  <c:v>758.96125102862823</c:v>
                </c:pt>
                <c:pt idx="1144">
                  <c:v>759.0912144781131</c:v>
                </c:pt>
                <c:pt idx="1145">
                  <c:v>758.99362105070009</c:v>
                </c:pt>
                <c:pt idx="1146">
                  <c:v>759.43397072336847</c:v>
                </c:pt>
                <c:pt idx="1147">
                  <c:v>760.09754734549915</c:v>
                </c:pt>
                <c:pt idx="1148">
                  <c:v>759.4635240544967</c:v>
                </c:pt>
                <c:pt idx="1149">
                  <c:v>759.86597590052224</c:v>
                </c:pt>
                <c:pt idx="1150">
                  <c:v>762.68421753961593</c:v>
                </c:pt>
                <c:pt idx="1151">
                  <c:v>764.39478115950567</c:v>
                </c:pt>
                <c:pt idx="1152">
                  <c:v>764.51950296720997</c:v>
                </c:pt>
                <c:pt idx="1153">
                  <c:v>764.34627806052663</c:v>
                </c:pt>
                <c:pt idx="1154">
                  <c:v>764.04005465467685</c:v>
                </c:pt>
                <c:pt idx="1155">
                  <c:v>763.96748613754585</c:v>
                </c:pt>
                <c:pt idx="1156">
                  <c:v>764.31230030964139</c:v>
                </c:pt>
                <c:pt idx="1157">
                  <c:v>764.89562073548245</c:v>
                </c:pt>
                <c:pt idx="1158">
                  <c:v>765.90605166163209</c:v>
                </c:pt>
                <c:pt idx="1159">
                  <c:v>766.94020514990814</c:v>
                </c:pt>
                <c:pt idx="1160">
                  <c:v>766.8796040803818</c:v>
                </c:pt>
                <c:pt idx="1161">
                  <c:v>768.81793062923646</c:v>
                </c:pt>
                <c:pt idx="1162">
                  <c:v>769.58577561516836</c:v>
                </c:pt>
                <c:pt idx="1163">
                  <c:v>768.10592448824218</c:v>
                </c:pt>
                <c:pt idx="1164">
                  <c:v>769.1397925821318</c:v>
                </c:pt>
                <c:pt idx="1165">
                  <c:v>770.91698997950039</c:v>
                </c:pt>
                <c:pt idx="1166">
                  <c:v>771.37956503391604</c:v>
                </c:pt>
                <c:pt idx="1167">
                  <c:v>771.08992852182564</c:v>
                </c:pt>
                <c:pt idx="1168">
                  <c:v>771.83815010672788</c:v>
                </c:pt>
                <c:pt idx="1169">
                  <c:v>772.83363582523975</c:v>
                </c:pt>
                <c:pt idx="1170">
                  <c:v>772.74875012245832</c:v>
                </c:pt>
                <c:pt idx="1171">
                  <c:v>772.05644928318327</c:v>
                </c:pt>
                <c:pt idx="1172">
                  <c:v>772.93601293829306</c:v>
                </c:pt>
                <c:pt idx="1173">
                  <c:v>773.59536704454649</c:v>
                </c:pt>
                <c:pt idx="1174">
                  <c:v>694.42652382763595</c:v>
                </c:pt>
                <c:pt idx="1175">
                  <c:v>653.44956211351348</c:v>
                </c:pt>
                <c:pt idx="1176">
                  <c:v>709.00822340684726</c:v>
                </c:pt>
                <c:pt idx="1177">
                  <c:v>772.97377218919655</c:v>
                </c:pt>
                <c:pt idx="1178">
                  <c:v>811.72722872104384</c:v>
                </c:pt>
                <c:pt idx="1179">
                  <c:v>830.90128746164214</c:v>
                </c:pt>
                <c:pt idx="1180">
                  <c:v>828.22750917119993</c:v>
                </c:pt>
                <c:pt idx="1181">
                  <c:v>793.37688758894978</c:v>
                </c:pt>
                <c:pt idx="1182">
                  <c:v>622.36058561116567</c:v>
                </c:pt>
                <c:pt idx="1183">
                  <c:v>331.74155112603478</c:v>
                </c:pt>
                <c:pt idx="1184">
                  <c:v>224.47699932831298</c:v>
                </c:pt>
                <c:pt idx="1185">
                  <c:v>150.15667907179261</c:v>
                </c:pt>
                <c:pt idx="1186">
                  <c:v>106.56248020818749</c:v>
                </c:pt>
                <c:pt idx="1187">
                  <c:v>83.017607286889444</c:v>
                </c:pt>
                <c:pt idx="1188">
                  <c:v>72.096785891272972</c:v>
                </c:pt>
                <c:pt idx="1189">
                  <c:v>70.73479333088865</c:v>
                </c:pt>
                <c:pt idx="1190">
                  <c:v>49.620037390845837</c:v>
                </c:pt>
                <c:pt idx="1191">
                  <c:v>13.85042932138419</c:v>
                </c:pt>
                <c:pt idx="1192">
                  <c:v>0.87077182591626123</c:v>
                </c:pt>
              </c:numCache>
            </c:numRef>
          </c:val>
          <c:smooth val="0"/>
          <c:extLst>
            <c:ext xmlns:c16="http://schemas.microsoft.com/office/drawing/2014/chart" uri="{C3380CC4-5D6E-409C-BE32-E72D297353CC}">
              <c16:uniqueId val="{00000002-4DC0-4C0C-9A48-A4A610FC351E}"/>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sSweden_Nether_600LPF_125Ah!$H$1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sSweden_Nether_600LPF_125Ah!$A$2:$A$1194</c:f>
              <c:numCache>
                <c:formatCode>General</c:formatCode>
                <c:ptCount val="119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numCache>
            </c:numRef>
          </c:xVal>
          <c:yVal>
            <c:numRef>
              <c:f>sSweden_Nether_600LPF_125Ah!$H$2:$H$1194</c:f>
              <c:numCache>
                <c:formatCode>General</c:formatCode>
                <c:ptCount val="1193"/>
                <c:pt idx="0">
                  <c:v>50</c:v>
                </c:pt>
                <c:pt idx="1">
                  <c:v>50.5428687088679</c:v>
                </c:pt>
                <c:pt idx="2">
                  <c:v>50.001183844471399</c:v>
                </c:pt>
                <c:pt idx="3">
                  <c:v>47.693338978117502</c:v>
                </c:pt>
                <c:pt idx="4">
                  <c:v>44.148804075467403</c:v>
                </c:pt>
                <c:pt idx="5">
                  <c:v>39.815618265827503</c:v>
                </c:pt>
                <c:pt idx="6">
                  <c:v>36.0282330779266</c:v>
                </c:pt>
                <c:pt idx="7">
                  <c:v>32.375564923931599</c:v>
                </c:pt>
                <c:pt idx="8">
                  <c:v>32.700149107889999</c:v>
                </c:pt>
                <c:pt idx="9">
                  <c:v>37.641983466783302</c:v>
                </c:pt>
                <c:pt idx="10">
                  <c:v>43.181673528152302</c:v>
                </c:pt>
                <c:pt idx="11">
                  <c:v>47.399513934927803</c:v>
                </c:pt>
                <c:pt idx="12">
                  <c:v>47.657985448646002</c:v>
                </c:pt>
                <c:pt idx="13">
                  <c:v>42.7172247694104</c:v>
                </c:pt>
                <c:pt idx="14">
                  <c:v>37.693596872368303</c:v>
                </c:pt>
                <c:pt idx="15">
                  <c:v>33.787434066559697</c:v>
                </c:pt>
                <c:pt idx="16">
                  <c:v>33.456865281496498</c:v>
                </c:pt>
                <c:pt idx="17">
                  <c:v>33.936460057869098</c:v>
                </c:pt>
                <c:pt idx="18">
                  <c:v>32.829302119395301</c:v>
                </c:pt>
                <c:pt idx="19">
                  <c:v>32.131934227276702</c:v>
                </c:pt>
                <c:pt idx="20">
                  <c:v>32.556931218150602</c:v>
                </c:pt>
                <c:pt idx="21">
                  <c:v>33.148220692183401</c:v>
                </c:pt>
                <c:pt idx="22">
                  <c:v>34.638758158519003</c:v>
                </c:pt>
                <c:pt idx="23">
                  <c:v>40.377071093735601</c:v>
                </c:pt>
                <c:pt idx="24">
                  <c:v>46.865849476131103</c:v>
                </c:pt>
                <c:pt idx="25">
                  <c:v>49.744225967942597</c:v>
                </c:pt>
                <c:pt idx="26">
                  <c:v>46.806138134716903</c:v>
                </c:pt>
                <c:pt idx="27">
                  <c:v>44.279058854511199</c:v>
                </c:pt>
                <c:pt idx="28">
                  <c:v>44.402888268549802</c:v>
                </c:pt>
                <c:pt idx="29">
                  <c:v>44.718511635461603</c:v>
                </c:pt>
                <c:pt idx="30">
                  <c:v>45.130850083453197</c:v>
                </c:pt>
                <c:pt idx="31">
                  <c:v>45.580784325073402</c:v>
                </c:pt>
                <c:pt idx="32">
                  <c:v>45.955296120727297</c:v>
                </c:pt>
                <c:pt idx="33">
                  <c:v>46.171688467081303</c:v>
                </c:pt>
                <c:pt idx="34">
                  <c:v>46.451579779280401</c:v>
                </c:pt>
                <c:pt idx="35">
                  <c:v>46.8288728514977</c:v>
                </c:pt>
                <c:pt idx="36">
                  <c:v>47.350609786200202</c:v>
                </c:pt>
                <c:pt idx="37">
                  <c:v>47.995886157384298</c:v>
                </c:pt>
                <c:pt idx="38">
                  <c:v>47.989110804639601</c:v>
                </c:pt>
                <c:pt idx="39">
                  <c:v>48.436448479238202</c:v>
                </c:pt>
                <c:pt idx="40">
                  <c:v>49.2583176870179</c:v>
                </c:pt>
                <c:pt idx="41">
                  <c:v>49.581981134484799</c:v>
                </c:pt>
                <c:pt idx="42">
                  <c:v>49.808223885689998</c:v>
                </c:pt>
                <c:pt idx="43">
                  <c:v>49.9909769853329</c:v>
                </c:pt>
                <c:pt idx="44">
                  <c:v>50.087813987123802</c:v>
                </c:pt>
                <c:pt idx="45">
                  <c:v>50.116318150558001</c:v>
                </c:pt>
                <c:pt idx="46">
                  <c:v>50.112303132195997</c:v>
                </c:pt>
                <c:pt idx="47">
                  <c:v>50.023639735302403</c:v>
                </c:pt>
                <c:pt idx="48">
                  <c:v>50.1425982784124</c:v>
                </c:pt>
                <c:pt idx="49">
                  <c:v>50.560822608737404</c:v>
                </c:pt>
                <c:pt idx="50">
                  <c:v>50.877096029048403</c:v>
                </c:pt>
                <c:pt idx="51">
                  <c:v>51.009470566003102</c:v>
                </c:pt>
                <c:pt idx="52">
                  <c:v>51.076812582603402</c:v>
                </c:pt>
                <c:pt idx="53">
                  <c:v>51.149923737903102</c:v>
                </c:pt>
                <c:pt idx="54">
                  <c:v>51.215981772482301</c:v>
                </c:pt>
                <c:pt idx="55">
                  <c:v>51.198479254330103</c:v>
                </c:pt>
                <c:pt idx="56">
                  <c:v>51.134142611467702</c:v>
                </c:pt>
                <c:pt idx="57">
                  <c:v>51.055282131583198</c:v>
                </c:pt>
                <c:pt idx="58">
                  <c:v>50.923515245376201</c:v>
                </c:pt>
                <c:pt idx="59">
                  <c:v>50.7861889113614</c:v>
                </c:pt>
                <c:pt idx="60">
                  <c:v>50.661219130510297</c:v>
                </c:pt>
                <c:pt idx="61">
                  <c:v>50.521333952643403</c:v>
                </c:pt>
                <c:pt idx="62">
                  <c:v>50.411872317714803</c:v>
                </c:pt>
                <c:pt idx="63">
                  <c:v>50.321761161425499</c:v>
                </c:pt>
                <c:pt idx="64">
                  <c:v>50.285990684920101</c:v>
                </c:pt>
                <c:pt idx="65">
                  <c:v>50.276359374803597</c:v>
                </c:pt>
                <c:pt idx="66">
                  <c:v>50.259862052939503</c:v>
                </c:pt>
                <c:pt idx="67">
                  <c:v>50.251671224267</c:v>
                </c:pt>
                <c:pt idx="68">
                  <c:v>50.218207844618902</c:v>
                </c:pt>
                <c:pt idx="69">
                  <c:v>50.172863337387398</c:v>
                </c:pt>
                <c:pt idx="70">
                  <c:v>50.153043886331098</c:v>
                </c:pt>
                <c:pt idx="71">
                  <c:v>50.164363703533901</c:v>
                </c:pt>
                <c:pt idx="72">
                  <c:v>50.144791909438602</c:v>
                </c:pt>
                <c:pt idx="73">
                  <c:v>50.113957077077202</c:v>
                </c:pt>
                <c:pt idx="74">
                  <c:v>50.1035748783112</c:v>
                </c:pt>
                <c:pt idx="75">
                  <c:v>50.042375750555401</c:v>
                </c:pt>
                <c:pt idx="76">
                  <c:v>49.992616950825301</c:v>
                </c:pt>
                <c:pt idx="77">
                  <c:v>49.990259189026403</c:v>
                </c:pt>
                <c:pt idx="78">
                  <c:v>49.972609517277</c:v>
                </c:pt>
                <c:pt idx="79">
                  <c:v>49.898695922377499</c:v>
                </c:pt>
                <c:pt idx="80">
                  <c:v>49.797713968000799</c:v>
                </c:pt>
                <c:pt idx="81">
                  <c:v>49.729545763445401</c:v>
                </c:pt>
                <c:pt idx="82">
                  <c:v>49.682701741037903</c:v>
                </c:pt>
                <c:pt idx="83">
                  <c:v>49.687041465805699</c:v>
                </c:pt>
                <c:pt idx="84">
                  <c:v>48.664212603154603</c:v>
                </c:pt>
                <c:pt idx="85">
                  <c:v>43.851748711640901</c:v>
                </c:pt>
                <c:pt idx="86">
                  <c:v>38.655120618531001</c:v>
                </c:pt>
                <c:pt idx="87">
                  <c:v>36.379789587553297</c:v>
                </c:pt>
                <c:pt idx="88">
                  <c:v>38.881312753575003</c:v>
                </c:pt>
                <c:pt idx="89">
                  <c:v>44.9146028368787</c:v>
                </c:pt>
                <c:pt idx="90">
                  <c:v>51.0712971487714</c:v>
                </c:pt>
                <c:pt idx="91">
                  <c:v>55.435184390602601</c:v>
                </c:pt>
                <c:pt idx="92">
                  <c:v>58.106301552269599</c:v>
                </c:pt>
                <c:pt idx="93">
                  <c:v>59.503638891852098</c:v>
                </c:pt>
                <c:pt idx="94">
                  <c:v>59.976204494899797</c:v>
                </c:pt>
                <c:pt idx="95">
                  <c:v>59.769439123868104</c:v>
                </c:pt>
                <c:pt idx="96">
                  <c:v>59.175244501854898</c:v>
                </c:pt>
                <c:pt idx="97">
                  <c:v>59.616999686284998</c:v>
                </c:pt>
                <c:pt idx="98">
                  <c:v>60.6511078498703</c:v>
                </c:pt>
                <c:pt idx="99">
                  <c:v>60.909232963568499</c:v>
                </c:pt>
                <c:pt idx="100">
                  <c:v>60.545663065990801</c:v>
                </c:pt>
                <c:pt idx="101">
                  <c:v>59.8264618859656</c:v>
                </c:pt>
                <c:pt idx="102">
                  <c:v>58.893496102053398</c:v>
                </c:pt>
                <c:pt idx="103">
                  <c:v>57.8946596429493</c:v>
                </c:pt>
                <c:pt idx="104">
                  <c:v>56.932525065767699</c:v>
                </c:pt>
                <c:pt idx="105">
                  <c:v>55.990126799281299</c:v>
                </c:pt>
                <c:pt idx="106">
                  <c:v>55.063656725909198</c:v>
                </c:pt>
                <c:pt idx="107">
                  <c:v>54.241490638767097</c:v>
                </c:pt>
                <c:pt idx="108">
                  <c:v>53.548218288730098</c:v>
                </c:pt>
                <c:pt idx="109">
                  <c:v>52.953040832576797</c:v>
                </c:pt>
                <c:pt idx="110">
                  <c:v>52.446483609814102</c:v>
                </c:pt>
                <c:pt idx="111">
                  <c:v>52.018499864745699</c:v>
                </c:pt>
                <c:pt idx="112">
                  <c:v>51.642655149101401</c:v>
                </c:pt>
                <c:pt idx="113">
                  <c:v>51.319292172538397</c:v>
                </c:pt>
                <c:pt idx="114">
                  <c:v>51.057643168839498</c:v>
                </c:pt>
                <c:pt idx="115">
                  <c:v>50.862884833193299</c:v>
                </c:pt>
                <c:pt idx="116">
                  <c:v>50.6829493177448</c:v>
                </c:pt>
                <c:pt idx="117">
                  <c:v>50.478613692091798</c:v>
                </c:pt>
                <c:pt idx="118">
                  <c:v>50.335217830047803</c:v>
                </c:pt>
                <c:pt idx="119">
                  <c:v>50.259214831527103</c:v>
                </c:pt>
                <c:pt idx="120">
                  <c:v>50.200107852690998</c:v>
                </c:pt>
                <c:pt idx="121">
                  <c:v>50.170728112962998</c:v>
                </c:pt>
                <c:pt idx="122">
                  <c:v>50.108972871686099</c:v>
                </c:pt>
                <c:pt idx="123">
                  <c:v>50.040193697723801</c:v>
                </c:pt>
                <c:pt idx="124">
                  <c:v>49.993561664185698</c:v>
                </c:pt>
                <c:pt idx="125">
                  <c:v>50.017259579418401</c:v>
                </c:pt>
                <c:pt idx="126">
                  <c:v>50.037631462489699</c:v>
                </c:pt>
                <c:pt idx="127">
                  <c:v>50.022704867654703</c:v>
                </c:pt>
                <c:pt idx="128">
                  <c:v>50.009978448244901</c:v>
                </c:pt>
                <c:pt idx="129">
                  <c:v>50.004152530252597</c:v>
                </c:pt>
                <c:pt idx="130">
                  <c:v>49.997906372320898</c:v>
                </c:pt>
                <c:pt idx="131">
                  <c:v>50.013158411340299</c:v>
                </c:pt>
                <c:pt idx="132">
                  <c:v>50.066508317558799</c:v>
                </c:pt>
                <c:pt idx="133">
                  <c:v>50.1101189660383</c:v>
                </c:pt>
                <c:pt idx="134">
                  <c:v>50.148113744228297</c:v>
                </c:pt>
                <c:pt idx="135">
                  <c:v>50.128808232021903</c:v>
                </c:pt>
                <c:pt idx="136">
                  <c:v>50.0851465421432</c:v>
                </c:pt>
                <c:pt idx="137">
                  <c:v>50.051783527247402</c:v>
                </c:pt>
                <c:pt idx="138">
                  <c:v>50.014766638271396</c:v>
                </c:pt>
                <c:pt idx="139">
                  <c:v>49.991332466072997</c:v>
                </c:pt>
                <c:pt idx="140">
                  <c:v>49.9938803013955</c:v>
                </c:pt>
                <c:pt idx="141">
                  <c:v>50.009787369245799</c:v>
                </c:pt>
                <c:pt idx="142">
                  <c:v>50.035600114073297</c:v>
                </c:pt>
                <c:pt idx="143">
                  <c:v>49.997706228839597</c:v>
                </c:pt>
                <c:pt idx="144">
                  <c:v>49.901820344251803</c:v>
                </c:pt>
                <c:pt idx="145">
                  <c:v>49.866647971364898</c:v>
                </c:pt>
                <c:pt idx="146">
                  <c:v>49.8960762660451</c:v>
                </c:pt>
                <c:pt idx="147">
                  <c:v>49.900155758430301</c:v>
                </c:pt>
                <c:pt idx="148">
                  <c:v>49.862822238601403</c:v>
                </c:pt>
                <c:pt idx="149">
                  <c:v>49.617409651559598</c:v>
                </c:pt>
                <c:pt idx="150">
                  <c:v>49.119565320729698</c:v>
                </c:pt>
                <c:pt idx="151">
                  <c:v>49.2129735203576</c:v>
                </c:pt>
                <c:pt idx="152">
                  <c:v>49.760965504832903</c:v>
                </c:pt>
                <c:pt idx="153">
                  <c:v>50.074491942099499</c:v>
                </c:pt>
                <c:pt idx="154">
                  <c:v>50.271132961507099</c:v>
                </c:pt>
                <c:pt idx="155">
                  <c:v>50.421048778567503</c:v>
                </c:pt>
                <c:pt idx="156">
                  <c:v>50.459817650057502</c:v>
                </c:pt>
                <c:pt idx="157">
                  <c:v>50.482934192097098</c:v>
                </c:pt>
                <c:pt idx="158">
                  <c:v>50.433409276764301</c:v>
                </c:pt>
                <c:pt idx="159">
                  <c:v>50.361522795450099</c:v>
                </c:pt>
                <c:pt idx="160">
                  <c:v>50.292608317612498</c:v>
                </c:pt>
                <c:pt idx="161">
                  <c:v>50.161086582791803</c:v>
                </c:pt>
                <c:pt idx="162">
                  <c:v>50.094123914808797</c:v>
                </c:pt>
                <c:pt idx="163">
                  <c:v>50.107162274715698</c:v>
                </c:pt>
                <c:pt idx="164">
                  <c:v>50.124052622797301</c:v>
                </c:pt>
                <c:pt idx="165">
                  <c:v>50.128449140405898</c:v>
                </c:pt>
                <c:pt idx="166">
                  <c:v>50.124966755791696</c:v>
                </c:pt>
                <c:pt idx="167">
                  <c:v>50.116817576760702</c:v>
                </c:pt>
                <c:pt idx="168">
                  <c:v>50.106197354474197</c:v>
                </c:pt>
                <c:pt idx="169">
                  <c:v>50.127597652676499</c:v>
                </c:pt>
                <c:pt idx="170">
                  <c:v>50.146149563472598</c:v>
                </c:pt>
                <c:pt idx="171">
                  <c:v>50.119941411025501</c:v>
                </c:pt>
                <c:pt idx="172">
                  <c:v>50.0840542246547</c:v>
                </c:pt>
                <c:pt idx="173">
                  <c:v>50.091024301554697</c:v>
                </c:pt>
                <c:pt idx="174">
                  <c:v>50.085970154794303</c:v>
                </c:pt>
                <c:pt idx="175">
                  <c:v>50.034136903596497</c:v>
                </c:pt>
                <c:pt idx="176">
                  <c:v>50.003175728096799</c:v>
                </c:pt>
                <c:pt idx="177">
                  <c:v>50.031098286364603</c:v>
                </c:pt>
                <c:pt idx="178">
                  <c:v>50.025270105455597</c:v>
                </c:pt>
                <c:pt idx="179">
                  <c:v>50.011386303008003</c:v>
                </c:pt>
                <c:pt idx="180">
                  <c:v>49.997374861360697</c:v>
                </c:pt>
                <c:pt idx="181">
                  <c:v>49.927782320785703</c:v>
                </c:pt>
                <c:pt idx="182">
                  <c:v>49.893502163236199</c:v>
                </c:pt>
                <c:pt idx="183">
                  <c:v>49.922193909407802</c:v>
                </c:pt>
                <c:pt idx="184">
                  <c:v>49.957588244163396</c:v>
                </c:pt>
                <c:pt idx="185">
                  <c:v>49.981348947495299</c:v>
                </c:pt>
                <c:pt idx="186">
                  <c:v>49.980311143245402</c:v>
                </c:pt>
                <c:pt idx="187">
                  <c:v>49.966577609412397</c:v>
                </c:pt>
                <c:pt idx="188">
                  <c:v>49.976273249539197</c:v>
                </c:pt>
                <c:pt idx="189">
                  <c:v>49.980892315900398</c:v>
                </c:pt>
                <c:pt idx="190">
                  <c:v>49.937565059451501</c:v>
                </c:pt>
                <c:pt idx="191">
                  <c:v>49.918920996298802</c:v>
                </c:pt>
                <c:pt idx="192">
                  <c:v>49.955983985407002</c:v>
                </c:pt>
                <c:pt idx="193">
                  <c:v>50.011405192723899</c:v>
                </c:pt>
                <c:pt idx="194">
                  <c:v>50.058908628194303</c:v>
                </c:pt>
                <c:pt idx="195">
                  <c:v>50.035676565196503</c:v>
                </c:pt>
                <c:pt idx="196">
                  <c:v>49.977574845529901</c:v>
                </c:pt>
                <c:pt idx="197">
                  <c:v>49.943002308943797</c:v>
                </c:pt>
                <c:pt idx="198">
                  <c:v>49.957558870878998</c:v>
                </c:pt>
                <c:pt idx="199">
                  <c:v>49.9966222868252</c:v>
                </c:pt>
                <c:pt idx="200">
                  <c:v>50.0207583058111</c:v>
                </c:pt>
                <c:pt idx="201">
                  <c:v>50.018055412975798</c:v>
                </c:pt>
                <c:pt idx="202">
                  <c:v>50.001484843911598</c:v>
                </c:pt>
                <c:pt idx="203">
                  <c:v>49.991245355615099</c:v>
                </c:pt>
                <c:pt idx="204">
                  <c:v>50.018412081681497</c:v>
                </c:pt>
                <c:pt idx="205">
                  <c:v>50.045767187538502</c:v>
                </c:pt>
                <c:pt idx="206">
                  <c:v>50.046308507464197</c:v>
                </c:pt>
                <c:pt idx="207">
                  <c:v>49.994860515883197</c:v>
                </c:pt>
                <c:pt idx="208">
                  <c:v>49.921401490608602</c:v>
                </c:pt>
                <c:pt idx="209">
                  <c:v>49.880098241980399</c:v>
                </c:pt>
                <c:pt idx="210">
                  <c:v>49.910059483531398</c:v>
                </c:pt>
                <c:pt idx="211">
                  <c:v>49.958399385355101</c:v>
                </c:pt>
                <c:pt idx="212">
                  <c:v>49.959511926323103</c:v>
                </c:pt>
                <c:pt idx="213">
                  <c:v>49.997641053507998</c:v>
                </c:pt>
                <c:pt idx="214">
                  <c:v>50.063284916132602</c:v>
                </c:pt>
                <c:pt idx="215">
                  <c:v>50.0840109941851</c:v>
                </c:pt>
                <c:pt idx="216">
                  <c:v>50.029092184800298</c:v>
                </c:pt>
                <c:pt idx="217">
                  <c:v>49.951858196143903</c:v>
                </c:pt>
                <c:pt idx="218">
                  <c:v>49.939813842241101</c:v>
                </c:pt>
                <c:pt idx="219">
                  <c:v>50.012946534559198</c:v>
                </c:pt>
                <c:pt idx="220">
                  <c:v>50.049796870031898</c:v>
                </c:pt>
                <c:pt idx="221">
                  <c:v>50.027888183185603</c:v>
                </c:pt>
                <c:pt idx="222">
                  <c:v>49.980066438008201</c:v>
                </c:pt>
                <c:pt idx="223">
                  <c:v>49.923583121901402</c:v>
                </c:pt>
                <c:pt idx="224">
                  <c:v>49.925625154239803</c:v>
                </c:pt>
                <c:pt idx="225">
                  <c:v>49.942031385249301</c:v>
                </c:pt>
                <c:pt idx="226">
                  <c:v>49.940842513395502</c:v>
                </c:pt>
                <c:pt idx="227">
                  <c:v>49.942955934970399</c:v>
                </c:pt>
                <c:pt idx="228">
                  <c:v>49.9469950744218</c:v>
                </c:pt>
                <c:pt idx="229">
                  <c:v>49.985054234937401</c:v>
                </c:pt>
                <c:pt idx="230">
                  <c:v>50.202262210959198</c:v>
                </c:pt>
                <c:pt idx="231">
                  <c:v>50.433081612599402</c:v>
                </c:pt>
                <c:pt idx="232">
                  <c:v>50.591632695506803</c:v>
                </c:pt>
                <c:pt idx="233">
                  <c:v>50.732706468655799</c:v>
                </c:pt>
                <c:pt idx="234">
                  <c:v>50.781123318478002</c:v>
                </c:pt>
                <c:pt idx="235">
                  <c:v>50.544348411367899</c:v>
                </c:pt>
                <c:pt idx="236">
                  <c:v>49.661024378796</c:v>
                </c:pt>
                <c:pt idx="237">
                  <c:v>48.652077109427204</c:v>
                </c:pt>
                <c:pt idx="238">
                  <c:v>48.0513786772296</c:v>
                </c:pt>
                <c:pt idx="239">
                  <c:v>47.726008701986501</c:v>
                </c:pt>
                <c:pt idx="240">
                  <c:v>47.637240635265101</c:v>
                </c:pt>
                <c:pt idx="241">
                  <c:v>47.705562449864203</c:v>
                </c:pt>
                <c:pt idx="242">
                  <c:v>47.858639823496397</c:v>
                </c:pt>
                <c:pt idx="243">
                  <c:v>48.019092538102399</c:v>
                </c:pt>
                <c:pt idx="244">
                  <c:v>48.169642274667702</c:v>
                </c:pt>
                <c:pt idx="245">
                  <c:v>48.365992747871303</c:v>
                </c:pt>
                <c:pt idx="246">
                  <c:v>48.546017496637099</c:v>
                </c:pt>
                <c:pt idx="247">
                  <c:v>48.698086317772201</c:v>
                </c:pt>
                <c:pt idx="248">
                  <c:v>48.870515794218598</c:v>
                </c:pt>
                <c:pt idx="249">
                  <c:v>49.045086233206398</c:v>
                </c:pt>
                <c:pt idx="250">
                  <c:v>49.1986104902115</c:v>
                </c:pt>
                <c:pt idx="251">
                  <c:v>49.315234599316902</c:v>
                </c:pt>
                <c:pt idx="252">
                  <c:v>49.3892536646078</c:v>
                </c:pt>
                <c:pt idx="253">
                  <c:v>49.449872630017097</c:v>
                </c:pt>
                <c:pt idx="254">
                  <c:v>49.530048942474401</c:v>
                </c:pt>
                <c:pt idx="255">
                  <c:v>49.649348097530897</c:v>
                </c:pt>
                <c:pt idx="256">
                  <c:v>49.685451572496703</c:v>
                </c:pt>
                <c:pt idx="257">
                  <c:v>49.568935288327701</c:v>
                </c:pt>
                <c:pt idx="258">
                  <c:v>50.075319919695097</c:v>
                </c:pt>
                <c:pt idx="259">
                  <c:v>50.889914665758397</c:v>
                </c:pt>
                <c:pt idx="260">
                  <c:v>51.274933641418599</c:v>
                </c:pt>
                <c:pt idx="261">
                  <c:v>51.443063460227499</c:v>
                </c:pt>
                <c:pt idx="262">
                  <c:v>51.506130012054797</c:v>
                </c:pt>
                <c:pt idx="263">
                  <c:v>51.439965606487199</c:v>
                </c:pt>
                <c:pt idx="264">
                  <c:v>51.318726039264199</c:v>
                </c:pt>
                <c:pt idx="265">
                  <c:v>51.277717711186597</c:v>
                </c:pt>
                <c:pt idx="266">
                  <c:v>51.311207055878803</c:v>
                </c:pt>
                <c:pt idx="267">
                  <c:v>51.228509456679198</c:v>
                </c:pt>
                <c:pt idx="268">
                  <c:v>50.998817223033001</c:v>
                </c:pt>
                <c:pt idx="269">
                  <c:v>50.833650494560601</c:v>
                </c:pt>
                <c:pt idx="270">
                  <c:v>50.698800571844103</c:v>
                </c:pt>
                <c:pt idx="271">
                  <c:v>50.540159679105997</c:v>
                </c:pt>
                <c:pt idx="272">
                  <c:v>50.383611445129397</c:v>
                </c:pt>
                <c:pt idx="273">
                  <c:v>50.273829598513998</c:v>
                </c:pt>
                <c:pt idx="274">
                  <c:v>50.237837085525904</c:v>
                </c:pt>
                <c:pt idx="275">
                  <c:v>50.119135597495799</c:v>
                </c:pt>
                <c:pt idx="276">
                  <c:v>49.988922929740802</c:v>
                </c:pt>
                <c:pt idx="277">
                  <c:v>50.0035596840209</c:v>
                </c:pt>
                <c:pt idx="278">
                  <c:v>50.118319014175697</c:v>
                </c:pt>
                <c:pt idx="279">
                  <c:v>50.225580079435403</c:v>
                </c:pt>
                <c:pt idx="280">
                  <c:v>50.264310030263701</c:v>
                </c:pt>
                <c:pt idx="281">
                  <c:v>50.2614289570027</c:v>
                </c:pt>
                <c:pt idx="282">
                  <c:v>50.181001744680898</c:v>
                </c:pt>
                <c:pt idx="283">
                  <c:v>50.1161491297906</c:v>
                </c:pt>
                <c:pt idx="284">
                  <c:v>50.129426599213801</c:v>
                </c:pt>
                <c:pt idx="285">
                  <c:v>50.112414071817199</c:v>
                </c:pt>
                <c:pt idx="286">
                  <c:v>50.084949522377997</c:v>
                </c:pt>
                <c:pt idx="287">
                  <c:v>50.061517920454101</c:v>
                </c:pt>
                <c:pt idx="288">
                  <c:v>50.013539383557102</c:v>
                </c:pt>
                <c:pt idx="289">
                  <c:v>49.985811677038399</c:v>
                </c:pt>
                <c:pt idx="290">
                  <c:v>50.016558162516098</c:v>
                </c:pt>
                <c:pt idx="291">
                  <c:v>50.062844197636402</c:v>
                </c:pt>
                <c:pt idx="292">
                  <c:v>50.071803060817103</c:v>
                </c:pt>
                <c:pt idx="293">
                  <c:v>50.0928708913018</c:v>
                </c:pt>
                <c:pt idx="294">
                  <c:v>50.212147192358898</c:v>
                </c:pt>
                <c:pt idx="295">
                  <c:v>50.329158488567998</c:v>
                </c:pt>
                <c:pt idx="296">
                  <c:v>50.404317952252903</c:v>
                </c:pt>
                <c:pt idx="297">
                  <c:v>50.343558164754903</c:v>
                </c:pt>
                <c:pt idx="298">
                  <c:v>50.273956631332403</c:v>
                </c:pt>
                <c:pt idx="299">
                  <c:v>50.123025298868903</c:v>
                </c:pt>
                <c:pt idx="300">
                  <c:v>49.867075462227596</c:v>
                </c:pt>
                <c:pt idx="301">
                  <c:v>49.685355317783198</c:v>
                </c:pt>
                <c:pt idx="302">
                  <c:v>49.6240534556268</c:v>
                </c:pt>
                <c:pt idx="303">
                  <c:v>49.646500983934999</c:v>
                </c:pt>
                <c:pt idx="304">
                  <c:v>49.660681721804501</c:v>
                </c:pt>
                <c:pt idx="305">
                  <c:v>49.704617512856103</c:v>
                </c:pt>
                <c:pt idx="306">
                  <c:v>49.691274346001599</c:v>
                </c:pt>
                <c:pt idx="307">
                  <c:v>49.627343734249699</c:v>
                </c:pt>
                <c:pt idx="308">
                  <c:v>49.738010907298197</c:v>
                </c:pt>
                <c:pt idx="309">
                  <c:v>49.716419966879002</c:v>
                </c:pt>
                <c:pt idx="310">
                  <c:v>49.5334030965655</c:v>
                </c:pt>
                <c:pt idx="311">
                  <c:v>49.426163774135702</c:v>
                </c:pt>
                <c:pt idx="312">
                  <c:v>49.323470557874401</c:v>
                </c:pt>
                <c:pt idx="313">
                  <c:v>49.2663957186221</c:v>
                </c:pt>
                <c:pt idx="314">
                  <c:v>49.2635134529326</c:v>
                </c:pt>
                <c:pt idx="315">
                  <c:v>49.067115334519698</c:v>
                </c:pt>
                <c:pt idx="316">
                  <c:v>48.905393870640502</c:v>
                </c:pt>
                <c:pt idx="317">
                  <c:v>49.173676874978099</c:v>
                </c:pt>
                <c:pt idx="318">
                  <c:v>49.576803542844402</c:v>
                </c:pt>
                <c:pt idx="319">
                  <c:v>49.830033938134598</c:v>
                </c:pt>
                <c:pt idx="320">
                  <c:v>49.8979424175579</c:v>
                </c:pt>
                <c:pt idx="321">
                  <c:v>49.691964110919798</c:v>
                </c:pt>
                <c:pt idx="322">
                  <c:v>49.0250183421172</c:v>
                </c:pt>
                <c:pt idx="323">
                  <c:v>49.279374030484199</c:v>
                </c:pt>
                <c:pt idx="324">
                  <c:v>50.273594530949097</c:v>
                </c:pt>
                <c:pt idx="325">
                  <c:v>50.8787372854136</c:v>
                </c:pt>
                <c:pt idx="326">
                  <c:v>51.191397169783798</c:v>
                </c:pt>
                <c:pt idx="327">
                  <c:v>51.298842216322498</c:v>
                </c:pt>
                <c:pt idx="328">
                  <c:v>51.2696076118973</c:v>
                </c:pt>
                <c:pt idx="329">
                  <c:v>51.1956401301439</c:v>
                </c:pt>
                <c:pt idx="330">
                  <c:v>51.0713159644204</c:v>
                </c:pt>
                <c:pt idx="331">
                  <c:v>50.901331061868298</c:v>
                </c:pt>
                <c:pt idx="332">
                  <c:v>50.720577706043102</c:v>
                </c:pt>
                <c:pt idx="333">
                  <c:v>50.645988500010098</c:v>
                </c:pt>
                <c:pt idx="334">
                  <c:v>50.653488822342197</c:v>
                </c:pt>
                <c:pt idx="335">
                  <c:v>50.593673555050302</c:v>
                </c:pt>
                <c:pt idx="336">
                  <c:v>50.483786312009499</c:v>
                </c:pt>
                <c:pt idx="337">
                  <c:v>50.412054030620098</c:v>
                </c:pt>
                <c:pt idx="338">
                  <c:v>50.392838322445002</c:v>
                </c:pt>
                <c:pt idx="339">
                  <c:v>50.409259779055802</c:v>
                </c:pt>
                <c:pt idx="340">
                  <c:v>50.394746785446699</c:v>
                </c:pt>
                <c:pt idx="341">
                  <c:v>50.305721078338799</c:v>
                </c:pt>
                <c:pt idx="342">
                  <c:v>50.224784466970803</c:v>
                </c:pt>
                <c:pt idx="343">
                  <c:v>50.1948592717048</c:v>
                </c:pt>
                <c:pt idx="344">
                  <c:v>50.164652395902799</c:v>
                </c:pt>
                <c:pt idx="345">
                  <c:v>50.124137533795597</c:v>
                </c:pt>
                <c:pt idx="346">
                  <c:v>50.093290062851501</c:v>
                </c:pt>
                <c:pt idx="347">
                  <c:v>50.036811102990299</c:v>
                </c:pt>
                <c:pt idx="348">
                  <c:v>50.021802240660399</c:v>
                </c:pt>
                <c:pt idx="349">
                  <c:v>49.938015182242196</c:v>
                </c:pt>
                <c:pt idx="350">
                  <c:v>49.824112237083803</c:v>
                </c:pt>
                <c:pt idx="351">
                  <c:v>49.658340608255102</c:v>
                </c:pt>
                <c:pt idx="352">
                  <c:v>49.741150660362699</c:v>
                </c:pt>
                <c:pt idx="353">
                  <c:v>50.076559555850501</c:v>
                </c:pt>
                <c:pt idx="354">
                  <c:v>50.356753028792703</c:v>
                </c:pt>
                <c:pt idx="355">
                  <c:v>50.504312524808299</c:v>
                </c:pt>
                <c:pt idx="356">
                  <c:v>50.495470986374002</c:v>
                </c:pt>
                <c:pt idx="357">
                  <c:v>50.487654097236501</c:v>
                </c:pt>
                <c:pt idx="358">
                  <c:v>50.468461030643198</c:v>
                </c:pt>
                <c:pt idx="359">
                  <c:v>50.323465672412397</c:v>
                </c:pt>
                <c:pt idx="360">
                  <c:v>50.247887847262596</c:v>
                </c:pt>
                <c:pt idx="361">
                  <c:v>50.290357258702699</c:v>
                </c:pt>
                <c:pt idx="362">
                  <c:v>50.316455113216101</c:v>
                </c:pt>
                <c:pt idx="363">
                  <c:v>50.284190130528799</c:v>
                </c:pt>
                <c:pt idx="364">
                  <c:v>50.206134130549302</c:v>
                </c:pt>
                <c:pt idx="365">
                  <c:v>50.101278521958903</c:v>
                </c:pt>
                <c:pt idx="366">
                  <c:v>50.037057043107403</c:v>
                </c:pt>
                <c:pt idx="367">
                  <c:v>50.0735051099511</c:v>
                </c:pt>
                <c:pt idx="368">
                  <c:v>50.101415670495101</c:v>
                </c:pt>
                <c:pt idx="369">
                  <c:v>50.135107600425201</c:v>
                </c:pt>
                <c:pt idx="370">
                  <c:v>50.1748544759742</c:v>
                </c:pt>
                <c:pt idx="371">
                  <c:v>50.110714596328897</c:v>
                </c:pt>
                <c:pt idx="372">
                  <c:v>50.026422704216401</c:v>
                </c:pt>
                <c:pt idx="373">
                  <c:v>49.970990200592396</c:v>
                </c:pt>
                <c:pt idx="374">
                  <c:v>49.973890322497098</c:v>
                </c:pt>
                <c:pt idx="375">
                  <c:v>50.019044055012699</c:v>
                </c:pt>
                <c:pt idx="376">
                  <c:v>50.029311625048898</c:v>
                </c:pt>
                <c:pt idx="377">
                  <c:v>50.003645260565001</c:v>
                </c:pt>
                <c:pt idx="378">
                  <c:v>49.990202805786801</c:v>
                </c:pt>
                <c:pt idx="379">
                  <c:v>50.0459995089698</c:v>
                </c:pt>
                <c:pt idx="380">
                  <c:v>50.103600908442203</c:v>
                </c:pt>
                <c:pt idx="381">
                  <c:v>50.103386681384698</c:v>
                </c:pt>
                <c:pt idx="382">
                  <c:v>50.1007507587803</c:v>
                </c:pt>
                <c:pt idx="383">
                  <c:v>50.0422635392299</c:v>
                </c:pt>
                <c:pt idx="384">
                  <c:v>49.964731691252297</c:v>
                </c:pt>
                <c:pt idx="385">
                  <c:v>49.9329288380424</c:v>
                </c:pt>
                <c:pt idx="386">
                  <c:v>49.949677893179903</c:v>
                </c:pt>
                <c:pt idx="387">
                  <c:v>49.973939662561797</c:v>
                </c:pt>
                <c:pt idx="388">
                  <c:v>49.9925488107611</c:v>
                </c:pt>
                <c:pt idx="389">
                  <c:v>49.9688180188259</c:v>
                </c:pt>
                <c:pt idx="390">
                  <c:v>49.897121021312799</c:v>
                </c:pt>
                <c:pt idx="391">
                  <c:v>49.910108125251803</c:v>
                </c:pt>
                <c:pt idx="392">
                  <c:v>49.895993458714699</c:v>
                </c:pt>
                <c:pt idx="393">
                  <c:v>49.921209354783798</c:v>
                </c:pt>
                <c:pt idx="394">
                  <c:v>50.024712073242199</c:v>
                </c:pt>
                <c:pt idx="395">
                  <c:v>50.136532537923898</c:v>
                </c:pt>
                <c:pt idx="396">
                  <c:v>50.207605787111099</c:v>
                </c:pt>
                <c:pt idx="397">
                  <c:v>50.213106964844201</c:v>
                </c:pt>
                <c:pt idx="398">
                  <c:v>50.486566952286502</c:v>
                </c:pt>
                <c:pt idx="399">
                  <c:v>50.637861473586298</c:v>
                </c:pt>
                <c:pt idx="400">
                  <c:v>50.437426297182597</c:v>
                </c:pt>
                <c:pt idx="401">
                  <c:v>50.221077850312298</c:v>
                </c:pt>
                <c:pt idx="402">
                  <c:v>50.047459141313901</c:v>
                </c:pt>
                <c:pt idx="403">
                  <c:v>49.974361885124402</c:v>
                </c:pt>
                <c:pt idx="404">
                  <c:v>49.923381224013298</c:v>
                </c:pt>
                <c:pt idx="405">
                  <c:v>49.771123604657198</c:v>
                </c:pt>
                <c:pt idx="406">
                  <c:v>49.668140748454597</c:v>
                </c:pt>
                <c:pt idx="407">
                  <c:v>49.7786539448662</c:v>
                </c:pt>
                <c:pt idx="408">
                  <c:v>49.326953884664199</c:v>
                </c:pt>
                <c:pt idx="409">
                  <c:v>45.660019143469299</c:v>
                </c:pt>
                <c:pt idx="410">
                  <c:v>40.971396056668901</c:v>
                </c:pt>
                <c:pt idx="411">
                  <c:v>38.257747674558601</c:v>
                </c:pt>
                <c:pt idx="412">
                  <c:v>36.987493795133901</c:v>
                </c:pt>
                <c:pt idx="413">
                  <c:v>36.652361213516599</c:v>
                </c:pt>
                <c:pt idx="414">
                  <c:v>37.039787379645901</c:v>
                </c:pt>
                <c:pt idx="415">
                  <c:v>37.877572511175998</c:v>
                </c:pt>
                <c:pt idx="416">
                  <c:v>38.997537821592097</c:v>
                </c:pt>
                <c:pt idx="417">
                  <c:v>40.340208777748103</c:v>
                </c:pt>
                <c:pt idx="418">
                  <c:v>41.764494298372497</c:v>
                </c:pt>
                <c:pt idx="419">
                  <c:v>43.095069149640203</c:v>
                </c:pt>
                <c:pt idx="420">
                  <c:v>44.2219138297244</c:v>
                </c:pt>
                <c:pt idx="421">
                  <c:v>45.231381791933998</c:v>
                </c:pt>
                <c:pt idx="422">
                  <c:v>46.130782268529302</c:v>
                </c:pt>
                <c:pt idx="423">
                  <c:v>46.990822983551197</c:v>
                </c:pt>
                <c:pt idx="424">
                  <c:v>47.707746392551996</c:v>
                </c:pt>
                <c:pt idx="425">
                  <c:v>48.202800597764103</c:v>
                </c:pt>
                <c:pt idx="426">
                  <c:v>48.6247711335932</c:v>
                </c:pt>
                <c:pt idx="427">
                  <c:v>49.007684889964104</c:v>
                </c:pt>
                <c:pt idx="428">
                  <c:v>49.3168699078618</c:v>
                </c:pt>
                <c:pt idx="429">
                  <c:v>49.498904936700598</c:v>
                </c:pt>
                <c:pt idx="430">
                  <c:v>49.595981150711602</c:v>
                </c:pt>
                <c:pt idx="431">
                  <c:v>49.710808973351902</c:v>
                </c:pt>
                <c:pt idx="432">
                  <c:v>49.7436478388979</c:v>
                </c:pt>
                <c:pt idx="433">
                  <c:v>49.668964861787998</c:v>
                </c:pt>
                <c:pt idx="434">
                  <c:v>49.6721040798827</c:v>
                </c:pt>
                <c:pt idx="435">
                  <c:v>49.696271050126398</c:v>
                </c:pt>
                <c:pt idx="436">
                  <c:v>49.495161283783197</c:v>
                </c:pt>
                <c:pt idx="437">
                  <c:v>49.188489763455202</c:v>
                </c:pt>
                <c:pt idx="438">
                  <c:v>48.923585964631897</c:v>
                </c:pt>
                <c:pt idx="439">
                  <c:v>48.752137739835803</c:v>
                </c:pt>
                <c:pt idx="440">
                  <c:v>48.6554015212512</c:v>
                </c:pt>
                <c:pt idx="441">
                  <c:v>48.603674421219502</c:v>
                </c:pt>
                <c:pt idx="442">
                  <c:v>48.780337731076401</c:v>
                </c:pt>
                <c:pt idx="443">
                  <c:v>49.098358259293299</c:v>
                </c:pt>
                <c:pt idx="444">
                  <c:v>49.4461940743941</c:v>
                </c:pt>
                <c:pt idx="445">
                  <c:v>49.8071882869951</c:v>
                </c:pt>
                <c:pt idx="446">
                  <c:v>50.150957511641302</c:v>
                </c:pt>
                <c:pt idx="447">
                  <c:v>50.379742159462303</c:v>
                </c:pt>
                <c:pt idx="448">
                  <c:v>50.436645255089999</c:v>
                </c:pt>
                <c:pt idx="449">
                  <c:v>50.240283062112098</c:v>
                </c:pt>
                <c:pt idx="450">
                  <c:v>49.786283270605502</c:v>
                </c:pt>
                <c:pt idx="451">
                  <c:v>49.396768273816797</c:v>
                </c:pt>
                <c:pt idx="452">
                  <c:v>49.667612274144602</c:v>
                </c:pt>
                <c:pt idx="453">
                  <c:v>50.357090913436103</c:v>
                </c:pt>
                <c:pt idx="454">
                  <c:v>50.735649041108097</c:v>
                </c:pt>
                <c:pt idx="455">
                  <c:v>51.2573993945647</c:v>
                </c:pt>
                <c:pt idx="456">
                  <c:v>51.559026017765298</c:v>
                </c:pt>
                <c:pt idx="457">
                  <c:v>51.3992781010827</c:v>
                </c:pt>
                <c:pt idx="458">
                  <c:v>51.249150601310603</c:v>
                </c:pt>
                <c:pt idx="459">
                  <c:v>50.995889786318003</c:v>
                </c:pt>
                <c:pt idx="460">
                  <c:v>50.699176562722897</c:v>
                </c:pt>
                <c:pt idx="461">
                  <c:v>50.559056380234601</c:v>
                </c:pt>
                <c:pt idx="462">
                  <c:v>50.4827959801475</c:v>
                </c:pt>
                <c:pt idx="463">
                  <c:v>50.298348693988103</c:v>
                </c:pt>
                <c:pt idx="464">
                  <c:v>50.0742461341572</c:v>
                </c:pt>
                <c:pt idx="465">
                  <c:v>49.841653465339398</c:v>
                </c:pt>
                <c:pt idx="466">
                  <c:v>49.416872765840601</c:v>
                </c:pt>
                <c:pt idx="467">
                  <c:v>48.529516585350301</c:v>
                </c:pt>
                <c:pt idx="468">
                  <c:v>46.3906703035154</c:v>
                </c:pt>
                <c:pt idx="469">
                  <c:v>43.475560089649299</c:v>
                </c:pt>
                <c:pt idx="470">
                  <c:v>41.234191902329798</c:v>
                </c:pt>
                <c:pt idx="471">
                  <c:v>39.908686857609503</c:v>
                </c:pt>
                <c:pt idx="472">
                  <c:v>39.538223936992203</c:v>
                </c:pt>
                <c:pt idx="473">
                  <c:v>39.393695906949901</c:v>
                </c:pt>
                <c:pt idx="474">
                  <c:v>40.0399387145468</c:v>
                </c:pt>
                <c:pt idx="475">
                  <c:v>41.824371853342001</c:v>
                </c:pt>
                <c:pt idx="476">
                  <c:v>46.412761606219</c:v>
                </c:pt>
                <c:pt idx="477">
                  <c:v>52.971159680292303</c:v>
                </c:pt>
                <c:pt idx="478">
                  <c:v>58.650271591216701</c:v>
                </c:pt>
                <c:pt idx="479">
                  <c:v>62.280817314357897</c:v>
                </c:pt>
                <c:pt idx="480">
                  <c:v>63.609144260289597</c:v>
                </c:pt>
                <c:pt idx="481">
                  <c:v>63.563494971573398</c:v>
                </c:pt>
                <c:pt idx="482">
                  <c:v>62.783865060016304</c:v>
                </c:pt>
                <c:pt idx="483">
                  <c:v>61.647303968013098</c:v>
                </c:pt>
                <c:pt idx="484">
                  <c:v>60.3692115212435</c:v>
                </c:pt>
                <c:pt idx="485">
                  <c:v>59.087074920498203</c:v>
                </c:pt>
                <c:pt idx="486">
                  <c:v>57.875568299352899</c:v>
                </c:pt>
                <c:pt idx="487">
                  <c:v>56.771162423377497</c:v>
                </c:pt>
                <c:pt idx="488">
                  <c:v>55.327981561538998</c:v>
                </c:pt>
                <c:pt idx="489">
                  <c:v>54.232912481907803</c:v>
                </c:pt>
                <c:pt idx="490">
                  <c:v>53.711327735671503</c:v>
                </c:pt>
                <c:pt idx="491">
                  <c:v>53.1829741278166</c:v>
                </c:pt>
                <c:pt idx="492">
                  <c:v>52.232926237117098</c:v>
                </c:pt>
                <c:pt idx="493">
                  <c:v>50.798956804941803</c:v>
                </c:pt>
                <c:pt idx="494">
                  <c:v>50.165650758366802</c:v>
                </c:pt>
                <c:pt idx="495">
                  <c:v>49.473963784403701</c:v>
                </c:pt>
                <c:pt idx="496">
                  <c:v>49.095427212285202</c:v>
                </c:pt>
                <c:pt idx="497">
                  <c:v>49.559887934542999</c:v>
                </c:pt>
                <c:pt idx="498">
                  <c:v>50.258005239210902</c:v>
                </c:pt>
                <c:pt idx="499">
                  <c:v>50.9927943796012</c:v>
                </c:pt>
                <c:pt idx="500">
                  <c:v>50.666730757218502</c:v>
                </c:pt>
                <c:pt idx="501">
                  <c:v>49.575525635418998</c:v>
                </c:pt>
                <c:pt idx="502">
                  <c:v>49.560674026087497</c:v>
                </c:pt>
                <c:pt idx="503">
                  <c:v>49.580787915711802</c:v>
                </c:pt>
                <c:pt idx="504">
                  <c:v>48.934938338971399</c:v>
                </c:pt>
                <c:pt idx="505">
                  <c:v>49.182858569294297</c:v>
                </c:pt>
                <c:pt idx="506">
                  <c:v>49.398340783386701</c:v>
                </c:pt>
                <c:pt idx="507">
                  <c:v>49.296786041888502</c:v>
                </c:pt>
                <c:pt idx="508">
                  <c:v>49.392027903209403</c:v>
                </c:pt>
                <c:pt idx="509">
                  <c:v>49.150522571238803</c:v>
                </c:pt>
                <c:pt idx="510">
                  <c:v>47.090926047952202</c:v>
                </c:pt>
                <c:pt idx="511">
                  <c:v>41.920836193682398</c:v>
                </c:pt>
                <c:pt idx="512">
                  <c:v>37.2211025091881</c:v>
                </c:pt>
                <c:pt idx="513">
                  <c:v>35.565247580089199</c:v>
                </c:pt>
                <c:pt idx="514">
                  <c:v>35.596360327154997</c:v>
                </c:pt>
                <c:pt idx="515">
                  <c:v>35.188480917914902</c:v>
                </c:pt>
                <c:pt idx="516">
                  <c:v>37.629678013369499</c:v>
                </c:pt>
                <c:pt idx="517">
                  <c:v>41.256418966019403</c:v>
                </c:pt>
                <c:pt idx="518">
                  <c:v>41.2275243277832</c:v>
                </c:pt>
                <c:pt idx="519">
                  <c:v>40.518594769521101</c:v>
                </c:pt>
                <c:pt idx="520">
                  <c:v>40.5754295808281</c:v>
                </c:pt>
                <c:pt idx="521">
                  <c:v>40.665270875452499</c:v>
                </c:pt>
                <c:pt idx="522">
                  <c:v>44.209786080991698</c:v>
                </c:pt>
                <c:pt idx="523">
                  <c:v>46.504394754620101</c:v>
                </c:pt>
                <c:pt idx="524">
                  <c:v>50.466232907818302</c:v>
                </c:pt>
                <c:pt idx="525">
                  <c:v>56.532896832662402</c:v>
                </c:pt>
                <c:pt idx="526">
                  <c:v>60.958886899025998</c:v>
                </c:pt>
                <c:pt idx="527">
                  <c:v>61.516981046112299</c:v>
                </c:pt>
                <c:pt idx="528">
                  <c:v>59.441267369233898</c:v>
                </c:pt>
                <c:pt idx="529">
                  <c:v>56.528401220478898</c:v>
                </c:pt>
                <c:pt idx="530">
                  <c:v>56.1058585444963</c:v>
                </c:pt>
                <c:pt idx="531">
                  <c:v>55.996936396340999</c:v>
                </c:pt>
                <c:pt idx="532">
                  <c:v>52.795524800493503</c:v>
                </c:pt>
                <c:pt idx="533">
                  <c:v>46.912189752028198</c:v>
                </c:pt>
                <c:pt idx="534">
                  <c:v>42.582963707926297</c:v>
                </c:pt>
                <c:pt idx="535">
                  <c:v>39.783474380358697</c:v>
                </c:pt>
                <c:pt idx="536">
                  <c:v>38.044027778608999</c:v>
                </c:pt>
                <c:pt idx="537">
                  <c:v>39.775809392017301</c:v>
                </c:pt>
                <c:pt idx="538">
                  <c:v>45.673328832897298</c:v>
                </c:pt>
                <c:pt idx="539">
                  <c:v>52.264246116665603</c:v>
                </c:pt>
                <c:pt idx="540">
                  <c:v>56.332794722906797</c:v>
                </c:pt>
                <c:pt idx="541">
                  <c:v>57.827918694774603</c:v>
                </c:pt>
                <c:pt idx="542">
                  <c:v>58.297469897603399</c:v>
                </c:pt>
                <c:pt idx="543">
                  <c:v>56.986456547925101</c:v>
                </c:pt>
                <c:pt idx="544">
                  <c:v>56.318054651483003</c:v>
                </c:pt>
                <c:pt idx="545">
                  <c:v>56.908879470669</c:v>
                </c:pt>
                <c:pt idx="546">
                  <c:v>55.8823734194957</c:v>
                </c:pt>
                <c:pt idx="547">
                  <c:v>51.068343837760999</c:v>
                </c:pt>
                <c:pt idx="548">
                  <c:v>44.775809576411497</c:v>
                </c:pt>
                <c:pt idx="549">
                  <c:v>40.203265665478398</c:v>
                </c:pt>
                <c:pt idx="550">
                  <c:v>38.053065150470502</c:v>
                </c:pt>
                <c:pt idx="551">
                  <c:v>37.982187016072899</c:v>
                </c:pt>
                <c:pt idx="552">
                  <c:v>37.6902612848546</c:v>
                </c:pt>
                <c:pt idx="553">
                  <c:v>37.250992027566397</c:v>
                </c:pt>
                <c:pt idx="554">
                  <c:v>37.611994240001799</c:v>
                </c:pt>
                <c:pt idx="555">
                  <c:v>38.282464384188799</c:v>
                </c:pt>
                <c:pt idx="556">
                  <c:v>39.243293772347499</c:v>
                </c:pt>
                <c:pt idx="557">
                  <c:v>40.414023087143597</c:v>
                </c:pt>
                <c:pt idx="558">
                  <c:v>41.571707539022</c:v>
                </c:pt>
                <c:pt idx="559">
                  <c:v>42.644414368518198</c:v>
                </c:pt>
                <c:pt idx="560">
                  <c:v>43.605423724929402</c:v>
                </c:pt>
                <c:pt idx="561">
                  <c:v>44.639418470410902</c:v>
                </c:pt>
                <c:pt idx="562">
                  <c:v>45.680004353196402</c:v>
                </c:pt>
                <c:pt idx="563">
                  <c:v>47.483030471228297</c:v>
                </c:pt>
                <c:pt idx="564">
                  <c:v>49.322045514769201</c:v>
                </c:pt>
                <c:pt idx="565">
                  <c:v>49.159336464958599</c:v>
                </c:pt>
                <c:pt idx="566">
                  <c:v>48.4842575542148</c:v>
                </c:pt>
                <c:pt idx="567">
                  <c:v>48.448282557199597</c:v>
                </c:pt>
                <c:pt idx="568">
                  <c:v>52.252575408981102</c:v>
                </c:pt>
                <c:pt idx="569">
                  <c:v>57.262185672889402</c:v>
                </c:pt>
                <c:pt idx="570">
                  <c:v>57.0091695492982</c:v>
                </c:pt>
                <c:pt idx="571">
                  <c:v>53.011166945336797</c:v>
                </c:pt>
                <c:pt idx="572">
                  <c:v>49.675551386277299</c:v>
                </c:pt>
                <c:pt idx="573">
                  <c:v>47.6464210581955</c:v>
                </c:pt>
                <c:pt idx="574">
                  <c:v>46.391994678000202</c:v>
                </c:pt>
                <c:pt idx="575">
                  <c:v>45.6779729737681</c:v>
                </c:pt>
                <c:pt idx="576">
                  <c:v>45.661493345942098</c:v>
                </c:pt>
                <c:pt idx="577">
                  <c:v>47.719025542857302</c:v>
                </c:pt>
                <c:pt idx="578">
                  <c:v>53.489581097860103</c:v>
                </c:pt>
                <c:pt idx="579">
                  <c:v>57.8452855814201</c:v>
                </c:pt>
                <c:pt idx="580">
                  <c:v>54.796650996465999</c:v>
                </c:pt>
                <c:pt idx="581">
                  <c:v>49.304678775633498</c:v>
                </c:pt>
                <c:pt idx="582">
                  <c:v>46.049743314853004</c:v>
                </c:pt>
                <c:pt idx="583">
                  <c:v>44.458934211261003</c:v>
                </c:pt>
                <c:pt idx="584">
                  <c:v>44.206976082401397</c:v>
                </c:pt>
                <c:pt idx="585">
                  <c:v>44.637059177523099</c:v>
                </c:pt>
                <c:pt idx="586">
                  <c:v>45.185745261531601</c:v>
                </c:pt>
                <c:pt idx="587">
                  <c:v>45.694673459519997</c:v>
                </c:pt>
                <c:pt idx="588">
                  <c:v>46.2032649741125</c:v>
                </c:pt>
                <c:pt idx="589">
                  <c:v>46.743508480804898</c:v>
                </c:pt>
                <c:pt idx="590">
                  <c:v>47.240030323789803</c:v>
                </c:pt>
                <c:pt idx="591">
                  <c:v>47.6606056252445</c:v>
                </c:pt>
                <c:pt idx="592">
                  <c:v>47.979553166705301</c:v>
                </c:pt>
                <c:pt idx="593">
                  <c:v>48.246163363685397</c:v>
                </c:pt>
                <c:pt idx="594">
                  <c:v>48.588413179284302</c:v>
                </c:pt>
                <c:pt idx="595">
                  <c:v>48.751868263364003</c:v>
                </c:pt>
                <c:pt idx="596">
                  <c:v>48.711960116153797</c:v>
                </c:pt>
                <c:pt idx="597">
                  <c:v>48.679604298758498</c:v>
                </c:pt>
                <c:pt idx="598">
                  <c:v>48.634296647737699</c:v>
                </c:pt>
                <c:pt idx="599">
                  <c:v>48.5395762539641</c:v>
                </c:pt>
                <c:pt idx="600">
                  <c:v>48.5862850442062</c:v>
                </c:pt>
                <c:pt idx="601">
                  <c:v>48.767907689339097</c:v>
                </c:pt>
                <c:pt idx="602">
                  <c:v>49.019776495059297</c:v>
                </c:pt>
                <c:pt idx="603">
                  <c:v>49.238758881688703</c:v>
                </c:pt>
                <c:pt idx="604">
                  <c:v>49.398805770669803</c:v>
                </c:pt>
                <c:pt idx="605">
                  <c:v>49.502748681441503</c:v>
                </c:pt>
                <c:pt idx="606">
                  <c:v>49.711754556632798</c:v>
                </c:pt>
                <c:pt idx="607">
                  <c:v>49.922533956198102</c:v>
                </c:pt>
                <c:pt idx="608">
                  <c:v>49.996647324605597</c:v>
                </c:pt>
                <c:pt idx="609">
                  <c:v>50.0407905696188</c:v>
                </c:pt>
                <c:pt idx="610">
                  <c:v>49.999548105737702</c:v>
                </c:pt>
                <c:pt idx="611">
                  <c:v>49.805666913246803</c:v>
                </c:pt>
                <c:pt idx="612">
                  <c:v>49.489569738426702</c:v>
                </c:pt>
                <c:pt idx="613">
                  <c:v>49.329385360588098</c:v>
                </c:pt>
                <c:pt idx="614">
                  <c:v>49.399620933516502</c:v>
                </c:pt>
                <c:pt idx="615">
                  <c:v>49.529305598922399</c:v>
                </c:pt>
                <c:pt idx="616">
                  <c:v>49.676641709331797</c:v>
                </c:pt>
                <c:pt idx="617">
                  <c:v>49.7917501004301</c:v>
                </c:pt>
                <c:pt idx="618">
                  <c:v>49.856948022957297</c:v>
                </c:pt>
                <c:pt idx="619">
                  <c:v>49.886576748171798</c:v>
                </c:pt>
                <c:pt idx="620">
                  <c:v>49.928853954819999</c:v>
                </c:pt>
                <c:pt idx="621">
                  <c:v>49.936033953892498</c:v>
                </c:pt>
                <c:pt idx="622">
                  <c:v>49.869555359908503</c:v>
                </c:pt>
                <c:pt idx="623">
                  <c:v>49.792744815617702</c:v>
                </c:pt>
                <c:pt idx="624">
                  <c:v>49.923595444830802</c:v>
                </c:pt>
                <c:pt idx="625">
                  <c:v>50.417575220009297</c:v>
                </c:pt>
                <c:pt idx="626">
                  <c:v>50.615655629082703</c:v>
                </c:pt>
                <c:pt idx="627">
                  <c:v>49.996413581738899</c:v>
                </c:pt>
                <c:pt idx="628">
                  <c:v>49.292543691395998</c:v>
                </c:pt>
                <c:pt idx="629">
                  <c:v>48.918241224564603</c:v>
                </c:pt>
                <c:pt idx="630">
                  <c:v>48.656214646604099</c:v>
                </c:pt>
                <c:pt idx="631">
                  <c:v>48.5937334813731</c:v>
                </c:pt>
                <c:pt idx="632">
                  <c:v>50.842791303128699</c:v>
                </c:pt>
                <c:pt idx="633">
                  <c:v>54.419644167659101</c:v>
                </c:pt>
                <c:pt idx="634">
                  <c:v>54.685154440993898</c:v>
                </c:pt>
                <c:pt idx="635">
                  <c:v>52.930643092036902</c:v>
                </c:pt>
                <c:pt idx="636">
                  <c:v>51.814979345542298</c:v>
                </c:pt>
                <c:pt idx="637">
                  <c:v>51.127697118202903</c:v>
                </c:pt>
                <c:pt idx="638">
                  <c:v>50.5626146458413</c:v>
                </c:pt>
                <c:pt idx="639">
                  <c:v>49.731370657715402</c:v>
                </c:pt>
                <c:pt idx="640">
                  <c:v>48.968337900553799</c:v>
                </c:pt>
                <c:pt idx="641">
                  <c:v>48.566280647490501</c:v>
                </c:pt>
                <c:pt idx="642">
                  <c:v>48.009106151337399</c:v>
                </c:pt>
                <c:pt idx="643">
                  <c:v>47.706052870059203</c:v>
                </c:pt>
                <c:pt idx="644">
                  <c:v>47.863809709806297</c:v>
                </c:pt>
                <c:pt idx="645">
                  <c:v>46.249328475853297</c:v>
                </c:pt>
                <c:pt idx="646">
                  <c:v>43.998311629646103</c:v>
                </c:pt>
                <c:pt idx="647">
                  <c:v>44.207268017289699</c:v>
                </c:pt>
                <c:pt idx="648">
                  <c:v>49.699519238010502</c:v>
                </c:pt>
                <c:pt idx="649">
                  <c:v>55.883152417420199</c:v>
                </c:pt>
                <c:pt idx="650">
                  <c:v>59.937066903376902</c:v>
                </c:pt>
                <c:pt idx="651">
                  <c:v>61.596772259832399</c:v>
                </c:pt>
                <c:pt idx="652">
                  <c:v>61.834950798598399</c:v>
                </c:pt>
                <c:pt idx="653">
                  <c:v>61.308200141264997</c:v>
                </c:pt>
                <c:pt idx="654">
                  <c:v>60.392706457634702</c:v>
                </c:pt>
                <c:pt idx="655">
                  <c:v>59.305724201664098</c:v>
                </c:pt>
                <c:pt idx="656">
                  <c:v>58.187600359775097</c:v>
                </c:pt>
                <c:pt idx="657">
                  <c:v>57.116115579331101</c:v>
                </c:pt>
                <c:pt idx="658">
                  <c:v>56.130776719207297</c:v>
                </c:pt>
                <c:pt idx="659">
                  <c:v>55.248115187021</c:v>
                </c:pt>
                <c:pt idx="660">
                  <c:v>54.471265907316102</c:v>
                </c:pt>
                <c:pt idx="661">
                  <c:v>53.795919953660203</c:v>
                </c:pt>
                <c:pt idx="662">
                  <c:v>53.166518335679498</c:v>
                </c:pt>
                <c:pt idx="663">
                  <c:v>51.031117950625401</c:v>
                </c:pt>
                <c:pt idx="664">
                  <c:v>48.8157967992991</c:v>
                </c:pt>
                <c:pt idx="665">
                  <c:v>47.882581483321601</c:v>
                </c:pt>
                <c:pt idx="666">
                  <c:v>48.261316437284798</c:v>
                </c:pt>
                <c:pt idx="667">
                  <c:v>49.357107380391497</c:v>
                </c:pt>
                <c:pt idx="668">
                  <c:v>48.8379816458012</c:v>
                </c:pt>
                <c:pt idx="669">
                  <c:v>44.566788241869602</c:v>
                </c:pt>
                <c:pt idx="670">
                  <c:v>44.065145310377801</c:v>
                </c:pt>
                <c:pt idx="671">
                  <c:v>47.9858124495304</c:v>
                </c:pt>
                <c:pt idx="672">
                  <c:v>50.783887929962397</c:v>
                </c:pt>
                <c:pt idx="673">
                  <c:v>51.884814845831499</c:v>
                </c:pt>
                <c:pt idx="674">
                  <c:v>51.375444440210501</c:v>
                </c:pt>
                <c:pt idx="675">
                  <c:v>50.3935340425992</c:v>
                </c:pt>
                <c:pt idx="676">
                  <c:v>49.838618925109103</c:v>
                </c:pt>
                <c:pt idx="677">
                  <c:v>49.430029166083699</c:v>
                </c:pt>
                <c:pt idx="678">
                  <c:v>49.404782411803602</c:v>
                </c:pt>
                <c:pt idx="679">
                  <c:v>49.200071060572903</c:v>
                </c:pt>
                <c:pt idx="680">
                  <c:v>49.467857638021698</c:v>
                </c:pt>
                <c:pt idx="681">
                  <c:v>50.817720987453797</c:v>
                </c:pt>
                <c:pt idx="682">
                  <c:v>52.018333048404202</c:v>
                </c:pt>
                <c:pt idx="683">
                  <c:v>52.399172065603103</c:v>
                </c:pt>
                <c:pt idx="684">
                  <c:v>52.011620018895002</c:v>
                </c:pt>
                <c:pt idx="685">
                  <c:v>51.252941990870902</c:v>
                </c:pt>
                <c:pt idx="686">
                  <c:v>50.1804165952082</c:v>
                </c:pt>
                <c:pt idx="687">
                  <c:v>48.116344890463097</c:v>
                </c:pt>
                <c:pt idx="688">
                  <c:v>46.5756407718386</c:v>
                </c:pt>
                <c:pt idx="689">
                  <c:v>47.224572405991601</c:v>
                </c:pt>
                <c:pt idx="690">
                  <c:v>49.273113528839701</c:v>
                </c:pt>
                <c:pt idx="691">
                  <c:v>51.304870219234701</c:v>
                </c:pt>
                <c:pt idx="692">
                  <c:v>52.532558090190101</c:v>
                </c:pt>
                <c:pt idx="693">
                  <c:v>53.033625098907997</c:v>
                </c:pt>
                <c:pt idx="694">
                  <c:v>53.166155986142499</c:v>
                </c:pt>
                <c:pt idx="695">
                  <c:v>53.116100225367603</c:v>
                </c:pt>
                <c:pt idx="696">
                  <c:v>52.937923910831501</c:v>
                </c:pt>
                <c:pt idx="697">
                  <c:v>52.642811515037501</c:v>
                </c:pt>
                <c:pt idx="698">
                  <c:v>52.275144985129998</c:v>
                </c:pt>
                <c:pt idx="699">
                  <c:v>51.936438871034902</c:v>
                </c:pt>
                <c:pt idx="700">
                  <c:v>51.6713823456017</c:v>
                </c:pt>
                <c:pt idx="701">
                  <c:v>51.413868826751703</c:v>
                </c:pt>
                <c:pt idx="702">
                  <c:v>51.168002939026998</c:v>
                </c:pt>
                <c:pt idx="703">
                  <c:v>50.936558779939197</c:v>
                </c:pt>
                <c:pt idx="704">
                  <c:v>50.700248102236301</c:v>
                </c:pt>
                <c:pt idx="705">
                  <c:v>50.427159294521701</c:v>
                </c:pt>
                <c:pt idx="706">
                  <c:v>50.269183799664098</c:v>
                </c:pt>
                <c:pt idx="707">
                  <c:v>49.741096015879201</c:v>
                </c:pt>
                <c:pt idx="708">
                  <c:v>47.372289943473099</c:v>
                </c:pt>
                <c:pt idx="709">
                  <c:v>42.979222833086403</c:v>
                </c:pt>
                <c:pt idx="710">
                  <c:v>37.950863656017098</c:v>
                </c:pt>
                <c:pt idx="711">
                  <c:v>33.658802461792199</c:v>
                </c:pt>
                <c:pt idx="712">
                  <c:v>30.0272931134602</c:v>
                </c:pt>
                <c:pt idx="713">
                  <c:v>27.417032220697902</c:v>
                </c:pt>
                <c:pt idx="714">
                  <c:v>26.658932644565802</c:v>
                </c:pt>
                <c:pt idx="715">
                  <c:v>27.2903357902645</c:v>
                </c:pt>
                <c:pt idx="716">
                  <c:v>28.7383833222672</c:v>
                </c:pt>
                <c:pt idx="717">
                  <c:v>30.5326341894317</c:v>
                </c:pt>
                <c:pt idx="718">
                  <c:v>32.474597421322599</c:v>
                </c:pt>
                <c:pt idx="719">
                  <c:v>34.545077446775402</c:v>
                </c:pt>
                <c:pt idx="720">
                  <c:v>36.644287894799902</c:v>
                </c:pt>
                <c:pt idx="721">
                  <c:v>38.526654942601098</c:v>
                </c:pt>
                <c:pt idx="722">
                  <c:v>40.186382861322201</c:v>
                </c:pt>
                <c:pt idx="723">
                  <c:v>41.6476544456672</c:v>
                </c:pt>
                <c:pt idx="724">
                  <c:v>42.8587842022378</c:v>
                </c:pt>
                <c:pt idx="725">
                  <c:v>43.985720554880302</c:v>
                </c:pt>
                <c:pt idx="726">
                  <c:v>44.960820446137902</c:v>
                </c:pt>
                <c:pt idx="727">
                  <c:v>45.863968499691701</c:v>
                </c:pt>
                <c:pt idx="728">
                  <c:v>46.571806782449499</c:v>
                </c:pt>
                <c:pt idx="729">
                  <c:v>47.257746667520799</c:v>
                </c:pt>
                <c:pt idx="730">
                  <c:v>47.935558354945002</c:v>
                </c:pt>
                <c:pt idx="731">
                  <c:v>48.195353774764001</c:v>
                </c:pt>
                <c:pt idx="732">
                  <c:v>48.553700594491602</c:v>
                </c:pt>
                <c:pt idx="733">
                  <c:v>49.035077375108997</c:v>
                </c:pt>
                <c:pt idx="734">
                  <c:v>49.1496484979358</c:v>
                </c:pt>
                <c:pt idx="735">
                  <c:v>49.335786191318498</c:v>
                </c:pt>
                <c:pt idx="736">
                  <c:v>49.811354728655203</c:v>
                </c:pt>
                <c:pt idx="737">
                  <c:v>49.848169008623103</c:v>
                </c:pt>
                <c:pt idx="738">
                  <c:v>49.709201242033302</c:v>
                </c:pt>
                <c:pt idx="739">
                  <c:v>49.658716806707602</c:v>
                </c:pt>
                <c:pt idx="740">
                  <c:v>49.587296977464199</c:v>
                </c:pt>
                <c:pt idx="741">
                  <c:v>49.753842631197898</c:v>
                </c:pt>
                <c:pt idx="742">
                  <c:v>50.158813172791703</c:v>
                </c:pt>
                <c:pt idx="743">
                  <c:v>50.619318587920802</c:v>
                </c:pt>
                <c:pt idx="744">
                  <c:v>50.651626294280803</c:v>
                </c:pt>
                <c:pt idx="745">
                  <c:v>50.431233208566198</c:v>
                </c:pt>
                <c:pt idx="746">
                  <c:v>50.210461478412803</c:v>
                </c:pt>
                <c:pt idx="747">
                  <c:v>49.866141086974103</c:v>
                </c:pt>
                <c:pt idx="748">
                  <c:v>49.657712136800399</c:v>
                </c:pt>
                <c:pt idx="749">
                  <c:v>49.690603653607603</c:v>
                </c:pt>
                <c:pt idx="750">
                  <c:v>49.784344667430901</c:v>
                </c:pt>
                <c:pt idx="751">
                  <c:v>49.990530631620203</c:v>
                </c:pt>
                <c:pt idx="752">
                  <c:v>50.227914741365403</c:v>
                </c:pt>
                <c:pt idx="753">
                  <c:v>50.275741107030299</c:v>
                </c:pt>
                <c:pt idx="754">
                  <c:v>50.390883544675503</c:v>
                </c:pt>
                <c:pt idx="755">
                  <c:v>50.242427871706099</c:v>
                </c:pt>
                <c:pt idx="756">
                  <c:v>50.044979139476297</c:v>
                </c:pt>
                <c:pt idx="757">
                  <c:v>49.969087441890203</c:v>
                </c:pt>
                <c:pt idx="758">
                  <c:v>49.9884351156769</c:v>
                </c:pt>
                <c:pt idx="759">
                  <c:v>50.2141930199885</c:v>
                </c:pt>
                <c:pt idx="760">
                  <c:v>50.195434364493202</c:v>
                </c:pt>
                <c:pt idx="761">
                  <c:v>50.048906581438203</c:v>
                </c:pt>
                <c:pt idx="762">
                  <c:v>50.045076700567201</c:v>
                </c:pt>
                <c:pt idx="763">
                  <c:v>49.983400547377002</c:v>
                </c:pt>
                <c:pt idx="764">
                  <c:v>49.838177437218697</c:v>
                </c:pt>
                <c:pt idx="765">
                  <c:v>49.818996991196002</c:v>
                </c:pt>
                <c:pt idx="766">
                  <c:v>50.005841195757597</c:v>
                </c:pt>
                <c:pt idx="767">
                  <c:v>49.961567360234604</c:v>
                </c:pt>
                <c:pt idx="768">
                  <c:v>49.782919339829</c:v>
                </c:pt>
                <c:pt idx="769">
                  <c:v>49.697134225832798</c:v>
                </c:pt>
                <c:pt idx="770">
                  <c:v>49.5413905795631</c:v>
                </c:pt>
                <c:pt idx="771">
                  <c:v>49.398813114346403</c:v>
                </c:pt>
                <c:pt idx="772">
                  <c:v>49.329841223320301</c:v>
                </c:pt>
                <c:pt idx="773">
                  <c:v>49.464611794602497</c:v>
                </c:pt>
                <c:pt idx="774">
                  <c:v>49.759747542223202</c:v>
                </c:pt>
                <c:pt idx="775">
                  <c:v>49.907966781999697</c:v>
                </c:pt>
                <c:pt idx="776">
                  <c:v>50.039752288951</c:v>
                </c:pt>
                <c:pt idx="777">
                  <c:v>50.211330737619598</c:v>
                </c:pt>
                <c:pt idx="778">
                  <c:v>50.131966893384401</c:v>
                </c:pt>
                <c:pt idx="779">
                  <c:v>49.892788234995201</c:v>
                </c:pt>
                <c:pt idx="780">
                  <c:v>49.709805109644797</c:v>
                </c:pt>
                <c:pt idx="781">
                  <c:v>49.617974223653398</c:v>
                </c:pt>
                <c:pt idx="782">
                  <c:v>49.520371304354398</c:v>
                </c:pt>
                <c:pt idx="783">
                  <c:v>49.281379215426497</c:v>
                </c:pt>
                <c:pt idx="784">
                  <c:v>49.136564996428397</c:v>
                </c:pt>
                <c:pt idx="785">
                  <c:v>49.351505155767299</c:v>
                </c:pt>
                <c:pt idx="786">
                  <c:v>49.903207996150996</c:v>
                </c:pt>
                <c:pt idx="787">
                  <c:v>50.565409710145801</c:v>
                </c:pt>
                <c:pt idx="788">
                  <c:v>50.679269906865102</c:v>
                </c:pt>
                <c:pt idx="789">
                  <c:v>50.183865530046198</c:v>
                </c:pt>
                <c:pt idx="790">
                  <c:v>49.7903805230914</c:v>
                </c:pt>
                <c:pt idx="791">
                  <c:v>49.6761895026414</c:v>
                </c:pt>
                <c:pt idx="792">
                  <c:v>49.559087879863299</c:v>
                </c:pt>
                <c:pt idx="793">
                  <c:v>49.358401423070397</c:v>
                </c:pt>
                <c:pt idx="794">
                  <c:v>49.311643960944203</c:v>
                </c:pt>
                <c:pt idx="795">
                  <c:v>49.395980825685797</c:v>
                </c:pt>
                <c:pt idx="796">
                  <c:v>49.360889991761397</c:v>
                </c:pt>
                <c:pt idx="797">
                  <c:v>49.241712697929003</c:v>
                </c:pt>
                <c:pt idx="798">
                  <c:v>49.062881152848902</c:v>
                </c:pt>
                <c:pt idx="799">
                  <c:v>48.809361428336501</c:v>
                </c:pt>
                <c:pt idx="800">
                  <c:v>48.4470145054879</c:v>
                </c:pt>
                <c:pt idx="801">
                  <c:v>48.241281733056198</c:v>
                </c:pt>
                <c:pt idx="802">
                  <c:v>48.382810253274698</c:v>
                </c:pt>
                <c:pt idx="803">
                  <c:v>48.7348196403602</c:v>
                </c:pt>
                <c:pt idx="804">
                  <c:v>49.144711854753602</c:v>
                </c:pt>
                <c:pt idx="805">
                  <c:v>49.3305726432231</c:v>
                </c:pt>
                <c:pt idx="806">
                  <c:v>49.365948956960899</c:v>
                </c:pt>
                <c:pt idx="807">
                  <c:v>49.566184526111499</c:v>
                </c:pt>
                <c:pt idx="808">
                  <c:v>49.835832027946402</c:v>
                </c:pt>
                <c:pt idx="809">
                  <c:v>50.055851146224597</c:v>
                </c:pt>
                <c:pt idx="810">
                  <c:v>50.178510358861701</c:v>
                </c:pt>
                <c:pt idx="811">
                  <c:v>50.3437980292981</c:v>
                </c:pt>
                <c:pt idx="812">
                  <c:v>50.591668922689301</c:v>
                </c:pt>
                <c:pt idx="813">
                  <c:v>50.778270280741097</c:v>
                </c:pt>
                <c:pt idx="814">
                  <c:v>50.765947923240098</c:v>
                </c:pt>
                <c:pt idx="815">
                  <c:v>50.571406317344497</c:v>
                </c:pt>
                <c:pt idx="816">
                  <c:v>50.492533583560302</c:v>
                </c:pt>
                <c:pt idx="817">
                  <c:v>50.489159488934199</c:v>
                </c:pt>
                <c:pt idx="818">
                  <c:v>50.4538098550059</c:v>
                </c:pt>
                <c:pt idx="819">
                  <c:v>50.459968380927499</c:v>
                </c:pt>
                <c:pt idx="820">
                  <c:v>50.508173167219503</c:v>
                </c:pt>
                <c:pt idx="821">
                  <c:v>50.565297178193603</c:v>
                </c:pt>
                <c:pt idx="822">
                  <c:v>50.475737953370597</c:v>
                </c:pt>
                <c:pt idx="823">
                  <c:v>50.055618430893098</c:v>
                </c:pt>
                <c:pt idx="824">
                  <c:v>49.7368224959217</c:v>
                </c:pt>
                <c:pt idx="825">
                  <c:v>49.7009840678407</c:v>
                </c:pt>
                <c:pt idx="826">
                  <c:v>49.738304228819601</c:v>
                </c:pt>
                <c:pt idx="827">
                  <c:v>49.854438052205801</c:v>
                </c:pt>
                <c:pt idx="828">
                  <c:v>49.9313200207337</c:v>
                </c:pt>
                <c:pt idx="829">
                  <c:v>49.856225991840297</c:v>
                </c:pt>
                <c:pt idx="830">
                  <c:v>49.772187162115401</c:v>
                </c:pt>
                <c:pt idx="831">
                  <c:v>49.772338777514697</c:v>
                </c:pt>
                <c:pt idx="832">
                  <c:v>49.796732863157096</c:v>
                </c:pt>
                <c:pt idx="833">
                  <c:v>49.821439034124197</c:v>
                </c:pt>
                <c:pt idx="834">
                  <c:v>49.794490159993401</c:v>
                </c:pt>
                <c:pt idx="835">
                  <c:v>49.808486819175798</c:v>
                </c:pt>
                <c:pt idx="836">
                  <c:v>49.817221098612798</c:v>
                </c:pt>
                <c:pt idx="837">
                  <c:v>49.754480107886998</c:v>
                </c:pt>
                <c:pt idx="838">
                  <c:v>49.708123402664803</c:v>
                </c:pt>
                <c:pt idx="839">
                  <c:v>49.740241835995903</c:v>
                </c:pt>
                <c:pt idx="840">
                  <c:v>49.918484804513596</c:v>
                </c:pt>
                <c:pt idx="841">
                  <c:v>50.095462808464703</c:v>
                </c:pt>
                <c:pt idx="842">
                  <c:v>50.162727537605299</c:v>
                </c:pt>
                <c:pt idx="843">
                  <c:v>50.1011728994403</c:v>
                </c:pt>
                <c:pt idx="844">
                  <c:v>50.134482057985899</c:v>
                </c:pt>
                <c:pt idx="845">
                  <c:v>50.250265409698699</c:v>
                </c:pt>
                <c:pt idx="846">
                  <c:v>50.185584376697001</c:v>
                </c:pt>
                <c:pt idx="847">
                  <c:v>50.063017358137103</c:v>
                </c:pt>
                <c:pt idx="848">
                  <c:v>50.061465583178297</c:v>
                </c:pt>
                <c:pt idx="849">
                  <c:v>50.049289157988198</c:v>
                </c:pt>
                <c:pt idx="850">
                  <c:v>49.963004780107099</c:v>
                </c:pt>
                <c:pt idx="851">
                  <c:v>49.909307351915203</c:v>
                </c:pt>
                <c:pt idx="852">
                  <c:v>49.909112314445601</c:v>
                </c:pt>
                <c:pt idx="853">
                  <c:v>49.859792349702197</c:v>
                </c:pt>
                <c:pt idx="854">
                  <c:v>49.790538306960201</c:v>
                </c:pt>
                <c:pt idx="855">
                  <c:v>49.801864933313297</c:v>
                </c:pt>
                <c:pt idx="856">
                  <c:v>49.847268747181303</c:v>
                </c:pt>
                <c:pt idx="857">
                  <c:v>49.883858612052997</c:v>
                </c:pt>
                <c:pt idx="858">
                  <c:v>49.963874487200997</c:v>
                </c:pt>
                <c:pt idx="859">
                  <c:v>50.046094977528099</c:v>
                </c:pt>
                <c:pt idx="860">
                  <c:v>50.101023537664503</c:v>
                </c:pt>
                <c:pt idx="861">
                  <c:v>50.165074498756397</c:v>
                </c:pt>
                <c:pt idx="862">
                  <c:v>50.215566596120503</c:v>
                </c:pt>
                <c:pt idx="863">
                  <c:v>50.273991404285198</c:v>
                </c:pt>
                <c:pt idx="864">
                  <c:v>50.330931477011703</c:v>
                </c:pt>
                <c:pt idx="865">
                  <c:v>50.304118624904802</c:v>
                </c:pt>
                <c:pt idx="866">
                  <c:v>50.2122905061061</c:v>
                </c:pt>
                <c:pt idx="867">
                  <c:v>50.127622761498799</c:v>
                </c:pt>
                <c:pt idx="868">
                  <c:v>50.099908556298303</c:v>
                </c:pt>
                <c:pt idx="869">
                  <c:v>50.089958543726198</c:v>
                </c:pt>
                <c:pt idx="870">
                  <c:v>50.081733845563697</c:v>
                </c:pt>
                <c:pt idx="871">
                  <c:v>50.053767005459903</c:v>
                </c:pt>
                <c:pt idx="872">
                  <c:v>50.054163837111702</c:v>
                </c:pt>
                <c:pt idx="873">
                  <c:v>50.062659174635797</c:v>
                </c:pt>
                <c:pt idx="874">
                  <c:v>50.019170980717298</c:v>
                </c:pt>
                <c:pt idx="875">
                  <c:v>50.0085525610274</c:v>
                </c:pt>
                <c:pt idx="876">
                  <c:v>50.047650575850099</c:v>
                </c:pt>
                <c:pt idx="877">
                  <c:v>50.069496170402203</c:v>
                </c:pt>
                <c:pt idx="878">
                  <c:v>50.015507313265203</c:v>
                </c:pt>
                <c:pt idx="879">
                  <c:v>49.985424207968201</c:v>
                </c:pt>
                <c:pt idx="880">
                  <c:v>50.061205171363497</c:v>
                </c:pt>
                <c:pt idx="881">
                  <c:v>50.187201135328301</c:v>
                </c:pt>
                <c:pt idx="882">
                  <c:v>50.275685112764997</c:v>
                </c:pt>
                <c:pt idx="883">
                  <c:v>50.189585526848496</c:v>
                </c:pt>
                <c:pt idx="884">
                  <c:v>49.987091812256203</c:v>
                </c:pt>
                <c:pt idx="885">
                  <c:v>49.823542001762</c:v>
                </c:pt>
                <c:pt idx="886">
                  <c:v>49.806923459826898</c:v>
                </c:pt>
                <c:pt idx="887">
                  <c:v>49.877905960429104</c:v>
                </c:pt>
                <c:pt idx="888">
                  <c:v>49.845507025286899</c:v>
                </c:pt>
                <c:pt idx="889">
                  <c:v>50.3821341373813</c:v>
                </c:pt>
                <c:pt idx="890">
                  <c:v>52.708943255196303</c:v>
                </c:pt>
                <c:pt idx="891">
                  <c:v>55.311399980413199</c:v>
                </c:pt>
                <c:pt idx="892">
                  <c:v>56.703894640865599</c:v>
                </c:pt>
                <c:pt idx="893">
                  <c:v>57.208258289707501</c:v>
                </c:pt>
                <c:pt idx="894">
                  <c:v>57.253547734517099</c:v>
                </c:pt>
                <c:pt idx="895">
                  <c:v>57.139030620485002</c:v>
                </c:pt>
                <c:pt idx="896">
                  <c:v>56.880538325712202</c:v>
                </c:pt>
                <c:pt idx="897">
                  <c:v>56.510150100824902</c:v>
                </c:pt>
                <c:pt idx="898">
                  <c:v>55.987381731065597</c:v>
                </c:pt>
                <c:pt idx="899">
                  <c:v>55.320357745458502</c:v>
                </c:pt>
                <c:pt idx="900">
                  <c:v>54.509285012540303</c:v>
                </c:pt>
                <c:pt idx="901">
                  <c:v>53.689680016565099</c:v>
                </c:pt>
                <c:pt idx="902">
                  <c:v>53.069386768011697</c:v>
                </c:pt>
                <c:pt idx="903">
                  <c:v>52.593914785183401</c:v>
                </c:pt>
                <c:pt idx="904">
                  <c:v>52.157624024952703</c:v>
                </c:pt>
                <c:pt idx="905">
                  <c:v>51.751649282506698</c:v>
                </c:pt>
                <c:pt idx="906">
                  <c:v>51.2997249216927</c:v>
                </c:pt>
                <c:pt idx="907">
                  <c:v>50.867491398252596</c:v>
                </c:pt>
                <c:pt idx="908">
                  <c:v>50.5367481285531</c:v>
                </c:pt>
                <c:pt idx="909">
                  <c:v>50.387973616889802</c:v>
                </c:pt>
                <c:pt idx="910">
                  <c:v>50.345332826055603</c:v>
                </c:pt>
                <c:pt idx="911">
                  <c:v>50.388409401766701</c:v>
                </c:pt>
                <c:pt idx="912">
                  <c:v>50.4511019451596</c:v>
                </c:pt>
                <c:pt idx="913">
                  <c:v>50.525298961359397</c:v>
                </c:pt>
                <c:pt idx="914">
                  <c:v>50.553712270213097</c:v>
                </c:pt>
                <c:pt idx="915">
                  <c:v>50.455774402452398</c:v>
                </c:pt>
                <c:pt idx="916">
                  <c:v>50.427610164795297</c:v>
                </c:pt>
                <c:pt idx="917">
                  <c:v>50.462134513325502</c:v>
                </c:pt>
                <c:pt idx="918">
                  <c:v>50.463090128602097</c:v>
                </c:pt>
                <c:pt idx="919">
                  <c:v>50.459354951693399</c:v>
                </c:pt>
                <c:pt idx="920">
                  <c:v>50.450466359111203</c:v>
                </c:pt>
                <c:pt idx="921">
                  <c:v>50.441037153827899</c:v>
                </c:pt>
                <c:pt idx="922">
                  <c:v>50.362567011002703</c:v>
                </c:pt>
                <c:pt idx="923">
                  <c:v>50.305613095213303</c:v>
                </c:pt>
                <c:pt idx="924">
                  <c:v>50.229509175699199</c:v>
                </c:pt>
                <c:pt idx="925">
                  <c:v>50.149039479960898</c:v>
                </c:pt>
                <c:pt idx="926">
                  <c:v>50.184334125424499</c:v>
                </c:pt>
                <c:pt idx="927">
                  <c:v>50.208061306426103</c:v>
                </c:pt>
                <c:pt idx="928">
                  <c:v>50.218341222520202</c:v>
                </c:pt>
                <c:pt idx="929">
                  <c:v>50.210264724585201</c:v>
                </c:pt>
                <c:pt idx="930">
                  <c:v>50.216940080768602</c:v>
                </c:pt>
                <c:pt idx="931">
                  <c:v>50.170903958989697</c:v>
                </c:pt>
                <c:pt idx="932">
                  <c:v>50.078817533229397</c:v>
                </c:pt>
                <c:pt idx="933">
                  <c:v>50.047832338298399</c:v>
                </c:pt>
                <c:pt idx="934">
                  <c:v>50.040343561276202</c:v>
                </c:pt>
                <c:pt idx="935">
                  <c:v>50.017058679675003</c:v>
                </c:pt>
                <c:pt idx="936">
                  <c:v>49.9871358426239</c:v>
                </c:pt>
                <c:pt idx="937">
                  <c:v>49.968716632498399</c:v>
                </c:pt>
                <c:pt idx="938">
                  <c:v>50.058587131029299</c:v>
                </c:pt>
                <c:pt idx="939">
                  <c:v>50.199109561622102</c:v>
                </c:pt>
                <c:pt idx="940">
                  <c:v>50.262563715970799</c:v>
                </c:pt>
                <c:pt idx="941">
                  <c:v>50.126262089543999</c:v>
                </c:pt>
                <c:pt idx="942">
                  <c:v>49.871351170731799</c:v>
                </c:pt>
                <c:pt idx="943">
                  <c:v>49.753440823617296</c:v>
                </c:pt>
                <c:pt idx="944">
                  <c:v>49.713793683454099</c:v>
                </c:pt>
                <c:pt idx="945">
                  <c:v>49.605985348995297</c:v>
                </c:pt>
                <c:pt idx="946">
                  <c:v>49.514460907283897</c:v>
                </c:pt>
                <c:pt idx="947">
                  <c:v>49.526006853786903</c:v>
                </c:pt>
                <c:pt idx="948">
                  <c:v>49.516733498618301</c:v>
                </c:pt>
                <c:pt idx="949">
                  <c:v>49.441697658050799</c:v>
                </c:pt>
                <c:pt idx="950">
                  <c:v>49.457201322280198</c:v>
                </c:pt>
                <c:pt idx="951">
                  <c:v>49.5658744540806</c:v>
                </c:pt>
                <c:pt idx="952">
                  <c:v>49.669128075049699</c:v>
                </c:pt>
                <c:pt idx="953">
                  <c:v>49.749868438430497</c:v>
                </c:pt>
                <c:pt idx="954">
                  <c:v>49.795901694930997</c:v>
                </c:pt>
                <c:pt idx="955">
                  <c:v>49.803354641641299</c:v>
                </c:pt>
                <c:pt idx="956">
                  <c:v>49.802604459953997</c:v>
                </c:pt>
                <c:pt idx="957">
                  <c:v>49.861175914712199</c:v>
                </c:pt>
                <c:pt idx="958">
                  <c:v>49.931207806076799</c:v>
                </c:pt>
                <c:pt idx="959">
                  <c:v>49.931120336198497</c:v>
                </c:pt>
                <c:pt idx="960">
                  <c:v>49.905407780975303</c:v>
                </c:pt>
                <c:pt idx="961">
                  <c:v>49.943436763662902</c:v>
                </c:pt>
                <c:pt idx="962">
                  <c:v>50.013363268664598</c:v>
                </c:pt>
                <c:pt idx="963">
                  <c:v>50.023871548723299</c:v>
                </c:pt>
                <c:pt idx="964">
                  <c:v>49.933859860922702</c:v>
                </c:pt>
                <c:pt idx="965">
                  <c:v>49.8219698318415</c:v>
                </c:pt>
                <c:pt idx="966">
                  <c:v>49.825600784673298</c:v>
                </c:pt>
                <c:pt idx="967">
                  <c:v>49.876646754518703</c:v>
                </c:pt>
                <c:pt idx="968">
                  <c:v>49.883646728824203</c:v>
                </c:pt>
                <c:pt idx="969">
                  <c:v>49.862259046730401</c:v>
                </c:pt>
                <c:pt idx="970">
                  <c:v>49.773579674328097</c:v>
                </c:pt>
                <c:pt idx="971">
                  <c:v>49.686394324009903</c:v>
                </c:pt>
                <c:pt idx="972">
                  <c:v>49.625899642791197</c:v>
                </c:pt>
                <c:pt idx="973">
                  <c:v>49.608800237509598</c:v>
                </c:pt>
                <c:pt idx="974">
                  <c:v>49.661046920374801</c:v>
                </c:pt>
                <c:pt idx="975">
                  <c:v>49.707350260286901</c:v>
                </c:pt>
                <c:pt idx="976">
                  <c:v>49.769119971148697</c:v>
                </c:pt>
                <c:pt idx="977">
                  <c:v>49.697234540012097</c:v>
                </c:pt>
                <c:pt idx="978">
                  <c:v>49.635639414907601</c:v>
                </c:pt>
                <c:pt idx="979">
                  <c:v>49.699192371033199</c:v>
                </c:pt>
                <c:pt idx="980">
                  <c:v>49.753319607901901</c:v>
                </c:pt>
                <c:pt idx="981">
                  <c:v>49.849144967993503</c:v>
                </c:pt>
                <c:pt idx="982">
                  <c:v>49.993757668737501</c:v>
                </c:pt>
                <c:pt idx="983">
                  <c:v>50.115130591087102</c:v>
                </c:pt>
                <c:pt idx="984">
                  <c:v>50.220779675504097</c:v>
                </c:pt>
                <c:pt idx="985">
                  <c:v>50.2066794317995</c:v>
                </c:pt>
                <c:pt idx="986">
                  <c:v>50.118703234230601</c:v>
                </c:pt>
                <c:pt idx="987">
                  <c:v>50.138523142667196</c:v>
                </c:pt>
                <c:pt idx="988">
                  <c:v>50.252593665382904</c:v>
                </c:pt>
                <c:pt idx="989">
                  <c:v>50.2734958849096</c:v>
                </c:pt>
                <c:pt idx="990">
                  <c:v>50.2860633463821</c:v>
                </c:pt>
                <c:pt idx="991">
                  <c:v>50.319640142122701</c:v>
                </c:pt>
                <c:pt idx="992">
                  <c:v>50.264374912753397</c:v>
                </c:pt>
                <c:pt idx="993">
                  <c:v>50.104853856722499</c:v>
                </c:pt>
                <c:pt idx="994">
                  <c:v>49.909793094527402</c:v>
                </c:pt>
                <c:pt idx="995">
                  <c:v>49.825320678384799</c:v>
                </c:pt>
                <c:pt idx="996">
                  <c:v>49.805824377198597</c:v>
                </c:pt>
                <c:pt idx="997">
                  <c:v>49.720839156215597</c:v>
                </c:pt>
                <c:pt idx="998">
                  <c:v>49.638273858717298</c:v>
                </c:pt>
                <c:pt idx="999">
                  <c:v>49.616266734936602</c:v>
                </c:pt>
                <c:pt idx="1000">
                  <c:v>49.686372502947997</c:v>
                </c:pt>
                <c:pt idx="1001">
                  <c:v>49.752737590388101</c:v>
                </c:pt>
                <c:pt idx="1002">
                  <c:v>49.779743966234598</c:v>
                </c:pt>
                <c:pt idx="1003">
                  <c:v>49.888184182780101</c:v>
                </c:pt>
                <c:pt idx="1004">
                  <c:v>50.003349763182896</c:v>
                </c:pt>
                <c:pt idx="1005">
                  <c:v>50.079014350471198</c:v>
                </c:pt>
                <c:pt idx="1006">
                  <c:v>50.171541372390003</c:v>
                </c:pt>
                <c:pt idx="1007">
                  <c:v>50.251591115988802</c:v>
                </c:pt>
                <c:pt idx="1008">
                  <c:v>50.307965977580402</c:v>
                </c:pt>
                <c:pt idx="1009">
                  <c:v>50.277513654285897</c:v>
                </c:pt>
                <c:pt idx="1010">
                  <c:v>50.188003647600397</c:v>
                </c:pt>
                <c:pt idx="1011">
                  <c:v>50.139194116707799</c:v>
                </c:pt>
                <c:pt idx="1012">
                  <c:v>50.1830404196565</c:v>
                </c:pt>
                <c:pt idx="1013">
                  <c:v>50.159993963720602</c:v>
                </c:pt>
                <c:pt idx="1014">
                  <c:v>50.0517222517758</c:v>
                </c:pt>
                <c:pt idx="1015">
                  <c:v>50.013825175087298</c:v>
                </c:pt>
                <c:pt idx="1016">
                  <c:v>50.067971913010602</c:v>
                </c:pt>
                <c:pt idx="1017">
                  <c:v>50.1091655114611</c:v>
                </c:pt>
                <c:pt idx="1018">
                  <c:v>50.151835183590897</c:v>
                </c:pt>
                <c:pt idx="1019">
                  <c:v>50.215314037643502</c:v>
                </c:pt>
                <c:pt idx="1020">
                  <c:v>50.129019439352703</c:v>
                </c:pt>
                <c:pt idx="1021">
                  <c:v>49.934011577520401</c:v>
                </c:pt>
                <c:pt idx="1022">
                  <c:v>49.850818686836298</c:v>
                </c:pt>
                <c:pt idx="1023">
                  <c:v>49.795231814578401</c:v>
                </c:pt>
                <c:pt idx="1024">
                  <c:v>49.861856355588301</c:v>
                </c:pt>
                <c:pt idx="1025">
                  <c:v>50.073532529727999</c:v>
                </c:pt>
                <c:pt idx="1026">
                  <c:v>50.217225303869498</c:v>
                </c:pt>
                <c:pt idx="1027">
                  <c:v>50.184313243801398</c:v>
                </c:pt>
                <c:pt idx="1028">
                  <c:v>49.985055390655504</c:v>
                </c:pt>
                <c:pt idx="1029">
                  <c:v>49.803488562703897</c:v>
                </c:pt>
                <c:pt idx="1030">
                  <c:v>49.811327472888102</c:v>
                </c:pt>
                <c:pt idx="1031">
                  <c:v>49.944650455158602</c:v>
                </c:pt>
                <c:pt idx="1032">
                  <c:v>50.060954310646203</c:v>
                </c:pt>
                <c:pt idx="1033">
                  <c:v>50.065495362602299</c:v>
                </c:pt>
                <c:pt idx="1034">
                  <c:v>49.974418162987902</c:v>
                </c:pt>
                <c:pt idx="1035">
                  <c:v>49.972312071868302</c:v>
                </c:pt>
                <c:pt idx="1036">
                  <c:v>50.044190143835998</c:v>
                </c:pt>
                <c:pt idx="1037">
                  <c:v>50.037873244736303</c:v>
                </c:pt>
                <c:pt idx="1038">
                  <c:v>50.005671461091602</c:v>
                </c:pt>
                <c:pt idx="1039">
                  <c:v>49.982570199695502</c:v>
                </c:pt>
                <c:pt idx="1040">
                  <c:v>49.970952178881703</c:v>
                </c:pt>
                <c:pt idx="1041">
                  <c:v>49.962537444108698</c:v>
                </c:pt>
                <c:pt idx="1042">
                  <c:v>49.9611838795159</c:v>
                </c:pt>
                <c:pt idx="1043">
                  <c:v>49.9095955001807</c:v>
                </c:pt>
                <c:pt idx="1044">
                  <c:v>49.873339095184498</c:v>
                </c:pt>
                <c:pt idx="1045">
                  <c:v>49.949273201533401</c:v>
                </c:pt>
                <c:pt idx="1046">
                  <c:v>49.926161360376497</c:v>
                </c:pt>
                <c:pt idx="1047">
                  <c:v>49.864112475091297</c:v>
                </c:pt>
                <c:pt idx="1048">
                  <c:v>50.007562559521602</c:v>
                </c:pt>
                <c:pt idx="1049">
                  <c:v>49.963121877835299</c:v>
                </c:pt>
                <c:pt idx="1050">
                  <c:v>49.753842458410702</c:v>
                </c:pt>
                <c:pt idx="1051">
                  <c:v>49.6769832939152</c:v>
                </c:pt>
                <c:pt idx="1052">
                  <c:v>49.707046857063197</c:v>
                </c:pt>
                <c:pt idx="1053">
                  <c:v>49.765939554481797</c:v>
                </c:pt>
                <c:pt idx="1054">
                  <c:v>49.732771169934601</c:v>
                </c:pt>
                <c:pt idx="1055">
                  <c:v>49.665951164004397</c:v>
                </c:pt>
                <c:pt idx="1056">
                  <c:v>49.621555755622303</c:v>
                </c:pt>
                <c:pt idx="1057">
                  <c:v>49.512077555867002</c:v>
                </c:pt>
                <c:pt idx="1058">
                  <c:v>49.458783470197901</c:v>
                </c:pt>
                <c:pt idx="1059">
                  <c:v>49.540160044550603</c:v>
                </c:pt>
                <c:pt idx="1060">
                  <c:v>49.624979343974097</c:v>
                </c:pt>
                <c:pt idx="1061">
                  <c:v>49.698375721634797</c:v>
                </c:pt>
                <c:pt idx="1062">
                  <c:v>49.823463600432497</c:v>
                </c:pt>
                <c:pt idx="1063">
                  <c:v>50.004796352743902</c:v>
                </c:pt>
                <c:pt idx="1064">
                  <c:v>50.096846757405402</c:v>
                </c:pt>
                <c:pt idx="1065">
                  <c:v>50.143824812232197</c:v>
                </c:pt>
                <c:pt idx="1066">
                  <c:v>50.227296319933302</c:v>
                </c:pt>
                <c:pt idx="1067">
                  <c:v>50.2680396414762</c:v>
                </c:pt>
                <c:pt idx="1068">
                  <c:v>50.234120199372597</c:v>
                </c:pt>
                <c:pt idx="1069">
                  <c:v>50.173109896299898</c:v>
                </c:pt>
                <c:pt idx="1070">
                  <c:v>50.109647772549799</c:v>
                </c:pt>
                <c:pt idx="1071">
                  <c:v>50.033061832080101</c:v>
                </c:pt>
                <c:pt idx="1072">
                  <c:v>49.934800028578898</c:v>
                </c:pt>
                <c:pt idx="1073">
                  <c:v>49.829403161579798</c:v>
                </c:pt>
                <c:pt idx="1074">
                  <c:v>49.822234195515897</c:v>
                </c:pt>
                <c:pt idx="1075">
                  <c:v>49.849865586593999</c:v>
                </c:pt>
                <c:pt idx="1076">
                  <c:v>49.795236814402102</c:v>
                </c:pt>
                <c:pt idx="1077">
                  <c:v>49.8098984925523</c:v>
                </c:pt>
                <c:pt idx="1078">
                  <c:v>49.950077655143502</c:v>
                </c:pt>
                <c:pt idx="1079">
                  <c:v>50.051720834604502</c:v>
                </c:pt>
                <c:pt idx="1080">
                  <c:v>50.102237892351503</c:v>
                </c:pt>
                <c:pt idx="1081">
                  <c:v>50.110867318904198</c:v>
                </c:pt>
                <c:pt idx="1082">
                  <c:v>50.049109169087998</c:v>
                </c:pt>
                <c:pt idx="1083">
                  <c:v>49.995354175970498</c:v>
                </c:pt>
                <c:pt idx="1084">
                  <c:v>49.9756429558919</c:v>
                </c:pt>
                <c:pt idx="1085">
                  <c:v>49.930685869078701</c:v>
                </c:pt>
                <c:pt idx="1086">
                  <c:v>49.892966910332397</c:v>
                </c:pt>
                <c:pt idx="1087">
                  <c:v>49.954996604899499</c:v>
                </c:pt>
                <c:pt idx="1088">
                  <c:v>49.937234271809501</c:v>
                </c:pt>
                <c:pt idx="1089">
                  <c:v>49.8612254517084</c:v>
                </c:pt>
                <c:pt idx="1090">
                  <c:v>49.797520499283799</c:v>
                </c:pt>
                <c:pt idx="1091">
                  <c:v>49.756065372365804</c:v>
                </c:pt>
                <c:pt idx="1092">
                  <c:v>49.836274417302597</c:v>
                </c:pt>
                <c:pt idx="1093">
                  <c:v>49.9693332279953</c:v>
                </c:pt>
                <c:pt idx="1094">
                  <c:v>50.036758370164499</c:v>
                </c:pt>
                <c:pt idx="1095">
                  <c:v>50.066096107318401</c:v>
                </c:pt>
                <c:pt idx="1096">
                  <c:v>50.0962874458165</c:v>
                </c:pt>
                <c:pt idx="1097">
                  <c:v>50.144693585427099</c:v>
                </c:pt>
                <c:pt idx="1098">
                  <c:v>50.181205533027097</c:v>
                </c:pt>
                <c:pt idx="1099">
                  <c:v>50.131780607407201</c:v>
                </c:pt>
                <c:pt idx="1100">
                  <c:v>50.0175724727819</c:v>
                </c:pt>
                <c:pt idx="1101">
                  <c:v>49.931717531728602</c:v>
                </c:pt>
                <c:pt idx="1102">
                  <c:v>49.927807120818002</c:v>
                </c:pt>
                <c:pt idx="1103">
                  <c:v>49.957391706698097</c:v>
                </c:pt>
                <c:pt idx="1104">
                  <c:v>49.9280262086126</c:v>
                </c:pt>
                <c:pt idx="1105">
                  <c:v>49.869221378534803</c:v>
                </c:pt>
                <c:pt idx="1106">
                  <c:v>49.804027584599503</c:v>
                </c:pt>
                <c:pt idx="1107">
                  <c:v>49.725530881703399</c:v>
                </c:pt>
                <c:pt idx="1108">
                  <c:v>49.756869468008503</c:v>
                </c:pt>
                <c:pt idx="1109">
                  <c:v>49.893417158998197</c:v>
                </c:pt>
                <c:pt idx="1110">
                  <c:v>49.964219541069802</c:v>
                </c:pt>
                <c:pt idx="1111">
                  <c:v>50.001299664123799</c:v>
                </c:pt>
                <c:pt idx="1112">
                  <c:v>50.053790504680698</c:v>
                </c:pt>
                <c:pt idx="1113">
                  <c:v>50.068203272063997</c:v>
                </c:pt>
                <c:pt idx="1114">
                  <c:v>50.059931492804601</c:v>
                </c:pt>
                <c:pt idx="1115">
                  <c:v>50.051951032814401</c:v>
                </c:pt>
                <c:pt idx="1116">
                  <c:v>50.061243870408198</c:v>
                </c:pt>
                <c:pt idx="1117">
                  <c:v>50.028660231887301</c:v>
                </c:pt>
                <c:pt idx="1118">
                  <c:v>50.030202228935302</c:v>
                </c:pt>
                <c:pt idx="1119">
                  <c:v>50.087504883931501</c:v>
                </c:pt>
                <c:pt idx="1120">
                  <c:v>50.170357751771398</c:v>
                </c:pt>
                <c:pt idx="1121">
                  <c:v>50.242136041067603</c:v>
                </c:pt>
                <c:pt idx="1122">
                  <c:v>50.195772324467598</c:v>
                </c:pt>
                <c:pt idx="1123">
                  <c:v>50.1331571570691</c:v>
                </c:pt>
                <c:pt idx="1124">
                  <c:v>50.149454210331399</c:v>
                </c:pt>
                <c:pt idx="1125">
                  <c:v>50.165233079940499</c:v>
                </c:pt>
                <c:pt idx="1126">
                  <c:v>50.1200094224398</c:v>
                </c:pt>
                <c:pt idx="1127">
                  <c:v>50.023441125610397</c:v>
                </c:pt>
                <c:pt idx="1128">
                  <c:v>49.9486052899288</c:v>
                </c:pt>
                <c:pt idx="1129">
                  <c:v>49.984432119046602</c:v>
                </c:pt>
                <c:pt idx="1130">
                  <c:v>49.998781387627901</c:v>
                </c:pt>
                <c:pt idx="1131">
                  <c:v>49.950340220321998</c:v>
                </c:pt>
                <c:pt idx="1132">
                  <c:v>49.821203268316701</c:v>
                </c:pt>
                <c:pt idx="1133">
                  <c:v>49.810742792830602</c:v>
                </c:pt>
                <c:pt idx="1134">
                  <c:v>49.975788563780398</c:v>
                </c:pt>
                <c:pt idx="1135">
                  <c:v>50.211465375871697</c:v>
                </c:pt>
                <c:pt idx="1136">
                  <c:v>50.438855653551997</c:v>
                </c:pt>
                <c:pt idx="1137">
                  <c:v>50.6309587002781</c:v>
                </c:pt>
                <c:pt idx="1138">
                  <c:v>50.632077180905902</c:v>
                </c:pt>
                <c:pt idx="1139">
                  <c:v>50.441267953732698</c:v>
                </c:pt>
                <c:pt idx="1140">
                  <c:v>50.354577760227698</c:v>
                </c:pt>
                <c:pt idx="1141">
                  <c:v>50.372000252738701</c:v>
                </c:pt>
                <c:pt idx="1142">
                  <c:v>50.3973897366523</c:v>
                </c:pt>
                <c:pt idx="1143">
                  <c:v>50.409982927722403</c:v>
                </c:pt>
                <c:pt idx="1144">
                  <c:v>50.349325998155798</c:v>
                </c:pt>
                <c:pt idx="1145">
                  <c:v>50.318583454116101</c:v>
                </c:pt>
                <c:pt idx="1146">
                  <c:v>50.241865296546401</c:v>
                </c:pt>
                <c:pt idx="1147">
                  <c:v>50.162593032675801</c:v>
                </c:pt>
                <c:pt idx="1148">
                  <c:v>50.195729676883701</c:v>
                </c:pt>
                <c:pt idx="1149">
                  <c:v>50.136485914401099</c:v>
                </c:pt>
                <c:pt idx="1150">
                  <c:v>49.889120002924102</c:v>
                </c:pt>
                <c:pt idx="1151">
                  <c:v>49.769456876562998</c:v>
                </c:pt>
                <c:pt idx="1152">
                  <c:v>49.7853475956612</c:v>
                </c:pt>
                <c:pt idx="1153">
                  <c:v>49.826513172216302</c:v>
                </c:pt>
                <c:pt idx="1154">
                  <c:v>49.8703663938619</c:v>
                </c:pt>
                <c:pt idx="1155">
                  <c:v>49.892105222752498</c:v>
                </c:pt>
                <c:pt idx="1156">
                  <c:v>49.875080921229902</c:v>
                </c:pt>
                <c:pt idx="1157">
                  <c:v>49.843364310031397</c:v>
                </c:pt>
                <c:pt idx="1158">
                  <c:v>49.777695454583302</c:v>
                </c:pt>
                <c:pt idx="1159">
                  <c:v>49.721611007436103</c:v>
                </c:pt>
                <c:pt idx="1160">
                  <c:v>49.760611000245099</c:v>
                </c:pt>
                <c:pt idx="1161">
                  <c:v>49.624334303416703</c:v>
                </c:pt>
                <c:pt idx="1162">
                  <c:v>49.615375589089197</c:v>
                </c:pt>
                <c:pt idx="1163">
                  <c:v>49.778616820259202</c:v>
                </c:pt>
                <c:pt idx="1164">
                  <c:v>49.715825060675101</c:v>
                </c:pt>
                <c:pt idx="1165">
                  <c:v>49.606572868456098</c:v>
                </c:pt>
                <c:pt idx="1166">
                  <c:v>49.616732528729898</c:v>
                </c:pt>
                <c:pt idx="1167">
                  <c:v>49.686014871458397</c:v>
                </c:pt>
                <c:pt idx="1168">
                  <c:v>49.658445153496402</c:v>
                </c:pt>
                <c:pt idx="1169">
                  <c:v>49.6197811454564</c:v>
                </c:pt>
                <c:pt idx="1170">
                  <c:v>49.672129221686802</c:v>
                </c:pt>
                <c:pt idx="1171">
                  <c:v>49.768215081055402</c:v>
                </c:pt>
                <c:pt idx="1172">
                  <c:v>49.718322785148999</c:v>
                </c:pt>
                <c:pt idx="1173">
                  <c:v>49.703050141682702</c:v>
                </c:pt>
                <c:pt idx="1174">
                  <c:v>53.854532240409704</c:v>
                </c:pt>
                <c:pt idx="1175">
                  <c:v>55.689470654290098</c:v>
                </c:pt>
                <c:pt idx="1176">
                  <c:v>50.831204584769402</c:v>
                </c:pt>
                <c:pt idx="1177">
                  <c:v>45.683248891657897</c:v>
                </c:pt>
                <c:pt idx="1178">
                  <c:v>43.001650421431101</c:v>
                </c:pt>
                <c:pt idx="1179">
                  <c:v>42.227796893302902</c:v>
                </c:pt>
                <c:pt idx="1180">
                  <c:v>43.404792820263602</c:v>
                </c:pt>
                <c:pt idx="1181">
                  <c:v>47.174992872043198</c:v>
                </c:pt>
                <c:pt idx="1182">
                  <c:v>53.499107631838001</c:v>
                </c:pt>
                <c:pt idx="1183">
                  <c:v>59.102595351960701</c:v>
                </c:pt>
                <c:pt idx="1184">
                  <c:v>63.781312586654401</c:v>
                </c:pt>
                <c:pt idx="1185">
                  <c:v>66.618394185445993</c:v>
                </c:pt>
                <c:pt idx="1186">
                  <c:v>67.244442075793501</c:v>
                </c:pt>
                <c:pt idx="1187">
                  <c:v>66.606628957220096</c:v>
                </c:pt>
                <c:pt idx="1188">
                  <c:v>65.300474762636497</c:v>
                </c:pt>
                <c:pt idx="1189">
                  <c:v>63.583120636855703</c:v>
                </c:pt>
                <c:pt idx="1190">
                  <c:v>63.226080644299799</c:v>
                </c:pt>
                <c:pt idx="1191">
                  <c:v>63.872866737446103</c:v>
                </c:pt>
                <c:pt idx="1192">
                  <c:v>64.058968043100506</c:v>
                </c:pt>
              </c:numCache>
            </c:numRef>
          </c:yVal>
          <c:smooth val="0"/>
          <c:extLst>
            <c:ext xmlns:c16="http://schemas.microsoft.com/office/drawing/2014/chart" uri="{C3380CC4-5D6E-409C-BE32-E72D297353CC}">
              <c16:uniqueId val="{00000000-009C-4C5E-B65D-EF809BE0D4BD}"/>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cat>
            <c:numRef>
              <c:f>[1]Sheet1!$AU$20:$AU$26</c:f>
              <c:numCache>
                <c:formatCode>General</c:formatCode>
                <c:ptCount val="7"/>
                <c:pt idx="0">
                  <c:v>25</c:v>
                </c:pt>
                <c:pt idx="1">
                  <c:v>50</c:v>
                </c:pt>
                <c:pt idx="2">
                  <c:v>75</c:v>
                </c:pt>
                <c:pt idx="3">
                  <c:v>100</c:v>
                </c:pt>
                <c:pt idx="4">
                  <c:v>125</c:v>
                </c:pt>
                <c:pt idx="5">
                  <c:v>150</c:v>
                </c:pt>
                <c:pt idx="6">
                  <c:v>175</c:v>
                </c:pt>
              </c:numCache>
            </c:numRef>
          </c:cat>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6="http://schemas.microsoft.com/office/drawing/2014/chart" uri="{C3380CC4-5D6E-409C-BE32-E72D297353CC}">
              <c16:uniqueId val="{00000001-D57A-4E3D-B11E-A24CFE21742F}"/>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A1AF-4436-9093-4A17CEA63CFB}"/>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Maneuv_Amsterdam_600LPF_125AH!$A$2:$A$69</c:f>
              <c:numCache>
                <c:formatCode>General</c:formatCode>
                <c:ptCount val="68"/>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numCache>
            </c:numRef>
          </c:cat>
          <c:val>
            <c:numRef>
              <c:f>Maneuv_Amsterdam_600LPF_125AH!$B$2:$B$69</c:f>
              <c:numCache>
                <c:formatCode>General</c:formatCode>
                <c:ptCount val="68"/>
                <c:pt idx="0">
                  <c:v>0</c:v>
                </c:pt>
                <c:pt idx="1">
                  <c:v>0</c:v>
                </c:pt>
                <c:pt idx="2">
                  <c:v>28</c:v>
                </c:pt>
                <c:pt idx="3">
                  <c:v>86</c:v>
                </c:pt>
                <c:pt idx="4">
                  <c:v>110</c:v>
                </c:pt>
                <c:pt idx="5">
                  <c:v>139</c:v>
                </c:pt>
                <c:pt idx="6">
                  <c:v>146</c:v>
                </c:pt>
                <c:pt idx="7">
                  <c:v>162</c:v>
                </c:pt>
                <c:pt idx="8">
                  <c:v>121</c:v>
                </c:pt>
                <c:pt idx="9">
                  <c:v>142</c:v>
                </c:pt>
                <c:pt idx="10">
                  <c:v>156</c:v>
                </c:pt>
                <c:pt idx="11">
                  <c:v>135</c:v>
                </c:pt>
                <c:pt idx="12">
                  <c:v>164</c:v>
                </c:pt>
                <c:pt idx="13">
                  <c:v>281</c:v>
                </c:pt>
                <c:pt idx="14">
                  <c:v>332</c:v>
                </c:pt>
                <c:pt idx="15">
                  <c:v>466</c:v>
                </c:pt>
                <c:pt idx="16">
                  <c:v>473</c:v>
                </c:pt>
                <c:pt idx="17">
                  <c:v>474</c:v>
                </c:pt>
                <c:pt idx="18">
                  <c:v>471</c:v>
                </c:pt>
                <c:pt idx="19">
                  <c:v>461</c:v>
                </c:pt>
                <c:pt idx="20">
                  <c:v>433</c:v>
                </c:pt>
                <c:pt idx="21">
                  <c:v>371</c:v>
                </c:pt>
                <c:pt idx="22">
                  <c:v>467</c:v>
                </c:pt>
                <c:pt idx="23">
                  <c:v>467</c:v>
                </c:pt>
                <c:pt idx="24">
                  <c:v>468</c:v>
                </c:pt>
                <c:pt idx="25">
                  <c:v>467</c:v>
                </c:pt>
                <c:pt idx="26">
                  <c:v>558</c:v>
                </c:pt>
                <c:pt idx="27">
                  <c:v>451</c:v>
                </c:pt>
                <c:pt idx="28">
                  <c:v>141</c:v>
                </c:pt>
                <c:pt idx="29">
                  <c:v>204</c:v>
                </c:pt>
                <c:pt idx="30">
                  <c:v>236</c:v>
                </c:pt>
                <c:pt idx="31">
                  <c:v>138</c:v>
                </c:pt>
                <c:pt idx="32">
                  <c:v>120</c:v>
                </c:pt>
                <c:pt idx="33">
                  <c:v>119</c:v>
                </c:pt>
                <c:pt idx="34">
                  <c:v>120</c:v>
                </c:pt>
                <c:pt idx="35">
                  <c:v>120</c:v>
                </c:pt>
                <c:pt idx="36">
                  <c:v>101</c:v>
                </c:pt>
                <c:pt idx="37">
                  <c:v>113</c:v>
                </c:pt>
                <c:pt idx="38">
                  <c:v>131</c:v>
                </c:pt>
                <c:pt idx="39">
                  <c:v>149</c:v>
                </c:pt>
                <c:pt idx="40">
                  <c:v>187</c:v>
                </c:pt>
                <c:pt idx="41">
                  <c:v>238</c:v>
                </c:pt>
                <c:pt idx="42">
                  <c:v>295</c:v>
                </c:pt>
                <c:pt idx="43">
                  <c:v>287</c:v>
                </c:pt>
                <c:pt idx="44">
                  <c:v>173</c:v>
                </c:pt>
                <c:pt idx="45">
                  <c:v>210</c:v>
                </c:pt>
                <c:pt idx="46">
                  <c:v>382</c:v>
                </c:pt>
                <c:pt idx="47">
                  <c:v>262</c:v>
                </c:pt>
                <c:pt idx="48">
                  <c:v>307</c:v>
                </c:pt>
                <c:pt idx="49">
                  <c:v>376</c:v>
                </c:pt>
                <c:pt idx="50">
                  <c:v>396</c:v>
                </c:pt>
                <c:pt idx="51">
                  <c:v>407</c:v>
                </c:pt>
                <c:pt idx="52">
                  <c:v>411</c:v>
                </c:pt>
                <c:pt idx="53">
                  <c:v>428</c:v>
                </c:pt>
                <c:pt idx="54">
                  <c:v>485</c:v>
                </c:pt>
                <c:pt idx="55">
                  <c:v>373</c:v>
                </c:pt>
                <c:pt idx="56">
                  <c:v>343</c:v>
                </c:pt>
                <c:pt idx="57">
                  <c:v>179</c:v>
                </c:pt>
                <c:pt idx="58">
                  <c:v>158</c:v>
                </c:pt>
                <c:pt idx="59">
                  <c:v>178</c:v>
                </c:pt>
                <c:pt idx="60">
                  <c:v>124</c:v>
                </c:pt>
                <c:pt idx="61">
                  <c:v>111</c:v>
                </c:pt>
                <c:pt idx="62">
                  <c:v>111</c:v>
                </c:pt>
                <c:pt idx="63">
                  <c:v>60</c:v>
                </c:pt>
                <c:pt idx="64">
                  <c:v>32</c:v>
                </c:pt>
                <c:pt idx="65">
                  <c:v>1</c:v>
                </c:pt>
                <c:pt idx="66">
                  <c:v>0</c:v>
                </c:pt>
                <c:pt idx="67">
                  <c:v>0</c:v>
                </c:pt>
              </c:numCache>
            </c:numRef>
          </c:val>
          <c:smooth val="0"/>
          <c:extLst>
            <c:ext xmlns:c16="http://schemas.microsoft.com/office/drawing/2014/chart" uri="{C3380CC4-5D6E-409C-BE32-E72D297353CC}">
              <c16:uniqueId val="{00000000-10AA-4BE1-8173-1C0C2F9AD2CC}"/>
            </c:ext>
          </c:extLst>
        </c:ser>
        <c:ser>
          <c:idx val="1"/>
          <c:order val="1"/>
          <c:spPr>
            <a:ln w="0" cap="rnd">
              <a:solidFill>
                <a:schemeClr val="accent2"/>
              </a:solidFill>
              <a:round/>
            </a:ln>
            <a:effectLst/>
          </c:spPr>
          <c:marker>
            <c:symbol val="none"/>
          </c:marker>
          <c:cat>
            <c:numRef>
              <c:f>Maneuv_Amsterdam_600LPF_125AH!$A$2:$A$69</c:f>
              <c:numCache>
                <c:formatCode>General</c:formatCode>
                <c:ptCount val="68"/>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numCache>
            </c:numRef>
          </c:cat>
          <c:val>
            <c:numRef>
              <c:f>Maneuv_Amsterdam_600LPF_125AH!$D$2:$D$69</c:f>
              <c:numCache>
                <c:formatCode>General</c:formatCode>
                <c:ptCount val="68"/>
                <c:pt idx="0">
                  <c:v>24.700272869226399</c:v>
                </c:pt>
                <c:pt idx="1">
                  <c:v>-0.15000035242832921</c:v>
                </c:pt>
                <c:pt idx="2">
                  <c:v>27.999829825882401</c:v>
                </c:pt>
                <c:pt idx="3">
                  <c:v>57.434051007374997</c:v>
                </c:pt>
                <c:pt idx="4">
                  <c:v>45.767162039097798</c:v>
                </c:pt>
                <c:pt idx="5">
                  <c:v>39.386796653138802</c:v>
                </c:pt>
                <c:pt idx="6">
                  <c:v>17.45211845404382</c:v>
                </c:pt>
                <c:pt idx="7">
                  <c:v>11.24730125834008</c:v>
                </c:pt>
                <c:pt idx="8">
                  <c:v>-34.948037461773602</c:v>
                </c:pt>
                <c:pt idx="9">
                  <c:v>-12.25241815294706</c:v>
                </c:pt>
                <c:pt idx="10">
                  <c:v>-4.3561043640011601</c:v>
                </c:pt>
                <c:pt idx="11">
                  <c:v>-25.7403733669322</c:v>
                </c:pt>
                <c:pt idx="12">
                  <c:v>1.09630031826048</c:v>
                </c:pt>
                <c:pt idx="13">
                  <c:v>80.952782974357802</c:v>
                </c:pt>
                <c:pt idx="14">
                  <c:v>71.599966277243794</c:v>
                </c:pt>
                <c:pt idx="15">
                  <c:v>113.7464327960886</c:v>
                </c:pt>
                <c:pt idx="16">
                  <c:v>51.086282796333201</c:v>
                </c:pt>
                <c:pt idx="17">
                  <c:v>7.1537169484127201</c:v>
                </c:pt>
                <c:pt idx="18">
                  <c:v>-21.309627954292399</c:v>
                </c:pt>
                <c:pt idx="19">
                  <c:v>-42.1438501256834</c:v>
                </c:pt>
                <c:pt idx="20">
                  <c:v>-66.126725052241</c:v>
                </c:pt>
                <c:pt idx="21">
                  <c:v>-103.0241922399458</c:v>
                </c:pt>
                <c:pt idx="22">
                  <c:v>2.2149312827900398</c:v>
                </c:pt>
                <c:pt idx="23">
                  <c:v>-10.06967188148608</c:v>
                </c:pt>
                <c:pt idx="24">
                  <c:v>-15.93197206515728</c:v>
                </c:pt>
                <c:pt idx="25">
                  <c:v>-20.0717846234018</c:v>
                </c:pt>
                <c:pt idx="26">
                  <c:v>49.305308331150201</c:v>
                </c:pt>
                <c:pt idx="27">
                  <c:v>-64.834003048952795</c:v>
                </c:pt>
                <c:pt idx="28">
                  <c:v>-175.09415832019641</c:v>
                </c:pt>
                <c:pt idx="29">
                  <c:v>-47.0824129152154</c:v>
                </c:pt>
                <c:pt idx="30">
                  <c:v>2.6517191322081799</c:v>
                </c:pt>
                <c:pt idx="31">
                  <c:v>-66.967865064535005</c:v>
                </c:pt>
                <c:pt idx="32">
                  <c:v>-41.668595400651597</c:v>
                </c:pt>
                <c:pt idx="33">
                  <c:v>-12.59555249681018</c:v>
                </c:pt>
                <c:pt idx="34">
                  <c:v>5.4992143465862604</c:v>
                </c:pt>
                <c:pt idx="35">
                  <c:v>14.285524121646819</c:v>
                </c:pt>
                <c:pt idx="36">
                  <c:v>4.2463716412014598</c:v>
                </c:pt>
                <c:pt idx="37">
                  <c:v>21.3905290637056</c:v>
                </c:pt>
                <c:pt idx="38">
                  <c:v>33.880488350043798</c:v>
                </c:pt>
                <c:pt idx="39">
                  <c:v>38.739958643218401</c:v>
                </c:pt>
                <c:pt idx="40">
                  <c:v>53.954072013318203</c:v>
                </c:pt>
                <c:pt idx="41">
                  <c:v>68.870238572897605</c:v>
                </c:pt>
                <c:pt idx="42">
                  <c:v>77.850255244323805</c:v>
                </c:pt>
                <c:pt idx="43">
                  <c:v>30.508378316287999</c:v>
                </c:pt>
                <c:pt idx="44">
                  <c:v>-76.520862643013203</c:v>
                </c:pt>
                <c:pt idx="45">
                  <c:v>-18.640923335249258</c:v>
                </c:pt>
                <c:pt idx="46">
                  <c:v>115.121977836022</c:v>
                </c:pt>
                <c:pt idx="47">
                  <c:v>-35.148832325955397</c:v>
                </c:pt>
                <c:pt idx="48">
                  <c:v>6.8821743791077399</c:v>
                </c:pt>
                <c:pt idx="49">
                  <c:v>48.144287355609599</c:v>
                </c:pt>
                <c:pt idx="50">
                  <c:v>32.112172121067601</c:v>
                </c:pt>
                <c:pt idx="51">
                  <c:v>14.83440849860806</c:v>
                </c:pt>
                <c:pt idx="52">
                  <c:v>-0.93115395846945004</c:v>
                </c:pt>
                <c:pt idx="53">
                  <c:v>7.3180042641950396E-2</c:v>
                </c:pt>
                <c:pt idx="54">
                  <c:v>31.300750946426799</c:v>
                </c:pt>
                <c:pt idx="55">
                  <c:v>-81.441033543988596</c:v>
                </c:pt>
                <c:pt idx="56">
                  <c:v>-79.883716682536601</c:v>
                </c:pt>
                <c:pt idx="57">
                  <c:v>-175.28364758865081</c:v>
                </c:pt>
                <c:pt idx="58">
                  <c:v>-111.7304042194674</c:v>
                </c:pt>
                <c:pt idx="59">
                  <c:v>-37.130100203074797</c:v>
                </c:pt>
                <c:pt idx="60">
                  <c:v>-48.468125132265399</c:v>
                </c:pt>
                <c:pt idx="61">
                  <c:v>-21.1469493111532</c:v>
                </c:pt>
                <c:pt idx="62">
                  <c:v>4.7052122581603397</c:v>
                </c:pt>
                <c:pt idx="63">
                  <c:v>-19.024825938104041</c:v>
                </c:pt>
                <c:pt idx="64">
                  <c:v>-13.71182258906652</c:v>
                </c:pt>
                <c:pt idx="65">
                  <c:v>-13.84291963219896</c:v>
                </c:pt>
                <c:pt idx="66">
                  <c:v>-1.2956805482621261</c:v>
                </c:pt>
                <c:pt idx="67">
                  <c:v>-2.7958031250635402E-3</c:v>
                </c:pt>
              </c:numCache>
            </c:numRef>
          </c:val>
          <c:smooth val="0"/>
          <c:extLst>
            <c:ext xmlns:c16="http://schemas.microsoft.com/office/drawing/2014/chart" uri="{C3380CC4-5D6E-409C-BE32-E72D297353CC}">
              <c16:uniqueId val="{00000001-10AA-4BE1-8173-1C0C2F9AD2CC}"/>
            </c:ext>
          </c:extLst>
        </c:ser>
        <c:ser>
          <c:idx val="2"/>
          <c:order val="2"/>
          <c:spPr>
            <a:ln w="28575" cap="rnd">
              <a:solidFill>
                <a:schemeClr val="accent3"/>
              </a:solidFill>
              <a:round/>
            </a:ln>
            <a:effectLst/>
          </c:spPr>
          <c:marker>
            <c:symbol val="none"/>
          </c:marker>
          <c:cat>
            <c:numRef>
              <c:f>Maneuv_Amsterdam_600LPF_125AH!$A$2:$A$69</c:f>
              <c:numCache>
                <c:formatCode>General</c:formatCode>
                <c:ptCount val="68"/>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numCache>
            </c:numRef>
          </c:cat>
          <c:val>
            <c:numRef>
              <c:f>Maneuv_Amsterdam_600LPF_125AH!$G$2:$G$69</c:f>
              <c:numCache>
                <c:formatCode>General</c:formatCode>
                <c:ptCount val="68"/>
                <c:pt idx="0">
                  <c:v>0</c:v>
                </c:pt>
                <c:pt idx="1">
                  <c:v>0.15000356422751582</c:v>
                </c:pt>
                <c:pt idx="2">
                  <c:v>2.6914501830126511E-4</c:v>
                </c:pt>
                <c:pt idx="3">
                  <c:v>28.56593093686875</c:v>
                </c:pt>
                <c:pt idx="4">
                  <c:v>64.232531127469983</c:v>
                </c:pt>
                <c:pt idx="5">
                  <c:v>99.612714635512205</c:v>
                </c:pt>
                <c:pt idx="6">
                  <c:v>128.5473158380872</c:v>
                </c:pt>
                <c:pt idx="7">
                  <c:v>150.7519272212289</c:v>
                </c:pt>
                <c:pt idx="8">
                  <c:v>155.94752763245879</c:v>
                </c:pt>
                <c:pt idx="9">
                  <c:v>154.2516185215035</c:v>
                </c:pt>
                <c:pt idx="10">
                  <c:v>160.3552759799355</c:v>
                </c:pt>
                <c:pt idx="11">
                  <c:v>160.73972281181611</c:v>
                </c:pt>
                <c:pt idx="12">
                  <c:v>162.90276537929938</c:v>
                </c:pt>
                <c:pt idx="13">
                  <c:v>200.04497658517047</c:v>
                </c:pt>
                <c:pt idx="14">
                  <c:v>260.39727239116229</c:v>
                </c:pt>
                <c:pt idx="15">
                  <c:v>346.48502581282321</c:v>
                </c:pt>
                <c:pt idx="16">
                  <c:v>421.90798547333162</c:v>
                </c:pt>
                <c:pt idx="17">
                  <c:v>466.839468628362</c:v>
                </c:pt>
                <c:pt idx="18">
                  <c:v>492.30206543180969</c:v>
                </c:pt>
                <c:pt idx="19">
                  <c:v>503.13602508707515</c:v>
                </c:pt>
                <c:pt idx="20">
                  <c:v>499.11934436985962</c:v>
                </c:pt>
                <c:pt idx="21">
                  <c:v>474.01810292122917</c:v>
                </c:pt>
                <c:pt idx="22">
                  <c:v>464.77628760480388</c:v>
                </c:pt>
                <c:pt idx="23">
                  <c:v>477.0625033481229</c:v>
                </c:pt>
                <c:pt idx="24">
                  <c:v>483.92454207260698</c:v>
                </c:pt>
                <c:pt idx="25">
                  <c:v>487.06428028776844</c:v>
                </c:pt>
                <c:pt idx="26">
                  <c:v>508.68429161433932</c:v>
                </c:pt>
                <c:pt idx="27">
                  <c:v>515.82789522056248</c:v>
                </c:pt>
                <c:pt idx="28">
                  <c:v>323.2913967339984</c:v>
                </c:pt>
                <c:pt idx="29">
                  <c:v>251.07976974705841</c:v>
                </c:pt>
                <c:pt idx="30">
                  <c:v>233.34639309241109</c:v>
                </c:pt>
                <c:pt idx="31">
                  <c:v>204.9672075418467</c:v>
                </c:pt>
                <c:pt idx="32">
                  <c:v>161.66784752308081</c:v>
                </c:pt>
                <c:pt idx="33">
                  <c:v>131.5950577423506</c:v>
                </c:pt>
                <c:pt idx="34">
                  <c:v>114.50042200810171</c:v>
                </c:pt>
                <c:pt idx="35">
                  <c:v>105.71416423322489</c:v>
                </c:pt>
                <c:pt idx="36">
                  <c:v>96.753408079541401</c:v>
                </c:pt>
                <c:pt idx="37">
                  <c:v>91.609211093444102</c:v>
                </c:pt>
                <c:pt idx="38">
                  <c:v>97.119171875060104</c:v>
                </c:pt>
                <c:pt idx="39">
                  <c:v>110.25958468912739</c:v>
                </c:pt>
                <c:pt idx="40">
                  <c:v>133.04515936466339</c:v>
                </c:pt>
                <c:pt idx="41">
                  <c:v>169.12845873059311</c:v>
                </c:pt>
                <c:pt idx="42">
                  <c:v>217.14766843035329</c:v>
                </c:pt>
                <c:pt idx="43">
                  <c:v>256.489704660168</c:v>
                </c:pt>
                <c:pt idx="44">
                  <c:v>249.5200136489172</c:v>
                </c:pt>
                <c:pt idx="45">
                  <c:v>228.63904521441481</c:v>
                </c:pt>
                <c:pt idx="46">
                  <c:v>266.87376287797139</c:v>
                </c:pt>
                <c:pt idx="47">
                  <c:v>297.14767495699948</c:v>
                </c:pt>
                <c:pt idx="48">
                  <c:v>300.11458752141749</c:v>
                </c:pt>
                <c:pt idx="49">
                  <c:v>327.85147835330849</c:v>
                </c:pt>
                <c:pt idx="50">
                  <c:v>363.88347174298082</c:v>
                </c:pt>
                <c:pt idx="51">
                  <c:v>392.16070475927637</c:v>
                </c:pt>
                <c:pt idx="52">
                  <c:v>411.92587240784462</c:v>
                </c:pt>
                <c:pt idx="53">
                  <c:v>427.92084277460191</c:v>
                </c:pt>
                <c:pt idx="54">
                  <c:v>453.69165388141346</c:v>
                </c:pt>
                <c:pt idx="55">
                  <c:v>454.43669615483037</c:v>
                </c:pt>
                <c:pt idx="56">
                  <c:v>422.87847809830203</c:v>
                </c:pt>
                <c:pt idx="57">
                  <c:v>354.71191411056873</c:v>
                </c:pt>
                <c:pt idx="58">
                  <c:v>269.72785133175239</c:v>
                </c:pt>
                <c:pt idx="59">
                  <c:v>215.12847416334841</c:v>
                </c:pt>
                <c:pt idx="60">
                  <c:v>172.46745778416121</c:v>
                </c:pt>
                <c:pt idx="61">
                  <c:v>132.1464778780707</c:v>
                </c:pt>
                <c:pt idx="62">
                  <c:v>106.2944933060718</c:v>
                </c:pt>
                <c:pt idx="63">
                  <c:v>79.024717596637984</c:v>
                </c:pt>
                <c:pt idx="64">
                  <c:v>45.711790165740418</c:v>
                </c:pt>
                <c:pt idx="65">
                  <c:v>14.842895705289989</c:v>
                </c:pt>
                <c:pt idx="66">
                  <c:v>1.2957013831816349</c:v>
                </c:pt>
                <c:pt idx="67">
                  <c:v>2.7987627107035804E-3</c:v>
                </c:pt>
              </c:numCache>
            </c:numRef>
          </c:val>
          <c:smooth val="0"/>
          <c:extLst>
            <c:ext xmlns:c16="http://schemas.microsoft.com/office/drawing/2014/chart" uri="{C3380CC4-5D6E-409C-BE32-E72D297353CC}">
              <c16:uniqueId val="{00000002-10AA-4BE1-8173-1C0C2F9AD2CC}"/>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Maneuv_Amsterdam_600LPF_125AH!$H$1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strRef>
              <c:f>Maneuv_Amsterdam_600LPF_125AH!$A$2:$A$1888</c:f>
              <c:strCache>
                <c:ptCount val="105"/>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71">
                  <c:v>TRANSIENT DEGRADATION</c:v>
                </c:pt>
                <c:pt idx="72">
                  <c:v>Coeff</c:v>
                </c:pt>
                <c:pt idx="73">
                  <c:v>sum(Abs(Pfc(t)-Pfc(t-1)))</c:v>
                </c:pt>
                <c:pt idx="74">
                  <c:v>TotalTransient Degrad</c:v>
                </c:pt>
                <c:pt idx="76">
                  <c:v>START/STOP CYCLE </c:v>
                </c:pt>
                <c:pt idx="77">
                  <c:v>Cycles</c:v>
                </c:pt>
                <c:pt idx="78">
                  <c:v>MicroVolt/cycle</c:v>
                </c:pt>
                <c:pt idx="79">
                  <c:v>Total start/stop Degrad</c:v>
                </c:pt>
                <c:pt idx="81">
                  <c:v>Low Power operation (&lt;10% rated power) </c:v>
                </c:pt>
                <c:pt idx="82">
                  <c:v>Coeff</c:v>
                </c:pt>
                <c:pt idx="83">
                  <c:v>Hours of low power oper</c:v>
                </c:pt>
                <c:pt idx="84">
                  <c:v>Total LPO degrad</c:v>
                </c:pt>
                <c:pt idx="86">
                  <c:v>High Power operation (&gt;90% rated power) </c:v>
                </c:pt>
                <c:pt idx="87">
                  <c:v>Coeff</c:v>
                </c:pt>
                <c:pt idx="88">
                  <c:v>Hours of high power oper</c:v>
                </c:pt>
                <c:pt idx="89">
                  <c:v>Total HPO degrad</c:v>
                </c:pt>
                <c:pt idx="96">
                  <c:v>Colors</c:v>
                </c:pt>
                <c:pt idx="97">
                  <c:v>Transient</c:v>
                </c:pt>
                <c:pt idx="98">
                  <c:v>LPO</c:v>
                </c:pt>
                <c:pt idx="99">
                  <c:v>HPO</c:v>
                </c:pt>
                <c:pt idx="100">
                  <c:v>Constant</c:v>
                </c:pt>
                <c:pt idx="104">
                  <c:v>TOTAL DEGRAD</c:v>
                </c:pt>
              </c:strCache>
            </c:strRef>
          </c:xVal>
          <c:yVal>
            <c:numRef>
              <c:f>Maneuv_Amsterdam_600LPF_125AH!$H$2:$H$1888</c:f>
              <c:numCache>
                <c:formatCode>General</c:formatCode>
                <c:ptCount val="1887"/>
                <c:pt idx="0">
                  <c:v>50</c:v>
                </c:pt>
                <c:pt idx="1">
                  <c:v>50.5428687088679</c:v>
                </c:pt>
                <c:pt idx="2">
                  <c:v>50.001183844471399</c:v>
                </c:pt>
                <c:pt idx="3">
                  <c:v>48.105249669766799</c:v>
                </c:pt>
                <c:pt idx="4">
                  <c:v>46.082440492194102</c:v>
                </c:pt>
                <c:pt idx="5">
                  <c:v>44.426659114169397</c:v>
                </c:pt>
                <c:pt idx="6">
                  <c:v>43.3583433363127</c:v>
                </c:pt>
                <c:pt idx="7">
                  <c:v>42.810147334038199</c:v>
                </c:pt>
                <c:pt idx="8">
                  <c:v>43.361657263771399</c:v>
                </c:pt>
                <c:pt idx="9">
                  <c:v>44.235544456011297</c:v>
                </c:pt>
                <c:pt idx="10">
                  <c:v>44.543654810206498</c:v>
                </c:pt>
                <c:pt idx="11">
                  <c:v>45.171078017587703</c:v>
                </c:pt>
                <c:pt idx="12">
                  <c:v>45.598165151608299</c:v>
                </c:pt>
                <c:pt idx="13">
                  <c:v>43.831392845054999</c:v>
                </c:pt>
                <c:pt idx="14">
                  <c:v>40.850289882881199</c:v>
                </c:pt>
                <c:pt idx="15">
                  <c:v>36.898840519560999</c:v>
                </c:pt>
                <c:pt idx="16">
                  <c:v>33.696260149297302</c:v>
                </c:pt>
                <c:pt idx="17">
                  <c:v>32.633222292272997</c:v>
                </c:pt>
                <c:pt idx="18">
                  <c:v>32.960865271637402</c:v>
                </c:pt>
                <c:pt idx="19">
                  <c:v>34.2350636014502</c:v>
                </c:pt>
                <c:pt idx="20">
                  <c:v>36.382416466182796</c:v>
                </c:pt>
                <c:pt idx="21">
                  <c:v>39.723377026358698</c:v>
                </c:pt>
                <c:pt idx="22">
                  <c:v>41.496658484027002</c:v>
                </c:pt>
                <c:pt idx="23">
                  <c:v>41.671192224200503</c:v>
                </c:pt>
                <c:pt idx="24">
                  <c:v>42.187806252725501</c:v>
                </c:pt>
                <c:pt idx="25">
                  <c:v>42.895633028198503</c:v>
                </c:pt>
                <c:pt idx="26">
                  <c:v>42.203267405126297</c:v>
                </c:pt>
                <c:pt idx="27">
                  <c:v>42.695643685625299</c:v>
                </c:pt>
                <c:pt idx="28">
                  <c:v>48.515094753290299</c:v>
                </c:pt>
                <c:pt idx="29">
                  <c:v>52.549390225116198</c:v>
                </c:pt>
                <c:pt idx="30">
                  <c:v>53.316582756699198</c:v>
                </c:pt>
                <c:pt idx="31">
                  <c:v>54.694405016482499</c:v>
                </c:pt>
                <c:pt idx="32">
                  <c:v>56.7473397187008</c:v>
                </c:pt>
                <c:pt idx="33">
                  <c:v>57.742619754901298</c:v>
                </c:pt>
                <c:pt idx="34">
                  <c:v>57.844882731607299</c:v>
                </c:pt>
                <c:pt idx="35">
                  <c:v>57.442684886784797</c:v>
                </c:pt>
                <c:pt idx="36">
                  <c:v>57.102168066589499</c:v>
                </c:pt>
                <c:pt idx="37">
                  <c:v>56.569093952784897</c:v>
                </c:pt>
                <c:pt idx="38">
                  <c:v>55.466901156086699</c:v>
                </c:pt>
                <c:pt idx="39">
                  <c:v>54.040111472527897</c:v>
                </c:pt>
                <c:pt idx="40">
                  <c:v>52.198314397179097</c:v>
                </c:pt>
                <c:pt idx="41">
                  <c:v>49.763437728309199</c:v>
                </c:pt>
                <c:pt idx="42">
                  <c:v>46.867239179793003</c:v>
                </c:pt>
                <c:pt idx="43">
                  <c:v>44.836403289717502</c:v>
                </c:pt>
                <c:pt idx="44">
                  <c:v>45.929944998071498</c:v>
                </c:pt>
                <c:pt idx="45">
                  <c:v>47.665350128689497</c:v>
                </c:pt>
                <c:pt idx="46">
                  <c:v>45.509020577919202</c:v>
                </c:pt>
                <c:pt idx="47">
                  <c:v>44.223823942929201</c:v>
                </c:pt>
                <c:pt idx="48">
                  <c:v>44.694994719697497</c:v>
                </c:pt>
                <c:pt idx="49">
                  <c:v>43.541132712104996</c:v>
                </c:pt>
                <c:pt idx="50">
                  <c:v>42.000394980663202</c:v>
                </c:pt>
                <c:pt idx="51">
                  <c:v>41.114895838137897</c:v>
                </c:pt>
                <c:pt idx="52">
                  <c:v>40.872460040136801</c:v>
                </c:pt>
                <c:pt idx="53">
                  <c:v>40.887809686316899</c:v>
                </c:pt>
                <c:pt idx="54">
                  <c:v>40.219295986062903</c:v>
                </c:pt>
                <c:pt idx="55">
                  <c:v>41.387766582273898</c:v>
                </c:pt>
                <c:pt idx="56">
                  <c:v>44.508012048138902</c:v>
                </c:pt>
                <c:pt idx="57">
                  <c:v>49.607741605252102</c:v>
                </c:pt>
                <c:pt idx="58">
                  <c:v>55.022453539531703</c:v>
                </c:pt>
                <c:pt idx="59">
                  <c:v>57.755437384673897</c:v>
                </c:pt>
                <c:pt idx="60">
                  <c:v>59.433866874053102</c:v>
                </c:pt>
                <c:pt idx="61">
                  <c:v>60.728909160548596</c:v>
                </c:pt>
                <c:pt idx="62">
                  <c:v>60.997161983787798</c:v>
                </c:pt>
                <c:pt idx="63">
                  <c:v>61.3224077056257</c:v>
                </c:pt>
                <c:pt idx="64">
                  <c:v>61.947175701776104</c:v>
                </c:pt>
                <c:pt idx="65">
                  <c:v>62.443905226258501</c:v>
                </c:pt>
                <c:pt idx="66">
                  <c:v>62.639700561564297</c:v>
                </c:pt>
                <c:pt idx="67">
                  <c:v>62.648485589120902</c:v>
                </c:pt>
              </c:numCache>
            </c:numRef>
          </c:yVal>
          <c:smooth val="0"/>
          <c:extLst>
            <c:ext xmlns:c16="http://schemas.microsoft.com/office/drawing/2014/chart" uri="{C3380CC4-5D6E-409C-BE32-E72D297353CC}">
              <c16:uniqueId val="{00000000-C4CC-4BA3-AF1E-C5CFD1296BB3}"/>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cat>
            <c:numRef>
              <c:f>[1]Sheet1!$AU$20:$AU$26</c:f>
              <c:numCache>
                <c:formatCode>General</c:formatCode>
                <c:ptCount val="7"/>
                <c:pt idx="0">
                  <c:v>25</c:v>
                </c:pt>
                <c:pt idx="1">
                  <c:v>50</c:v>
                </c:pt>
                <c:pt idx="2">
                  <c:v>75</c:v>
                </c:pt>
                <c:pt idx="3">
                  <c:v>100</c:v>
                </c:pt>
                <c:pt idx="4">
                  <c:v>125</c:v>
                </c:pt>
                <c:pt idx="5">
                  <c:v>150</c:v>
                </c:pt>
                <c:pt idx="6">
                  <c:v>175</c:v>
                </c:pt>
              </c:numCache>
            </c:numRef>
          </c:cat>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6="http://schemas.microsoft.com/office/drawing/2014/chart" uri="{C3380CC4-5D6E-409C-BE32-E72D297353CC}">
              <c16:uniqueId val="{00000001-9A8D-4FFC-8321-425FD1DAD934}"/>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03CA-4529-80B3-EE04187E33B5}"/>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4.3175194572408968E-2"/>
          <c:y val="8.1772236676204743E-2"/>
          <c:w val="0.94067908029966207"/>
          <c:h val="0.84354336926759077"/>
        </c:manualLayout>
      </c:layout>
      <c:lineChart>
        <c:grouping val="standard"/>
        <c:varyColors val="0"/>
        <c:ser>
          <c:idx val="0"/>
          <c:order val="0"/>
          <c:spPr>
            <a:ln w="0" cap="rnd">
              <a:solidFill>
                <a:schemeClr val="accent1"/>
              </a:solidFill>
              <a:round/>
            </a:ln>
            <a:effectLst/>
          </c:spPr>
          <c:marker>
            <c:symbol val="none"/>
          </c:marker>
          <c:cat>
            <c:numRef>
              <c:f>Amsterd_Lithuania_600LPF_125Ah!$A$2:$A$1585</c:f>
              <c:numCache>
                <c:formatCode>General</c:formatCode>
                <c:ptCount val="158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numCache>
            </c:numRef>
          </c:cat>
          <c:val>
            <c:numRef>
              <c:f>Amsterd_Lithuania_600LPF_125Ah!$B$2:$B$1585</c:f>
              <c:numCache>
                <c:formatCode>General</c:formatCode>
                <c:ptCount val="1584"/>
                <c:pt idx="0">
                  <c:v>0</c:v>
                </c:pt>
                <c:pt idx="1">
                  <c:v>0</c:v>
                </c:pt>
                <c:pt idx="2">
                  <c:v>18</c:v>
                </c:pt>
                <c:pt idx="3">
                  <c:v>64</c:v>
                </c:pt>
                <c:pt idx="4">
                  <c:v>112</c:v>
                </c:pt>
                <c:pt idx="5">
                  <c:v>139</c:v>
                </c:pt>
                <c:pt idx="6">
                  <c:v>138</c:v>
                </c:pt>
                <c:pt idx="7">
                  <c:v>170</c:v>
                </c:pt>
                <c:pt idx="8">
                  <c:v>183</c:v>
                </c:pt>
                <c:pt idx="9">
                  <c:v>222</c:v>
                </c:pt>
                <c:pt idx="10">
                  <c:v>144</c:v>
                </c:pt>
                <c:pt idx="11">
                  <c:v>145</c:v>
                </c:pt>
                <c:pt idx="12">
                  <c:v>154</c:v>
                </c:pt>
                <c:pt idx="13">
                  <c:v>314</c:v>
                </c:pt>
                <c:pt idx="14">
                  <c:v>397</c:v>
                </c:pt>
                <c:pt idx="15">
                  <c:v>591</c:v>
                </c:pt>
                <c:pt idx="16">
                  <c:v>595</c:v>
                </c:pt>
                <c:pt idx="17">
                  <c:v>597</c:v>
                </c:pt>
                <c:pt idx="18">
                  <c:v>600</c:v>
                </c:pt>
                <c:pt idx="19">
                  <c:v>606</c:v>
                </c:pt>
                <c:pt idx="20">
                  <c:v>540</c:v>
                </c:pt>
                <c:pt idx="21">
                  <c:v>495</c:v>
                </c:pt>
                <c:pt idx="22">
                  <c:v>504</c:v>
                </c:pt>
                <c:pt idx="23">
                  <c:v>503</c:v>
                </c:pt>
                <c:pt idx="24">
                  <c:v>415</c:v>
                </c:pt>
                <c:pt idx="25">
                  <c:v>415</c:v>
                </c:pt>
                <c:pt idx="26">
                  <c:v>419</c:v>
                </c:pt>
                <c:pt idx="27">
                  <c:v>421</c:v>
                </c:pt>
                <c:pt idx="28">
                  <c:v>413</c:v>
                </c:pt>
                <c:pt idx="29">
                  <c:v>413</c:v>
                </c:pt>
                <c:pt idx="30">
                  <c:v>412</c:v>
                </c:pt>
                <c:pt idx="31">
                  <c:v>411</c:v>
                </c:pt>
                <c:pt idx="32">
                  <c:v>417</c:v>
                </c:pt>
                <c:pt idx="33">
                  <c:v>410</c:v>
                </c:pt>
                <c:pt idx="34">
                  <c:v>410</c:v>
                </c:pt>
                <c:pt idx="35">
                  <c:v>416</c:v>
                </c:pt>
                <c:pt idx="36">
                  <c:v>427</c:v>
                </c:pt>
                <c:pt idx="37">
                  <c:v>401</c:v>
                </c:pt>
                <c:pt idx="38">
                  <c:v>454</c:v>
                </c:pt>
                <c:pt idx="39">
                  <c:v>429</c:v>
                </c:pt>
                <c:pt idx="40">
                  <c:v>340</c:v>
                </c:pt>
                <c:pt idx="41">
                  <c:v>262</c:v>
                </c:pt>
                <c:pt idx="42">
                  <c:v>120</c:v>
                </c:pt>
                <c:pt idx="43">
                  <c:v>107</c:v>
                </c:pt>
                <c:pt idx="44">
                  <c:v>110</c:v>
                </c:pt>
                <c:pt idx="45">
                  <c:v>181</c:v>
                </c:pt>
                <c:pt idx="46">
                  <c:v>160</c:v>
                </c:pt>
                <c:pt idx="47">
                  <c:v>125</c:v>
                </c:pt>
                <c:pt idx="48">
                  <c:v>130</c:v>
                </c:pt>
                <c:pt idx="49">
                  <c:v>146</c:v>
                </c:pt>
                <c:pt idx="50">
                  <c:v>172</c:v>
                </c:pt>
                <c:pt idx="51">
                  <c:v>146</c:v>
                </c:pt>
                <c:pt idx="52">
                  <c:v>134</c:v>
                </c:pt>
                <c:pt idx="53">
                  <c:v>205</c:v>
                </c:pt>
                <c:pt idx="54">
                  <c:v>312</c:v>
                </c:pt>
                <c:pt idx="55">
                  <c:v>354</c:v>
                </c:pt>
                <c:pt idx="56">
                  <c:v>419</c:v>
                </c:pt>
                <c:pt idx="57">
                  <c:v>485</c:v>
                </c:pt>
                <c:pt idx="58">
                  <c:v>513</c:v>
                </c:pt>
                <c:pt idx="59">
                  <c:v>762</c:v>
                </c:pt>
                <c:pt idx="60">
                  <c:v>796</c:v>
                </c:pt>
                <c:pt idx="61">
                  <c:v>799</c:v>
                </c:pt>
                <c:pt idx="62">
                  <c:v>813</c:v>
                </c:pt>
                <c:pt idx="63">
                  <c:v>814</c:v>
                </c:pt>
                <c:pt idx="64">
                  <c:v>777</c:v>
                </c:pt>
                <c:pt idx="65">
                  <c:v>783</c:v>
                </c:pt>
                <c:pt idx="66">
                  <c:v>788</c:v>
                </c:pt>
                <c:pt idx="67">
                  <c:v>786</c:v>
                </c:pt>
                <c:pt idx="68">
                  <c:v>786</c:v>
                </c:pt>
                <c:pt idx="69">
                  <c:v>786</c:v>
                </c:pt>
                <c:pt idx="70">
                  <c:v>786</c:v>
                </c:pt>
                <c:pt idx="71">
                  <c:v>788</c:v>
                </c:pt>
                <c:pt idx="72">
                  <c:v>786</c:v>
                </c:pt>
                <c:pt idx="73">
                  <c:v>784</c:v>
                </c:pt>
                <c:pt idx="74">
                  <c:v>788</c:v>
                </c:pt>
                <c:pt idx="75">
                  <c:v>790</c:v>
                </c:pt>
                <c:pt idx="76">
                  <c:v>793</c:v>
                </c:pt>
                <c:pt idx="77">
                  <c:v>790</c:v>
                </c:pt>
                <c:pt idx="78">
                  <c:v>788</c:v>
                </c:pt>
                <c:pt idx="79">
                  <c:v>784</c:v>
                </c:pt>
                <c:pt idx="80">
                  <c:v>789</c:v>
                </c:pt>
                <c:pt idx="81">
                  <c:v>792</c:v>
                </c:pt>
                <c:pt idx="82">
                  <c:v>789</c:v>
                </c:pt>
                <c:pt idx="83">
                  <c:v>791</c:v>
                </c:pt>
                <c:pt idx="84">
                  <c:v>780</c:v>
                </c:pt>
                <c:pt idx="85">
                  <c:v>780</c:v>
                </c:pt>
                <c:pt idx="86">
                  <c:v>788</c:v>
                </c:pt>
                <c:pt idx="87">
                  <c:v>787</c:v>
                </c:pt>
                <c:pt idx="88">
                  <c:v>786</c:v>
                </c:pt>
                <c:pt idx="89">
                  <c:v>787</c:v>
                </c:pt>
                <c:pt idx="90">
                  <c:v>796</c:v>
                </c:pt>
                <c:pt idx="91">
                  <c:v>797</c:v>
                </c:pt>
                <c:pt idx="92">
                  <c:v>789</c:v>
                </c:pt>
                <c:pt idx="93">
                  <c:v>791</c:v>
                </c:pt>
                <c:pt idx="94">
                  <c:v>792</c:v>
                </c:pt>
                <c:pt idx="95">
                  <c:v>787</c:v>
                </c:pt>
                <c:pt idx="96">
                  <c:v>787</c:v>
                </c:pt>
                <c:pt idx="97">
                  <c:v>788</c:v>
                </c:pt>
                <c:pt idx="98">
                  <c:v>789</c:v>
                </c:pt>
                <c:pt idx="99">
                  <c:v>789</c:v>
                </c:pt>
                <c:pt idx="100">
                  <c:v>788</c:v>
                </c:pt>
                <c:pt idx="101">
                  <c:v>787</c:v>
                </c:pt>
                <c:pt idx="102">
                  <c:v>788</c:v>
                </c:pt>
                <c:pt idx="103">
                  <c:v>786</c:v>
                </c:pt>
                <c:pt idx="104">
                  <c:v>787</c:v>
                </c:pt>
                <c:pt idx="105">
                  <c:v>789</c:v>
                </c:pt>
                <c:pt idx="106">
                  <c:v>786</c:v>
                </c:pt>
                <c:pt idx="107">
                  <c:v>784</c:v>
                </c:pt>
                <c:pt idx="108">
                  <c:v>794</c:v>
                </c:pt>
                <c:pt idx="109">
                  <c:v>792</c:v>
                </c:pt>
                <c:pt idx="110">
                  <c:v>794</c:v>
                </c:pt>
                <c:pt idx="111">
                  <c:v>795</c:v>
                </c:pt>
                <c:pt idx="112">
                  <c:v>794</c:v>
                </c:pt>
                <c:pt idx="113">
                  <c:v>791</c:v>
                </c:pt>
                <c:pt idx="114">
                  <c:v>794</c:v>
                </c:pt>
                <c:pt idx="115">
                  <c:v>793</c:v>
                </c:pt>
                <c:pt idx="116">
                  <c:v>792</c:v>
                </c:pt>
                <c:pt idx="117">
                  <c:v>792</c:v>
                </c:pt>
                <c:pt idx="118">
                  <c:v>791</c:v>
                </c:pt>
                <c:pt idx="119">
                  <c:v>788</c:v>
                </c:pt>
                <c:pt idx="120">
                  <c:v>807</c:v>
                </c:pt>
                <c:pt idx="121">
                  <c:v>813</c:v>
                </c:pt>
                <c:pt idx="122">
                  <c:v>823</c:v>
                </c:pt>
                <c:pt idx="123">
                  <c:v>757</c:v>
                </c:pt>
                <c:pt idx="124">
                  <c:v>759</c:v>
                </c:pt>
                <c:pt idx="125">
                  <c:v>763</c:v>
                </c:pt>
                <c:pt idx="126">
                  <c:v>762</c:v>
                </c:pt>
                <c:pt idx="127">
                  <c:v>761</c:v>
                </c:pt>
                <c:pt idx="128">
                  <c:v>766</c:v>
                </c:pt>
                <c:pt idx="129">
                  <c:v>763</c:v>
                </c:pt>
                <c:pt idx="130">
                  <c:v>758</c:v>
                </c:pt>
                <c:pt idx="131">
                  <c:v>761</c:v>
                </c:pt>
                <c:pt idx="132">
                  <c:v>762</c:v>
                </c:pt>
                <c:pt idx="133">
                  <c:v>760</c:v>
                </c:pt>
                <c:pt idx="134">
                  <c:v>757</c:v>
                </c:pt>
                <c:pt idx="135">
                  <c:v>761</c:v>
                </c:pt>
                <c:pt idx="136">
                  <c:v>765</c:v>
                </c:pt>
                <c:pt idx="137">
                  <c:v>777</c:v>
                </c:pt>
                <c:pt idx="138">
                  <c:v>811</c:v>
                </c:pt>
                <c:pt idx="139">
                  <c:v>775</c:v>
                </c:pt>
                <c:pt idx="140">
                  <c:v>762</c:v>
                </c:pt>
                <c:pt idx="141">
                  <c:v>766</c:v>
                </c:pt>
                <c:pt idx="142">
                  <c:v>763</c:v>
                </c:pt>
                <c:pt idx="143">
                  <c:v>764</c:v>
                </c:pt>
                <c:pt idx="144">
                  <c:v>757</c:v>
                </c:pt>
                <c:pt idx="145">
                  <c:v>760</c:v>
                </c:pt>
                <c:pt idx="146">
                  <c:v>763</c:v>
                </c:pt>
                <c:pt idx="147">
                  <c:v>758</c:v>
                </c:pt>
                <c:pt idx="148">
                  <c:v>763</c:v>
                </c:pt>
                <c:pt idx="149">
                  <c:v>763</c:v>
                </c:pt>
                <c:pt idx="150">
                  <c:v>763</c:v>
                </c:pt>
                <c:pt idx="151">
                  <c:v>764</c:v>
                </c:pt>
                <c:pt idx="152">
                  <c:v>767</c:v>
                </c:pt>
                <c:pt idx="153">
                  <c:v>762</c:v>
                </c:pt>
                <c:pt idx="154">
                  <c:v>765</c:v>
                </c:pt>
                <c:pt idx="155">
                  <c:v>761</c:v>
                </c:pt>
                <c:pt idx="156">
                  <c:v>756</c:v>
                </c:pt>
                <c:pt idx="157">
                  <c:v>758</c:v>
                </c:pt>
                <c:pt idx="158">
                  <c:v>761</c:v>
                </c:pt>
                <c:pt idx="159">
                  <c:v>768</c:v>
                </c:pt>
                <c:pt idx="160">
                  <c:v>766</c:v>
                </c:pt>
                <c:pt idx="161">
                  <c:v>763</c:v>
                </c:pt>
                <c:pt idx="162">
                  <c:v>762</c:v>
                </c:pt>
                <c:pt idx="163">
                  <c:v>767</c:v>
                </c:pt>
                <c:pt idx="164">
                  <c:v>766</c:v>
                </c:pt>
                <c:pt idx="165">
                  <c:v>760</c:v>
                </c:pt>
                <c:pt idx="166">
                  <c:v>761</c:v>
                </c:pt>
                <c:pt idx="167">
                  <c:v>762</c:v>
                </c:pt>
                <c:pt idx="168">
                  <c:v>765</c:v>
                </c:pt>
                <c:pt idx="169">
                  <c:v>767</c:v>
                </c:pt>
                <c:pt idx="170">
                  <c:v>761</c:v>
                </c:pt>
                <c:pt idx="171">
                  <c:v>762</c:v>
                </c:pt>
                <c:pt idx="172">
                  <c:v>761</c:v>
                </c:pt>
                <c:pt idx="173">
                  <c:v>762</c:v>
                </c:pt>
                <c:pt idx="174">
                  <c:v>761</c:v>
                </c:pt>
                <c:pt idx="175">
                  <c:v>762</c:v>
                </c:pt>
                <c:pt idx="176">
                  <c:v>756</c:v>
                </c:pt>
                <c:pt idx="177">
                  <c:v>759</c:v>
                </c:pt>
                <c:pt idx="178">
                  <c:v>761</c:v>
                </c:pt>
                <c:pt idx="179">
                  <c:v>761</c:v>
                </c:pt>
                <c:pt idx="180">
                  <c:v>765</c:v>
                </c:pt>
                <c:pt idx="181">
                  <c:v>762</c:v>
                </c:pt>
                <c:pt idx="182">
                  <c:v>760</c:v>
                </c:pt>
                <c:pt idx="183">
                  <c:v>759</c:v>
                </c:pt>
                <c:pt idx="184">
                  <c:v>764</c:v>
                </c:pt>
                <c:pt idx="185">
                  <c:v>760</c:v>
                </c:pt>
                <c:pt idx="186">
                  <c:v>764</c:v>
                </c:pt>
                <c:pt idx="187">
                  <c:v>764</c:v>
                </c:pt>
                <c:pt idx="188">
                  <c:v>760</c:v>
                </c:pt>
                <c:pt idx="189">
                  <c:v>767</c:v>
                </c:pt>
                <c:pt idx="190">
                  <c:v>766</c:v>
                </c:pt>
                <c:pt idx="191">
                  <c:v>766</c:v>
                </c:pt>
                <c:pt idx="192">
                  <c:v>771</c:v>
                </c:pt>
                <c:pt idx="193">
                  <c:v>770</c:v>
                </c:pt>
                <c:pt idx="194">
                  <c:v>760</c:v>
                </c:pt>
                <c:pt idx="195">
                  <c:v>766</c:v>
                </c:pt>
                <c:pt idx="196">
                  <c:v>763</c:v>
                </c:pt>
                <c:pt idx="197">
                  <c:v>762</c:v>
                </c:pt>
                <c:pt idx="198">
                  <c:v>765</c:v>
                </c:pt>
                <c:pt idx="199">
                  <c:v>768</c:v>
                </c:pt>
                <c:pt idx="200">
                  <c:v>769</c:v>
                </c:pt>
                <c:pt idx="201">
                  <c:v>767</c:v>
                </c:pt>
                <c:pt idx="202">
                  <c:v>763</c:v>
                </c:pt>
                <c:pt idx="203">
                  <c:v>768</c:v>
                </c:pt>
                <c:pt idx="204">
                  <c:v>768</c:v>
                </c:pt>
                <c:pt idx="205">
                  <c:v>765</c:v>
                </c:pt>
                <c:pt idx="206">
                  <c:v>761</c:v>
                </c:pt>
                <c:pt idx="207">
                  <c:v>763</c:v>
                </c:pt>
                <c:pt idx="208">
                  <c:v>763</c:v>
                </c:pt>
                <c:pt idx="209">
                  <c:v>767</c:v>
                </c:pt>
                <c:pt idx="210">
                  <c:v>775</c:v>
                </c:pt>
                <c:pt idx="211">
                  <c:v>812</c:v>
                </c:pt>
                <c:pt idx="212">
                  <c:v>784</c:v>
                </c:pt>
                <c:pt idx="213">
                  <c:v>773</c:v>
                </c:pt>
                <c:pt idx="214">
                  <c:v>771</c:v>
                </c:pt>
                <c:pt idx="215">
                  <c:v>767</c:v>
                </c:pt>
                <c:pt idx="216">
                  <c:v>770</c:v>
                </c:pt>
                <c:pt idx="217">
                  <c:v>769</c:v>
                </c:pt>
                <c:pt idx="218">
                  <c:v>768</c:v>
                </c:pt>
                <c:pt idx="219">
                  <c:v>766</c:v>
                </c:pt>
                <c:pt idx="220">
                  <c:v>770</c:v>
                </c:pt>
                <c:pt idx="221">
                  <c:v>768</c:v>
                </c:pt>
                <c:pt idx="222">
                  <c:v>771</c:v>
                </c:pt>
                <c:pt idx="223">
                  <c:v>770</c:v>
                </c:pt>
                <c:pt idx="224">
                  <c:v>771</c:v>
                </c:pt>
                <c:pt idx="225">
                  <c:v>770</c:v>
                </c:pt>
                <c:pt idx="226">
                  <c:v>771</c:v>
                </c:pt>
                <c:pt idx="227">
                  <c:v>775</c:v>
                </c:pt>
                <c:pt idx="228">
                  <c:v>771</c:v>
                </c:pt>
                <c:pt idx="229">
                  <c:v>772</c:v>
                </c:pt>
                <c:pt idx="230">
                  <c:v>775</c:v>
                </c:pt>
                <c:pt idx="231">
                  <c:v>773</c:v>
                </c:pt>
                <c:pt idx="232">
                  <c:v>776</c:v>
                </c:pt>
                <c:pt idx="233">
                  <c:v>772</c:v>
                </c:pt>
                <c:pt idx="234">
                  <c:v>774</c:v>
                </c:pt>
                <c:pt idx="235">
                  <c:v>772</c:v>
                </c:pt>
                <c:pt idx="236">
                  <c:v>772</c:v>
                </c:pt>
                <c:pt idx="237">
                  <c:v>770</c:v>
                </c:pt>
                <c:pt idx="238">
                  <c:v>773</c:v>
                </c:pt>
                <c:pt idx="239">
                  <c:v>772</c:v>
                </c:pt>
                <c:pt idx="240">
                  <c:v>770</c:v>
                </c:pt>
                <c:pt idx="241">
                  <c:v>770</c:v>
                </c:pt>
                <c:pt idx="242">
                  <c:v>769</c:v>
                </c:pt>
                <c:pt idx="243">
                  <c:v>775</c:v>
                </c:pt>
                <c:pt idx="244">
                  <c:v>773</c:v>
                </c:pt>
                <c:pt idx="245">
                  <c:v>770</c:v>
                </c:pt>
                <c:pt idx="246">
                  <c:v>772</c:v>
                </c:pt>
                <c:pt idx="247">
                  <c:v>778</c:v>
                </c:pt>
                <c:pt idx="248">
                  <c:v>776</c:v>
                </c:pt>
                <c:pt idx="249">
                  <c:v>776</c:v>
                </c:pt>
                <c:pt idx="250">
                  <c:v>775</c:v>
                </c:pt>
                <c:pt idx="251">
                  <c:v>776</c:v>
                </c:pt>
                <c:pt idx="252">
                  <c:v>774</c:v>
                </c:pt>
                <c:pt idx="253">
                  <c:v>774</c:v>
                </c:pt>
                <c:pt idx="254">
                  <c:v>777</c:v>
                </c:pt>
                <c:pt idx="255">
                  <c:v>777</c:v>
                </c:pt>
                <c:pt idx="256">
                  <c:v>770</c:v>
                </c:pt>
                <c:pt idx="257">
                  <c:v>773</c:v>
                </c:pt>
                <c:pt idx="258">
                  <c:v>772</c:v>
                </c:pt>
                <c:pt idx="259">
                  <c:v>772</c:v>
                </c:pt>
                <c:pt idx="260">
                  <c:v>772</c:v>
                </c:pt>
                <c:pt idx="261">
                  <c:v>773</c:v>
                </c:pt>
                <c:pt idx="262">
                  <c:v>773</c:v>
                </c:pt>
                <c:pt idx="263">
                  <c:v>773</c:v>
                </c:pt>
                <c:pt idx="264">
                  <c:v>773</c:v>
                </c:pt>
                <c:pt idx="265">
                  <c:v>774</c:v>
                </c:pt>
                <c:pt idx="266">
                  <c:v>768</c:v>
                </c:pt>
                <c:pt idx="267">
                  <c:v>772</c:v>
                </c:pt>
                <c:pt idx="268">
                  <c:v>769</c:v>
                </c:pt>
                <c:pt idx="269">
                  <c:v>772</c:v>
                </c:pt>
                <c:pt idx="270">
                  <c:v>775</c:v>
                </c:pt>
                <c:pt idx="271">
                  <c:v>773</c:v>
                </c:pt>
                <c:pt idx="272">
                  <c:v>774</c:v>
                </c:pt>
                <c:pt idx="273">
                  <c:v>772</c:v>
                </c:pt>
                <c:pt idx="274">
                  <c:v>771</c:v>
                </c:pt>
                <c:pt idx="275">
                  <c:v>776</c:v>
                </c:pt>
                <c:pt idx="276">
                  <c:v>773</c:v>
                </c:pt>
                <c:pt idx="277">
                  <c:v>772</c:v>
                </c:pt>
                <c:pt idx="278">
                  <c:v>770</c:v>
                </c:pt>
                <c:pt idx="279">
                  <c:v>774</c:v>
                </c:pt>
                <c:pt idx="280">
                  <c:v>766</c:v>
                </c:pt>
                <c:pt idx="281">
                  <c:v>769</c:v>
                </c:pt>
                <c:pt idx="282">
                  <c:v>773</c:v>
                </c:pt>
                <c:pt idx="283">
                  <c:v>775</c:v>
                </c:pt>
                <c:pt idx="284">
                  <c:v>772</c:v>
                </c:pt>
                <c:pt idx="285">
                  <c:v>774</c:v>
                </c:pt>
                <c:pt idx="286">
                  <c:v>771</c:v>
                </c:pt>
                <c:pt idx="287">
                  <c:v>771</c:v>
                </c:pt>
                <c:pt idx="288">
                  <c:v>768</c:v>
                </c:pt>
                <c:pt idx="289">
                  <c:v>767</c:v>
                </c:pt>
                <c:pt idx="290">
                  <c:v>770</c:v>
                </c:pt>
                <c:pt idx="291">
                  <c:v>770</c:v>
                </c:pt>
                <c:pt idx="292">
                  <c:v>769</c:v>
                </c:pt>
                <c:pt idx="293">
                  <c:v>769</c:v>
                </c:pt>
                <c:pt idx="294">
                  <c:v>766</c:v>
                </c:pt>
                <c:pt idx="295">
                  <c:v>772</c:v>
                </c:pt>
                <c:pt idx="296">
                  <c:v>770</c:v>
                </c:pt>
                <c:pt idx="297">
                  <c:v>769</c:v>
                </c:pt>
                <c:pt idx="298">
                  <c:v>770</c:v>
                </c:pt>
                <c:pt idx="299">
                  <c:v>771</c:v>
                </c:pt>
                <c:pt idx="300">
                  <c:v>765</c:v>
                </c:pt>
                <c:pt idx="301">
                  <c:v>771</c:v>
                </c:pt>
                <c:pt idx="302">
                  <c:v>771</c:v>
                </c:pt>
                <c:pt idx="303">
                  <c:v>766</c:v>
                </c:pt>
                <c:pt idx="304">
                  <c:v>770</c:v>
                </c:pt>
                <c:pt idx="305">
                  <c:v>768</c:v>
                </c:pt>
                <c:pt idx="306">
                  <c:v>770</c:v>
                </c:pt>
                <c:pt idx="307">
                  <c:v>766</c:v>
                </c:pt>
                <c:pt idx="308">
                  <c:v>764</c:v>
                </c:pt>
                <c:pt idx="309">
                  <c:v>766</c:v>
                </c:pt>
                <c:pt idx="310">
                  <c:v>768</c:v>
                </c:pt>
                <c:pt idx="311">
                  <c:v>769</c:v>
                </c:pt>
                <c:pt idx="312">
                  <c:v>768</c:v>
                </c:pt>
                <c:pt idx="313">
                  <c:v>767</c:v>
                </c:pt>
                <c:pt idx="314">
                  <c:v>772</c:v>
                </c:pt>
                <c:pt idx="315">
                  <c:v>770</c:v>
                </c:pt>
                <c:pt idx="316">
                  <c:v>768</c:v>
                </c:pt>
                <c:pt idx="317">
                  <c:v>768</c:v>
                </c:pt>
                <c:pt idx="318">
                  <c:v>765</c:v>
                </c:pt>
                <c:pt idx="319">
                  <c:v>768</c:v>
                </c:pt>
                <c:pt idx="320">
                  <c:v>765</c:v>
                </c:pt>
                <c:pt idx="321">
                  <c:v>763</c:v>
                </c:pt>
                <c:pt idx="322">
                  <c:v>766</c:v>
                </c:pt>
                <c:pt idx="323">
                  <c:v>767</c:v>
                </c:pt>
                <c:pt idx="324">
                  <c:v>768</c:v>
                </c:pt>
                <c:pt idx="325">
                  <c:v>770</c:v>
                </c:pt>
                <c:pt idx="326">
                  <c:v>765</c:v>
                </c:pt>
                <c:pt idx="327">
                  <c:v>763</c:v>
                </c:pt>
                <c:pt idx="328">
                  <c:v>768</c:v>
                </c:pt>
                <c:pt idx="329">
                  <c:v>769</c:v>
                </c:pt>
                <c:pt idx="330">
                  <c:v>772</c:v>
                </c:pt>
                <c:pt idx="331">
                  <c:v>769</c:v>
                </c:pt>
                <c:pt idx="332">
                  <c:v>768</c:v>
                </c:pt>
                <c:pt idx="333">
                  <c:v>769</c:v>
                </c:pt>
                <c:pt idx="334">
                  <c:v>771</c:v>
                </c:pt>
                <c:pt idx="335">
                  <c:v>768</c:v>
                </c:pt>
                <c:pt idx="336">
                  <c:v>769</c:v>
                </c:pt>
                <c:pt idx="337">
                  <c:v>772</c:v>
                </c:pt>
                <c:pt idx="338">
                  <c:v>772</c:v>
                </c:pt>
                <c:pt idx="339">
                  <c:v>776</c:v>
                </c:pt>
                <c:pt idx="340">
                  <c:v>770</c:v>
                </c:pt>
                <c:pt idx="341">
                  <c:v>772</c:v>
                </c:pt>
                <c:pt idx="342">
                  <c:v>770</c:v>
                </c:pt>
                <c:pt idx="343">
                  <c:v>768</c:v>
                </c:pt>
                <c:pt idx="344">
                  <c:v>767</c:v>
                </c:pt>
                <c:pt idx="345">
                  <c:v>768</c:v>
                </c:pt>
                <c:pt idx="346">
                  <c:v>773</c:v>
                </c:pt>
                <c:pt idx="347">
                  <c:v>769</c:v>
                </c:pt>
                <c:pt idx="348">
                  <c:v>770</c:v>
                </c:pt>
                <c:pt idx="349">
                  <c:v>772</c:v>
                </c:pt>
                <c:pt idx="350">
                  <c:v>768</c:v>
                </c:pt>
                <c:pt idx="351">
                  <c:v>774</c:v>
                </c:pt>
                <c:pt idx="352">
                  <c:v>777</c:v>
                </c:pt>
                <c:pt idx="353">
                  <c:v>778</c:v>
                </c:pt>
                <c:pt idx="354">
                  <c:v>773</c:v>
                </c:pt>
                <c:pt idx="355">
                  <c:v>771</c:v>
                </c:pt>
                <c:pt idx="356">
                  <c:v>774</c:v>
                </c:pt>
                <c:pt idx="357">
                  <c:v>776</c:v>
                </c:pt>
                <c:pt idx="358">
                  <c:v>772</c:v>
                </c:pt>
                <c:pt idx="359">
                  <c:v>777</c:v>
                </c:pt>
                <c:pt idx="360">
                  <c:v>777</c:v>
                </c:pt>
                <c:pt idx="361">
                  <c:v>773</c:v>
                </c:pt>
                <c:pt idx="362">
                  <c:v>773</c:v>
                </c:pt>
                <c:pt idx="363">
                  <c:v>776</c:v>
                </c:pt>
                <c:pt idx="364">
                  <c:v>772</c:v>
                </c:pt>
                <c:pt idx="365">
                  <c:v>778</c:v>
                </c:pt>
                <c:pt idx="366">
                  <c:v>780</c:v>
                </c:pt>
                <c:pt idx="367">
                  <c:v>773</c:v>
                </c:pt>
                <c:pt idx="368">
                  <c:v>770</c:v>
                </c:pt>
                <c:pt idx="369">
                  <c:v>773</c:v>
                </c:pt>
                <c:pt idx="370">
                  <c:v>770</c:v>
                </c:pt>
                <c:pt idx="371">
                  <c:v>774</c:v>
                </c:pt>
                <c:pt idx="372">
                  <c:v>779</c:v>
                </c:pt>
                <c:pt idx="373">
                  <c:v>769</c:v>
                </c:pt>
                <c:pt idx="374">
                  <c:v>770</c:v>
                </c:pt>
                <c:pt idx="375">
                  <c:v>773</c:v>
                </c:pt>
                <c:pt idx="376">
                  <c:v>773</c:v>
                </c:pt>
                <c:pt idx="377">
                  <c:v>775</c:v>
                </c:pt>
                <c:pt idx="378">
                  <c:v>777</c:v>
                </c:pt>
                <c:pt idx="379">
                  <c:v>775</c:v>
                </c:pt>
                <c:pt idx="380">
                  <c:v>776</c:v>
                </c:pt>
                <c:pt idx="381">
                  <c:v>771</c:v>
                </c:pt>
                <c:pt idx="382">
                  <c:v>775</c:v>
                </c:pt>
                <c:pt idx="383">
                  <c:v>776</c:v>
                </c:pt>
                <c:pt idx="384">
                  <c:v>777</c:v>
                </c:pt>
                <c:pt idx="385">
                  <c:v>784</c:v>
                </c:pt>
                <c:pt idx="386">
                  <c:v>780</c:v>
                </c:pt>
                <c:pt idx="387">
                  <c:v>778</c:v>
                </c:pt>
                <c:pt idx="388">
                  <c:v>776</c:v>
                </c:pt>
                <c:pt idx="389">
                  <c:v>775</c:v>
                </c:pt>
                <c:pt idx="390">
                  <c:v>784</c:v>
                </c:pt>
                <c:pt idx="391">
                  <c:v>777</c:v>
                </c:pt>
                <c:pt idx="392">
                  <c:v>779</c:v>
                </c:pt>
                <c:pt idx="393">
                  <c:v>777</c:v>
                </c:pt>
                <c:pt idx="394">
                  <c:v>777</c:v>
                </c:pt>
                <c:pt idx="395">
                  <c:v>778</c:v>
                </c:pt>
                <c:pt idx="396">
                  <c:v>787</c:v>
                </c:pt>
                <c:pt idx="397">
                  <c:v>784</c:v>
                </c:pt>
                <c:pt idx="398">
                  <c:v>778</c:v>
                </c:pt>
                <c:pt idx="399">
                  <c:v>785</c:v>
                </c:pt>
                <c:pt idx="400">
                  <c:v>781</c:v>
                </c:pt>
                <c:pt idx="401">
                  <c:v>786</c:v>
                </c:pt>
                <c:pt idx="402">
                  <c:v>790</c:v>
                </c:pt>
                <c:pt idx="403">
                  <c:v>780</c:v>
                </c:pt>
                <c:pt idx="404">
                  <c:v>779</c:v>
                </c:pt>
                <c:pt idx="405">
                  <c:v>786</c:v>
                </c:pt>
                <c:pt idx="406">
                  <c:v>778</c:v>
                </c:pt>
                <c:pt idx="407">
                  <c:v>780</c:v>
                </c:pt>
                <c:pt idx="408">
                  <c:v>781</c:v>
                </c:pt>
                <c:pt idx="409">
                  <c:v>791</c:v>
                </c:pt>
                <c:pt idx="410">
                  <c:v>789</c:v>
                </c:pt>
                <c:pt idx="411">
                  <c:v>789</c:v>
                </c:pt>
                <c:pt idx="412">
                  <c:v>792</c:v>
                </c:pt>
                <c:pt idx="413">
                  <c:v>789</c:v>
                </c:pt>
                <c:pt idx="414">
                  <c:v>792</c:v>
                </c:pt>
                <c:pt idx="415">
                  <c:v>793</c:v>
                </c:pt>
                <c:pt idx="416">
                  <c:v>789</c:v>
                </c:pt>
                <c:pt idx="417">
                  <c:v>787</c:v>
                </c:pt>
                <c:pt idx="418">
                  <c:v>784</c:v>
                </c:pt>
                <c:pt idx="419">
                  <c:v>782</c:v>
                </c:pt>
                <c:pt idx="420">
                  <c:v>783</c:v>
                </c:pt>
                <c:pt idx="421">
                  <c:v>784</c:v>
                </c:pt>
                <c:pt idx="422">
                  <c:v>781</c:v>
                </c:pt>
                <c:pt idx="423">
                  <c:v>778</c:v>
                </c:pt>
                <c:pt idx="424">
                  <c:v>780</c:v>
                </c:pt>
                <c:pt idx="425">
                  <c:v>786</c:v>
                </c:pt>
                <c:pt idx="426">
                  <c:v>789</c:v>
                </c:pt>
                <c:pt idx="427">
                  <c:v>785</c:v>
                </c:pt>
                <c:pt idx="428">
                  <c:v>786</c:v>
                </c:pt>
                <c:pt idx="429">
                  <c:v>790</c:v>
                </c:pt>
                <c:pt idx="430">
                  <c:v>788</c:v>
                </c:pt>
                <c:pt idx="431">
                  <c:v>790</c:v>
                </c:pt>
                <c:pt idx="432">
                  <c:v>791</c:v>
                </c:pt>
                <c:pt idx="433">
                  <c:v>792</c:v>
                </c:pt>
                <c:pt idx="434">
                  <c:v>800</c:v>
                </c:pt>
                <c:pt idx="435">
                  <c:v>796</c:v>
                </c:pt>
                <c:pt idx="436">
                  <c:v>794</c:v>
                </c:pt>
                <c:pt idx="437">
                  <c:v>785</c:v>
                </c:pt>
                <c:pt idx="438">
                  <c:v>792</c:v>
                </c:pt>
                <c:pt idx="439">
                  <c:v>793</c:v>
                </c:pt>
                <c:pt idx="440">
                  <c:v>798</c:v>
                </c:pt>
                <c:pt idx="441">
                  <c:v>793</c:v>
                </c:pt>
                <c:pt idx="442">
                  <c:v>793</c:v>
                </c:pt>
                <c:pt idx="443">
                  <c:v>798</c:v>
                </c:pt>
                <c:pt idx="444">
                  <c:v>803</c:v>
                </c:pt>
                <c:pt idx="445">
                  <c:v>821</c:v>
                </c:pt>
                <c:pt idx="446">
                  <c:v>822</c:v>
                </c:pt>
                <c:pt idx="447">
                  <c:v>812</c:v>
                </c:pt>
                <c:pt idx="448">
                  <c:v>803</c:v>
                </c:pt>
                <c:pt idx="449">
                  <c:v>813</c:v>
                </c:pt>
                <c:pt idx="450">
                  <c:v>816</c:v>
                </c:pt>
                <c:pt idx="451">
                  <c:v>811</c:v>
                </c:pt>
                <c:pt idx="452">
                  <c:v>805</c:v>
                </c:pt>
                <c:pt idx="453">
                  <c:v>798</c:v>
                </c:pt>
                <c:pt idx="454">
                  <c:v>805</c:v>
                </c:pt>
                <c:pt idx="455">
                  <c:v>807</c:v>
                </c:pt>
                <c:pt idx="456">
                  <c:v>807</c:v>
                </c:pt>
                <c:pt idx="457">
                  <c:v>810</c:v>
                </c:pt>
                <c:pt idx="458">
                  <c:v>814</c:v>
                </c:pt>
                <c:pt idx="459">
                  <c:v>813</c:v>
                </c:pt>
                <c:pt idx="460">
                  <c:v>821</c:v>
                </c:pt>
                <c:pt idx="461">
                  <c:v>804</c:v>
                </c:pt>
                <c:pt idx="462">
                  <c:v>809</c:v>
                </c:pt>
                <c:pt idx="463">
                  <c:v>812</c:v>
                </c:pt>
                <c:pt idx="464">
                  <c:v>814</c:v>
                </c:pt>
                <c:pt idx="465">
                  <c:v>804</c:v>
                </c:pt>
                <c:pt idx="466">
                  <c:v>810</c:v>
                </c:pt>
                <c:pt idx="467">
                  <c:v>808</c:v>
                </c:pt>
                <c:pt idx="468">
                  <c:v>815</c:v>
                </c:pt>
                <c:pt idx="469">
                  <c:v>810</c:v>
                </c:pt>
                <c:pt idx="470">
                  <c:v>815</c:v>
                </c:pt>
                <c:pt idx="471">
                  <c:v>814</c:v>
                </c:pt>
                <c:pt idx="472">
                  <c:v>804</c:v>
                </c:pt>
                <c:pt idx="473">
                  <c:v>806</c:v>
                </c:pt>
                <c:pt idx="474">
                  <c:v>807</c:v>
                </c:pt>
                <c:pt idx="475">
                  <c:v>807</c:v>
                </c:pt>
                <c:pt idx="476">
                  <c:v>803</c:v>
                </c:pt>
                <c:pt idx="477">
                  <c:v>803</c:v>
                </c:pt>
                <c:pt idx="478">
                  <c:v>806</c:v>
                </c:pt>
                <c:pt idx="479">
                  <c:v>810</c:v>
                </c:pt>
                <c:pt idx="480">
                  <c:v>812</c:v>
                </c:pt>
                <c:pt idx="481">
                  <c:v>806</c:v>
                </c:pt>
                <c:pt idx="482">
                  <c:v>806</c:v>
                </c:pt>
                <c:pt idx="483">
                  <c:v>807</c:v>
                </c:pt>
                <c:pt idx="484">
                  <c:v>805</c:v>
                </c:pt>
                <c:pt idx="485">
                  <c:v>808</c:v>
                </c:pt>
                <c:pt idx="486">
                  <c:v>809</c:v>
                </c:pt>
                <c:pt idx="487">
                  <c:v>819</c:v>
                </c:pt>
                <c:pt idx="488">
                  <c:v>820</c:v>
                </c:pt>
                <c:pt idx="489">
                  <c:v>821</c:v>
                </c:pt>
                <c:pt idx="490">
                  <c:v>819</c:v>
                </c:pt>
                <c:pt idx="491">
                  <c:v>817</c:v>
                </c:pt>
                <c:pt idx="492">
                  <c:v>813</c:v>
                </c:pt>
                <c:pt idx="493">
                  <c:v>813</c:v>
                </c:pt>
                <c:pt idx="494">
                  <c:v>811</c:v>
                </c:pt>
                <c:pt idx="495">
                  <c:v>815</c:v>
                </c:pt>
                <c:pt idx="496">
                  <c:v>817</c:v>
                </c:pt>
                <c:pt idx="497">
                  <c:v>884</c:v>
                </c:pt>
                <c:pt idx="498">
                  <c:v>897</c:v>
                </c:pt>
                <c:pt idx="499">
                  <c:v>884</c:v>
                </c:pt>
                <c:pt idx="500">
                  <c:v>886</c:v>
                </c:pt>
                <c:pt idx="501">
                  <c:v>880</c:v>
                </c:pt>
                <c:pt idx="502">
                  <c:v>950</c:v>
                </c:pt>
                <c:pt idx="503">
                  <c:v>1034</c:v>
                </c:pt>
                <c:pt idx="504">
                  <c:v>1038</c:v>
                </c:pt>
                <c:pt idx="505">
                  <c:v>1039</c:v>
                </c:pt>
                <c:pt idx="506">
                  <c:v>1047</c:v>
                </c:pt>
                <c:pt idx="507">
                  <c:v>1047</c:v>
                </c:pt>
                <c:pt idx="508">
                  <c:v>1050</c:v>
                </c:pt>
                <c:pt idx="509">
                  <c:v>1049</c:v>
                </c:pt>
                <c:pt idx="510">
                  <c:v>1035</c:v>
                </c:pt>
                <c:pt idx="511">
                  <c:v>1034</c:v>
                </c:pt>
                <c:pt idx="512">
                  <c:v>1032</c:v>
                </c:pt>
                <c:pt idx="513">
                  <c:v>1033</c:v>
                </c:pt>
                <c:pt idx="514">
                  <c:v>1033</c:v>
                </c:pt>
                <c:pt idx="515">
                  <c:v>1024</c:v>
                </c:pt>
                <c:pt idx="516">
                  <c:v>1023</c:v>
                </c:pt>
                <c:pt idx="517">
                  <c:v>1022</c:v>
                </c:pt>
                <c:pt idx="518">
                  <c:v>1020</c:v>
                </c:pt>
                <c:pt idx="519">
                  <c:v>1039</c:v>
                </c:pt>
                <c:pt idx="520">
                  <c:v>1041</c:v>
                </c:pt>
                <c:pt idx="521">
                  <c:v>1041</c:v>
                </c:pt>
                <c:pt idx="522">
                  <c:v>1050</c:v>
                </c:pt>
                <c:pt idx="523">
                  <c:v>1039</c:v>
                </c:pt>
                <c:pt idx="524">
                  <c:v>1053</c:v>
                </c:pt>
                <c:pt idx="525">
                  <c:v>1061</c:v>
                </c:pt>
                <c:pt idx="526">
                  <c:v>1042</c:v>
                </c:pt>
                <c:pt idx="527">
                  <c:v>1039</c:v>
                </c:pt>
                <c:pt idx="528">
                  <c:v>1042</c:v>
                </c:pt>
                <c:pt idx="529">
                  <c:v>1031</c:v>
                </c:pt>
                <c:pt idx="530">
                  <c:v>1032</c:v>
                </c:pt>
                <c:pt idx="531">
                  <c:v>1010</c:v>
                </c:pt>
                <c:pt idx="532">
                  <c:v>1017</c:v>
                </c:pt>
                <c:pt idx="533">
                  <c:v>1037</c:v>
                </c:pt>
                <c:pt idx="534">
                  <c:v>1049</c:v>
                </c:pt>
                <c:pt idx="535">
                  <c:v>1040</c:v>
                </c:pt>
                <c:pt idx="536">
                  <c:v>1022</c:v>
                </c:pt>
                <c:pt idx="537">
                  <c:v>1013</c:v>
                </c:pt>
                <c:pt idx="538">
                  <c:v>1011</c:v>
                </c:pt>
                <c:pt idx="539">
                  <c:v>1003</c:v>
                </c:pt>
                <c:pt idx="540">
                  <c:v>1014</c:v>
                </c:pt>
                <c:pt idx="541">
                  <c:v>1014</c:v>
                </c:pt>
                <c:pt idx="542">
                  <c:v>1009</c:v>
                </c:pt>
                <c:pt idx="543">
                  <c:v>997</c:v>
                </c:pt>
                <c:pt idx="544">
                  <c:v>1015</c:v>
                </c:pt>
                <c:pt idx="545">
                  <c:v>1042</c:v>
                </c:pt>
                <c:pt idx="546">
                  <c:v>1033</c:v>
                </c:pt>
                <c:pt idx="547">
                  <c:v>1009</c:v>
                </c:pt>
                <c:pt idx="548">
                  <c:v>1021</c:v>
                </c:pt>
                <c:pt idx="549">
                  <c:v>1008</c:v>
                </c:pt>
                <c:pt idx="550">
                  <c:v>1015</c:v>
                </c:pt>
                <c:pt idx="551">
                  <c:v>1033</c:v>
                </c:pt>
                <c:pt idx="552">
                  <c:v>1046</c:v>
                </c:pt>
                <c:pt idx="553">
                  <c:v>1019</c:v>
                </c:pt>
                <c:pt idx="554">
                  <c:v>930</c:v>
                </c:pt>
                <c:pt idx="555">
                  <c:v>881</c:v>
                </c:pt>
                <c:pt idx="556">
                  <c:v>781</c:v>
                </c:pt>
                <c:pt idx="557">
                  <c:v>763</c:v>
                </c:pt>
                <c:pt idx="558">
                  <c:v>640</c:v>
                </c:pt>
                <c:pt idx="559">
                  <c:v>495</c:v>
                </c:pt>
                <c:pt idx="560">
                  <c:v>372</c:v>
                </c:pt>
                <c:pt idx="561">
                  <c:v>124</c:v>
                </c:pt>
                <c:pt idx="562">
                  <c:v>104</c:v>
                </c:pt>
                <c:pt idx="563">
                  <c:v>107</c:v>
                </c:pt>
                <c:pt idx="564">
                  <c:v>109</c:v>
                </c:pt>
                <c:pt idx="565">
                  <c:v>108</c:v>
                </c:pt>
                <c:pt idx="566">
                  <c:v>110</c:v>
                </c:pt>
                <c:pt idx="567">
                  <c:v>111</c:v>
                </c:pt>
                <c:pt idx="568">
                  <c:v>111</c:v>
                </c:pt>
                <c:pt idx="569">
                  <c:v>110</c:v>
                </c:pt>
                <c:pt idx="570">
                  <c:v>110</c:v>
                </c:pt>
                <c:pt idx="571">
                  <c:v>135</c:v>
                </c:pt>
                <c:pt idx="572">
                  <c:v>154</c:v>
                </c:pt>
                <c:pt idx="573">
                  <c:v>143</c:v>
                </c:pt>
                <c:pt idx="574">
                  <c:v>156</c:v>
                </c:pt>
                <c:pt idx="575">
                  <c:v>137</c:v>
                </c:pt>
                <c:pt idx="576">
                  <c:v>136</c:v>
                </c:pt>
                <c:pt idx="577">
                  <c:v>135</c:v>
                </c:pt>
                <c:pt idx="578">
                  <c:v>232</c:v>
                </c:pt>
                <c:pt idx="579">
                  <c:v>476</c:v>
                </c:pt>
                <c:pt idx="580">
                  <c:v>527</c:v>
                </c:pt>
                <c:pt idx="581">
                  <c:v>414</c:v>
                </c:pt>
                <c:pt idx="582">
                  <c:v>410</c:v>
                </c:pt>
                <c:pt idx="583">
                  <c:v>538</c:v>
                </c:pt>
                <c:pt idx="584">
                  <c:v>544</c:v>
                </c:pt>
                <c:pt idx="585">
                  <c:v>537</c:v>
                </c:pt>
                <c:pt idx="586">
                  <c:v>540</c:v>
                </c:pt>
                <c:pt idx="587">
                  <c:v>529</c:v>
                </c:pt>
                <c:pt idx="588">
                  <c:v>511</c:v>
                </c:pt>
                <c:pt idx="589">
                  <c:v>514</c:v>
                </c:pt>
                <c:pt idx="590">
                  <c:v>522</c:v>
                </c:pt>
                <c:pt idx="591">
                  <c:v>515</c:v>
                </c:pt>
                <c:pt idx="592">
                  <c:v>518</c:v>
                </c:pt>
                <c:pt idx="593">
                  <c:v>515</c:v>
                </c:pt>
                <c:pt idx="594">
                  <c:v>514</c:v>
                </c:pt>
                <c:pt idx="595">
                  <c:v>510</c:v>
                </c:pt>
                <c:pt idx="596">
                  <c:v>510</c:v>
                </c:pt>
                <c:pt idx="597">
                  <c:v>521</c:v>
                </c:pt>
                <c:pt idx="598">
                  <c:v>525</c:v>
                </c:pt>
                <c:pt idx="599">
                  <c:v>526</c:v>
                </c:pt>
                <c:pt idx="600">
                  <c:v>538</c:v>
                </c:pt>
                <c:pt idx="601">
                  <c:v>560</c:v>
                </c:pt>
                <c:pt idx="602">
                  <c:v>525</c:v>
                </c:pt>
                <c:pt idx="603">
                  <c:v>151</c:v>
                </c:pt>
                <c:pt idx="604">
                  <c:v>133</c:v>
                </c:pt>
                <c:pt idx="605">
                  <c:v>114</c:v>
                </c:pt>
                <c:pt idx="606">
                  <c:v>116</c:v>
                </c:pt>
                <c:pt idx="607">
                  <c:v>120</c:v>
                </c:pt>
                <c:pt idx="608">
                  <c:v>120</c:v>
                </c:pt>
                <c:pt idx="609">
                  <c:v>120</c:v>
                </c:pt>
                <c:pt idx="610">
                  <c:v>150</c:v>
                </c:pt>
                <c:pt idx="611">
                  <c:v>215</c:v>
                </c:pt>
                <c:pt idx="612">
                  <c:v>130</c:v>
                </c:pt>
                <c:pt idx="613">
                  <c:v>126</c:v>
                </c:pt>
                <c:pt idx="614">
                  <c:v>128</c:v>
                </c:pt>
                <c:pt idx="615">
                  <c:v>133</c:v>
                </c:pt>
                <c:pt idx="616">
                  <c:v>128</c:v>
                </c:pt>
                <c:pt idx="617">
                  <c:v>144</c:v>
                </c:pt>
                <c:pt idx="618">
                  <c:v>155</c:v>
                </c:pt>
                <c:pt idx="619">
                  <c:v>176</c:v>
                </c:pt>
                <c:pt idx="620">
                  <c:v>223</c:v>
                </c:pt>
                <c:pt idx="621">
                  <c:v>352</c:v>
                </c:pt>
                <c:pt idx="622">
                  <c:v>380</c:v>
                </c:pt>
                <c:pt idx="623">
                  <c:v>538</c:v>
                </c:pt>
                <c:pt idx="624">
                  <c:v>582</c:v>
                </c:pt>
                <c:pt idx="625">
                  <c:v>579</c:v>
                </c:pt>
                <c:pt idx="626">
                  <c:v>583</c:v>
                </c:pt>
                <c:pt idx="627">
                  <c:v>574</c:v>
                </c:pt>
                <c:pt idx="628">
                  <c:v>588</c:v>
                </c:pt>
                <c:pt idx="629">
                  <c:v>569</c:v>
                </c:pt>
                <c:pt idx="630">
                  <c:v>476</c:v>
                </c:pt>
                <c:pt idx="631">
                  <c:v>413</c:v>
                </c:pt>
                <c:pt idx="632">
                  <c:v>383</c:v>
                </c:pt>
                <c:pt idx="633">
                  <c:v>362</c:v>
                </c:pt>
                <c:pt idx="634">
                  <c:v>367</c:v>
                </c:pt>
                <c:pt idx="635">
                  <c:v>373</c:v>
                </c:pt>
                <c:pt idx="636">
                  <c:v>342</c:v>
                </c:pt>
                <c:pt idx="637">
                  <c:v>226</c:v>
                </c:pt>
                <c:pt idx="638">
                  <c:v>148</c:v>
                </c:pt>
                <c:pt idx="639">
                  <c:v>163</c:v>
                </c:pt>
                <c:pt idx="640">
                  <c:v>318</c:v>
                </c:pt>
                <c:pt idx="641">
                  <c:v>392</c:v>
                </c:pt>
                <c:pt idx="642">
                  <c:v>379</c:v>
                </c:pt>
                <c:pt idx="643">
                  <c:v>384</c:v>
                </c:pt>
                <c:pt idx="644">
                  <c:v>338</c:v>
                </c:pt>
                <c:pt idx="645">
                  <c:v>381</c:v>
                </c:pt>
                <c:pt idx="646">
                  <c:v>491</c:v>
                </c:pt>
                <c:pt idx="647">
                  <c:v>187</c:v>
                </c:pt>
                <c:pt idx="648">
                  <c:v>124</c:v>
                </c:pt>
                <c:pt idx="649">
                  <c:v>134</c:v>
                </c:pt>
                <c:pt idx="650">
                  <c:v>164</c:v>
                </c:pt>
                <c:pt idx="651">
                  <c:v>167</c:v>
                </c:pt>
                <c:pt idx="652">
                  <c:v>297</c:v>
                </c:pt>
                <c:pt idx="653">
                  <c:v>300</c:v>
                </c:pt>
                <c:pt idx="654">
                  <c:v>465</c:v>
                </c:pt>
                <c:pt idx="655">
                  <c:v>627</c:v>
                </c:pt>
                <c:pt idx="656">
                  <c:v>642</c:v>
                </c:pt>
                <c:pt idx="657">
                  <c:v>636</c:v>
                </c:pt>
                <c:pt idx="658">
                  <c:v>638</c:v>
                </c:pt>
                <c:pt idx="659">
                  <c:v>632</c:v>
                </c:pt>
                <c:pt idx="660">
                  <c:v>631</c:v>
                </c:pt>
                <c:pt idx="661">
                  <c:v>627</c:v>
                </c:pt>
                <c:pt idx="662">
                  <c:v>636</c:v>
                </c:pt>
                <c:pt idx="663">
                  <c:v>668</c:v>
                </c:pt>
                <c:pt idx="664">
                  <c:v>665</c:v>
                </c:pt>
                <c:pt idx="665">
                  <c:v>620</c:v>
                </c:pt>
                <c:pt idx="666">
                  <c:v>566</c:v>
                </c:pt>
                <c:pt idx="667">
                  <c:v>559</c:v>
                </c:pt>
                <c:pt idx="668">
                  <c:v>639</c:v>
                </c:pt>
                <c:pt idx="669">
                  <c:v>658</c:v>
                </c:pt>
                <c:pt idx="670">
                  <c:v>481</c:v>
                </c:pt>
                <c:pt idx="671">
                  <c:v>266</c:v>
                </c:pt>
                <c:pt idx="672">
                  <c:v>335</c:v>
                </c:pt>
                <c:pt idx="673">
                  <c:v>589</c:v>
                </c:pt>
                <c:pt idx="674">
                  <c:v>591</c:v>
                </c:pt>
                <c:pt idx="675">
                  <c:v>590</c:v>
                </c:pt>
                <c:pt idx="676">
                  <c:v>601</c:v>
                </c:pt>
                <c:pt idx="677">
                  <c:v>609</c:v>
                </c:pt>
                <c:pt idx="678">
                  <c:v>608</c:v>
                </c:pt>
                <c:pt idx="679">
                  <c:v>599</c:v>
                </c:pt>
                <c:pt idx="680">
                  <c:v>635</c:v>
                </c:pt>
                <c:pt idx="681">
                  <c:v>682</c:v>
                </c:pt>
                <c:pt idx="682">
                  <c:v>673</c:v>
                </c:pt>
                <c:pt idx="683">
                  <c:v>672</c:v>
                </c:pt>
                <c:pt idx="684">
                  <c:v>514</c:v>
                </c:pt>
                <c:pt idx="685">
                  <c:v>637</c:v>
                </c:pt>
                <c:pt idx="686">
                  <c:v>556</c:v>
                </c:pt>
                <c:pt idx="687">
                  <c:v>170</c:v>
                </c:pt>
                <c:pt idx="688">
                  <c:v>144</c:v>
                </c:pt>
                <c:pt idx="689">
                  <c:v>266</c:v>
                </c:pt>
                <c:pt idx="690">
                  <c:v>290</c:v>
                </c:pt>
                <c:pt idx="691">
                  <c:v>323</c:v>
                </c:pt>
                <c:pt idx="692">
                  <c:v>592</c:v>
                </c:pt>
                <c:pt idx="693">
                  <c:v>601</c:v>
                </c:pt>
                <c:pt idx="694">
                  <c:v>611</c:v>
                </c:pt>
                <c:pt idx="695">
                  <c:v>609</c:v>
                </c:pt>
                <c:pt idx="696">
                  <c:v>614</c:v>
                </c:pt>
                <c:pt idx="697">
                  <c:v>723</c:v>
                </c:pt>
                <c:pt idx="698">
                  <c:v>800</c:v>
                </c:pt>
                <c:pt idx="699">
                  <c:v>544</c:v>
                </c:pt>
                <c:pt idx="700">
                  <c:v>676</c:v>
                </c:pt>
                <c:pt idx="701">
                  <c:v>684</c:v>
                </c:pt>
                <c:pt idx="702">
                  <c:v>686</c:v>
                </c:pt>
                <c:pt idx="703">
                  <c:v>677</c:v>
                </c:pt>
                <c:pt idx="704">
                  <c:v>711</c:v>
                </c:pt>
                <c:pt idx="705">
                  <c:v>731</c:v>
                </c:pt>
                <c:pt idx="706">
                  <c:v>735</c:v>
                </c:pt>
                <c:pt idx="707">
                  <c:v>738</c:v>
                </c:pt>
                <c:pt idx="708">
                  <c:v>719</c:v>
                </c:pt>
                <c:pt idx="709">
                  <c:v>622</c:v>
                </c:pt>
                <c:pt idx="710">
                  <c:v>617</c:v>
                </c:pt>
                <c:pt idx="711">
                  <c:v>695</c:v>
                </c:pt>
                <c:pt idx="712">
                  <c:v>835</c:v>
                </c:pt>
                <c:pt idx="713">
                  <c:v>481</c:v>
                </c:pt>
                <c:pt idx="714">
                  <c:v>715</c:v>
                </c:pt>
                <c:pt idx="715">
                  <c:v>784</c:v>
                </c:pt>
                <c:pt idx="716">
                  <c:v>799</c:v>
                </c:pt>
                <c:pt idx="717">
                  <c:v>800</c:v>
                </c:pt>
                <c:pt idx="718">
                  <c:v>779</c:v>
                </c:pt>
                <c:pt idx="719">
                  <c:v>752</c:v>
                </c:pt>
                <c:pt idx="720">
                  <c:v>757</c:v>
                </c:pt>
                <c:pt idx="721">
                  <c:v>764</c:v>
                </c:pt>
                <c:pt idx="722">
                  <c:v>440</c:v>
                </c:pt>
                <c:pt idx="723">
                  <c:v>570</c:v>
                </c:pt>
                <c:pt idx="724">
                  <c:v>546</c:v>
                </c:pt>
                <c:pt idx="725">
                  <c:v>650</c:v>
                </c:pt>
                <c:pt idx="726">
                  <c:v>718</c:v>
                </c:pt>
                <c:pt idx="727">
                  <c:v>397</c:v>
                </c:pt>
                <c:pt idx="728">
                  <c:v>247</c:v>
                </c:pt>
                <c:pt idx="729">
                  <c:v>111</c:v>
                </c:pt>
                <c:pt idx="730">
                  <c:v>110</c:v>
                </c:pt>
                <c:pt idx="731">
                  <c:v>111</c:v>
                </c:pt>
                <c:pt idx="732">
                  <c:v>122</c:v>
                </c:pt>
                <c:pt idx="733">
                  <c:v>123</c:v>
                </c:pt>
                <c:pt idx="734">
                  <c:v>123</c:v>
                </c:pt>
                <c:pt idx="735">
                  <c:v>123</c:v>
                </c:pt>
                <c:pt idx="736">
                  <c:v>120</c:v>
                </c:pt>
                <c:pt idx="737">
                  <c:v>116</c:v>
                </c:pt>
                <c:pt idx="738">
                  <c:v>194</c:v>
                </c:pt>
                <c:pt idx="739">
                  <c:v>168</c:v>
                </c:pt>
                <c:pt idx="740">
                  <c:v>152</c:v>
                </c:pt>
                <c:pt idx="741">
                  <c:v>171</c:v>
                </c:pt>
                <c:pt idx="742">
                  <c:v>205</c:v>
                </c:pt>
                <c:pt idx="743">
                  <c:v>353</c:v>
                </c:pt>
                <c:pt idx="744">
                  <c:v>333</c:v>
                </c:pt>
                <c:pt idx="745">
                  <c:v>283</c:v>
                </c:pt>
                <c:pt idx="746">
                  <c:v>240</c:v>
                </c:pt>
                <c:pt idx="747">
                  <c:v>446</c:v>
                </c:pt>
                <c:pt idx="748">
                  <c:v>517</c:v>
                </c:pt>
                <c:pt idx="749">
                  <c:v>509</c:v>
                </c:pt>
                <c:pt idx="750">
                  <c:v>643</c:v>
                </c:pt>
                <c:pt idx="751">
                  <c:v>770</c:v>
                </c:pt>
                <c:pt idx="752">
                  <c:v>765</c:v>
                </c:pt>
                <c:pt idx="753">
                  <c:v>772</c:v>
                </c:pt>
                <c:pt idx="754">
                  <c:v>768</c:v>
                </c:pt>
                <c:pt idx="755">
                  <c:v>767</c:v>
                </c:pt>
                <c:pt idx="756">
                  <c:v>762</c:v>
                </c:pt>
                <c:pt idx="757">
                  <c:v>762</c:v>
                </c:pt>
                <c:pt idx="758">
                  <c:v>758</c:v>
                </c:pt>
                <c:pt idx="759">
                  <c:v>760</c:v>
                </c:pt>
                <c:pt idx="760">
                  <c:v>759</c:v>
                </c:pt>
                <c:pt idx="761">
                  <c:v>783</c:v>
                </c:pt>
                <c:pt idx="762">
                  <c:v>772</c:v>
                </c:pt>
                <c:pt idx="763">
                  <c:v>776</c:v>
                </c:pt>
                <c:pt idx="764">
                  <c:v>769</c:v>
                </c:pt>
                <c:pt idx="765">
                  <c:v>772</c:v>
                </c:pt>
                <c:pt idx="766">
                  <c:v>775</c:v>
                </c:pt>
                <c:pt idx="767">
                  <c:v>785</c:v>
                </c:pt>
                <c:pt idx="768">
                  <c:v>786</c:v>
                </c:pt>
                <c:pt idx="769">
                  <c:v>786</c:v>
                </c:pt>
                <c:pt idx="770">
                  <c:v>785</c:v>
                </c:pt>
                <c:pt idx="771">
                  <c:v>780</c:v>
                </c:pt>
                <c:pt idx="772">
                  <c:v>775</c:v>
                </c:pt>
                <c:pt idx="773">
                  <c:v>770</c:v>
                </c:pt>
                <c:pt idx="774">
                  <c:v>769</c:v>
                </c:pt>
                <c:pt idx="775">
                  <c:v>771</c:v>
                </c:pt>
                <c:pt idx="776">
                  <c:v>772</c:v>
                </c:pt>
                <c:pt idx="777">
                  <c:v>773</c:v>
                </c:pt>
                <c:pt idx="778">
                  <c:v>769</c:v>
                </c:pt>
                <c:pt idx="779">
                  <c:v>770</c:v>
                </c:pt>
                <c:pt idx="780">
                  <c:v>770</c:v>
                </c:pt>
                <c:pt idx="781">
                  <c:v>770</c:v>
                </c:pt>
                <c:pt idx="782">
                  <c:v>770</c:v>
                </c:pt>
                <c:pt idx="783">
                  <c:v>771</c:v>
                </c:pt>
                <c:pt idx="784">
                  <c:v>771</c:v>
                </c:pt>
                <c:pt idx="785">
                  <c:v>772</c:v>
                </c:pt>
                <c:pt idx="786">
                  <c:v>776</c:v>
                </c:pt>
                <c:pt idx="787">
                  <c:v>795</c:v>
                </c:pt>
                <c:pt idx="788">
                  <c:v>776</c:v>
                </c:pt>
                <c:pt idx="789">
                  <c:v>777</c:v>
                </c:pt>
                <c:pt idx="790">
                  <c:v>778</c:v>
                </c:pt>
                <c:pt idx="791">
                  <c:v>783</c:v>
                </c:pt>
                <c:pt idx="792">
                  <c:v>778</c:v>
                </c:pt>
                <c:pt idx="793">
                  <c:v>777</c:v>
                </c:pt>
                <c:pt idx="794">
                  <c:v>778</c:v>
                </c:pt>
                <c:pt idx="795">
                  <c:v>779</c:v>
                </c:pt>
                <c:pt idx="796">
                  <c:v>774</c:v>
                </c:pt>
                <c:pt idx="797">
                  <c:v>777</c:v>
                </c:pt>
                <c:pt idx="798">
                  <c:v>774</c:v>
                </c:pt>
                <c:pt idx="799">
                  <c:v>769</c:v>
                </c:pt>
                <c:pt idx="800">
                  <c:v>766</c:v>
                </c:pt>
                <c:pt idx="801">
                  <c:v>770</c:v>
                </c:pt>
                <c:pt idx="802">
                  <c:v>766</c:v>
                </c:pt>
                <c:pt idx="803">
                  <c:v>764</c:v>
                </c:pt>
                <c:pt idx="804">
                  <c:v>766</c:v>
                </c:pt>
                <c:pt idx="805">
                  <c:v>767</c:v>
                </c:pt>
                <c:pt idx="806">
                  <c:v>763</c:v>
                </c:pt>
                <c:pt idx="807">
                  <c:v>761</c:v>
                </c:pt>
                <c:pt idx="808">
                  <c:v>762</c:v>
                </c:pt>
                <c:pt idx="809">
                  <c:v>760</c:v>
                </c:pt>
                <c:pt idx="810">
                  <c:v>764</c:v>
                </c:pt>
                <c:pt idx="811">
                  <c:v>765</c:v>
                </c:pt>
                <c:pt idx="812">
                  <c:v>764</c:v>
                </c:pt>
                <c:pt idx="813">
                  <c:v>760</c:v>
                </c:pt>
                <c:pt idx="814">
                  <c:v>761</c:v>
                </c:pt>
                <c:pt idx="815">
                  <c:v>764</c:v>
                </c:pt>
                <c:pt idx="816">
                  <c:v>767</c:v>
                </c:pt>
                <c:pt idx="817">
                  <c:v>753</c:v>
                </c:pt>
                <c:pt idx="818">
                  <c:v>758</c:v>
                </c:pt>
                <c:pt idx="819">
                  <c:v>754</c:v>
                </c:pt>
                <c:pt idx="820">
                  <c:v>753</c:v>
                </c:pt>
                <c:pt idx="821">
                  <c:v>754</c:v>
                </c:pt>
                <c:pt idx="822">
                  <c:v>757</c:v>
                </c:pt>
                <c:pt idx="823">
                  <c:v>801</c:v>
                </c:pt>
                <c:pt idx="824">
                  <c:v>741</c:v>
                </c:pt>
                <c:pt idx="825">
                  <c:v>569</c:v>
                </c:pt>
                <c:pt idx="826">
                  <c:v>597</c:v>
                </c:pt>
                <c:pt idx="827">
                  <c:v>779</c:v>
                </c:pt>
                <c:pt idx="828">
                  <c:v>824</c:v>
                </c:pt>
                <c:pt idx="829">
                  <c:v>855</c:v>
                </c:pt>
                <c:pt idx="830">
                  <c:v>869</c:v>
                </c:pt>
                <c:pt idx="831">
                  <c:v>781</c:v>
                </c:pt>
                <c:pt idx="832">
                  <c:v>757</c:v>
                </c:pt>
                <c:pt idx="833">
                  <c:v>754</c:v>
                </c:pt>
                <c:pt idx="834">
                  <c:v>752</c:v>
                </c:pt>
                <c:pt idx="835">
                  <c:v>752</c:v>
                </c:pt>
                <c:pt idx="836">
                  <c:v>754</c:v>
                </c:pt>
                <c:pt idx="837">
                  <c:v>749</c:v>
                </c:pt>
                <c:pt idx="838">
                  <c:v>753</c:v>
                </c:pt>
                <c:pt idx="839">
                  <c:v>752</c:v>
                </c:pt>
                <c:pt idx="840">
                  <c:v>751</c:v>
                </c:pt>
                <c:pt idx="841">
                  <c:v>752</c:v>
                </c:pt>
                <c:pt idx="842">
                  <c:v>750</c:v>
                </c:pt>
                <c:pt idx="843">
                  <c:v>749</c:v>
                </c:pt>
                <c:pt idx="844">
                  <c:v>747</c:v>
                </c:pt>
                <c:pt idx="845">
                  <c:v>747</c:v>
                </c:pt>
                <c:pt idx="846">
                  <c:v>745</c:v>
                </c:pt>
                <c:pt idx="847">
                  <c:v>744</c:v>
                </c:pt>
                <c:pt idx="848">
                  <c:v>745</c:v>
                </c:pt>
                <c:pt idx="849">
                  <c:v>744</c:v>
                </c:pt>
                <c:pt idx="850">
                  <c:v>743</c:v>
                </c:pt>
                <c:pt idx="851">
                  <c:v>743</c:v>
                </c:pt>
                <c:pt idx="852">
                  <c:v>743</c:v>
                </c:pt>
                <c:pt idx="853">
                  <c:v>743</c:v>
                </c:pt>
                <c:pt idx="854">
                  <c:v>742</c:v>
                </c:pt>
                <c:pt idx="855">
                  <c:v>743</c:v>
                </c:pt>
                <c:pt idx="856">
                  <c:v>745</c:v>
                </c:pt>
                <c:pt idx="857">
                  <c:v>745</c:v>
                </c:pt>
                <c:pt idx="858">
                  <c:v>745</c:v>
                </c:pt>
                <c:pt idx="859">
                  <c:v>739</c:v>
                </c:pt>
                <c:pt idx="860">
                  <c:v>744</c:v>
                </c:pt>
                <c:pt idx="861">
                  <c:v>743</c:v>
                </c:pt>
                <c:pt idx="862">
                  <c:v>740</c:v>
                </c:pt>
                <c:pt idx="863">
                  <c:v>742</c:v>
                </c:pt>
                <c:pt idx="864">
                  <c:v>740</c:v>
                </c:pt>
                <c:pt idx="865">
                  <c:v>741</c:v>
                </c:pt>
                <c:pt idx="866">
                  <c:v>740</c:v>
                </c:pt>
                <c:pt idx="867">
                  <c:v>742</c:v>
                </c:pt>
                <c:pt idx="868">
                  <c:v>741</c:v>
                </c:pt>
                <c:pt idx="869">
                  <c:v>741</c:v>
                </c:pt>
                <c:pt idx="870">
                  <c:v>742</c:v>
                </c:pt>
                <c:pt idx="871">
                  <c:v>741</c:v>
                </c:pt>
                <c:pt idx="872">
                  <c:v>742</c:v>
                </c:pt>
                <c:pt idx="873">
                  <c:v>741</c:v>
                </c:pt>
                <c:pt idx="874">
                  <c:v>742</c:v>
                </c:pt>
                <c:pt idx="875">
                  <c:v>742</c:v>
                </c:pt>
                <c:pt idx="876">
                  <c:v>742</c:v>
                </c:pt>
                <c:pt idx="877">
                  <c:v>741</c:v>
                </c:pt>
                <c:pt idx="878">
                  <c:v>743</c:v>
                </c:pt>
                <c:pt idx="879">
                  <c:v>744</c:v>
                </c:pt>
                <c:pt idx="880">
                  <c:v>739</c:v>
                </c:pt>
                <c:pt idx="881">
                  <c:v>742</c:v>
                </c:pt>
                <c:pt idx="882">
                  <c:v>742</c:v>
                </c:pt>
                <c:pt idx="883">
                  <c:v>740</c:v>
                </c:pt>
                <c:pt idx="884">
                  <c:v>740</c:v>
                </c:pt>
                <c:pt idx="885">
                  <c:v>737</c:v>
                </c:pt>
                <c:pt idx="886">
                  <c:v>744</c:v>
                </c:pt>
                <c:pt idx="887">
                  <c:v>739</c:v>
                </c:pt>
                <c:pt idx="888">
                  <c:v>738</c:v>
                </c:pt>
                <c:pt idx="889">
                  <c:v>739</c:v>
                </c:pt>
                <c:pt idx="890">
                  <c:v>736</c:v>
                </c:pt>
                <c:pt idx="891">
                  <c:v>742</c:v>
                </c:pt>
                <c:pt idx="892">
                  <c:v>744</c:v>
                </c:pt>
                <c:pt idx="893">
                  <c:v>746</c:v>
                </c:pt>
                <c:pt idx="894">
                  <c:v>746</c:v>
                </c:pt>
                <c:pt idx="895">
                  <c:v>746</c:v>
                </c:pt>
                <c:pt idx="896">
                  <c:v>747</c:v>
                </c:pt>
                <c:pt idx="897">
                  <c:v>749</c:v>
                </c:pt>
                <c:pt idx="898">
                  <c:v>738</c:v>
                </c:pt>
                <c:pt idx="899">
                  <c:v>735</c:v>
                </c:pt>
                <c:pt idx="900">
                  <c:v>742</c:v>
                </c:pt>
                <c:pt idx="901">
                  <c:v>740</c:v>
                </c:pt>
                <c:pt idx="902">
                  <c:v>741</c:v>
                </c:pt>
                <c:pt idx="903">
                  <c:v>738</c:v>
                </c:pt>
                <c:pt idx="904">
                  <c:v>720</c:v>
                </c:pt>
                <c:pt idx="905">
                  <c:v>730</c:v>
                </c:pt>
                <c:pt idx="906">
                  <c:v>734</c:v>
                </c:pt>
                <c:pt idx="907">
                  <c:v>731</c:v>
                </c:pt>
                <c:pt idx="908">
                  <c:v>731</c:v>
                </c:pt>
                <c:pt idx="909">
                  <c:v>735</c:v>
                </c:pt>
                <c:pt idx="910">
                  <c:v>733</c:v>
                </c:pt>
                <c:pt idx="911">
                  <c:v>730</c:v>
                </c:pt>
                <c:pt idx="912">
                  <c:v>724</c:v>
                </c:pt>
                <c:pt idx="913">
                  <c:v>725</c:v>
                </c:pt>
                <c:pt idx="914">
                  <c:v>727</c:v>
                </c:pt>
                <c:pt idx="915">
                  <c:v>728</c:v>
                </c:pt>
                <c:pt idx="916">
                  <c:v>727</c:v>
                </c:pt>
                <c:pt idx="917">
                  <c:v>726</c:v>
                </c:pt>
                <c:pt idx="918">
                  <c:v>728</c:v>
                </c:pt>
                <c:pt idx="919">
                  <c:v>726</c:v>
                </c:pt>
                <c:pt idx="920">
                  <c:v>727</c:v>
                </c:pt>
                <c:pt idx="921">
                  <c:v>732</c:v>
                </c:pt>
                <c:pt idx="922">
                  <c:v>756</c:v>
                </c:pt>
                <c:pt idx="923">
                  <c:v>761</c:v>
                </c:pt>
                <c:pt idx="924">
                  <c:v>736</c:v>
                </c:pt>
                <c:pt idx="925">
                  <c:v>737</c:v>
                </c:pt>
                <c:pt idx="926">
                  <c:v>737</c:v>
                </c:pt>
                <c:pt idx="927">
                  <c:v>736</c:v>
                </c:pt>
                <c:pt idx="928">
                  <c:v>738</c:v>
                </c:pt>
                <c:pt idx="929">
                  <c:v>737</c:v>
                </c:pt>
                <c:pt idx="930">
                  <c:v>738</c:v>
                </c:pt>
                <c:pt idx="931">
                  <c:v>737</c:v>
                </c:pt>
                <c:pt idx="932">
                  <c:v>738</c:v>
                </c:pt>
                <c:pt idx="933">
                  <c:v>736</c:v>
                </c:pt>
                <c:pt idx="934">
                  <c:v>737</c:v>
                </c:pt>
                <c:pt idx="935">
                  <c:v>739</c:v>
                </c:pt>
                <c:pt idx="936">
                  <c:v>740</c:v>
                </c:pt>
                <c:pt idx="937">
                  <c:v>738</c:v>
                </c:pt>
                <c:pt idx="938">
                  <c:v>738</c:v>
                </c:pt>
                <c:pt idx="939">
                  <c:v>738</c:v>
                </c:pt>
                <c:pt idx="940">
                  <c:v>737</c:v>
                </c:pt>
                <c:pt idx="941">
                  <c:v>735</c:v>
                </c:pt>
                <c:pt idx="942">
                  <c:v>733</c:v>
                </c:pt>
                <c:pt idx="943">
                  <c:v>734</c:v>
                </c:pt>
                <c:pt idx="944">
                  <c:v>734</c:v>
                </c:pt>
                <c:pt idx="945">
                  <c:v>735</c:v>
                </c:pt>
                <c:pt idx="946">
                  <c:v>732</c:v>
                </c:pt>
                <c:pt idx="947">
                  <c:v>736</c:v>
                </c:pt>
                <c:pt idx="948">
                  <c:v>737</c:v>
                </c:pt>
                <c:pt idx="949">
                  <c:v>733</c:v>
                </c:pt>
                <c:pt idx="950">
                  <c:v>731</c:v>
                </c:pt>
                <c:pt idx="951">
                  <c:v>733</c:v>
                </c:pt>
                <c:pt idx="952">
                  <c:v>733</c:v>
                </c:pt>
                <c:pt idx="953">
                  <c:v>733</c:v>
                </c:pt>
                <c:pt idx="954">
                  <c:v>732</c:v>
                </c:pt>
                <c:pt idx="955">
                  <c:v>731</c:v>
                </c:pt>
                <c:pt idx="956">
                  <c:v>730</c:v>
                </c:pt>
                <c:pt idx="957">
                  <c:v>730</c:v>
                </c:pt>
                <c:pt idx="958">
                  <c:v>729</c:v>
                </c:pt>
                <c:pt idx="959">
                  <c:v>729</c:v>
                </c:pt>
                <c:pt idx="960">
                  <c:v>732</c:v>
                </c:pt>
                <c:pt idx="961">
                  <c:v>742</c:v>
                </c:pt>
                <c:pt idx="962">
                  <c:v>733</c:v>
                </c:pt>
                <c:pt idx="963">
                  <c:v>735</c:v>
                </c:pt>
                <c:pt idx="964">
                  <c:v>737</c:v>
                </c:pt>
                <c:pt idx="965">
                  <c:v>735</c:v>
                </c:pt>
                <c:pt idx="966">
                  <c:v>734</c:v>
                </c:pt>
                <c:pt idx="967">
                  <c:v>733</c:v>
                </c:pt>
                <c:pt idx="968">
                  <c:v>734</c:v>
                </c:pt>
                <c:pt idx="969">
                  <c:v>734</c:v>
                </c:pt>
                <c:pt idx="970">
                  <c:v>734</c:v>
                </c:pt>
                <c:pt idx="971">
                  <c:v>730</c:v>
                </c:pt>
                <c:pt idx="972">
                  <c:v>731</c:v>
                </c:pt>
                <c:pt idx="973">
                  <c:v>730</c:v>
                </c:pt>
                <c:pt idx="974">
                  <c:v>732</c:v>
                </c:pt>
                <c:pt idx="975">
                  <c:v>731</c:v>
                </c:pt>
                <c:pt idx="976">
                  <c:v>733</c:v>
                </c:pt>
                <c:pt idx="977">
                  <c:v>731</c:v>
                </c:pt>
                <c:pt idx="978">
                  <c:v>731</c:v>
                </c:pt>
                <c:pt idx="979">
                  <c:v>729</c:v>
                </c:pt>
                <c:pt idx="980">
                  <c:v>727</c:v>
                </c:pt>
                <c:pt idx="981">
                  <c:v>727</c:v>
                </c:pt>
                <c:pt idx="982">
                  <c:v>726</c:v>
                </c:pt>
                <c:pt idx="983">
                  <c:v>726</c:v>
                </c:pt>
                <c:pt idx="984">
                  <c:v>724</c:v>
                </c:pt>
                <c:pt idx="985">
                  <c:v>722</c:v>
                </c:pt>
                <c:pt idx="986">
                  <c:v>719</c:v>
                </c:pt>
                <c:pt idx="987">
                  <c:v>721</c:v>
                </c:pt>
                <c:pt idx="988">
                  <c:v>724</c:v>
                </c:pt>
                <c:pt idx="989">
                  <c:v>725</c:v>
                </c:pt>
                <c:pt idx="990">
                  <c:v>722</c:v>
                </c:pt>
                <c:pt idx="991">
                  <c:v>723</c:v>
                </c:pt>
                <c:pt idx="992">
                  <c:v>723</c:v>
                </c:pt>
                <c:pt idx="993">
                  <c:v>722</c:v>
                </c:pt>
                <c:pt idx="994">
                  <c:v>724</c:v>
                </c:pt>
                <c:pt idx="995">
                  <c:v>724</c:v>
                </c:pt>
                <c:pt idx="996">
                  <c:v>725</c:v>
                </c:pt>
                <c:pt idx="997">
                  <c:v>724</c:v>
                </c:pt>
                <c:pt idx="998">
                  <c:v>724</c:v>
                </c:pt>
                <c:pt idx="999">
                  <c:v>723</c:v>
                </c:pt>
                <c:pt idx="1000">
                  <c:v>722</c:v>
                </c:pt>
                <c:pt idx="1001">
                  <c:v>721</c:v>
                </c:pt>
                <c:pt idx="1002">
                  <c:v>721</c:v>
                </c:pt>
                <c:pt idx="1003">
                  <c:v>723</c:v>
                </c:pt>
                <c:pt idx="1004">
                  <c:v>720</c:v>
                </c:pt>
                <c:pt idx="1005">
                  <c:v>724</c:v>
                </c:pt>
                <c:pt idx="1006">
                  <c:v>724</c:v>
                </c:pt>
                <c:pt idx="1007">
                  <c:v>723</c:v>
                </c:pt>
                <c:pt idx="1008">
                  <c:v>722</c:v>
                </c:pt>
                <c:pt idx="1009">
                  <c:v>722</c:v>
                </c:pt>
                <c:pt idx="1010">
                  <c:v>720</c:v>
                </c:pt>
                <c:pt idx="1011">
                  <c:v>721</c:v>
                </c:pt>
                <c:pt idx="1012">
                  <c:v>724</c:v>
                </c:pt>
                <c:pt idx="1013">
                  <c:v>724</c:v>
                </c:pt>
                <c:pt idx="1014">
                  <c:v>725</c:v>
                </c:pt>
                <c:pt idx="1015">
                  <c:v>726</c:v>
                </c:pt>
                <c:pt idx="1016">
                  <c:v>727</c:v>
                </c:pt>
                <c:pt idx="1017">
                  <c:v>725</c:v>
                </c:pt>
                <c:pt idx="1018">
                  <c:v>726</c:v>
                </c:pt>
                <c:pt idx="1019">
                  <c:v>725</c:v>
                </c:pt>
                <c:pt idx="1020">
                  <c:v>725</c:v>
                </c:pt>
                <c:pt idx="1021">
                  <c:v>726</c:v>
                </c:pt>
                <c:pt idx="1022">
                  <c:v>726</c:v>
                </c:pt>
                <c:pt idx="1023">
                  <c:v>727</c:v>
                </c:pt>
                <c:pt idx="1024">
                  <c:v>727</c:v>
                </c:pt>
                <c:pt idx="1025">
                  <c:v>728</c:v>
                </c:pt>
                <c:pt idx="1026">
                  <c:v>729</c:v>
                </c:pt>
                <c:pt idx="1027">
                  <c:v>729</c:v>
                </c:pt>
                <c:pt idx="1028">
                  <c:v>730</c:v>
                </c:pt>
                <c:pt idx="1029">
                  <c:v>730</c:v>
                </c:pt>
                <c:pt idx="1030">
                  <c:v>730</c:v>
                </c:pt>
                <c:pt idx="1031">
                  <c:v>732</c:v>
                </c:pt>
                <c:pt idx="1032">
                  <c:v>731</c:v>
                </c:pt>
                <c:pt idx="1033">
                  <c:v>732</c:v>
                </c:pt>
                <c:pt idx="1034">
                  <c:v>732</c:v>
                </c:pt>
                <c:pt idx="1035">
                  <c:v>731</c:v>
                </c:pt>
                <c:pt idx="1036">
                  <c:v>730</c:v>
                </c:pt>
                <c:pt idx="1037">
                  <c:v>731</c:v>
                </c:pt>
                <c:pt idx="1038">
                  <c:v>731</c:v>
                </c:pt>
                <c:pt idx="1039">
                  <c:v>732</c:v>
                </c:pt>
                <c:pt idx="1040">
                  <c:v>734</c:v>
                </c:pt>
                <c:pt idx="1041">
                  <c:v>733</c:v>
                </c:pt>
                <c:pt idx="1042">
                  <c:v>733</c:v>
                </c:pt>
                <c:pt idx="1043">
                  <c:v>732</c:v>
                </c:pt>
                <c:pt idx="1044">
                  <c:v>733</c:v>
                </c:pt>
                <c:pt idx="1045">
                  <c:v>734</c:v>
                </c:pt>
                <c:pt idx="1046">
                  <c:v>734</c:v>
                </c:pt>
                <c:pt idx="1047">
                  <c:v>733</c:v>
                </c:pt>
                <c:pt idx="1048">
                  <c:v>732</c:v>
                </c:pt>
                <c:pt idx="1049">
                  <c:v>732</c:v>
                </c:pt>
                <c:pt idx="1050">
                  <c:v>732</c:v>
                </c:pt>
                <c:pt idx="1051">
                  <c:v>731</c:v>
                </c:pt>
                <c:pt idx="1052">
                  <c:v>731</c:v>
                </c:pt>
                <c:pt idx="1053">
                  <c:v>732</c:v>
                </c:pt>
                <c:pt idx="1054">
                  <c:v>733</c:v>
                </c:pt>
                <c:pt idx="1055">
                  <c:v>732</c:v>
                </c:pt>
                <c:pt idx="1056">
                  <c:v>732</c:v>
                </c:pt>
                <c:pt idx="1057">
                  <c:v>732</c:v>
                </c:pt>
                <c:pt idx="1058">
                  <c:v>732</c:v>
                </c:pt>
                <c:pt idx="1059">
                  <c:v>732</c:v>
                </c:pt>
                <c:pt idx="1060">
                  <c:v>731</c:v>
                </c:pt>
                <c:pt idx="1061">
                  <c:v>730</c:v>
                </c:pt>
                <c:pt idx="1062">
                  <c:v>730</c:v>
                </c:pt>
                <c:pt idx="1063">
                  <c:v>730</c:v>
                </c:pt>
                <c:pt idx="1064">
                  <c:v>729</c:v>
                </c:pt>
                <c:pt idx="1065">
                  <c:v>730</c:v>
                </c:pt>
                <c:pt idx="1066">
                  <c:v>730</c:v>
                </c:pt>
                <c:pt idx="1067">
                  <c:v>732</c:v>
                </c:pt>
                <c:pt idx="1068">
                  <c:v>739</c:v>
                </c:pt>
                <c:pt idx="1069">
                  <c:v>708</c:v>
                </c:pt>
                <c:pt idx="1070">
                  <c:v>722</c:v>
                </c:pt>
                <c:pt idx="1071">
                  <c:v>721</c:v>
                </c:pt>
                <c:pt idx="1072">
                  <c:v>720</c:v>
                </c:pt>
                <c:pt idx="1073">
                  <c:v>721</c:v>
                </c:pt>
                <c:pt idx="1074">
                  <c:v>719</c:v>
                </c:pt>
                <c:pt idx="1075">
                  <c:v>719</c:v>
                </c:pt>
                <c:pt idx="1076">
                  <c:v>718</c:v>
                </c:pt>
                <c:pt idx="1077">
                  <c:v>719</c:v>
                </c:pt>
                <c:pt idx="1078">
                  <c:v>717</c:v>
                </c:pt>
                <c:pt idx="1079">
                  <c:v>718</c:v>
                </c:pt>
                <c:pt idx="1080">
                  <c:v>718</c:v>
                </c:pt>
                <c:pt idx="1081">
                  <c:v>718</c:v>
                </c:pt>
                <c:pt idx="1082">
                  <c:v>719</c:v>
                </c:pt>
                <c:pt idx="1083">
                  <c:v>721</c:v>
                </c:pt>
                <c:pt idx="1084">
                  <c:v>724</c:v>
                </c:pt>
                <c:pt idx="1085">
                  <c:v>726</c:v>
                </c:pt>
                <c:pt idx="1086">
                  <c:v>727</c:v>
                </c:pt>
                <c:pt idx="1087">
                  <c:v>726</c:v>
                </c:pt>
                <c:pt idx="1088">
                  <c:v>724</c:v>
                </c:pt>
                <c:pt idx="1089">
                  <c:v>724</c:v>
                </c:pt>
                <c:pt idx="1090">
                  <c:v>723</c:v>
                </c:pt>
                <c:pt idx="1091">
                  <c:v>720</c:v>
                </c:pt>
                <c:pt idx="1092">
                  <c:v>719</c:v>
                </c:pt>
                <c:pt idx="1093">
                  <c:v>719</c:v>
                </c:pt>
                <c:pt idx="1094">
                  <c:v>717</c:v>
                </c:pt>
                <c:pt idx="1095">
                  <c:v>717</c:v>
                </c:pt>
                <c:pt idx="1096">
                  <c:v>715</c:v>
                </c:pt>
                <c:pt idx="1097">
                  <c:v>714</c:v>
                </c:pt>
                <c:pt idx="1098">
                  <c:v>716</c:v>
                </c:pt>
                <c:pt idx="1099">
                  <c:v>713</c:v>
                </c:pt>
                <c:pt idx="1100">
                  <c:v>713</c:v>
                </c:pt>
                <c:pt idx="1101">
                  <c:v>712</c:v>
                </c:pt>
                <c:pt idx="1102">
                  <c:v>710</c:v>
                </c:pt>
                <c:pt idx="1103">
                  <c:v>712</c:v>
                </c:pt>
                <c:pt idx="1104">
                  <c:v>711</c:v>
                </c:pt>
                <c:pt idx="1105">
                  <c:v>711</c:v>
                </c:pt>
                <c:pt idx="1106">
                  <c:v>712</c:v>
                </c:pt>
                <c:pt idx="1107">
                  <c:v>713</c:v>
                </c:pt>
                <c:pt idx="1108">
                  <c:v>710</c:v>
                </c:pt>
                <c:pt idx="1109">
                  <c:v>711</c:v>
                </c:pt>
                <c:pt idx="1110">
                  <c:v>710</c:v>
                </c:pt>
                <c:pt idx="1111">
                  <c:v>710</c:v>
                </c:pt>
                <c:pt idx="1112">
                  <c:v>710</c:v>
                </c:pt>
                <c:pt idx="1113">
                  <c:v>711</c:v>
                </c:pt>
                <c:pt idx="1114">
                  <c:v>713</c:v>
                </c:pt>
                <c:pt idx="1115">
                  <c:v>713</c:v>
                </c:pt>
                <c:pt idx="1116">
                  <c:v>713</c:v>
                </c:pt>
                <c:pt idx="1117">
                  <c:v>719</c:v>
                </c:pt>
                <c:pt idx="1118">
                  <c:v>739</c:v>
                </c:pt>
                <c:pt idx="1119">
                  <c:v>710</c:v>
                </c:pt>
                <c:pt idx="1120">
                  <c:v>711</c:v>
                </c:pt>
                <c:pt idx="1121">
                  <c:v>710</c:v>
                </c:pt>
                <c:pt idx="1122">
                  <c:v>710</c:v>
                </c:pt>
                <c:pt idx="1123">
                  <c:v>711</c:v>
                </c:pt>
                <c:pt idx="1124">
                  <c:v>711</c:v>
                </c:pt>
                <c:pt idx="1125">
                  <c:v>712</c:v>
                </c:pt>
                <c:pt idx="1126">
                  <c:v>712</c:v>
                </c:pt>
                <c:pt idx="1127">
                  <c:v>713</c:v>
                </c:pt>
                <c:pt idx="1128">
                  <c:v>714</c:v>
                </c:pt>
                <c:pt idx="1129">
                  <c:v>713</c:v>
                </c:pt>
                <c:pt idx="1130">
                  <c:v>712</c:v>
                </c:pt>
                <c:pt idx="1131">
                  <c:v>713</c:v>
                </c:pt>
                <c:pt idx="1132">
                  <c:v>714</c:v>
                </c:pt>
                <c:pt idx="1133">
                  <c:v>713</c:v>
                </c:pt>
                <c:pt idx="1134">
                  <c:v>713</c:v>
                </c:pt>
                <c:pt idx="1135">
                  <c:v>713</c:v>
                </c:pt>
                <c:pt idx="1136">
                  <c:v>713</c:v>
                </c:pt>
                <c:pt idx="1137">
                  <c:v>712</c:v>
                </c:pt>
                <c:pt idx="1138">
                  <c:v>712</c:v>
                </c:pt>
                <c:pt idx="1139">
                  <c:v>713</c:v>
                </c:pt>
                <c:pt idx="1140">
                  <c:v>712</c:v>
                </c:pt>
                <c:pt idx="1141">
                  <c:v>713</c:v>
                </c:pt>
                <c:pt idx="1142">
                  <c:v>713</c:v>
                </c:pt>
                <c:pt idx="1143">
                  <c:v>716</c:v>
                </c:pt>
                <c:pt idx="1144">
                  <c:v>717</c:v>
                </c:pt>
                <c:pt idx="1145">
                  <c:v>711</c:v>
                </c:pt>
                <c:pt idx="1146">
                  <c:v>713</c:v>
                </c:pt>
                <c:pt idx="1147">
                  <c:v>715</c:v>
                </c:pt>
                <c:pt idx="1148">
                  <c:v>716</c:v>
                </c:pt>
                <c:pt idx="1149">
                  <c:v>717</c:v>
                </c:pt>
                <c:pt idx="1150">
                  <c:v>717</c:v>
                </c:pt>
                <c:pt idx="1151">
                  <c:v>717</c:v>
                </c:pt>
                <c:pt idx="1152">
                  <c:v>718</c:v>
                </c:pt>
                <c:pt idx="1153">
                  <c:v>719</c:v>
                </c:pt>
                <c:pt idx="1154">
                  <c:v>718</c:v>
                </c:pt>
                <c:pt idx="1155">
                  <c:v>719</c:v>
                </c:pt>
                <c:pt idx="1156">
                  <c:v>718</c:v>
                </c:pt>
                <c:pt idx="1157">
                  <c:v>716</c:v>
                </c:pt>
                <c:pt idx="1158">
                  <c:v>717</c:v>
                </c:pt>
                <c:pt idx="1159">
                  <c:v>721</c:v>
                </c:pt>
                <c:pt idx="1160">
                  <c:v>726</c:v>
                </c:pt>
                <c:pt idx="1161">
                  <c:v>715</c:v>
                </c:pt>
                <c:pt idx="1162">
                  <c:v>715</c:v>
                </c:pt>
                <c:pt idx="1163">
                  <c:v>716</c:v>
                </c:pt>
                <c:pt idx="1164">
                  <c:v>713</c:v>
                </c:pt>
                <c:pt idx="1165">
                  <c:v>719</c:v>
                </c:pt>
                <c:pt idx="1166">
                  <c:v>713</c:v>
                </c:pt>
                <c:pt idx="1167">
                  <c:v>713</c:v>
                </c:pt>
                <c:pt idx="1168">
                  <c:v>711</c:v>
                </c:pt>
                <c:pt idx="1169">
                  <c:v>714</c:v>
                </c:pt>
                <c:pt idx="1170">
                  <c:v>714</c:v>
                </c:pt>
                <c:pt idx="1171">
                  <c:v>714</c:v>
                </c:pt>
                <c:pt idx="1172">
                  <c:v>714</c:v>
                </c:pt>
                <c:pt idx="1173">
                  <c:v>714</c:v>
                </c:pt>
                <c:pt idx="1174">
                  <c:v>715</c:v>
                </c:pt>
                <c:pt idx="1175">
                  <c:v>715</c:v>
                </c:pt>
                <c:pt idx="1176">
                  <c:v>716</c:v>
                </c:pt>
                <c:pt idx="1177">
                  <c:v>715</c:v>
                </c:pt>
                <c:pt idx="1178">
                  <c:v>716</c:v>
                </c:pt>
                <c:pt idx="1179">
                  <c:v>715</c:v>
                </c:pt>
                <c:pt idx="1180">
                  <c:v>716</c:v>
                </c:pt>
                <c:pt idx="1181">
                  <c:v>716</c:v>
                </c:pt>
                <c:pt idx="1182">
                  <c:v>708</c:v>
                </c:pt>
                <c:pt idx="1183">
                  <c:v>715</c:v>
                </c:pt>
                <c:pt idx="1184">
                  <c:v>714</c:v>
                </c:pt>
                <c:pt idx="1185">
                  <c:v>714</c:v>
                </c:pt>
                <c:pt idx="1186">
                  <c:v>715</c:v>
                </c:pt>
                <c:pt idx="1187">
                  <c:v>714</c:v>
                </c:pt>
                <c:pt idx="1188">
                  <c:v>714</c:v>
                </c:pt>
                <c:pt idx="1189">
                  <c:v>716</c:v>
                </c:pt>
                <c:pt idx="1190">
                  <c:v>716</c:v>
                </c:pt>
                <c:pt idx="1191">
                  <c:v>716</c:v>
                </c:pt>
                <c:pt idx="1192">
                  <c:v>714</c:v>
                </c:pt>
                <c:pt idx="1193">
                  <c:v>716</c:v>
                </c:pt>
                <c:pt idx="1194">
                  <c:v>714</c:v>
                </c:pt>
                <c:pt idx="1195">
                  <c:v>712</c:v>
                </c:pt>
                <c:pt idx="1196">
                  <c:v>715</c:v>
                </c:pt>
                <c:pt idx="1197">
                  <c:v>710</c:v>
                </c:pt>
                <c:pt idx="1198">
                  <c:v>714</c:v>
                </c:pt>
                <c:pt idx="1199">
                  <c:v>715</c:v>
                </c:pt>
                <c:pt idx="1200">
                  <c:v>725</c:v>
                </c:pt>
                <c:pt idx="1201">
                  <c:v>714</c:v>
                </c:pt>
                <c:pt idx="1202">
                  <c:v>713</c:v>
                </c:pt>
                <c:pt idx="1203">
                  <c:v>714</c:v>
                </c:pt>
                <c:pt idx="1204">
                  <c:v>713</c:v>
                </c:pt>
                <c:pt idx="1205">
                  <c:v>713</c:v>
                </c:pt>
                <c:pt idx="1206">
                  <c:v>713</c:v>
                </c:pt>
                <c:pt idx="1207">
                  <c:v>713</c:v>
                </c:pt>
                <c:pt idx="1208">
                  <c:v>712</c:v>
                </c:pt>
                <c:pt idx="1209">
                  <c:v>713</c:v>
                </c:pt>
                <c:pt idx="1210">
                  <c:v>714</c:v>
                </c:pt>
                <c:pt idx="1211">
                  <c:v>713</c:v>
                </c:pt>
                <c:pt idx="1212">
                  <c:v>713</c:v>
                </c:pt>
                <c:pt idx="1213">
                  <c:v>711</c:v>
                </c:pt>
                <c:pt idx="1214">
                  <c:v>709</c:v>
                </c:pt>
                <c:pt idx="1215">
                  <c:v>711</c:v>
                </c:pt>
                <c:pt idx="1216">
                  <c:v>712</c:v>
                </c:pt>
                <c:pt idx="1217">
                  <c:v>713</c:v>
                </c:pt>
                <c:pt idx="1218">
                  <c:v>712</c:v>
                </c:pt>
                <c:pt idx="1219">
                  <c:v>712</c:v>
                </c:pt>
                <c:pt idx="1220">
                  <c:v>711</c:v>
                </c:pt>
                <c:pt idx="1221">
                  <c:v>711</c:v>
                </c:pt>
                <c:pt idx="1222">
                  <c:v>710</c:v>
                </c:pt>
                <c:pt idx="1223">
                  <c:v>711</c:v>
                </c:pt>
                <c:pt idx="1224">
                  <c:v>712</c:v>
                </c:pt>
                <c:pt idx="1225">
                  <c:v>708</c:v>
                </c:pt>
                <c:pt idx="1226">
                  <c:v>711</c:v>
                </c:pt>
                <c:pt idx="1227">
                  <c:v>711</c:v>
                </c:pt>
                <c:pt idx="1228">
                  <c:v>711</c:v>
                </c:pt>
                <c:pt idx="1229">
                  <c:v>710</c:v>
                </c:pt>
                <c:pt idx="1230">
                  <c:v>712</c:v>
                </c:pt>
                <c:pt idx="1231">
                  <c:v>713</c:v>
                </c:pt>
                <c:pt idx="1232">
                  <c:v>713</c:v>
                </c:pt>
                <c:pt idx="1233">
                  <c:v>716</c:v>
                </c:pt>
                <c:pt idx="1234">
                  <c:v>713</c:v>
                </c:pt>
                <c:pt idx="1235">
                  <c:v>713</c:v>
                </c:pt>
                <c:pt idx="1236">
                  <c:v>713</c:v>
                </c:pt>
                <c:pt idx="1237">
                  <c:v>712</c:v>
                </c:pt>
                <c:pt idx="1238">
                  <c:v>712</c:v>
                </c:pt>
                <c:pt idx="1239">
                  <c:v>712</c:v>
                </c:pt>
                <c:pt idx="1240">
                  <c:v>712</c:v>
                </c:pt>
                <c:pt idx="1241">
                  <c:v>711</c:v>
                </c:pt>
                <c:pt idx="1242">
                  <c:v>712</c:v>
                </c:pt>
                <c:pt idx="1243">
                  <c:v>713</c:v>
                </c:pt>
                <c:pt idx="1244">
                  <c:v>714</c:v>
                </c:pt>
                <c:pt idx="1245">
                  <c:v>715</c:v>
                </c:pt>
                <c:pt idx="1246">
                  <c:v>712</c:v>
                </c:pt>
                <c:pt idx="1247">
                  <c:v>716</c:v>
                </c:pt>
                <c:pt idx="1248">
                  <c:v>716</c:v>
                </c:pt>
                <c:pt idx="1249">
                  <c:v>717</c:v>
                </c:pt>
                <c:pt idx="1250">
                  <c:v>715</c:v>
                </c:pt>
                <c:pt idx="1251">
                  <c:v>716</c:v>
                </c:pt>
                <c:pt idx="1252">
                  <c:v>713</c:v>
                </c:pt>
                <c:pt idx="1253">
                  <c:v>715</c:v>
                </c:pt>
                <c:pt idx="1254">
                  <c:v>715</c:v>
                </c:pt>
                <c:pt idx="1255">
                  <c:v>713</c:v>
                </c:pt>
                <c:pt idx="1256">
                  <c:v>713</c:v>
                </c:pt>
                <c:pt idx="1257">
                  <c:v>713</c:v>
                </c:pt>
                <c:pt idx="1258">
                  <c:v>715</c:v>
                </c:pt>
                <c:pt idx="1259">
                  <c:v>716</c:v>
                </c:pt>
                <c:pt idx="1260">
                  <c:v>716</c:v>
                </c:pt>
                <c:pt idx="1261">
                  <c:v>717</c:v>
                </c:pt>
                <c:pt idx="1262">
                  <c:v>715</c:v>
                </c:pt>
                <c:pt idx="1263">
                  <c:v>711</c:v>
                </c:pt>
                <c:pt idx="1264">
                  <c:v>714</c:v>
                </c:pt>
                <c:pt idx="1265">
                  <c:v>714</c:v>
                </c:pt>
                <c:pt idx="1266">
                  <c:v>714</c:v>
                </c:pt>
                <c:pt idx="1267">
                  <c:v>714</c:v>
                </c:pt>
                <c:pt idx="1268">
                  <c:v>713</c:v>
                </c:pt>
                <c:pt idx="1269">
                  <c:v>713</c:v>
                </c:pt>
                <c:pt idx="1270">
                  <c:v>712</c:v>
                </c:pt>
                <c:pt idx="1271">
                  <c:v>713</c:v>
                </c:pt>
                <c:pt idx="1272">
                  <c:v>713</c:v>
                </c:pt>
                <c:pt idx="1273">
                  <c:v>713</c:v>
                </c:pt>
                <c:pt idx="1274">
                  <c:v>714</c:v>
                </c:pt>
                <c:pt idx="1275">
                  <c:v>712</c:v>
                </c:pt>
                <c:pt idx="1276">
                  <c:v>710</c:v>
                </c:pt>
                <c:pt idx="1277">
                  <c:v>713</c:v>
                </c:pt>
                <c:pt idx="1278">
                  <c:v>712</c:v>
                </c:pt>
                <c:pt idx="1279">
                  <c:v>714</c:v>
                </c:pt>
                <c:pt idx="1280">
                  <c:v>714</c:v>
                </c:pt>
                <c:pt idx="1281">
                  <c:v>713</c:v>
                </c:pt>
                <c:pt idx="1282">
                  <c:v>712</c:v>
                </c:pt>
                <c:pt idx="1283">
                  <c:v>714</c:v>
                </c:pt>
                <c:pt idx="1284">
                  <c:v>714</c:v>
                </c:pt>
                <c:pt idx="1285">
                  <c:v>715</c:v>
                </c:pt>
                <c:pt idx="1286">
                  <c:v>714</c:v>
                </c:pt>
                <c:pt idx="1287">
                  <c:v>714</c:v>
                </c:pt>
                <c:pt idx="1288">
                  <c:v>713</c:v>
                </c:pt>
                <c:pt idx="1289">
                  <c:v>714</c:v>
                </c:pt>
                <c:pt idx="1290">
                  <c:v>714</c:v>
                </c:pt>
                <c:pt idx="1291">
                  <c:v>713</c:v>
                </c:pt>
                <c:pt idx="1292">
                  <c:v>713</c:v>
                </c:pt>
                <c:pt idx="1293">
                  <c:v>713</c:v>
                </c:pt>
                <c:pt idx="1294">
                  <c:v>713</c:v>
                </c:pt>
                <c:pt idx="1295">
                  <c:v>712</c:v>
                </c:pt>
                <c:pt idx="1296">
                  <c:v>714</c:v>
                </c:pt>
                <c:pt idx="1297">
                  <c:v>713</c:v>
                </c:pt>
                <c:pt idx="1298">
                  <c:v>713</c:v>
                </c:pt>
                <c:pt idx="1299">
                  <c:v>713</c:v>
                </c:pt>
                <c:pt idx="1300">
                  <c:v>713</c:v>
                </c:pt>
                <c:pt idx="1301">
                  <c:v>714</c:v>
                </c:pt>
                <c:pt idx="1302">
                  <c:v>715</c:v>
                </c:pt>
                <c:pt idx="1303">
                  <c:v>713</c:v>
                </c:pt>
                <c:pt idx="1304">
                  <c:v>714</c:v>
                </c:pt>
                <c:pt idx="1305">
                  <c:v>715</c:v>
                </c:pt>
                <c:pt idx="1306">
                  <c:v>713</c:v>
                </c:pt>
                <c:pt idx="1307">
                  <c:v>713</c:v>
                </c:pt>
                <c:pt idx="1308">
                  <c:v>713</c:v>
                </c:pt>
                <c:pt idx="1309">
                  <c:v>713</c:v>
                </c:pt>
                <c:pt idx="1310">
                  <c:v>715</c:v>
                </c:pt>
                <c:pt idx="1311">
                  <c:v>714</c:v>
                </c:pt>
                <c:pt idx="1312">
                  <c:v>713</c:v>
                </c:pt>
                <c:pt idx="1313">
                  <c:v>713</c:v>
                </c:pt>
                <c:pt idx="1314">
                  <c:v>713</c:v>
                </c:pt>
                <c:pt idx="1315">
                  <c:v>712</c:v>
                </c:pt>
                <c:pt idx="1316">
                  <c:v>712</c:v>
                </c:pt>
                <c:pt idx="1317">
                  <c:v>713</c:v>
                </c:pt>
                <c:pt idx="1318">
                  <c:v>713</c:v>
                </c:pt>
                <c:pt idx="1319">
                  <c:v>713</c:v>
                </c:pt>
                <c:pt idx="1320">
                  <c:v>711</c:v>
                </c:pt>
                <c:pt idx="1321">
                  <c:v>711</c:v>
                </c:pt>
                <c:pt idx="1322">
                  <c:v>712</c:v>
                </c:pt>
                <c:pt idx="1323">
                  <c:v>713</c:v>
                </c:pt>
                <c:pt idx="1324">
                  <c:v>713</c:v>
                </c:pt>
                <c:pt idx="1325">
                  <c:v>714</c:v>
                </c:pt>
                <c:pt idx="1326">
                  <c:v>712</c:v>
                </c:pt>
                <c:pt idx="1327">
                  <c:v>712</c:v>
                </c:pt>
                <c:pt idx="1328">
                  <c:v>712</c:v>
                </c:pt>
                <c:pt idx="1329">
                  <c:v>712</c:v>
                </c:pt>
                <c:pt idx="1330">
                  <c:v>712</c:v>
                </c:pt>
                <c:pt idx="1331">
                  <c:v>712</c:v>
                </c:pt>
                <c:pt idx="1332">
                  <c:v>713</c:v>
                </c:pt>
                <c:pt idx="1333">
                  <c:v>713</c:v>
                </c:pt>
                <c:pt idx="1334">
                  <c:v>711</c:v>
                </c:pt>
                <c:pt idx="1335">
                  <c:v>713</c:v>
                </c:pt>
                <c:pt idx="1336">
                  <c:v>714</c:v>
                </c:pt>
                <c:pt idx="1337">
                  <c:v>711</c:v>
                </c:pt>
                <c:pt idx="1338">
                  <c:v>712</c:v>
                </c:pt>
                <c:pt idx="1339">
                  <c:v>713</c:v>
                </c:pt>
                <c:pt idx="1340">
                  <c:v>713</c:v>
                </c:pt>
                <c:pt idx="1341">
                  <c:v>713</c:v>
                </c:pt>
                <c:pt idx="1342">
                  <c:v>713</c:v>
                </c:pt>
                <c:pt idx="1343">
                  <c:v>711</c:v>
                </c:pt>
                <c:pt idx="1344">
                  <c:v>712</c:v>
                </c:pt>
                <c:pt idx="1345">
                  <c:v>716</c:v>
                </c:pt>
                <c:pt idx="1346">
                  <c:v>718</c:v>
                </c:pt>
                <c:pt idx="1347">
                  <c:v>713</c:v>
                </c:pt>
                <c:pt idx="1348">
                  <c:v>712</c:v>
                </c:pt>
                <c:pt idx="1349">
                  <c:v>712</c:v>
                </c:pt>
                <c:pt idx="1350">
                  <c:v>712</c:v>
                </c:pt>
                <c:pt idx="1351">
                  <c:v>712</c:v>
                </c:pt>
                <c:pt idx="1352">
                  <c:v>713</c:v>
                </c:pt>
                <c:pt idx="1353">
                  <c:v>713</c:v>
                </c:pt>
                <c:pt idx="1354">
                  <c:v>714</c:v>
                </c:pt>
                <c:pt idx="1355">
                  <c:v>713</c:v>
                </c:pt>
                <c:pt idx="1356">
                  <c:v>713</c:v>
                </c:pt>
                <c:pt idx="1357">
                  <c:v>713</c:v>
                </c:pt>
                <c:pt idx="1358">
                  <c:v>713</c:v>
                </c:pt>
                <c:pt idx="1359">
                  <c:v>713</c:v>
                </c:pt>
                <c:pt idx="1360">
                  <c:v>712</c:v>
                </c:pt>
                <c:pt idx="1361">
                  <c:v>713</c:v>
                </c:pt>
                <c:pt idx="1362">
                  <c:v>713</c:v>
                </c:pt>
                <c:pt idx="1363">
                  <c:v>713</c:v>
                </c:pt>
                <c:pt idx="1364">
                  <c:v>713</c:v>
                </c:pt>
                <c:pt idx="1365">
                  <c:v>715</c:v>
                </c:pt>
                <c:pt idx="1366">
                  <c:v>715</c:v>
                </c:pt>
                <c:pt idx="1367">
                  <c:v>714</c:v>
                </c:pt>
                <c:pt idx="1368">
                  <c:v>715</c:v>
                </c:pt>
                <c:pt idx="1369">
                  <c:v>714</c:v>
                </c:pt>
                <c:pt idx="1370">
                  <c:v>715</c:v>
                </c:pt>
                <c:pt idx="1371">
                  <c:v>715</c:v>
                </c:pt>
                <c:pt idx="1372">
                  <c:v>714</c:v>
                </c:pt>
                <c:pt idx="1373">
                  <c:v>714</c:v>
                </c:pt>
                <c:pt idx="1374">
                  <c:v>715</c:v>
                </c:pt>
                <c:pt idx="1375">
                  <c:v>715</c:v>
                </c:pt>
                <c:pt idx="1376">
                  <c:v>714</c:v>
                </c:pt>
                <c:pt idx="1377">
                  <c:v>714</c:v>
                </c:pt>
                <c:pt idx="1378">
                  <c:v>715</c:v>
                </c:pt>
                <c:pt idx="1379">
                  <c:v>715</c:v>
                </c:pt>
                <c:pt idx="1380">
                  <c:v>715</c:v>
                </c:pt>
                <c:pt idx="1381">
                  <c:v>715</c:v>
                </c:pt>
                <c:pt idx="1382">
                  <c:v>714</c:v>
                </c:pt>
                <c:pt idx="1383">
                  <c:v>713</c:v>
                </c:pt>
                <c:pt idx="1384">
                  <c:v>713</c:v>
                </c:pt>
                <c:pt idx="1385">
                  <c:v>713</c:v>
                </c:pt>
                <c:pt idx="1386">
                  <c:v>712</c:v>
                </c:pt>
                <c:pt idx="1387">
                  <c:v>711</c:v>
                </c:pt>
                <c:pt idx="1388">
                  <c:v>712</c:v>
                </c:pt>
                <c:pt idx="1389">
                  <c:v>711</c:v>
                </c:pt>
                <c:pt idx="1390">
                  <c:v>710</c:v>
                </c:pt>
                <c:pt idx="1391">
                  <c:v>711</c:v>
                </c:pt>
                <c:pt idx="1392">
                  <c:v>711</c:v>
                </c:pt>
                <c:pt idx="1393">
                  <c:v>712</c:v>
                </c:pt>
                <c:pt idx="1394">
                  <c:v>712</c:v>
                </c:pt>
                <c:pt idx="1395">
                  <c:v>713</c:v>
                </c:pt>
                <c:pt idx="1396">
                  <c:v>713</c:v>
                </c:pt>
                <c:pt idx="1397">
                  <c:v>713</c:v>
                </c:pt>
                <c:pt idx="1398">
                  <c:v>713</c:v>
                </c:pt>
                <c:pt idx="1399">
                  <c:v>714</c:v>
                </c:pt>
                <c:pt idx="1400">
                  <c:v>714</c:v>
                </c:pt>
                <c:pt idx="1401">
                  <c:v>715</c:v>
                </c:pt>
                <c:pt idx="1402">
                  <c:v>715</c:v>
                </c:pt>
                <c:pt idx="1403">
                  <c:v>714</c:v>
                </c:pt>
                <c:pt idx="1404">
                  <c:v>714</c:v>
                </c:pt>
                <c:pt idx="1405">
                  <c:v>713</c:v>
                </c:pt>
                <c:pt idx="1406">
                  <c:v>714</c:v>
                </c:pt>
                <c:pt idx="1407">
                  <c:v>713</c:v>
                </c:pt>
                <c:pt idx="1408">
                  <c:v>712</c:v>
                </c:pt>
                <c:pt idx="1409">
                  <c:v>712</c:v>
                </c:pt>
                <c:pt idx="1410">
                  <c:v>712</c:v>
                </c:pt>
                <c:pt idx="1411">
                  <c:v>711</c:v>
                </c:pt>
                <c:pt idx="1412">
                  <c:v>712</c:v>
                </c:pt>
                <c:pt idx="1413">
                  <c:v>711</c:v>
                </c:pt>
                <c:pt idx="1414">
                  <c:v>710</c:v>
                </c:pt>
                <c:pt idx="1415">
                  <c:v>711</c:v>
                </c:pt>
                <c:pt idx="1416">
                  <c:v>712</c:v>
                </c:pt>
                <c:pt idx="1417">
                  <c:v>711</c:v>
                </c:pt>
                <c:pt idx="1418">
                  <c:v>711</c:v>
                </c:pt>
                <c:pt idx="1419">
                  <c:v>710</c:v>
                </c:pt>
                <c:pt idx="1420">
                  <c:v>710</c:v>
                </c:pt>
                <c:pt idx="1421">
                  <c:v>710</c:v>
                </c:pt>
                <c:pt idx="1422">
                  <c:v>711</c:v>
                </c:pt>
                <c:pt idx="1423">
                  <c:v>714</c:v>
                </c:pt>
                <c:pt idx="1424">
                  <c:v>710</c:v>
                </c:pt>
                <c:pt idx="1425">
                  <c:v>711</c:v>
                </c:pt>
                <c:pt idx="1426">
                  <c:v>712</c:v>
                </c:pt>
                <c:pt idx="1427">
                  <c:v>712</c:v>
                </c:pt>
                <c:pt idx="1428">
                  <c:v>710</c:v>
                </c:pt>
                <c:pt idx="1429">
                  <c:v>711</c:v>
                </c:pt>
                <c:pt idx="1430">
                  <c:v>710</c:v>
                </c:pt>
                <c:pt idx="1431">
                  <c:v>710</c:v>
                </c:pt>
                <c:pt idx="1432">
                  <c:v>710</c:v>
                </c:pt>
                <c:pt idx="1433">
                  <c:v>711</c:v>
                </c:pt>
                <c:pt idx="1434">
                  <c:v>710</c:v>
                </c:pt>
                <c:pt idx="1435">
                  <c:v>711</c:v>
                </c:pt>
                <c:pt idx="1436">
                  <c:v>709</c:v>
                </c:pt>
                <c:pt idx="1437">
                  <c:v>710</c:v>
                </c:pt>
                <c:pt idx="1438">
                  <c:v>710</c:v>
                </c:pt>
                <c:pt idx="1439">
                  <c:v>710</c:v>
                </c:pt>
                <c:pt idx="1440">
                  <c:v>711</c:v>
                </c:pt>
                <c:pt idx="1441">
                  <c:v>708</c:v>
                </c:pt>
                <c:pt idx="1442">
                  <c:v>710</c:v>
                </c:pt>
                <c:pt idx="1443">
                  <c:v>711</c:v>
                </c:pt>
                <c:pt idx="1444">
                  <c:v>710</c:v>
                </c:pt>
                <c:pt idx="1445">
                  <c:v>709</c:v>
                </c:pt>
                <c:pt idx="1446">
                  <c:v>708</c:v>
                </c:pt>
                <c:pt idx="1447">
                  <c:v>708</c:v>
                </c:pt>
                <c:pt idx="1448">
                  <c:v>708</c:v>
                </c:pt>
                <c:pt idx="1449">
                  <c:v>710</c:v>
                </c:pt>
                <c:pt idx="1450">
                  <c:v>708</c:v>
                </c:pt>
                <c:pt idx="1451">
                  <c:v>708</c:v>
                </c:pt>
                <c:pt idx="1452">
                  <c:v>709</c:v>
                </c:pt>
                <c:pt idx="1453">
                  <c:v>710</c:v>
                </c:pt>
                <c:pt idx="1454">
                  <c:v>709</c:v>
                </c:pt>
                <c:pt idx="1455">
                  <c:v>709</c:v>
                </c:pt>
                <c:pt idx="1456">
                  <c:v>707</c:v>
                </c:pt>
                <c:pt idx="1457">
                  <c:v>710</c:v>
                </c:pt>
                <c:pt idx="1458">
                  <c:v>709</c:v>
                </c:pt>
                <c:pt idx="1459">
                  <c:v>710</c:v>
                </c:pt>
                <c:pt idx="1460">
                  <c:v>710</c:v>
                </c:pt>
                <c:pt idx="1461">
                  <c:v>710</c:v>
                </c:pt>
                <c:pt idx="1462">
                  <c:v>710</c:v>
                </c:pt>
                <c:pt idx="1463">
                  <c:v>710</c:v>
                </c:pt>
                <c:pt idx="1464">
                  <c:v>709</c:v>
                </c:pt>
                <c:pt idx="1465">
                  <c:v>710</c:v>
                </c:pt>
                <c:pt idx="1466">
                  <c:v>708</c:v>
                </c:pt>
                <c:pt idx="1467">
                  <c:v>710</c:v>
                </c:pt>
                <c:pt idx="1468">
                  <c:v>710</c:v>
                </c:pt>
                <c:pt idx="1469">
                  <c:v>711</c:v>
                </c:pt>
                <c:pt idx="1470">
                  <c:v>711</c:v>
                </c:pt>
                <c:pt idx="1471">
                  <c:v>711</c:v>
                </c:pt>
                <c:pt idx="1472">
                  <c:v>710</c:v>
                </c:pt>
                <c:pt idx="1473">
                  <c:v>709</c:v>
                </c:pt>
                <c:pt idx="1474">
                  <c:v>709</c:v>
                </c:pt>
                <c:pt idx="1475">
                  <c:v>708</c:v>
                </c:pt>
                <c:pt idx="1476">
                  <c:v>709</c:v>
                </c:pt>
                <c:pt idx="1477">
                  <c:v>710</c:v>
                </c:pt>
                <c:pt idx="1478">
                  <c:v>710</c:v>
                </c:pt>
                <c:pt idx="1479">
                  <c:v>709</c:v>
                </c:pt>
                <c:pt idx="1480">
                  <c:v>710</c:v>
                </c:pt>
                <c:pt idx="1481">
                  <c:v>711</c:v>
                </c:pt>
                <c:pt idx="1482">
                  <c:v>711</c:v>
                </c:pt>
                <c:pt idx="1483">
                  <c:v>711</c:v>
                </c:pt>
                <c:pt idx="1484">
                  <c:v>709</c:v>
                </c:pt>
                <c:pt idx="1485">
                  <c:v>710</c:v>
                </c:pt>
                <c:pt idx="1486">
                  <c:v>710</c:v>
                </c:pt>
                <c:pt idx="1487">
                  <c:v>710</c:v>
                </c:pt>
                <c:pt idx="1488">
                  <c:v>710</c:v>
                </c:pt>
                <c:pt idx="1489">
                  <c:v>709</c:v>
                </c:pt>
                <c:pt idx="1490">
                  <c:v>709</c:v>
                </c:pt>
                <c:pt idx="1491">
                  <c:v>709</c:v>
                </c:pt>
                <c:pt idx="1492">
                  <c:v>708</c:v>
                </c:pt>
                <c:pt idx="1493">
                  <c:v>708</c:v>
                </c:pt>
                <c:pt idx="1494">
                  <c:v>709</c:v>
                </c:pt>
                <c:pt idx="1495">
                  <c:v>711</c:v>
                </c:pt>
                <c:pt idx="1496">
                  <c:v>710</c:v>
                </c:pt>
                <c:pt idx="1497">
                  <c:v>709</c:v>
                </c:pt>
                <c:pt idx="1498">
                  <c:v>710</c:v>
                </c:pt>
                <c:pt idx="1499">
                  <c:v>710</c:v>
                </c:pt>
                <c:pt idx="1500">
                  <c:v>710</c:v>
                </c:pt>
                <c:pt idx="1501">
                  <c:v>709</c:v>
                </c:pt>
                <c:pt idx="1502">
                  <c:v>710</c:v>
                </c:pt>
                <c:pt idx="1503">
                  <c:v>709</c:v>
                </c:pt>
                <c:pt idx="1504">
                  <c:v>708</c:v>
                </c:pt>
                <c:pt idx="1505">
                  <c:v>709</c:v>
                </c:pt>
                <c:pt idx="1506">
                  <c:v>711</c:v>
                </c:pt>
                <c:pt idx="1507">
                  <c:v>713</c:v>
                </c:pt>
                <c:pt idx="1508">
                  <c:v>710</c:v>
                </c:pt>
                <c:pt idx="1509">
                  <c:v>710</c:v>
                </c:pt>
                <c:pt idx="1510">
                  <c:v>711</c:v>
                </c:pt>
                <c:pt idx="1511">
                  <c:v>711</c:v>
                </c:pt>
                <c:pt idx="1512">
                  <c:v>711</c:v>
                </c:pt>
                <c:pt idx="1513">
                  <c:v>712</c:v>
                </c:pt>
                <c:pt idx="1514">
                  <c:v>711</c:v>
                </c:pt>
                <c:pt idx="1515">
                  <c:v>712</c:v>
                </c:pt>
                <c:pt idx="1516">
                  <c:v>711</c:v>
                </c:pt>
                <c:pt idx="1517">
                  <c:v>708</c:v>
                </c:pt>
                <c:pt idx="1518">
                  <c:v>706</c:v>
                </c:pt>
                <c:pt idx="1519">
                  <c:v>707</c:v>
                </c:pt>
                <c:pt idx="1520">
                  <c:v>708</c:v>
                </c:pt>
                <c:pt idx="1521">
                  <c:v>707</c:v>
                </c:pt>
                <c:pt idx="1522">
                  <c:v>706</c:v>
                </c:pt>
                <c:pt idx="1523">
                  <c:v>708</c:v>
                </c:pt>
                <c:pt idx="1524">
                  <c:v>707</c:v>
                </c:pt>
                <c:pt idx="1525">
                  <c:v>708</c:v>
                </c:pt>
                <c:pt idx="1526">
                  <c:v>708</c:v>
                </c:pt>
                <c:pt idx="1527">
                  <c:v>706</c:v>
                </c:pt>
                <c:pt idx="1528">
                  <c:v>706</c:v>
                </c:pt>
                <c:pt idx="1529">
                  <c:v>704</c:v>
                </c:pt>
                <c:pt idx="1530">
                  <c:v>706</c:v>
                </c:pt>
                <c:pt idx="1531">
                  <c:v>706</c:v>
                </c:pt>
                <c:pt idx="1532">
                  <c:v>706</c:v>
                </c:pt>
                <c:pt idx="1533">
                  <c:v>706</c:v>
                </c:pt>
                <c:pt idx="1534">
                  <c:v>706</c:v>
                </c:pt>
                <c:pt idx="1535">
                  <c:v>705</c:v>
                </c:pt>
                <c:pt idx="1536">
                  <c:v>707</c:v>
                </c:pt>
                <c:pt idx="1537">
                  <c:v>707</c:v>
                </c:pt>
                <c:pt idx="1538">
                  <c:v>708</c:v>
                </c:pt>
                <c:pt idx="1539">
                  <c:v>710</c:v>
                </c:pt>
                <c:pt idx="1540">
                  <c:v>710</c:v>
                </c:pt>
                <c:pt idx="1541">
                  <c:v>710</c:v>
                </c:pt>
                <c:pt idx="1542">
                  <c:v>707</c:v>
                </c:pt>
                <c:pt idx="1543">
                  <c:v>707</c:v>
                </c:pt>
                <c:pt idx="1544">
                  <c:v>711</c:v>
                </c:pt>
                <c:pt idx="1545">
                  <c:v>712</c:v>
                </c:pt>
                <c:pt idx="1546">
                  <c:v>713</c:v>
                </c:pt>
                <c:pt idx="1547">
                  <c:v>712</c:v>
                </c:pt>
                <c:pt idx="1548">
                  <c:v>713</c:v>
                </c:pt>
                <c:pt idx="1549">
                  <c:v>712</c:v>
                </c:pt>
                <c:pt idx="1550">
                  <c:v>715</c:v>
                </c:pt>
                <c:pt idx="1551">
                  <c:v>718</c:v>
                </c:pt>
                <c:pt idx="1552">
                  <c:v>717</c:v>
                </c:pt>
                <c:pt idx="1553">
                  <c:v>711</c:v>
                </c:pt>
                <c:pt idx="1554">
                  <c:v>710</c:v>
                </c:pt>
                <c:pt idx="1555">
                  <c:v>711</c:v>
                </c:pt>
                <c:pt idx="1556">
                  <c:v>715</c:v>
                </c:pt>
                <c:pt idx="1557">
                  <c:v>717</c:v>
                </c:pt>
                <c:pt idx="1558">
                  <c:v>719</c:v>
                </c:pt>
                <c:pt idx="1559">
                  <c:v>720</c:v>
                </c:pt>
                <c:pt idx="1560">
                  <c:v>721</c:v>
                </c:pt>
                <c:pt idx="1561">
                  <c:v>726</c:v>
                </c:pt>
                <c:pt idx="1562">
                  <c:v>720</c:v>
                </c:pt>
                <c:pt idx="1563">
                  <c:v>716</c:v>
                </c:pt>
                <c:pt idx="1564">
                  <c:v>732</c:v>
                </c:pt>
                <c:pt idx="1565">
                  <c:v>589</c:v>
                </c:pt>
                <c:pt idx="1566">
                  <c:v>619</c:v>
                </c:pt>
                <c:pt idx="1567">
                  <c:v>453</c:v>
                </c:pt>
                <c:pt idx="1568">
                  <c:v>455</c:v>
                </c:pt>
                <c:pt idx="1569">
                  <c:v>349</c:v>
                </c:pt>
                <c:pt idx="1570">
                  <c:v>323</c:v>
                </c:pt>
                <c:pt idx="1571">
                  <c:v>308</c:v>
                </c:pt>
                <c:pt idx="1572">
                  <c:v>201</c:v>
                </c:pt>
                <c:pt idx="1573">
                  <c:v>290</c:v>
                </c:pt>
                <c:pt idx="1574">
                  <c:v>293</c:v>
                </c:pt>
                <c:pt idx="1575">
                  <c:v>279</c:v>
                </c:pt>
                <c:pt idx="1576">
                  <c:v>119</c:v>
                </c:pt>
                <c:pt idx="1577">
                  <c:v>117</c:v>
                </c:pt>
                <c:pt idx="1578">
                  <c:v>116</c:v>
                </c:pt>
                <c:pt idx="1579">
                  <c:v>81</c:v>
                </c:pt>
                <c:pt idx="1580">
                  <c:v>36</c:v>
                </c:pt>
                <c:pt idx="1581">
                  <c:v>3</c:v>
                </c:pt>
                <c:pt idx="1582">
                  <c:v>0</c:v>
                </c:pt>
                <c:pt idx="1583">
                  <c:v>0</c:v>
                </c:pt>
              </c:numCache>
            </c:numRef>
          </c:val>
          <c:smooth val="0"/>
          <c:extLst>
            <c:ext xmlns:c16="http://schemas.microsoft.com/office/drawing/2014/chart" uri="{C3380CC4-5D6E-409C-BE32-E72D297353CC}">
              <c16:uniqueId val="{00000000-EABC-4DCA-AAAD-23884D76DC82}"/>
            </c:ext>
          </c:extLst>
        </c:ser>
        <c:ser>
          <c:idx val="1"/>
          <c:order val="1"/>
          <c:spPr>
            <a:ln w="0" cap="rnd">
              <a:solidFill>
                <a:schemeClr val="accent2"/>
              </a:solidFill>
              <a:round/>
            </a:ln>
            <a:effectLst/>
          </c:spPr>
          <c:marker>
            <c:symbol val="none"/>
          </c:marker>
          <c:cat>
            <c:numRef>
              <c:f>Amsterd_Lithuania_600LPF_125Ah!$A$2:$A$1585</c:f>
              <c:numCache>
                <c:formatCode>General</c:formatCode>
                <c:ptCount val="158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numCache>
            </c:numRef>
          </c:cat>
          <c:val>
            <c:numRef>
              <c:f>Amsterd_Lithuania_600LPF_125Ah!$D$2:$D$1585</c:f>
              <c:numCache>
                <c:formatCode>General</c:formatCode>
                <c:ptCount val="1584"/>
                <c:pt idx="0">
                  <c:v>24.700272869226399</c:v>
                </c:pt>
                <c:pt idx="1">
                  <c:v>-0.15000035242832921</c:v>
                </c:pt>
                <c:pt idx="2">
                  <c:v>17.999795097507821</c:v>
                </c:pt>
                <c:pt idx="3">
                  <c:v>48.185475827583801</c:v>
                </c:pt>
                <c:pt idx="4">
                  <c:v>57.938736598173001</c:v>
                </c:pt>
                <c:pt idx="5">
                  <c:v>45.112525379515397</c:v>
                </c:pt>
                <c:pt idx="6">
                  <c:v>14.84309687625538</c:v>
                </c:pt>
                <c:pt idx="7">
                  <c:v>21.9722916360538</c:v>
                </c:pt>
                <c:pt idx="8">
                  <c:v>10.64576953258182</c:v>
                </c:pt>
                <c:pt idx="9">
                  <c:v>23.253859468261801</c:v>
                </c:pt>
                <c:pt idx="10">
                  <c:v>-58.086912616644597</c:v>
                </c:pt>
                <c:pt idx="11">
                  <c:v>-40.739895902422397</c:v>
                </c:pt>
                <c:pt idx="12">
                  <c:v>-22.948783749989801</c:v>
                </c:pt>
                <c:pt idx="13">
                  <c:v>100.1723626341166</c:v>
                </c:pt>
                <c:pt idx="14">
                  <c:v>105.5404915046022</c:v>
                </c:pt>
                <c:pt idx="15">
                  <c:v>106.06753225960939</c:v>
                </c:pt>
                <c:pt idx="16">
                  <c:v>47.357637245365197</c:v>
                </c:pt>
                <c:pt idx="17">
                  <c:v>5.8301852572177397</c:v>
                </c:pt>
                <c:pt idx="18">
                  <c:v>-18.066027345925619</c:v>
                </c:pt>
                <c:pt idx="19">
                  <c:v>-29.117618296782801</c:v>
                </c:pt>
                <c:pt idx="20">
                  <c:v>-90.934562907282796</c:v>
                </c:pt>
                <c:pt idx="21">
                  <c:v>-107.79467218349041</c:v>
                </c:pt>
                <c:pt idx="22">
                  <c:v>-70.181245869382394</c:v>
                </c:pt>
                <c:pt idx="23">
                  <c:v>-51.550625120078401</c:v>
                </c:pt>
                <c:pt idx="24">
                  <c:v>-105.12358119660659</c:v>
                </c:pt>
                <c:pt idx="25">
                  <c:v>-62.961473398067398</c:v>
                </c:pt>
                <c:pt idx="26">
                  <c:v>-31.3720395843212</c:v>
                </c:pt>
                <c:pt idx="27">
                  <c:v>-12.691710198535221</c:v>
                </c:pt>
                <c:pt idx="28">
                  <c:v>-8.7798344274357003</c:v>
                </c:pt>
                <c:pt idx="29">
                  <c:v>7.7381377453880795E-2</c:v>
                </c:pt>
                <c:pt idx="30">
                  <c:v>4.4235095195251599</c:v>
                </c:pt>
                <c:pt idx="31">
                  <c:v>6.6902478824380198</c:v>
                </c:pt>
                <c:pt idx="32">
                  <c:v>12.960365306605039</c:v>
                </c:pt>
                <c:pt idx="33">
                  <c:v>5.9804043209208997</c:v>
                </c:pt>
                <c:pt idx="34">
                  <c:v>6.9849152993038404</c:v>
                </c:pt>
                <c:pt idx="35">
                  <c:v>11.753167902701319</c:v>
                </c:pt>
                <c:pt idx="36">
                  <c:v>17.668370309075438</c:v>
                </c:pt>
                <c:pt idx="37">
                  <c:v>-8.0259656853929808</c:v>
                </c:pt>
                <c:pt idx="38">
                  <c:v>37.766687670188396</c:v>
                </c:pt>
                <c:pt idx="39">
                  <c:v>2.72626203109906</c:v>
                </c:pt>
                <c:pt idx="40">
                  <c:v>-66.417479179572794</c:v>
                </c:pt>
                <c:pt idx="41">
                  <c:v>-93.9121826080396</c:v>
                </c:pt>
                <c:pt idx="42">
                  <c:v>-134.84859114506619</c:v>
                </c:pt>
                <c:pt idx="43">
                  <c:v>-67.056095247887797</c:v>
                </c:pt>
                <c:pt idx="44">
                  <c:v>-13.81485141443234</c:v>
                </c:pt>
                <c:pt idx="45">
                  <c:v>66.234376346465993</c:v>
                </c:pt>
                <c:pt idx="46">
                  <c:v>38.031894088201597</c:v>
                </c:pt>
                <c:pt idx="47">
                  <c:v>10.26842464284994</c:v>
                </c:pt>
                <c:pt idx="48">
                  <c:v>24.1339259759444</c:v>
                </c:pt>
                <c:pt idx="49">
                  <c:v>38.375663570978404</c:v>
                </c:pt>
                <c:pt idx="50">
                  <c:v>51.290820899956401</c:v>
                </c:pt>
                <c:pt idx="51">
                  <c:v>17.041462645839498</c:v>
                </c:pt>
                <c:pt idx="52">
                  <c:v>7.8172175235748602</c:v>
                </c:pt>
                <c:pt idx="53">
                  <c:v>63.644366997854398</c:v>
                </c:pt>
                <c:pt idx="54">
                  <c:v>117.1348934450388</c:v>
                </c:pt>
                <c:pt idx="55">
                  <c:v>92.250672748730594</c:v>
                </c:pt>
                <c:pt idx="56">
                  <c:v>91.637279609369998</c:v>
                </c:pt>
                <c:pt idx="57">
                  <c:v>88.341312649339599</c:v>
                </c:pt>
                <c:pt idx="58">
                  <c:v>54.393313063845198</c:v>
                </c:pt>
                <c:pt idx="59">
                  <c:v>93.247050104912006</c:v>
                </c:pt>
                <c:pt idx="60">
                  <c:v>66.430845573811993</c:v>
                </c:pt>
                <c:pt idx="61">
                  <c:v>18.423614423152021</c:v>
                </c:pt>
                <c:pt idx="62">
                  <c:v>-3.0221864161338599</c:v>
                </c:pt>
                <c:pt idx="63">
                  <c:v>-26.642412384912401</c:v>
                </c:pt>
                <c:pt idx="64">
                  <c:v>-71.555543834174799</c:v>
                </c:pt>
                <c:pt idx="65">
                  <c:v>-63.116524982037802</c:v>
                </c:pt>
                <c:pt idx="66">
                  <c:v>-55.695975111104403</c:v>
                </c:pt>
                <c:pt idx="67">
                  <c:v>-54.131720846293199</c:v>
                </c:pt>
                <c:pt idx="68">
                  <c:v>-49.161350712291799</c:v>
                </c:pt>
                <c:pt idx="69">
                  <c:v>-43.779560508843602</c:v>
                </c:pt>
                <c:pt idx="70">
                  <c:v>-38.355661951251399</c:v>
                </c:pt>
                <c:pt idx="71">
                  <c:v>-31.520529659699601</c:v>
                </c:pt>
                <c:pt idx="72">
                  <c:v>-28.919335842929399</c:v>
                </c:pt>
                <c:pt idx="73">
                  <c:v>-25.953568092871599</c:v>
                </c:pt>
                <c:pt idx="74">
                  <c:v>-18.03703435145222</c:v>
                </c:pt>
                <c:pt idx="75">
                  <c:v>-13.72179669582952</c:v>
                </c:pt>
                <c:pt idx="76">
                  <c:v>-9.5174616858461203</c:v>
                </c:pt>
                <c:pt idx="77">
                  <c:v>-11.213828337818921</c:v>
                </c:pt>
                <c:pt idx="78">
                  <c:v>-11.009937596925861</c:v>
                </c:pt>
                <c:pt idx="79">
                  <c:v>-11.999368150212639</c:v>
                </c:pt>
                <c:pt idx="80">
                  <c:v>-4.8578553003785796</c:v>
                </c:pt>
                <c:pt idx="81">
                  <c:v>-1.644933458983286</c:v>
                </c:pt>
                <c:pt idx="82">
                  <c:v>-4.3289578187102604</c:v>
                </c:pt>
                <c:pt idx="83">
                  <c:v>-1.8449994945833501</c:v>
                </c:pt>
                <c:pt idx="84">
                  <c:v>-10.61972565751776</c:v>
                </c:pt>
                <c:pt idx="85">
                  <c:v>-6.9489980786546202</c:v>
                </c:pt>
                <c:pt idx="86">
                  <c:v>2.1571559487888798</c:v>
                </c:pt>
                <c:pt idx="87">
                  <c:v>0.68432777211516804</c:v>
                </c:pt>
                <c:pt idx="88">
                  <c:v>-0.29392330386109999</c:v>
                </c:pt>
                <c:pt idx="89">
                  <c:v>0.69740288820558405</c:v>
                </c:pt>
                <c:pt idx="90">
                  <c:v>7.7328173028423803</c:v>
                </c:pt>
                <c:pt idx="91">
                  <c:v>5.4894446207024199</c:v>
                </c:pt>
                <c:pt idx="92">
                  <c:v>-3.4335322322795001</c:v>
                </c:pt>
                <c:pt idx="93">
                  <c:v>-0.98669815476094003</c:v>
                </c:pt>
                <c:pt idx="94">
                  <c:v>-0.16978540071980319</c:v>
                </c:pt>
                <c:pt idx="95">
                  <c:v>-4.4623962746944397</c:v>
                </c:pt>
                <c:pt idx="96">
                  <c:v>-3.0078468773264602</c:v>
                </c:pt>
                <c:pt idx="97">
                  <c:v>-1.132246013926312</c:v>
                </c:pt>
                <c:pt idx="98">
                  <c:v>0.12546676841377821</c:v>
                </c:pt>
                <c:pt idx="99">
                  <c:v>0.1252726531998814</c:v>
                </c:pt>
                <c:pt idx="100">
                  <c:v>-0.68445130794582998</c:v>
                </c:pt>
                <c:pt idx="101">
                  <c:v>-1.1750822714889879</c:v>
                </c:pt>
                <c:pt idx="102">
                  <c:v>0.16929680082474441</c:v>
                </c:pt>
                <c:pt idx="103">
                  <c:v>-1.384514358442966</c:v>
                </c:pt>
                <c:pt idx="104">
                  <c:v>8.8689236815591599E-2</c:v>
                </c:pt>
                <c:pt idx="105">
                  <c:v>1.836091648905924</c:v>
                </c:pt>
                <c:pt idx="106">
                  <c:v>-1.1401249994400799</c:v>
                </c:pt>
                <c:pt idx="107">
                  <c:v>-2.2000288779895998</c:v>
                </c:pt>
                <c:pt idx="108">
                  <c:v>6.8594175956381997</c:v>
                </c:pt>
                <c:pt idx="109">
                  <c:v>2.73888794815654</c:v>
                </c:pt>
                <c:pt idx="110">
                  <c:v>3.1825355565857198</c:v>
                </c:pt>
                <c:pt idx="111">
                  <c:v>2.52499139764284</c:v>
                </c:pt>
                <c:pt idx="112">
                  <c:v>0.38202980900185401</c:v>
                </c:pt>
                <c:pt idx="113">
                  <c:v>-2.62501786654876</c:v>
                </c:pt>
                <c:pt idx="114">
                  <c:v>0.380256071008158</c:v>
                </c:pt>
                <c:pt idx="115">
                  <c:v>-0.91708228093003397</c:v>
                </c:pt>
                <c:pt idx="116">
                  <c:v>-1.713227342618884</c:v>
                </c:pt>
                <c:pt idx="117">
                  <c:v>-1.345912052445134</c:v>
                </c:pt>
                <c:pt idx="118">
                  <c:v>-1.8538993630570519</c:v>
                </c:pt>
                <c:pt idx="119">
                  <c:v>-3.7078356565633199</c:v>
                </c:pt>
                <c:pt idx="120">
                  <c:v>12.95739178924568</c:v>
                </c:pt>
                <c:pt idx="121">
                  <c:v>12.67989418378836</c:v>
                </c:pt>
                <c:pt idx="122">
                  <c:v>15.19112470870224</c:v>
                </c:pt>
                <c:pt idx="123">
                  <c:v>-45.127129723523197</c:v>
                </c:pt>
                <c:pt idx="124">
                  <c:v>-27.2822415908438</c:v>
                </c:pt>
                <c:pt idx="125">
                  <c:v>-12.845397314377781</c:v>
                </c:pt>
                <c:pt idx="126">
                  <c:v>-6.9772288419460002</c:v>
                </c:pt>
                <c:pt idx="127">
                  <c:v>-2.8897363345203799</c:v>
                </c:pt>
                <c:pt idx="128">
                  <c:v>4.66210218792326</c:v>
                </c:pt>
                <c:pt idx="129">
                  <c:v>2.8655728148602799</c:v>
                </c:pt>
                <c:pt idx="130">
                  <c:v>-7.5553460806982798E-3</c:v>
                </c:pt>
                <c:pt idx="131">
                  <c:v>4.5639426271251597</c:v>
                </c:pt>
                <c:pt idx="132">
                  <c:v>5.66778722185924</c:v>
                </c:pt>
                <c:pt idx="133">
                  <c:v>3.7143545430507601</c:v>
                </c:pt>
                <c:pt idx="134">
                  <c:v>1.5038441401320619</c:v>
                </c:pt>
                <c:pt idx="135">
                  <c:v>5.62574619595022</c:v>
                </c:pt>
                <c:pt idx="136">
                  <c:v>7.99284258857206</c:v>
                </c:pt>
                <c:pt idx="137">
                  <c:v>15.53755391780958</c:v>
                </c:pt>
                <c:pt idx="138">
                  <c:v>37.279474767916199</c:v>
                </c:pt>
                <c:pt idx="139">
                  <c:v>-6.5264770845292404</c:v>
                </c:pt>
                <c:pt idx="140">
                  <c:v>-15.8609071379438</c:v>
                </c:pt>
                <c:pt idx="141">
                  <c:v>-7.4805888066026203</c:v>
                </c:pt>
                <c:pt idx="142">
                  <c:v>-7.3822374251936198</c:v>
                </c:pt>
                <c:pt idx="143">
                  <c:v>-3.7773091007758199</c:v>
                </c:pt>
                <c:pt idx="144">
                  <c:v>-7.7084026187088801</c:v>
                </c:pt>
                <c:pt idx="145">
                  <c:v>-1.8576552837343641</c:v>
                </c:pt>
                <c:pt idx="146">
                  <c:v>1.960092669107554</c:v>
                </c:pt>
                <c:pt idx="147">
                  <c:v>-2.0967188329342799</c:v>
                </c:pt>
                <c:pt idx="148">
                  <c:v>3.4137364371437799</c:v>
                </c:pt>
                <c:pt idx="149">
                  <c:v>2.7703340623157202</c:v>
                </c:pt>
                <c:pt idx="150">
                  <c:v>2.2348876747837201</c:v>
                </c:pt>
                <c:pt idx="151">
                  <c:v>2.5930633015320801</c:v>
                </c:pt>
                <c:pt idx="152">
                  <c:v>4.3051649728600401</c:v>
                </c:pt>
                <c:pt idx="153">
                  <c:v>-1.199696455162</c:v>
                </c:pt>
                <c:pt idx="154">
                  <c:v>1.746911965945946</c:v>
                </c:pt>
                <c:pt idx="155">
                  <c:v>-2.05518923358626</c:v>
                </c:pt>
                <c:pt idx="156">
                  <c:v>-5.1876236947352599</c:v>
                </c:pt>
                <c:pt idx="157">
                  <c:v>-1.3459419203134839</c:v>
                </c:pt>
                <c:pt idx="158">
                  <c:v>1.963669973932942</c:v>
                </c:pt>
                <c:pt idx="159">
                  <c:v>7.1823622067163404</c:v>
                </c:pt>
                <c:pt idx="160">
                  <c:v>2.9845327265903001</c:v>
                </c:pt>
                <c:pt idx="161">
                  <c:v>-0.62625496452360596</c:v>
                </c:pt>
                <c:pt idx="162">
                  <c:v>-1.299850949077062</c:v>
                </c:pt>
                <c:pt idx="163">
                  <c:v>3.1324092387121398</c:v>
                </c:pt>
                <c:pt idx="164">
                  <c:v>1.016066038269904</c:v>
                </c:pt>
                <c:pt idx="165">
                  <c:v>-4.3840002905193201</c:v>
                </c:pt>
                <c:pt idx="166">
                  <c:v>-2.0270322532722398</c:v>
                </c:pt>
                <c:pt idx="167">
                  <c:v>-0.43087952645753202</c:v>
                </c:pt>
                <c:pt idx="168">
                  <c:v>2.2070326455525402</c:v>
                </c:pt>
                <c:pt idx="169">
                  <c:v>2.9895290823058001</c:v>
                </c:pt>
                <c:pt idx="170">
                  <c:v>-3.05033479326412</c:v>
                </c:pt>
                <c:pt idx="171">
                  <c:v>-1.1622168231419321</c:v>
                </c:pt>
                <c:pt idx="172">
                  <c:v>-1.5053998112834921</c:v>
                </c:pt>
                <c:pt idx="173">
                  <c:v>-5.5499036334620402E-2</c:v>
                </c:pt>
                <c:pt idx="174">
                  <c:v>-0.72905124435830604</c:v>
                </c:pt>
                <c:pt idx="175">
                  <c:v>0.47492785082699801</c:v>
                </c:pt>
                <c:pt idx="176">
                  <c:v>-4.3805182181161797</c:v>
                </c:pt>
                <c:pt idx="177">
                  <c:v>-7.4860888118107399E-2</c:v>
                </c:pt>
                <c:pt idx="178">
                  <c:v>1.872155417744076</c:v>
                </c:pt>
                <c:pt idx="179">
                  <c:v>1.427392614923944</c:v>
                </c:pt>
                <c:pt idx="180">
                  <c:v>4.2794998340987798</c:v>
                </c:pt>
                <c:pt idx="181">
                  <c:v>0.30365232141605403</c:v>
                </c:pt>
                <c:pt idx="182">
                  <c:v>-1.4443007741938361</c:v>
                </c:pt>
                <c:pt idx="183">
                  <c:v>-1.6925729399598299</c:v>
                </c:pt>
                <c:pt idx="184">
                  <c:v>3.0268474365897799</c:v>
                </c:pt>
                <c:pt idx="185">
                  <c:v>-1.30340043903287</c:v>
                </c:pt>
                <c:pt idx="186">
                  <c:v>2.3965847307151602</c:v>
                </c:pt>
                <c:pt idx="187">
                  <c:v>1.44671255774806</c:v>
                </c:pt>
                <c:pt idx="188">
                  <c:v>-2.42588446905736</c:v>
                </c:pt>
                <c:pt idx="189">
                  <c:v>4.0182464476335404</c:v>
                </c:pt>
                <c:pt idx="190">
                  <c:v>1.5445158698628141</c:v>
                </c:pt>
                <c:pt idx="191">
                  <c:v>0.69742337957705802</c:v>
                </c:pt>
                <c:pt idx="192">
                  <c:v>4.1299786107543399</c:v>
                </c:pt>
                <c:pt idx="193">
                  <c:v>1.3323990484488959</c:v>
                </c:pt>
                <c:pt idx="194">
                  <c:v>-7.7254876568422803</c:v>
                </c:pt>
                <c:pt idx="195">
                  <c:v>-0.34619650950855801</c:v>
                </c:pt>
                <c:pt idx="196">
                  <c:v>-2.8247708400871798</c:v>
                </c:pt>
                <c:pt idx="197">
                  <c:v>-2.6786420147400798</c:v>
                </c:pt>
                <c:pt idx="198">
                  <c:v>0.73885517789225397</c:v>
                </c:pt>
                <c:pt idx="199">
                  <c:v>2.8863366751337001</c:v>
                </c:pt>
                <c:pt idx="200">
                  <c:v>2.5258414236617002</c:v>
                </c:pt>
                <c:pt idx="201">
                  <c:v>-0.22009556442952399</c:v>
                </c:pt>
                <c:pt idx="202">
                  <c:v>-3.56589594254016</c:v>
                </c:pt>
                <c:pt idx="203">
                  <c:v>1.6667762515253379</c:v>
                </c:pt>
                <c:pt idx="204">
                  <c:v>0.92907652394283402</c:v>
                </c:pt>
                <c:pt idx="205">
                  <c:v>-1.9871819632060379</c:v>
                </c:pt>
                <c:pt idx="206">
                  <c:v>-4.5609177331126398</c:v>
                </c:pt>
                <c:pt idx="207">
                  <c:v>-1.192175187098262</c:v>
                </c:pt>
                <c:pt idx="208">
                  <c:v>-0.58902730572610595</c:v>
                </c:pt>
                <c:pt idx="209">
                  <c:v>3.02414464803334</c:v>
                </c:pt>
                <c:pt idx="210">
                  <c:v>8.39622750004248</c:v>
                </c:pt>
                <c:pt idx="211">
                  <c:v>34.693261301968199</c:v>
                </c:pt>
                <c:pt idx="212">
                  <c:v>-2.08890347563058</c:v>
                </c:pt>
                <c:pt idx="213">
                  <c:v>-11.95445126719344</c:v>
                </c:pt>
                <c:pt idx="214">
                  <c:v>-10.526558062748579</c:v>
                </c:pt>
                <c:pt idx="215">
                  <c:v>-10.73736957346012</c:v>
                </c:pt>
                <c:pt idx="216">
                  <c:v>-4.7673535184320999</c:v>
                </c:pt>
                <c:pt idx="217">
                  <c:v>-3.93389403236668</c:v>
                </c:pt>
                <c:pt idx="218">
                  <c:v>-3.2225947231438998</c:v>
                </c:pt>
                <c:pt idx="219">
                  <c:v>-3.4226891869286198</c:v>
                </c:pt>
                <c:pt idx="220">
                  <c:v>1.41241014057692</c:v>
                </c:pt>
                <c:pt idx="221">
                  <c:v>-0.36809179938935199</c:v>
                </c:pt>
                <c:pt idx="222">
                  <c:v>2.5160146657371798</c:v>
                </c:pt>
                <c:pt idx="223">
                  <c:v>1.0413944833789761</c:v>
                </c:pt>
                <c:pt idx="224">
                  <c:v>1.654438386857612</c:v>
                </c:pt>
                <c:pt idx="225">
                  <c:v>0.369604310541648</c:v>
                </c:pt>
                <c:pt idx="226">
                  <c:v>1.1342726730597961</c:v>
                </c:pt>
                <c:pt idx="227">
                  <c:v>3.9765426311230598</c:v>
                </c:pt>
                <c:pt idx="228">
                  <c:v>-0.79557385392198798</c:v>
                </c:pt>
                <c:pt idx="229">
                  <c:v>0.19524653990679139</c:v>
                </c:pt>
                <c:pt idx="230">
                  <c:v>2.4241423590887798</c:v>
                </c:pt>
                <c:pt idx="231">
                  <c:v>-0.266583679631612</c:v>
                </c:pt>
                <c:pt idx="232">
                  <c:v>2.0322094000783402</c:v>
                </c:pt>
                <c:pt idx="233">
                  <c:v>-2.1999930256624198</c:v>
                </c:pt>
                <c:pt idx="234">
                  <c:v>2.1257062162844599E-4</c:v>
                </c:pt>
                <c:pt idx="235">
                  <c:v>-1.7983502001570559</c:v>
                </c:pt>
                <c:pt idx="236">
                  <c:v>-1.265550714094962</c:v>
                </c:pt>
                <c:pt idx="237">
                  <c:v>-2.4710008213052199</c:v>
                </c:pt>
                <c:pt idx="238">
                  <c:v>0.87724782675240398</c:v>
                </c:pt>
                <c:pt idx="239">
                  <c:v>-0.22627370094744001</c:v>
                </c:pt>
                <c:pt idx="240">
                  <c:v>-1.7241615615254819</c:v>
                </c:pt>
                <c:pt idx="241">
                  <c:v>-1.0014890439336199</c:v>
                </c:pt>
                <c:pt idx="242">
                  <c:v>-1.2953657309292359</c:v>
                </c:pt>
                <c:pt idx="243">
                  <c:v>4.1848247124365603</c:v>
                </c:pt>
                <c:pt idx="244">
                  <c:v>1.090241548417308</c:v>
                </c:pt>
                <c:pt idx="245">
                  <c:v>-1.740145453052276</c:v>
                </c:pt>
                <c:pt idx="246">
                  <c:v>0.53562205659653195</c:v>
                </c:pt>
                <c:pt idx="247">
                  <c:v>5.1740898583507198</c:v>
                </c:pt>
                <c:pt idx="248">
                  <c:v>1.4977722952902</c:v>
                </c:pt>
                <c:pt idx="249">
                  <c:v>0.68139193133892995</c:v>
                </c:pt>
                <c:pt idx="250">
                  <c:v>-0.67348408545694605</c:v>
                </c:pt>
                <c:pt idx="251">
                  <c:v>9.3120095103996395E-2</c:v>
                </c:pt>
                <c:pt idx="252">
                  <c:v>-1.826286458308872</c:v>
                </c:pt>
                <c:pt idx="253">
                  <c:v>-1.3699248291922981</c:v>
                </c:pt>
                <c:pt idx="254">
                  <c:v>1.390312217311654</c:v>
                </c:pt>
                <c:pt idx="255">
                  <c:v>0.69000870359350397</c:v>
                </c:pt>
                <c:pt idx="256">
                  <c:v>-5.4052658419968598</c:v>
                </c:pt>
                <c:pt idx="257">
                  <c:v>-1.0457205513435841</c:v>
                </c:pt>
                <c:pt idx="258">
                  <c:v>-1.4138141969740079</c:v>
                </c:pt>
                <c:pt idx="259">
                  <c:v>-0.78438572112911997</c:v>
                </c:pt>
                <c:pt idx="260">
                  <c:v>-0.34614927530690998</c:v>
                </c:pt>
                <c:pt idx="261">
                  <c:v>0.75148888242187795</c:v>
                </c:pt>
                <c:pt idx="262">
                  <c:v>0.618381794365084</c:v>
                </c:pt>
                <c:pt idx="263">
                  <c:v>0.50537267763413996</c:v>
                </c:pt>
                <c:pt idx="264">
                  <c:v>0.41040830274297202</c:v>
                </c:pt>
                <c:pt idx="265">
                  <c:v>1.1329656958293719</c:v>
                </c:pt>
                <c:pt idx="266">
                  <c:v>-4.0676464503995797</c:v>
                </c:pt>
                <c:pt idx="267">
                  <c:v>0.80438355476991796</c:v>
                </c:pt>
                <c:pt idx="268">
                  <c:v>-1.7253637309221821</c:v>
                </c:pt>
                <c:pt idx="269">
                  <c:v>1.542763417282176</c:v>
                </c:pt>
                <c:pt idx="270">
                  <c:v>3.5636318125438802</c:v>
                </c:pt>
                <c:pt idx="271">
                  <c:v>0.68881985695913805</c:v>
                </c:pt>
                <c:pt idx="272">
                  <c:v>1.2236668311111161</c:v>
                </c:pt>
                <c:pt idx="273">
                  <c:v>-0.893794022482712</c:v>
                </c:pt>
                <c:pt idx="274">
                  <c:v>-1.4071173067169001</c:v>
                </c:pt>
                <c:pt idx="275">
                  <c:v>3.1379809728208201</c:v>
                </c:pt>
                <c:pt idx="276">
                  <c:v>-0.50772801058684203</c:v>
                </c:pt>
                <c:pt idx="277">
                  <c:v>-1.215258278852732</c:v>
                </c:pt>
                <c:pt idx="278">
                  <c:v>-2.4149467167677199</c:v>
                </c:pt>
                <c:pt idx="279">
                  <c:v>1.736230668421834</c:v>
                </c:pt>
                <c:pt idx="280">
                  <c:v>-5.3054852564556798</c:v>
                </c:pt>
                <c:pt idx="281">
                  <c:v>-0.75383994553929801</c:v>
                </c:pt>
                <c:pt idx="282">
                  <c:v>2.9928281277334801</c:v>
                </c:pt>
                <c:pt idx="283">
                  <c:v>3.65092009607076</c:v>
                </c:pt>
                <c:pt idx="284">
                  <c:v>-9.9212806187344599E-2</c:v>
                </c:pt>
                <c:pt idx="285">
                  <c:v>1.5143253927362841</c:v>
                </c:pt>
                <c:pt idx="286">
                  <c:v>-1.5292110271414701</c:v>
                </c:pt>
                <c:pt idx="287">
                  <c:v>-1.0031659327681539</c:v>
                </c:pt>
                <c:pt idx="288">
                  <c:v>-3.0259570955516799</c:v>
                </c:pt>
                <c:pt idx="289">
                  <c:v>-2.5800196599378</c:v>
                </c:pt>
                <c:pt idx="290">
                  <c:v>1.0273966458825681</c:v>
                </c:pt>
                <c:pt idx="291">
                  <c:v>0.88317482413493797</c:v>
                </c:pt>
                <c:pt idx="292">
                  <c:v>-5.0286440919380199E-2</c:v>
                </c:pt>
                <c:pt idx="293">
                  <c:v>0.1566387920146648</c:v>
                </c:pt>
                <c:pt idx="294">
                  <c:v>-2.1216209891915399</c:v>
                </c:pt>
                <c:pt idx="295">
                  <c:v>3.7283324230897001</c:v>
                </c:pt>
                <c:pt idx="296">
                  <c:v>0.88984561750997804</c:v>
                </c:pt>
                <c:pt idx="297">
                  <c:v>-0.1633444759748614</c:v>
                </c:pt>
                <c:pt idx="298">
                  <c:v>0.77363100407696395</c:v>
                </c:pt>
                <c:pt idx="299">
                  <c:v>1.337881304908866</c:v>
                </c:pt>
                <c:pt idx="300">
                  <c:v>-3.9708468030270199</c:v>
                </c:pt>
                <c:pt idx="301">
                  <c:v>2.4297595410298598</c:v>
                </c:pt>
                <c:pt idx="302">
                  <c:v>1.604354113301022</c:v>
                </c:pt>
                <c:pt idx="303">
                  <c:v>-3.0021772060476599</c:v>
                </c:pt>
                <c:pt idx="304">
                  <c:v>1.3999874590616801</c:v>
                </c:pt>
                <c:pt idx="305">
                  <c:v>-0.65639279388883598</c:v>
                </c:pt>
                <c:pt idx="306">
                  <c:v>1.263334896243506</c:v>
                </c:pt>
                <c:pt idx="307">
                  <c:v>-2.3736620978281802</c:v>
                </c:pt>
                <c:pt idx="308">
                  <c:v>-2.98834319360728</c:v>
                </c:pt>
                <c:pt idx="309">
                  <c:v>-4.11788936517824E-2</c:v>
                </c:pt>
                <c:pt idx="310">
                  <c:v>1.842733164967802</c:v>
                </c:pt>
                <c:pt idx="311">
                  <c:v>2.16153932070076</c:v>
                </c:pt>
                <c:pt idx="312">
                  <c:v>0.66602817158043204</c:v>
                </c:pt>
                <c:pt idx="313">
                  <c:v>-0.319126675643012</c:v>
                </c:pt>
                <c:pt idx="314">
                  <c:v>3.8722106914790402</c:v>
                </c:pt>
                <c:pt idx="315">
                  <c:v>0.76884301825119805</c:v>
                </c:pt>
                <c:pt idx="316">
                  <c:v>-1.2492173033041341</c:v>
                </c:pt>
                <c:pt idx="317">
                  <c:v>-0.88010437639789996</c:v>
                </c:pt>
                <c:pt idx="318">
                  <c:v>-3.0079597164332998</c:v>
                </c:pt>
                <c:pt idx="319">
                  <c:v>0.57486475800150805</c:v>
                </c:pt>
                <c:pt idx="320">
                  <c:v>-1.9681749248123599</c:v>
                </c:pt>
                <c:pt idx="321">
                  <c:v>-2.7027387185760401</c:v>
                </c:pt>
                <c:pt idx="322">
                  <c:v>0.95506385228201396</c:v>
                </c:pt>
                <c:pt idx="323">
                  <c:v>1.645428301589992</c:v>
                </c:pt>
                <c:pt idx="324">
                  <c:v>2.0117104787647402</c:v>
                </c:pt>
                <c:pt idx="325">
                  <c:v>2.9560819613954399</c:v>
                </c:pt>
                <c:pt idx="326">
                  <c:v>-2.1802343757515801</c:v>
                </c:pt>
                <c:pt idx="327">
                  <c:v>-2.9595942699438198</c:v>
                </c:pt>
                <c:pt idx="328">
                  <c:v>2.2830550180523002</c:v>
                </c:pt>
                <c:pt idx="329">
                  <c:v>2.3241909391681799</c:v>
                </c:pt>
                <c:pt idx="330">
                  <c:v>3.8479355056870799</c:v>
                </c:pt>
                <c:pt idx="331">
                  <c:v>-0.15715570859437061</c:v>
                </c:pt>
                <c:pt idx="332">
                  <c:v>-1.107212452461936</c:v>
                </c:pt>
                <c:pt idx="333">
                  <c:v>-6.1765691758708399E-2</c:v>
                </c:pt>
                <c:pt idx="334">
                  <c:v>1.4105947154709959</c:v>
                </c:pt>
                <c:pt idx="335">
                  <c:v>-1.718176606493268</c:v>
                </c:pt>
                <c:pt idx="336">
                  <c:v>-0.43592206803293798</c:v>
                </c:pt>
                <c:pt idx="337">
                  <c:v>2.00630230237548</c:v>
                </c:pt>
                <c:pt idx="338">
                  <c:v>1.0736892507903379</c:v>
                </c:pt>
                <c:pt idx="339">
                  <c:v>3.6354929936473002</c:v>
                </c:pt>
                <c:pt idx="340">
                  <c:v>-2.9043139989261602</c:v>
                </c:pt>
                <c:pt idx="341">
                  <c:v>-0.54549801789691599</c:v>
                </c:pt>
                <c:pt idx="342">
                  <c:v>-2.2177418953041199</c:v>
                </c:pt>
                <c:pt idx="343">
                  <c:v>-3.18824230949508</c:v>
                </c:pt>
                <c:pt idx="344">
                  <c:v>-2.86336330502054</c:v>
                </c:pt>
                <c:pt idx="345">
                  <c:v>-0.92325447185601395</c:v>
                </c:pt>
                <c:pt idx="346">
                  <c:v>3.5633878334626199</c:v>
                </c:pt>
                <c:pt idx="347">
                  <c:v>-0.94045656230731201</c:v>
                </c:pt>
                <c:pt idx="348">
                  <c:v>0.228873574915232</c:v>
                </c:pt>
                <c:pt idx="349">
                  <c:v>1.7679480272514181</c:v>
                </c:pt>
                <c:pt idx="350">
                  <c:v>-2.1358586718525401</c:v>
                </c:pt>
                <c:pt idx="351">
                  <c:v>3.47780408297066</c:v>
                </c:pt>
                <c:pt idx="352">
                  <c:v>4.5081968978148002</c:v>
                </c:pt>
                <c:pt idx="353">
                  <c:v>3.36396192629006</c:v>
                </c:pt>
                <c:pt idx="354">
                  <c:v>-2.3295751740717399</c:v>
                </c:pt>
                <c:pt idx="355">
                  <c:v>-3.46557146560452</c:v>
                </c:pt>
                <c:pt idx="356">
                  <c:v>-2.6905790937252198E-2</c:v>
                </c:pt>
                <c:pt idx="357">
                  <c:v>1.3742902205599259</c:v>
                </c:pt>
                <c:pt idx="358">
                  <c:v>-2.60218198669194</c:v>
                </c:pt>
                <c:pt idx="359">
                  <c:v>2.1857326255299001</c:v>
                </c:pt>
                <c:pt idx="360">
                  <c:v>1.1447198758024859</c:v>
                </c:pt>
                <c:pt idx="361">
                  <c:v>-2.7821861950948601</c:v>
                </c:pt>
                <c:pt idx="362">
                  <c:v>-1.964540805629706</c:v>
                </c:pt>
                <c:pt idx="363">
                  <c:v>1.0539214416787339</c:v>
                </c:pt>
                <c:pt idx="364">
                  <c:v>-2.6744600964432199</c:v>
                </c:pt>
                <c:pt idx="365">
                  <c:v>3.07742137983238</c:v>
                </c:pt>
                <c:pt idx="366">
                  <c:v>3.4161879554946801</c:v>
                </c:pt>
                <c:pt idx="367">
                  <c:v>-3.7393799278172799</c:v>
                </c:pt>
                <c:pt idx="368">
                  <c:v>-4.9480941920104797</c:v>
                </c:pt>
                <c:pt idx="369">
                  <c:v>-0.68591086527020595</c:v>
                </c:pt>
                <c:pt idx="370">
                  <c:v>-2.7368697975419001</c:v>
                </c:pt>
                <c:pt idx="371">
                  <c:v>1.6855136943076501</c:v>
                </c:pt>
                <c:pt idx="372">
                  <c:v>5.2417779372314399</c:v>
                </c:pt>
                <c:pt idx="373">
                  <c:v>-4.74428831441766</c:v>
                </c:pt>
                <c:pt idx="374">
                  <c:v>-2.1035247343421402</c:v>
                </c:pt>
                <c:pt idx="375">
                  <c:v>1.28590149163394</c:v>
                </c:pt>
                <c:pt idx="376">
                  <c:v>0.99151555049531204</c:v>
                </c:pt>
                <c:pt idx="377">
                  <c:v>2.3617070605736799</c:v>
                </c:pt>
                <c:pt idx="378">
                  <c:v>3.1330619871862799</c:v>
                </c:pt>
                <c:pt idx="379">
                  <c:v>0.27960049080977001</c:v>
                </c:pt>
                <c:pt idx="380">
                  <c:v>0.84600696851195201</c:v>
                </c:pt>
                <c:pt idx="381">
                  <c:v>-3.64118173675296</c:v>
                </c:pt>
                <c:pt idx="382">
                  <c:v>0.86651990970752202</c:v>
                </c:pt>
                <c:pt idx="383">
                  <c:v>1.3086912361177501</c:v>
                </c:pt>
                <c:pt idx="384">
                  <c:v>1.5330443963109599</c:v>
                </c:pt>
                <c:pt idx="385">
                  <c:v>6.4216191237676403</c:v>
                </c:pt>
                <c:pt idx="386">
                  <c:v>0.44477147756128799</c:v>
                </c:pt>
                <c:pt idx="387">
                  <c:v>-1.802693761270836</c:v>
                </c:pt>
                <c:pt idx="388">
                  <c:v>-3.1634465021313001</c:v>
                </c:pt>
                <c:pt idx="389">
                  <c:v>-3.0917066545017802</c:v>
                </c:pt>
                <c:pt idx="390">
                  <c:v>5.1176982208865001</c:v>
                </c:pt>
                <c:pt idx="391">
                  <c:v>-2.68657127858142</c:v>
                </c:pt>
                <c:pt idx="392">
                  <c:v>-0.34952105779409598</c:v>
                </c:pt>
                <c:pt idx="393">
                  <c:v>-2.0445305290071398</c:v>
                </c:pt>
                <c:pt idx="394">
                  <c:v>-1.4352526939239481</c:v>
                </c:pt>
                <c:pt idx="395">
                  <c:v>-0.17755823283768121</c:v>
                </c:pt>
                <c:pt idx="396">
                  <c:v>7.0567969527861001</c:v>
                </c:pt>
                <c:pt idx="397">
                  <c:v>1.753055298138938</c:v>
                </c:pt>
                <c:pt idx="398">
                  <c:v>-4.1382300996824197</c:v>
                </c:pt>
                <c:pt idx="399">
                  <c:v>2.70328910763034</c:v>
                </c:pt>
                <c:pt idx="400">
                  <c:v>-1.856836231669776</c:v>
                </c:pt>
                <c:pt idx="401">
                  <c:v>2.5247205434579598</c:v>
                </c:pt>
                <c:pt idx="402">
                  <c:v>4.4251528182220001</c:v>
                </c:pt>
                <c:pt idx="403">
                  <c:v>-5.7975013564779401</c:v>
                </c:pt>
                <c:pt idx="404">
                  <c:v>-4.8796191066947596</c:v>
                </c:pt>
                <c:pt idx="405">
                  <c:v>2.3560393942047599</c:v>
                </c:pt>
                <c:pt idx="406">
                  <c:v>-5.1489259510438403</c:v>
                </c:pt>
                <c:pt idx="407">
                  <c:v>-1.7085280421617961</c:v>
                </c:pt>
                <c:pt idx="408">
                  <c:v>-0.22491886920394399</c:v>
                </c:pt>
                <c:pt idx="409">
                  <c:v>7.9632559866103998</c:v>
                </c:pt>
                <c:pt idx="410">
                  <c:v>3.2328618462697198</c:v>
                </c:pt>
                <c:pt idx="411">
                  <c:v>1.6579678845768659</c:v>
                </c:pt>
                <c:pt idx="412">
                  <c:v>2.9844667260828399</c:v>
                </c:pt>
                <c:pt idx="413">
                  <c:v>-1.116300614530378</c:v>
                </c:pt>
                <c:pt idx="414">
                  <c:v>1.1178695667538281</c:v>
                </c:pt>
                <c:pt idx="415">
                  <c:v>0.89985612360615996</c:v>
                </c:pt>
                <c:pt idx="416">
                  <c:v>-3.3020307306547201</c:v>
                </c:pt>
                <c:pt idx="417">
                  <c:v>-4.2544386652769601</c:v>
                </c:pt>
                <c:pt idx="418">
                  <c:v>-5.4821149002970602</c:v>
                </c:pt>
                <c:pt idx="419">
                  <c:v>-5.2225806595316397</c:v>
                </c:pt>
                <c:pt idx="420">
                  <c:v>-2.4093183499085198</c:v>
                </c:pt>
                <c:pt idx="421">
                  <c:v>-0.49213223773597398</c:v>
                </c:pt>
                <c:pt idx="422">
                  <c:v>-2.4512438467486799</c:v>
                </c:pt>
                <c:pt idx="423">
                  <c:v>-3.5994841442652001</c:v>
                </c:pt>
                <c:pt idx="424">
                  <c:v>-0.15926924317380761</c:v>
                </c:pt>
                <c:pt idx="425">
                  <c:v>5.2667790300994</c:v>
                </c:pt>
                <c:pt idx="426">
                  <c:v>6.1059462189698204</c:v>
                </c:pt>
                <c:pt idx="427">
                  <c:v>0.75304847327681601</c:v>
                </c:pt>
                <c:pt idx="428">
                  <c:v>1.297348074405748</c:v>
                </c:pt>
                <c:pt idx="429">
                  <c:v>4.0002944118963999</c:v>
                </c:pt>
                <c:pt idx="430">
                  <c:v>0.74007823931475203</c:v>
                </c:pt>
                <c:pt idx="431">
                  <c:v>1.825524946450364</c:v>
                </c:pt>
                <c:pt idx="432">
                  <c:v>1.640009346662596</c:v>
                </c:pt>
                <c:pt idx="433">
                  <c:v>1.4486039995586659</c:v>
                </c:pt>
                <c:pt idx="434">
                  <c:v>6.8919203741178201</c:v>
                </c:pt>
                <c:pt idx="435">
                  <c:v>0.445604406765084</c:v>
                </c:pt>
                <c:pt idx="436">
                  <c:v>-2.12107962149372</c:v>
                </c:pt>
                <c:pt idx="437">
                  <c:v>-9.3171461146383798</c:v>
                </c:pt>
                <c:pt idx="438">
                  <c:v>-0.66806486815908805</c:v>
                </c:pt>
                <c:pt idx="439">
                  <c:v>0.1110546645844008</c:v>
                </c:pt>
                <c:pt idx="440">
                  <c:v>3.8256101327402199</c:v>
                </c:pt>
                <c:pt idx="441">
                  <c:v>-1.99417723976407</c:v>
                </c:pt>
                <c:pt idx="442">
                  <c:v>-1.6359706066858519</c:v>
                </c:pt>
                <c:pt idx="443">
                  <c:v>2.6916699429917599</c:v>
                </c:pt>
                <c:pt idx="444">
                  <c:v>5.3655052497244</c:v>
                </c:pt>
                <c:pt idx="445">
                  <c:v>17.329591501611521</c:v>
                </c:pt>
                <c:pt idx="446">
                  <c:v>10.636309407304759</c:v>
                </c:pt>
                <c:pt idx="447">
                  <c:v>-3.0206815543712802</c:v>
                </c:pt>
                <c:pt idx="448">
                  <c:v>-10.948219065456181</c:v>
                </c:pt>
                <c:pt idx="449">
                  <c:v>-0.27539235254316802</c:v>
                </c:pt>
                <c:pt idx="450">
                  <c:v>1.017190655721004</c:v>
                </c:pt>
                <c:pt idx="451">
                  <c:v>-4.6477474918613799</c:v>
                </c:pt>
                <c:pt idx="452">
                  <c:v>-8.9336488133789604</c:v>
                </c:pt>
                <c:pt idx="453">
                  <c:v>-12.129600774080361</c:v>
                </c:pt>
                <c:pt idx="454">
                  <c:v>-2.3659363871380199</c:v>
                </c:pt>
                <c:pt idx="455">
                  <c:v>3.5044901339710402E-2</c:v>
                </c:pt>
                <c:pt idx="456">
                  <c:v>-2.4949992487709401E-2</c:v>
                </c:pt>
                <c:pt idx="457">
                  <c:v>2.3563421108501998</c:v>
                </c:pt>
                <c:pt idx="458">
                  <c:v>4.60310574390226</c:v>
                </c:pt>
                <c:pt idx="459">
                  <c:v>1.826206739249022</c:v>
                </c:pt>
                <c:pt idx="460">
                  <c:v>7.2102548910207602</c:v>
                </c:pt>
                <c:pt idx="461">
                  <c:v>-9.7901300714528592</c:v>
                </c:pt>
                <c:pt idx="462">
                  <c:v>-2.6388238390768799</c:v>
                </c:pt>
                <c:pt idx="463">
                  <c:v>0.506677093488754</c:v>
                </c:pt>
                <c:pt idx="464">
                  <c:v>1.7177695700084781</c:v>
                </c:pt>
                <c:pt idx="465">
                  <c:v>-7.2573850151243997</c:v>
                </c:pt>
                <c:pt idx="466">
                  <c:v>0.15062466810019459</c:v>
                </c:pt>
                <c:pt idx="467">
                  <c:v>-1.5050059083370699</c:v>
                </c:pt>
                <c:pt idx="468">
                  <c:v>4.7476484484806996</c:v>
                </c:pt>
                <c:pt idx="469">
                  <c:v>-1.0870493640277921</c:v>
                </c:pt>
                <c:pt idx="470">
                  <c:v>3.2450839000226401</c:v>
                </c:pt>
                <c:pt idx="471">
                  <c:v>1.0727979505015779</c:v>
                </c:pt>
                <c:pt idx="472">
                  <c:v>-7.6493011898073</c:v>
                </c:pt>
                <c:pt idx="473">
                  <c:v>-3.2868452191678998</c:v>
                </c:pt>
                <c:pt idx="474">
                  <c:v>-1.117616300374018</c:v>
                </c:pt>
                <c:pt idx="475">
                  <c:v>-0.46919648019237398</c:v>
                </c:pt>
                <c:pt idx="476">
                  <c:v>-3.2541734493955201</c:v>
                </c:pt>
                <c:pt idx="477">
                  <c:v>-1.688373648358968</c:v>
                </c:pt>
                <c:pt idx="478">
                  <c:v>1.8188632166658241</c:v>
                </c:pt>
                <c:pt idx="479">
                  <c:v>4.8143863723707598</c:v>
                </c:pt>
                <c:pt idx="480">
                  <c:v>4.9304064565374999</c:v>
                </c:pt>
                <c:pt idx="481">
                  <c:v>-1.6607200397661279</c:v>
                </c:pt>
                <c:pt idx="482">
                  <c:v>-1.018996037786168</c:v>
                </c:pt>
                <c:pt idx="483">
                  <c:v>0.248679945999632</c:v>
                </c:pt>
                <c:pt idx="484">
                  <c:v>-1.360305189830924</c:v>
                </c:pt>
                <c:pt idx="485">
                  <c:v>1.6889643196231321</c:v>
                </c:pt>
                <c:pt idx="486">
                  <c:v>1.977130520440322</c:v>
                </c:pt>
                <c:pt idx="487">
                  <c:v>9.3356600135769803</c:v>
                </c:pt>
                <c:pt idx="488">
                  <c:v>6.4433031801297602</c:v>
                </c:pt>
                <c:pt idx="489">
                  <c:v>4.2922524062209604</c:v>
                </c:pt>
                <c:pt idx="490">
                  <c:v>0.289205636806874</c:v>
                </c:pt>
                <c:pt idx="491">
                  <c:v>-2.3255103360784202</c:v>
                </c:pt>
                <c:pt idx="492">
                  <c:v>-5.5414919837699204</c:v>
                </c:pt>
                <c:pt idx="493">
                  <c:v>-4.1590174362253798</c:v>
                </c:pt>
                <c:pt idx="494">
                  <c:v>-4.6929290845183402</c:v>
                </c:pt>
                <c:pt idx="495">
                  <c:v>1.174171061263372E-2</c:v>
                </c:pt>
                <c:pt idx="496">
                  <c:v>1.4528855835526959</c:v>
                </c:pt>
                <c:pt idx="497">
                  <c:v>54.841866921382</c:v>
                </c:pt>
                <c:pt idx="498">
                  <c:v>43.838894364495403</c:v>
                </c:pt>
                <c:pt idx="499">
                  <c:v>13.935126192344001</c:v>
                </c:pt>
                <c:pt idx="500">
                  <c:v>5.9229413245679803</c:v>
                </c:pt>
                <c:pt idx="501">
                  <c:v>-6.1593932230933204</c:v>
                </c:pt>
                <c:pt idx="502">
                  <c:v>48.188296692245203</c:v>
                </c:pt>
                <c:pt idx="503">
                  <c:v>94.495790435386994</c:v>
                </c:pt>
                <c:pt idx="504">
                  <c:v>57.433526422107001</c:v>
                </c:pt>
                <c:pt idx="505">
                  <c:v>28.431655940504399</c:v>
                </c:pt>
                <c:pt idx="506">
                  <c:v>13.70611820641334</c:v>
                </c:pt>
                <c:pt idx="507">
                  <c:v>-3.4611140060552601</c:v>
                </c:pt>
                <c:pt idx="508">
                  <c:v>-12.75994224136012</c:v>
                </c:pt>
                <c:pt idx="509">
                  <c:v>-22.213270731647601</c:v>
                </c:pt>
                <c:pt idx="510">
                  <c:v>-39.205328298480801</c:v>
                </c:pt>
                <c:pt idx="511">
                  <c:v>-39.035061263605797</c:v>
                </c:pt>
                <c:pt idx="512">
                  <c:v>-38.393360096020601</c:v>
                </c:pt>
                <c:pt idx="513">
                  <c:v>-34.0329712806016</c:v>
                </c:pt>
                <c:pt idx="514">
                  <c:v>-30.5395990968238</c:v>
                </c:pt>
                <c:pt idx="515">
                  <c:v>-34.558388757183003</c:v>
                </c:pt>
                <c:pt idx="516">
                  <c:v>-29.402373904685401</c:v>
                </c:pt>
                <c:pt idx="517">
                  <c:v>-24.6321265678964</c:v>
                </c:pt>
                <c:pt idx="518">
                  <c:v>-21.160697156321401</c:v>
                </c:pt>
                <c:pt idx="519">
                  <c:v>-0.22114914783547199</c:v>
                </c:pt>
                <c:pt idx="520">
                  <c:v>0.30825928822555998</c:v>
                </c:pt>
                <c:pt idx="521">
                  <c:v>-1.012070839928042</c:v>
                </c:pt>
                <c:pt idx="522">
                  <c:v>5.6731313631054396</c:v>
                </c:pt>
                <c:pt idx="523">
                  <c:v>-6.6389186694427398</c:v>
                </c:pt>
                <c:pt idx="524">
                  <c:v>5.9343845599876204</c:v>
                </c:pt>
                <c:pt idx="525">
                  <c:v>9.6065062850168808</c:v>
                </c:pt>
                <c:pt idx="526">
                  <c:v>-10.902997243939319</c:v>
                </c:pt>
                <c:pt idx="527">
                  <c:v>-11.61317650424936</c:v>
                </c:pt>
                <c:pt idx="528">
                  <c:v>-6.6295831056265602</c:v>
                </c:pt>
                <c:pt idx="529">
                  <c:v>-14.65105510684292</c:v>
                </c:pt>
                <c:pt idx="530">
                  <c:v>-9.6895381601855597</c:v>
                </c:pt>
                <c:pt idx="531">
                  <c:v>-25.166301418891599</c:v>
                </c:pt>
                <c:pt idx="532">
                  <c:v>-10.742154430130761</c:v>
                </c:pt>
                <c:pt idx="533">
                  <c:v>10.77093503975248</c:v>
                </c:pt>
                <c:pt idx="534">
                  <c:v>18.806365943017219</c:v>
                </c:pt>
                <c:pt idx="535">
                  <c:v>6.1523578104882599</c:v>
                </c:pt>
                <c:pt idx="536">
                  <c:v>-10.5697764605732</c:v>
                </c:pt>
                <c:pt idx="537">
                  <c:v>-14.409605239174461</c:v>
                </c:pt>
                <c:pt idx="538">
                  <c:v>-10.672557312767241</c:v>
                </c:pt>
                <c:pt idx="539">
                  <c:v>-12.64681087402456</c:v>
                </c:pt>
                <c:pt idx="540">
                  <c:v>2.38479657020638</c:v>
                </c:pt>
                <c:pt idx="541">
                  <c:v>3.6152579412196801</c:v>
                </c:pt>
                <c:pt idx="542">
                  <c:v>0.1570781733804564</c:v>
                </c:pt>
                <c:pt idx="543">
                  <c:v>-8.1125753316223399</c:v>
                </c:pt>
                <c:pt idx="544">
                  <c:v>11.505224240855361</c:v>
                </c:pt>
                <c:pt idx="545">
                  <c:v>32.272893623923402</c:v>
                </c:pt>
                <c:pt idx="546">
                  <c:v>15.507034541575541</c:v>
                </c:pt>
                <c:pt idx="547">
                  <c:v>-9.3571129846018799</c:v>
                </c:pt>
                <c:pt idx="548">
                  <c:v>3.7206594622965601</c:v>
                </c:pt>
                <c:pt idx="549">
                  <c:v>-8.1901548134860196</c:v>
                </c:pt>
                <c:pt idx="550">
                  <c:v>0.52106269337051403</c:v>
                </c:pt>
                <c:pt idx="551">
                  <c:v>15.8181730452953</c:v>
                </c:pt>
                <c:pt idx="552">
                  <c:v>21.786609875281201</c:v>
                </c:pt>
                <c:pt idx="553">
                  <c:v>-8.3502528998103607</c:v>
                </c:pt>
                <c:pt idx="554">
                  <c:v>-81.256461076183598</c:v>
                </c:pt>
                <c:pt idx="555">
                  <c:v>-95.143777977057596</c:v>
                </c:pt>
                <c:pt idx="556">
                  <c:v>-136.20452622987159</c:v>
                </c:pt>
                <c:pt idx="557">
                  <c:v>-96.173804853654801</c:v>
                </c:pt>
                <c:pt idx="558">
                  <c:v>-98.931536452434401</c:v>
                </c:pt>
                <c:pt idx="559">
                  <c:v>-83.674656393418402</c:v>
                </c:pt>
                <c:pt idx="560">
                  <c:v>-70.781275870854202</c:v>
                </c:pt>
                <c:pt idx="561">
                  <c:v>-59.857524553150398</c:v>
                </c:pt>
                <c:pt idx="562">
                  <c:v>-5.4270567757736004</c:v>
                </c:pt>
                <c:pt idx="563">
                  <c:v>39.564536623374799</c:v>
                </c:pt>
                <c:pt idx="564">
                  <c:v>60.764242866172196</c:v>
                </c:pt>
                <c:pt idx="565">
                  <c:v>66.499707415206998</c:v>
                </c:pt>
                <c:pt idx="566">
                  <c:v>68.034216709617596</c:v>
                </c:pt>
                <c:pt idx="567">
                  <c:v>64.319585311566797</c:v>
                </c:pt>
                <c:pt idx="568">
                  <c:v>57.941520303552799</c:v>
                </c:pt>
                <c:pt idx="569">
                  <c:v>50.461738004618397</c:v>
                </c:pt>
                <c:pt idx="570">
                  <c:v>44.271155696491199</c:v>
                </c:pt>
                <c:pt idx="571">
                  <c:v>56.7548284014118</c:v>
                </c:pt>
                <c:pt idx="572">
                  <c:v>55.907132682352</c:v>
                </c:pt>
                <c:pt idx="573">
                  <c:v>30.193729496117399</c:v>
                </c:pt>
                <c:pt idx="574">
                  <c:v>32.238592507904798</c:v>
                </c:pt>
                <c:pt idx="575">
                  <c:v>7.9068290499580796</c:v>
                </c:pt>
                <c:pt idx="576">
                  <c:v>7.5333858944641401</c:v>
                </c:pt>
                <c:pt idx="577">
                  <c:v>6.90235417925952</c:v>
                </c:pt>
                <c:pt idx="578">
                  <c:v>78.5581518212974</c:v>
                </c:pt>
                <c:pt idx="579">
                  <c:v>148.09481006467439</c:v>
                </c:pt>
                <c:pt idx="580">
                  <c:v>112.4118166578416</c:v>
                </c:pt>
                <c:pt idx="581">
                  <c:v>-37.781230457648398</c:v>
                </c:pt>
                <c:pt idx="582">
                  <c:v>-39.261349627224</c:v>
                </c:pt>
                <c:pt idx="583">
                  <c:v>62.979857658117403</c:v>
                </c:pt>
                <c:pt idx="584">
                  <c:v>26.251490580472399</c:v>
                </c:pt>
                <c:pt idx="585">
                  <c:v>-6.2441146266781402</c:v>
                </c:pt>
                <c:pt idx="586">
                  <c:v>-17.329860867381498</c:v>
                </c:pt>
                <c:pt idx="587">
                  <c:v>-33.9045464085292</c:v>
                </c:pt>
                <c:pt idx="588">
                  <c:v>-47.582555044678799</c:v>
                </c:pt>
                <c:pt idx="589">
                  <c:v>-37.075878587413797</c:v>
                </c:pt>
                <c:pt idx="590">
                  <c:v>-25.0437564650788</c:v>
                </c:pt>
                <c:pt idx="591">
                  <c:v>-28.231725159486</c:v>
                </c:pt>
                <c:pt idx="592">
                  <c:v>-20.957981176534801</c:v>
                </c:pt>
                <c:pt idx="593">
                  <c:v>-20.211850248622799</c:v>
                </c:pt>
                <c:pt idx="594">
                  <c:v>-17.194768469689919</c:v>
                </c:pt>
                <c:pt idx="595">
                  <c:v>-16.847412743861099</c:v>
                </c:pt>
                <c:pt idx="596">
                  <c:v>-12.6885597625455</c:v>
                </c:pt>
                <c:pt idx="597">
                  <c:v>-1.0798007968999259</c:v>
                </c:pt>
                <c:pt idx="598">
                  <c:v>0.44126638505488602</c:v>
                </c:pt>
                <c:pt idx="599">
                  <c:v>-0.99626470458620997</c:v>
                </c:pt>
                <c:pt idx="600">
                  <c:v>6.7068075335728796</c:v>
                </c:pt>
                <c:pt idx="601">
                  <c:v>18.68705944374388</c:v>
                </c:pt>
                <c:pt idx="602">
                  <c:v>-19.233706877585039</c:v>
                </c:pt>
                <c:pt idx="603">
                  <c:v>-161.587684486938</c:v>
                </c:pt>
                <c:pt idx="604">
                  <c:v>-90.606127254154401</c:v>
                </c:pt>
                <c:pt idx="605">
                  <c:v>-50.595301538921603</c:v>
                </c:pt>
                <c:pt idx="606">
                  <c:v>-9.7378801591906807</c:v>
                </c:pt>
                <c:pt idx="607">
                  <c:v>14.6274535981774</c:v>
                </c:pt>
                <c:pt idx="608">
                  <c:v>24.067994779101799</c:v>
                </c:pt>
                <c:pt idx="609">
                  <c:v>27.812818688970601</c:v>
                </c:pt>
                <c:pt idx="610">
                  <c:v>50.333610460151803</c:v>
                </c:pt>
                <c:pt idx="611">
                  <c:v>85.488410110185995</c:v>
                </c:pt>
                <c:pt idx="612">
                  <c:v>-10.948206677799901</c:v>
                </c:pt>
                <c:pt idx="613">
                  <c:v>-2.8721619659506201</c:v>
                </c:pt>
                <c:pt idx="614">
                  <c:v>6.1232568835755004</c:v>
                </c:pt>
                <c:pt idx="615">
                  <c:v>12.87869547317694</c:v>
                </c:pt>
                <c:pt idx="616">
                  <c:v>8.4365441706123203</c:v>
                </c:pt>
                <c:pt idx="617">
                  <c:v>21.044561549091402</c:v>
                </c:pt>
                <c:pt idx="618">
                  <c:v>23.0134695078576</c:v>
                </c:pt>
                <c:pt idx="619">
                  <c:v>30.185569558436999</c:v>
                </c:pt>
                <c:pt idx="620">
                  <c:v>51.6649376035408</c:v>
                </c:pt>
                <c:pt idx="621">
                  <c:v>121.4789614142402</c:v>
                </c:pt>
                <c:pt idx="622">
                  <c:v>78.825545892276395</c:v>
                </c:pt>
                <c:pt idx="623">
                  <c:v>115.9154658867876</c:v>
                </c:pt>
                <c:pt idx="624">
                  <c:v>82.596386728563004</c:v>
                </c:pt>
                <c:pt idx="625">
                  <c:v>23.010510765039601</c:v>
                </c:pt>
                <c:pt idx="626">
                  <c:v>-7.2050761202314799</c:v>
                </c:pt>
                <c:pt idx="627">
                  <c:v>-34.828782222243198</c:v>
                </c:pt>
                <c:pt idx="628">
                  <c:v>-31.797533123160001</c:v>
                </c:pt>
                <c:pt idx="629">
                  <c:v>-54.220165208744802</c:v>
                </c:pt>
                <c:pt idx="630">
                  <c:v>-123.2423076773552</c:v>
                </c:pt>
                <c:pt idx="631">
                  <c:v>-135.09621625338801</c:v>
                </c:pt>
                <c:pt idx="632">
                  <c:v>-108.6150340122626</c:v>
                </c:pt>
                <c:pt idx="633">
                  <c:v>-79.349138256526601</c:v>
                </c:pt>
                <c:pt idx="634">
                  <c:v>-37.533770605908202</c:v>
                </c:pt>
                <c:pt idx="635">
                  <c:v>-10.40159947051878</c:v>
                </c:pt>
                <c:pt idx="636">
                  <c:v>-22.301192951665399</c:v>
                </c:pt>
                <c:pt idx="637">
                  <c:v>-91.991304971019403</c:v>
                </c:pt>
                <c:pt idx="638">
                  <c:v>-96.647458051000001</c:v>
                </c:pt>
                <c:pt idx="639">
                  <c:v>-23.051541827381602</c:v>
                </c:pt>
                <c:pt idx="640">
                  <c:v>122.85844974364321</c:v>
                </c:pt>
                <c:pt idx="641">
                  <c:v>135.86074736786139</c:v>
                </c:pt>
                <c:pt idx="642">
                  <c:v>71.391879303323194</c:v>
                </c:pt>
                <c:pt idx="643">
                  <c:v>45.551377340096003</c:v>
                </c:pt>
                <c:pt idx="644">
                  <c:v>-9.7641412448685205</c:v>
                </c:pt>
                <c:pt idx="645">
                  <c:v>26.739701229824998</c:v>
                </c:pt>
                <c:pt idx="646">
                  <c:v>96.726003985901997</c:v>
                </c:pt>
                <c:pt idx="647">
                  <c:v>-175.53534103408359</c:v>
                </c:pt>
                <c:pt idx="648">
                  <c:v>-145.08598876121539</c:v>
                </c:pt>
                <c:pt idx="649">
                  <c:v>-62.316868727291002</c:v>
                </c:pt>
                <c:pt idx="650">
                  <c:v>2.4565325280092001</c:v>
                </c:pt>
                <c:pt idx="651">
                  <c:v>17.795665578311478</c:v>
                </c:pt>
                <c:pt idx="652">
                  <c:v>119.0602671773226</c:v>
                </c:pt>
                <c:pt idx="653">
                  <c:v>73.752866364736605</c:v>
                </c:pt>
                <c:pt idx="654">
                  <c:v>160.64704334702139</c:v>
                </c:pt>
                <c:pt idx="655">
                  <c:v>135.83062833685139</c:v>
                </c:pt>
                <c:pt idx="656">
                  <c:v>81.466640556277</c:v>
                </c:pt>
                <c:pt idx="657">
                  <c:v>26.880245605509199</c:v>
                </c:pt>
                <c:pt idx="658">
                  <c:v>-0.425351809525708</c:v>
                </c:pt>
                <c:pt idx="659">
                  <c:v>-23.0931067797884</c:v>
                </c:pt>
                <c:pt idx="660">
                  <c:v>-31.917813178949199</c:v>
                </c:pt>
                <c:pt idx="661">
                  <c:v>-38.196210688928801</c:v>
                </c:pt>
                <c:pt idx="662">
                  <c:v>-30.011048913265999</c:v>
                </c:pt>
                <c:pt idx="663">
                  <c:v>-5.3765485047197403</c:v>
                </c:pt>
                <c:pt idx="664">
                  <c:v>-17.453206215420259</c:v>
                </c:pt>
                <c:pt idx="665">
                  <c:v>-57.322089638964798</c:v>
                </c:pt>
                <c:pt idx="666">
                  <c:v>-86.372517326161201</c:v>
                </c:pt>
                <c:pt idx="667">
                  <c:v>-62.766348601981001</c:v>
                </c:pt>
                <c:pt idx="668">
                  <c:v>23.144685098650999</c:v>
                </c:pt>
                <c:pt idx="669">
                  <c:v>26.597876149440999</c:v>
                </c:pt>
                <c:pt idx="670">
                  <c:v>-126.2465748334934</c:v>
                </c:pt>
                <c:pt idx="671">
                  <c:v>-150.4575963307052</c:v>
                </c:pt>
                <c:pt idx="672">
                  <c:v>-23.7984293752708</c:v>
                </c:pt>
                <c:pt idx="673">
                  <c:v>169.80342259931879</c:v>
                </c:pt>
                <c:pt idx="674">
                  <c:v>106.4377491227022</c:v>
                </c:pt>
                <c:pt idx="675">
                  <c:v>58.870584525689402</c:v>
                </c:pt>
                <c:pt idx="676">
                  <c:v>37.731097932075599</c:v>
                </c:pt>
                <c:pt idx="677">
                  <c:v>21.261194306077201</c:v>
                </c:pt>
                <c:pt idx="678">
                  <c:v>3.4925549753696199</c:v>
                </c:pt>
                <c:pt idx="679">
                  <c:v>-13.605427103607839</c:v>
                </c:pt>
                <c:pt idx="680">
                  <c:v>11.90314040237666</c:v>
                </c:pt>
                <c:pt idx="681">
                  <c:v>35.611101305964802</c:v>
                </c:pt>
                <c:pt idx="682">
                  <c:v>4.7049816860896199</c:v>
                </c:pt>
                <c:pt idx="683">
                  <c:v>-8.1341663021815407</c:v>
                </c:pt>
                <c:pt idx="684">
                  <c:v>-139.72948724288781</c:v>
                </c:pt>
                <c:pt idx="685">
                  <c:v>7.4566020911259603</c:v>
                </c:pt>
                <c:pt idx="686">
                  <c:v>-62.686525188791798</c:v>
                </c:pt>
                <c:pt idx="687">
                  <c:v>-157.36566358480721</c:v>
                </c:pt>
                <c:pt idx="688">
                  <c:v>-93.408812237311594</c:v>
                </c:pt>
                <c:pt idx="689">
                  <c:v>54.159851522304599</c:v>
                </c:pt>
                <c:pt idx="690">
                  <c:v>59.402069459123801</c:v>
                </c:pt>
                <c:pt idx="691">
                  <c:v>65.788269065148597</c:v>
                </c:pt>
                <c:pt idx="692">
                  <c:v>164.15864992722379</c:v>
                </c:pt>
                <c:pt idx="693">
                  <c:v>100.73074205877499</c:v>
                </c:pt>
                <c:pt idx="694">
                  <c:v>56.376522327073999</c:v>
                </c:pt>
                <c:pt idx="695">
                  <c:v>18.818293760816879</c:v>
                </c:pt>
                <c:pt idx="696">
                  <c:v>1.146600214867828</c:v>
                </c:pt>
                <c:pt idx="697">
                  <c:v>72.036535589717602</c:v>
                </c:pt>
                <c:pt idx="698">
                  <c:v>88.046910310843202</c:v>
                </c:pt>
                <c:pt idx="699">
                  <c:v>-169.202916204753</c:v>
                </c:pt>
                <c:pt idx="700">
                  <c:v>-14.4646549100479</c:v>
                </c:pt>
                <c:pt idx="701">
                  <c:v>-15.23764947495328</c:v>
                </c:pt>
                <c:pt idx="702">
                  <c:v>-19.743996208189341</c:v>
                </c:pt>
                <c:pt idx="703">
                  <c:v>-30.361097692449999</c:v>
                </c:pt>
                <c:pt idx="704">
                  <c:v>-1.470440506098738</c:v>
                </c:pt>
                <c:pt idx="705">
                  <c:v>5.6512867671706797</c:v>
                </c:pt>
                <c:pt idx="706">
                  <c:v>-2.7633987508740399</c:v>
                </c:pt>
                <c:pt idx="707">
                  <c:v>-8.6846590427083008</c:v>
                </c:pt>
                <c:pt idx="708">
                  <c:v>-29.586869630414601</c:v>
                </c:pt>
                <c:pt idx="709">
                  <c:v>-103.772224398321</c:v>
                </c:pt>
                <c:pt idx="710">
                  <c:v>-72.074152290644605</c:v>
                </c:pt>
                <c:pt idx="711">
                  <c:v>17.259240365396479</c:v>
                </c:pt>
                <c:pt idx="712">
                  <c:v>120.9563663678714</c:v>
                </c:pt>
                <c:pt idx="713">
                  <c:v>-175.7194892707476</c:v>
                </c:pt>
                <c:pt idx="714">
                  <c:v>67.646953603741395</c:v>
                </c:pt>
                <c:pt idx="715">
                  <c:v>95.988641366009205</c:v>
                </c:pt>
                <c:pt idx="716">
                  <c:v>67.294680203872005</c:v>
                </c:pt>
                <c:pt idx="717">
                  <c:v>35.892788495166002</c:v>
                </c:pt>
                <c:pt idx="718">
                  <c:v>-2.8792048791054801</c:v>
                </c:pt>
                <c:pt idx="719">
                  <c:v>-32.344201140499401</c:v>
                </c:pt>
                <c:pt idx="720">
                  <c:v>-24.130251986531999</c:v>
                </c:pt>
                <c:pt idx="721">
                  <c:v>-16.16522702727886</c:v>
                </c:pt>
                <c:pt idx="722">
                  <c:v>-175.29055369256341</c:v>
                </c:pt>
                <c:pt idx="723">
                  <c:v>-9.6652185951032994</c:v>
                </c:pt>
                <c:pt idx="724">
                  <c:v>-19.789395567175561</c:v>
                </c:pt>
                <c:pt idx="725">
                  <c:v>74.567604068766201</c:v>
                </c:pt>
                <c:pt idx="726">
                  <c:v>99.768570947305804</c:v>
                </c:pt>
                <c:pt idx="727">
                  <c:v>-168.84497260187879</c:v>
                </c:pt>
                <c:pt idx="728">
                  <c:v>-142.38939822098661</c:v>
                </c:pt>
                <c:pt idx="729">
                  <c:v>-120.46596808606139</c:v>
                </c:pt>
                <c:pt idx="730">
                  <c:v>-45.717544265745602</c:v>
                </c:pt>
                <c:pt idx="731">
                  <c:v>-0.31899318270087601</c:v>
                </c:pt>
                <c:pt idx="732">
                  <c:v>31.808712894897202</c:v>
                </c:pt>
                <c:pt idx="733">
                  <c:v>40.019634751408603</c:v>
                </c:pt>
                <c:pt idx="734">
                  <c:v>41.449673201148201</c:v>
                </c:pt>
                <c:pt idx="735">
                  <c:v>39.868158193392802</c:v>
                </c:pt>
                <c:pt idx="736">
                  <c:v>34.542090165562598</c:v>
                </c:pt>
                <c:pt idx="737">
                  <c:v>28.959461536109</c:v>
                </c:pt>
                <c:pt idx="738">
                  <c:v>84.621051529697795</c:v>
                </c:pt>
                <c:pt idx="739">
                  <c:v>33.419018448436603</c:v>
                </c:pt>
                <c:pt idx="740">
                  <c:v>11.13176273696668</c:v>
                </c:pt>
                <c:pt idx="741">
                  <c:v>24.2584913005476</c:v>
                </c:pt>
                <c:pt idx="742">
                  <c:v>41.145692451075</c:v>
                </c:pt>
                <c:pt idx="743">
                  <c:v>132.60776948386081</c:v>
                </c:pt>
                <c:pt idx="744">
                  <c:v>51.211980945036203</c:v>
                </c:pt>
                <c:pt idx="745">
                  <c:v>-18.726140106794901</c:v>
                </c:pt>
                <c:pt idx="746">
                  <c:v>-51.556979344290802</c:v>
                </c:pt>
                <c:pt idx="747">
                  <c:v>119.9002066955856</c:v>
                </c:pt>
                <c:pt idx="748">
                  <c:v>108.9612058129442</c:v>
                </c:pt>
                <c:pt idx="749">
                  <c:v>38.816095203002</c:v>
                </c:pt>
                <c:pt idx="750">
                  <c:v>97.133802390063593</c:v>
                </c:pt>
                <c:pt idx="751">
                  <c:v>82.056267537837996</c:v>
                </c:pt>
                <c:pt idx="752">
                  <c:v>25.871109334476799</c:v>
                </c:pt>
                <c:pt idx="753">
                  <c:v>-4.9407917801811001</c:v>
                </c:pt>
                <c:pt idx="754">
                  <c:v>-32.597036191026397</c:v>
                </c:pt>
                <c:pt idx="755">
                  <c:v>-46.359684856074601</c:v>
                </c:pt>
                <c:pt idx="756">
                  <c:v>-56.444857653545398</c:v>
                </c:pt>
                <c:pt idx="757">
                  <c:v>-56.519018284141197</c:v>
                </c:pt>
                <c:pt idx="758">
                  <c:v>-57.355902457607002</c:v>
                </c:pt>
                <c:pt idx="759">
                  <c:v>-50.5548558650922</c:v>
                </c:pt>
                <c:pt idx="760">
                  <c:v>-46.342157135136802</c:v>
                </c:pt>
                <c:pt idx="761">
                  <c:v>-21.406721467396199</c:v>
                </c:pt>
                <c:pt idx="762">
                  <c:v>-32.540007207819002</c:v>
                </c:pt>
                <c:pt idx="763">
                  <c:v>-26.229949698722599</c:v>
                </c:pt>
                <c:pt idx="764">
                  <c:v>-29.8551504131038</c:v>
                </c:pt>
                <c:pt idx="765">
                  <c:v>-22.819694266704399</c:v>
                </c:pt>
                <c:pt idx="766">
                  <c:v>-17.262043570851901</c:v>
                </c:pt>
                <c:pt idx="767">
                  <c:v>-7.2805202192443597</c:v>
                </c:pt>
                <c:pt idx="768">
                  <c:v>-7.7643298520530601</c:v>
                </c:pt>
                <c:pt idx="769">
                  <c:v>-8.5376299021083195</c:v>
                </c:pt>
                <c:pt idx="770">
                  <c:v>-9.4636420872167193</c:v>
                </c:pt>
                <c:pt idx="771">
                  <c:v>-12.8614322248911</c:v>
                </c:pt>
                <c:pt idx="772">
                  <c:v>-14.47926518562458</c:v>
                </c:pt>
                <c:pt idx="773">
                  <c:v>-14.8689692165624</c:v>
                </c:pt>
                <c:pt idx="774">
                  <c:v>-11.2300065228596</c:v>
                </c:pt>
                <c:pt idx="775">
                  <c:v>-5.9734589510633596</c:v>
                </c:pt>
                <c:pt idx="776">
                  <c:v>-3.1344249993946001</c:v>
                </c:pt>
                <c:pt idx="777">
                  <c:v>-1.174468915102858</c:v>
                </c:pt>
                <c:pt idx="778">
                  <c:v>-3.87618779428754</c:v>
                </c:pt>
                <c:pt idx="779">
                  <c:v>-1.4216260442631961</c:v>
                </c:pt>
                <c:pt idx="780">
                  <c:v>-0.58798424252751003</c:v>
                </c:pt>
                <c:pt idx="781">
                  <c:v>-2.8374829601851E-2</c:v>
                </c:pt>
                <c:pt idx="782">
                  <c:v>0.33075144565348802</c:v>
                </c:pt>
                <c:pt idx="783">
                  <c:v>1.346764876124964</c:v>
                </c:pt>
                <c:pt idx="784">
                  <c:v>1.1343894661787921</c:v>
                </c:pt>
                <c:pt idx="785">
                  <c:v>1.7489292470075439</c:v>
                </c:pt>
                <c:pt idx="786">
                  <c:v>4.4677894478125602</c:v>
                </c:pt>
                <c:pt idx="787">
                  <c:v>18.034594792102379</c:v>
                </c:pt>
                <c:pt idx="788">
                  <c:v>-4.5494326950349597</c:v>
                </c:pt>
                <c:pt idx="789">
                  <c:v>-2.7780836220040999</c:v>
                </c:pt>
                <c:pt idx="790">
                  <c:v>-1.5150768322339421</c:v>
                </c:pt>
                <c:pt idx="791">
                  <c:v>2.5734659258690198</c:v>
                </c:pt>
                <c:pt idx="792">
                  <c:v>-2.9453701732994402</c:v>
                </c:pt>
                <c:pt idx="793">
                  <c:v>-3.1447960557804402</c:v>
                </c:pt>
                <c:pt idx="794">
                  <c:v>-1.525947487396476</c:v>
                </c:pt>
                <c:pt idx="795">
                  <c:v>-0.41910310983642002</c:v>
                </c:pt>
                <c:pt idx="796">
                  <c:v>-4.5063525188820996</c:v>
                </c:pt>
                <c:pt idx="797">
                  <c:v>-0.50526560729220804</c:v>
                </c:pt>
                <c:pt idx="798">
                  <c:v>-2.7312111380794599</c:v>
                </c:pt>
                <c:pt idx="799">
                  <c:v>-5.6394215118660798</c:v>
                </c:pt>
                <c:pt idx="800">
                  <c:v>-5.6412520063911797</c:v>
                </c:pt>
                <c:pt idx="801">
                  <c:v>0.22671846202538001</c:v>
                </c:pt>
                <c:pt idx="802">
                  <c:v>-2.4410426850377198</c:v>
                </c:pt>
                <c:pt idx="803">
                  <c:v>-2.4325707778819599</c:v>
                </c:pt>
                <c:pt idx="804">
                  <c:v>0.88817882442366003</c:v>
                </c:pt>
                <c:pt idx="805">
                  <c:v>2.1675278023378</c:v>
                </c:pt>
                <c:pt idx="806">
                  <c:v>-1.117232426985298</c:v>
                </c:pt>
                <c:pt idx="807">
                  <c:v>-1.560814462343316</c:v>
                </c:pt>
                <c:pt idx="808">
                  <c:v>0.62947302958532003</c:v>
                </c:pt>
                <c:pt idx="809">
                  <c:v>-0.40267207979679198</c:v>
                </c:pt>
                <c:pt idx="810">
                  <c:v>3.7583778015600999</c:v>
                </c:pt>
                <c:pt idx="811">
                  <c:v>3.8397836750257999</c:v>
                </c:pt>
                <c:pt idx="812">
                  <c:v>2.11795486025748</c:v>
                </c:pt>
                <c:pt idx="813">
                  <c:v>-1.475969201885158</c:v>
                </c:pt>
                <c:pt idx="814">
                  <c:v>0.30129591476915801</c:v>
                </c:pt>
                <c:pt idx="815">
                  <c:v>3.0210735711832402</c:v>
                </c:pt>
                <c:pt idx="816">
                  <c:v>4.6181483285700198</c:v>
                </c:pt>
                <c:pt idx="817">
                  <c:v>-8.1775398775939401</c:v>
                </c:pt>
                <c:pt idx="818">
                  <c:v>-0.75831191596828795</c:v>
                </c:pt>
                <c:pt idx="819">
                  <c:v>-3.1937211651884798</c:v>
                </c:pt>
                <c:pt idx="820">
                  <c:v>-2.1991607178859001</c:v>
                </c:pt>
                <c:pt idx="821">
                  <c:v>0.13416119947822039</c:v>
                </c:pt>
                <c:pt idx="822">
                  <c:v>3.2104927270741199</c:v>
                </c:pt>
                <c:pt idx="823">
                  <c:v>37.795216708152203</c:v>
                </c:pt>
                <c:pt idx="824">
                  <c:v>-25.063170179577</c:v>
                </c:pt>
                <c:pt idx="825">
                  <c:v>-153.52690458726499</c:v>
                </c:pt>
                <c:pt idx="826">
                  <c:v>-66.798543408112394</c:v>
                </c:pt>
                <c:pt idx="827">
                  <c:v>112.4434389062414</c:v>
                </c:pt>
                <c:pt idx="828">
                  <c:v>110.1294741336612</c:v>
                </c:pt>
                <c:pt idx="829">
                  <c:v>93.674583304686195</c:v>
                </c:pt>
                <c:pt idx="830">
                  <c:v>66.610915274388205</c:v>
                </c:pt>
                <c:pt idx="831">
                  <c:v>-35.241600075394999</c:v>
                </c:pt>
                <c:pt idx="832">
                  <c:v>-48.105687842425802</c:v>
                </c:pt>
                <c:pt idx="833">
                  <c:v>-37.285405739992797</c:v>
                </c:pt>
                <c:pt idx="834">
                  <c:v>-27.741730650623399</c:v>
                </c:pt>
                <c:pt idx="835">
                  <c:v>-18.699194625754242</c:v>
                </c:pt>
                <c:pt idx="836">
                  <c:v>-10.430420649838281</c:v>
                </c:pt>
                <c:pt idx="837">
                  <c:v>-10.26699338344836</c:v>
                </c:pt>
                <c:pt idx="838">
                  <c:v>-2.4857698725141999</c:v>
                </c:pt>
                <c:pt idx="839">
                  <c:v>-1.413646544128752</c:v>
                </c:pt>
                <c:pt idx="840">
                  <c:v>-0.66638298775177596</c:v>
                </c:pt>
                <c:pt idx="841">
                  <c:v>1.4377988475524941</c:v>
                </c:pt>
                <c:pt idx="842">
                  <c:v>0.31289183469803</c:v>
                </c:pt>
                <c:pt idx="843">
                  <c:v>0.38352846019021802</c:v>
                </c:pt>
                <c:pt idx="844">
                  <c:v>-0.38675995534700802</c:v>
                </c:pt>
                <c:pt idx="845">
                  <c:v>0.739804711796896</c:v>
                </c:pt>
                <c:pt idx="846">
                  <c:v>-0.1751801958855034</c:v>
                </c:pt>
                <c:pt idx="847">
                  <c:v>5.1566910603649797E-2</c:v>
                </c:pt>
                <c:pt idx="848">
                  <c:v>1.789486414226094</c:v>
                </c:pt>
                <c:pt idx="849">
                  <c:v>1.2132449249041679</c:v>
                </c:pt>
                <c:pt idx="850">
                  <c:v>0.79285304986764404</c:v>
                </c:pt>
                <c:pt idx="851">
                  <c:v>1.288350106692046</c:v>
                </c:pt>
                <c:pt idx="852">
                  <c:v>1.5433346250162761</c:v>
                </c:pt>
                <c:pt idx="853">
                  <c:v>1.6342008596586599</c:v>
                </c:pt>
                <c:pt idx="854">
                  <c:v>0.81943635884775001</c:v>
                </c:pt>
                <c:pt idx="855">
                  <c:v>1.8613432056866399</c:v>
                </c:pt>
                <c:pt idx="856">
                  <c:v>3.2334792748774999</c:v>
                </c:pt>
                <c:pt idx="857">
                  <c:v>2.3594341874711402</c:v>
                </c:pt>
                <c:pt idx="858">
                  <c:v>1.6983793206194919</c:v>
                </c:pt>
                <c:pt idx="859">
                  <c:v>-3.5848194048654798</c:v>
                </c:pt>
                <c:pt idx="860">
                  <c:v>2.0085276194518999</c:v>
                </c:pt>
                <c:pt idx="861">
                  <c:v>0.67322151679285402</c:v>
                </c:pt>
                <c:pt idx="862">
                  <c:v>-1.7990998798992339</c:v>
                </c:pt>
                <c:pt idx="863">
                  <c:v>0.70627712176020196</c:v>
                </c:pt>
                <c:pt idx="864">
                  <c:v>-0.92993071129780003</c:v>
                </c:pt>
                <c:pt idx="865">
                  <c:v>0.46936368531546802</c:v>
                </c:pt>
                <c:pt idx="866">
                  <c:v>-0.26122956128092401</c:v>
                </c:pt>
                <c:pt idx="867">
                  <c:v>1.680622135769642</c:v>
                </c:pt>
                <c:pt idx="868">
                  <c:v>0.440391038741826</c:v>
                </c:pt>
                <c:pt idx="869">
                  <c:v>0.43262894743251201</c:v>
                </c:pt>
                <c:pt idx="870">
                  <c:v>1.2055580703801301</c:v>
                </c:pt>
                <c:pt idx="871">
                  <c:v>4.4656935122305397E-2</c:v>
                </c:pt>
                <c:pt idx="872">
                  <c:v>0.90279696467384796</c:v>
                </c:pt>
                <c:pt idx="873">
                  <c:v>-0.19025169540910181</c:v>
                </c:pt>
                <c:pt idx="874">
                  <c:v>0.72156682603993205</c:v>
                </c:pt>
                <c:pt idx="875">
                  <c:v>0.46837238227670802</c:v>
                </c:pt>
                <c:pt idx="876">
                  <c:v>0.28660817007649397</c:v>
                </c:pt>
                <c:pt idx="877">
                  <c:v>-0.63920229725290001</c:v>
                </c:pt>
                <c:pt idx="878">
                  <c:v>1.1967753964048999</c:v>
                </c:pt>
                <c:pt idx="879">
                  <c:v>1.50715508194848</c:v>
                </c:pt>
                <c:pt idx="880">
                  <c:v>-3.1517038373478998</c:v>
                </c:pt>
                <c:pt idx="881">
                  <c:v>0.42377415171188398</c:v>
                </c:pt>
                <c:pt idx="882">
                  <c:v>0.275910852220702</c:v>
                </c:pt>
                <c:pt idx="883">
                  <c:v>-1.4259748618299299</c:v>
                </c:pt>
                <c:pt idx="884">
                  <c:v>-0.84294037545854394</c:v>
                </c:pt>
                <c:pt idx="885">
                  <c:v>-2.8275383464668402</c:v>
                </c:pt>
                <c:pt idx="886">
                  <c:v>4.0203598985706002</c:v>
                </c:pt>
                <c:pt idx="887">
                  <c:v>-1.399023719687762</c:v>
                </c:pt>
                <c:pt idx="888">
                  <c:v>-1.575416867289354</c:v>
                </c:pt>
                <c:pt idx="889">
                  <c:v>-1.93327113882375E-2</c:v>
                </c:pt>
                <c:pt idx="890">
                  <c:v>-2.2230778212318598</c:v>
                </c:pt>
                <c:pt idx="891">
                  <c:v>3.6598365768281198</c:v>
                </c:pt>
                <c:pt idx="892">
                  <c:v>4.0247447319265204</c:v>
                </c:pt>
                <c:pt idx="893">
                  <c:v>4.0727920702561002</c:v>
                </c:pt>
                <c:pt idx="894">
                  <c:v>2.3239067465057799</c:v>
                </c:pt>
                <c:pt idx="895">
                  <c:v>1.1112759858879959</c:v>
                </c:pt>
                <c:pt idx="896">
                  <c:v>1.090974761030534</c:v>
                </c:pt>
                <c:pt idx="897">
                  <c:v>1.8274221536031761</c:v>
                </c:pt>
                <c:pt idx="898">
                  <c:v>-8.1672093038409397</c:v>
                </c:pt>
                <c:pt idx="899">
                  <c:v>-7.74469425917402</c:v>
                </c:pt>
                <c:pt idx="900">
                  <c:v>0.86086860997340597</c:v>
                </c:pt>
                <c:pt idx="901">
                  <c:v>-0.90780306259613397</c:v>
                </c:pt>
                <c:pt idx="902">
                  <c:v>0.40600663829799399</c:v>
                </c:pt>
                <c:pt idx="903">
                  <c:v>-1.9707915859979721</c:v>
                </c:pt>
                <c:pt idx="904">
                  <c:v>-15.34343095903022</c:v>
                </c:pt>
                <c:pt idx="905">
                  <c:v>-0.76411694637722805</c:v>
                </c:pt>
                <c:pt idx="906">
                  <c:v>3.7002642698330201</c:v>
                </c:pt>
                <c:pt idx="907">
                  <c:v>0.771342749783412</c:v>
                </c:pt>
                <c:pt idx="908">
                  <c:v>1.2767552203008741</c:v>
                </c:pt>
                <c:pt idx="909">
                  <c:v>4.7213733937723799</c:v>
                </c:pt>
                <c:pt idx="910">
                  <c:v>1.9000011703611339</c:v>
                </c:pt>
                <c:pt idx="911">
                  <c:v>-0.76359046829570199</c:v>
                </c:pt>
                <c:pt idx="912">
                  <c:v>-4.7965590294379403</c:v>
                </c:pt>
                <c:pt idx="913">
                  <c:v>-1.5434745271980019</c:v>
                </c:pt>
                <c:pt idx="914">
                  <c:v>1.3750939063235379</c:v>
                </c:pt>
                <c:pt idx="915">
                  <c:v>2.3539950315945002</c:v>
                </c:pt>
                <c:pt idx="916">
                  <c:v>1.2704637131947021</c:v>
                </c:pt>
                <c:pt idx="917">
                  <c:v>0.52945895022879597</c:v>
                </c:pt>
                <c:pt idx="918">
                  <c:v>2.4251978712557398</c:v>
                </c:pt>
                <c:pt idx="919">
                  <c:v>0.32495406441666602</c:v>
                </c:pt>
                <c:pt idx="920">
                  <c:v>1.3739255112400539</c:v>
                </c:pt>
                <c:pt idx="921">
                  <c:v>5.1537928652900797</c:v>
                </c:pt>
                <c:pt idx="922">
                  <c:v>22.422209284398399</c:v>
                </c:pt>
                <c:pt idx="923">
                  <c:v>17.198475995752759</c:v>
                </c:pt>
                <c:pt idx="924">
                  <c:v>-10.792873292183341</c:v>
                </c:pt>
                <c:pt idx="925">
                  <c:v>-7.2939408079924801</c:v>
                </c:pt>
                <c:pt idx="926">
                  <c:v>-5.5356766193009399</c:v>
                </c:pt>
                <c:pt idx="927">
                  <c:v>-4.9655838108384804</c:v>
                </c:pt>
                <c:pt idx="928">
                  <c:v>-1.9838890322537439</c:v>
                </c:pt>
                <c:pt idx="929">
                  <c:v>-2.3981610325474598</c:v>
                </c:pt>
                <c:pt idx="930">
                  <c:v>-0.95590955934729804</c:v>
                </c:pt>
                <c:pt idx="931">
                  <c:v>-1.5942714572188641</c:v>
                </c:pt>
                <c:pt idx="932">
                  <c:v>-0.33061595368757002</c:v>
                </c:pt>
                <c:pt idx="933">
                  <c:v>-1.907842911561602</c:v>
                </c:pt>
                <c:pt idx="934">
                  <c:v>-0.42635249236031397</c:v>
                </c:pt>
                <c:pt idx="935">
                  <c:v>1.327223170465452</c:v>
                </c:pt>
                <c:pt idx="936">
                  <c:v>1.5781067267687181</c:v>
                </c:pt>
                <c:pt idx="937">
                  <c:v>-0.72708450091237598</c:v>
                </c:pt>
                <c:pt idx="938">
                  <c:v>-0.55737766977194203</c:v>
                </c:pt>
                <c:pt idx="939">
                  <c:v>-0.424288175113958</c:v>
                </c:pt>
                <c:pt idx="940">
                  <c:v>-1.1179260532786319</c:v>
                </c:pt>
                <c:pt idx="941">
                  <c:v>-2.3024836614815198</c:v>
                </c:pt>
                <c:pt idx="942">
                  <c:v>-2.9452837118842599</c:v>
                </c:pt>
                <c:pt idx="943">
                  <c:v>-0.82462654949936798</c:v>
                </c:pt>
                <c:pt idx="944">
                  <c:v>-0.24330938446181999</c:v>
                </c:pt>
                <c:pt idx="945">
                  <c:v>0.931618856588038</c:v>
                </c:pt>
                <c:pt idx="946">
                  <c:v>-1.5558057789042761</c:v>
                </c:pt>
                <c:pt idx="947">
                  <c:v>2.5211505271044601</c:v>
                </c:pt>
                <c:pt idx="948">
                  <c:v>2.5902614449291401</c:v>
                </c:pt>
                <c:pt idx="949">
                  <c:v>-1.4685419891905021</c:v>
                </c:pt>
                <c:pt idx="950">
                  <c:v>-2.3711605723591398</c:v>
                </c:pt>
                <c:pt idx="951">
                  <c:v>0.35509691611462202</c:v>
                </c:pt>
                <c:pt idx="952">
                  <c:v>0.46703195720040203</c:v>
                </c:pt>
                <c:pt idx="953">
                  <c:v>0.51598138404615201</c:v>
                </c:pt>
                <c:pt idx="954">
                  <c:v>-0.27328930715455002</c:v>
                </c:pt>
                <c:pt idx="955">
                  <c:v>-0.75883294631318998</c:v>
                </c:pt>
                <c:pt idx="956">
                  <c:v>-1.030087489512852</c:v>
                </c:pt>
                <c:pt idx="957">
                  <c:v>-0.35724038091705401</c:v>
                </c:pt>
                <c:pt idx="958">
                  <c:v>-0.71232719970279801</c:v>
                </c:pt>
                <c:pt idx="959">
                  <c:v>-0.107194731435548</c:v>
                </c:pt>
                <c:pt idx="960">
                  <c:v>2.6674822399065201</c:v>
                </c:pt>
                <c:pt idx="961">
                  <c:v>9.8674312931350201</c:v>
                </c:pt>
                <c:pt idx="962">
                  <c:v>-1.16995971191061</c:v>
                </c:pt>
                <c:pt idx="963">
                  <c:v>0.67757592635831398</c:v>
                </c:pt>
                <c:pt idx="964">
                  <c:v>1.814601026175408</c:v>
                </c:pt>
                <c:pt idx="965">
                  <c:v>-0.73735877031309205</c:v>
                </c:pt>
                <c:pt idx="966">
                  <c:v>-1.5192870015620941</c:v>
                </c:pt>
                <c:pt idx="967">
                  <c:v>-1.9433947787722781</c:v>
                </c:pt>
                <c:pt idx="968">
                  <c:v>-0.528345585313306</c:v>
                </c:pt>
                <c:pt idx="969">
                  <c:v>-0.40690199718698</c:v>
                </c:pt>
                <c:pt idx="970">
                  <c:v>-0.31165137842385199</c:v>
                </c:pt>
                <c:pt idx="971">
                  <c:v>-3.4239666100428199</c:v>
                </c:pt>
                <c:pt idx="972">
                  <c:v>-1.24837231821933</c:v>
                </c:pt>
                <c:pt idx="973">
                  <c:v>-1.4097675609646141</c:v>
                </c:pt>
                <c:pt idx="974">
                  <c:v>0.94227239646945804</c:v>
                </c:pt>
                <c:pt idx="975">
                  <c:v>-5.9147905288674998E-3</c:v>
                </c:pt>
                <c:pt idx="976">
                  <c:v>1.7847459443437479</c:v>
                </c:pt>
                <c:pt idx="977">
                  <c:v>-0.35259326774173</c:v>
                </c:pt>
                <c:pt idx="978">
                  <c:v>-9.2476884489087197E-2</c:v>
                </c:pt>
                <c:pt idx="979">
                  <c:v>-1.5164247407595499</c:v>
                </c:pt>
                <c:pt idx="980">
                  <c:v>-2.3445618776579802</c:v>
                </c:pt>
                <c:pt idx="981">
                  <c:v>-1.1657667048518101</c:v>
                </c:pt>
                <c:pt idx="982">
                  <c:v>-1.164204860607698</c:v>
                </c:pt>
                <c:pt idx="983">
                  <c:v>-0.31337708180192397</c:v>
                </c:pt>
                <c:pt idx="984">
                  <c:v>-1.3539089329548699</c:v>
                </c:pt>
                <c:pt idx="985">
                  <c:v>-1.9460385151280639</c:v>
                </c:pt>
                <c:pt idx="986">
                  <c:v>-3.0227418396848398</c:v>
                </c:pt>
                <c:pt idx="987">
                  <c:v>0.41722616085609798</c:v>
                </c:pt>
                <c:pt idx="988">
                  <c:v>3.356307539156</c:v>
                </c:pt>
                <c:pt idx="989">
                  <c:v>3.4587505693726399</c:v>
                </c:pt>
                <c:pt idx="990">
                  <c:v>0.18316307971401261</c:v>
                </c:pt>
                <c:pt idx="991">
                  <c:v>1.2949720729810921</c:v>
                </c:pt>
                <c:pt idx="992">
                  <c:v>1.1395984000828721</c:v>
                </c:pt>
                <c:pt idx="993">
                  <c:v>0.19401565801508641</c:v>
                </c:pt>
                <c:pt idx="994">
                  <c:v>1.975630549415796</c:v>
                </c:pt>
                <c:pt idx="995">
                  <c:v>1.4148846568573441</c:v>
                </c:pt>
                <c:pt idx="996">
                  <c:v>1.791974802314652</c:v>
                </c:pt>
                <c:pt idx="997">
                  <c:v>0.35619722362555201</c:v>
                </c:pt>
                <c:pt idx="998">
                  <c:v>0.23153248819811401</c:v>
                </c:pt>
                <c:pt idx="999">
                  <c:v>-0.652842767491292</c:v>
                </c:pt>
                <c:pt idx="1000">
                  <c:v>-1.1792393225034821</c:v>
                </c:pt>
                <c:pt idx="1001">
                  <c:v>-1.4557666119478401</c:v>
                </c:pt>
                <c:pt idx="1002">
                  <c:v>-0.76693930940103405</c:v>
                </c:pt>
                <c:pt idx="1003">
                  <c:v>1.292150575369938</c:v>
                </c:pt>
                <c:pt idx="1004">
                  <c:v>-1.4480651918435461</c:v>
                </c:pt>
                <c:pt idx="1005">
                  <c:v>2.4608265865812999</c:v>
                </c:pt>
                <c:pt idx="1006">
                  <c:v>1.6255220424055641</c:v>
                </c:pt>
                <c:pt idx="1007">
                  <c:v>0.229719912583602</c:v>
                </c:pt>
                <c:pt idx="1008">
                  <c:v>-0.65894852282585803</c:v>
                </c:pt>
                <c:pt idx="1009">
                  <c:v>-0.39224446724302198</c:v>
                </c:pt>
                <c:pt idx="1010">
                  <c:v>-1.7965659254633379</c:v>
                </c:pt>
                <c:pt idx="1011">
                  <c:v>-0.2112879549659</c:v>
                </c:pt>
                <c:pt idx="1012">
                  <c:v>2.38568551969724</c:v>
                </c:pt>
                <c:pt idx="1013">
                  <c:v>1.523532767427014</c:v>
                </c:pt>
                <c:pt idx="1014">
                  <c:v>1.7061307249903079</c:v>
                </c:pt>
                <c:pt idx="1015">
                  <c:v>1.742770877173462</c:v>
                </c:pt>
                <c:pt idx="1016">
                  <c:v>1.6859589091301921</c:v>
                </c:pt>
                <c:pt idx="1017">
                  <c:v>-0.81378281655037199</c:v>
                </c:pt>
                <c:pt idx="1018">
                  <c:v>3.6343138481852201E-2</c:v>
                </c:pt>
                <c:pt idx="1019">
                  <c:v>-1.020941261573312</c:v>
                </c:pt>
                <c:pt idx="1020">
                  <c:v>-0.84423897035795004</c:v>
                </c:pt>
                <c:pt idx="1021">
                  <c:v>0.10172804750764559</c:v>
                </c:pt>
                <c:pt idx="1022">
                  <c:v>-0.10280273799008501</c:v>
                </c:pt>
                <c:pt idx="1023">
                  <c:v>0.56871319857706004</c:v>
                </c:pt>
                <c:pt idx="1024">
                  <c:v>0.16991337052462521</c:v>
                </c:pt>
                <c:pt idx="1025">
                  <c:v>0.70661740374701199</c:v>
                </c:pt>
                <c:pt idx="1026">
                  <c:v>1.0124673333907821</c:v>
                </c:pt>
                <c:pt idx="1027">
                  <c:v>0.36293328494926602</c:v>
                </c:pt>
                <c:pt idx="1028">
                  <c:v>0.73294376590211596</c:v>
                </c:pt>
                <c:pt idx="1029">
                  <c:v>0.1367458103641794</c:v>
                </c:pt>
                <c:pt idx="1030">
                  <c:v>-0.24542705030765</c:v>
                </c:pt>
                <c:pt idx="1031">
                  <c:v>1.117371643338678</c:v>
                </c:pt>
                <c:pt idx="1032">
                  <c:v>-0.46277911625812401</c:v>
                </c:pt>
                <c:pt idx="1033">
                  <c:v>0.15411828594344421</c:v>
                </c:pt>
                <c:pt idx="1034">
                  <c:v>-0.25980055804639601</c:v>
                </c:pt>
                <c:pt idx="1035">
                  <c:v>-1.3055891592762481</c:v>
                </c:pt>
                <c:pt idx="1036">
                  <c:v>-1.9056605580772239</c:v>
                </c:pt>
                <c:pt idx="1037">
                  <c:v>-0.60380654502128595</c:v>
                </c:pt>
                <c:pt idx="1038">
                  <c:v>-0.550801762494462</c:v>
                </c:pt>
                <c:pt idx="1039">
                  <c:v>0.30420034845096</c:v>
                </c:pt>
                <c:pt idx="1040">
                  <c:v>1.626224566989444</c:v>
                </c:pt>
                <c:pt idx="1041">
                  <c:v>-3.2094486472528201E-3</c:v>
                </c:pt>
                <c:pt idx="1042">
                  <c:v>-0.235202452230378</c:v>
                </c:pt>
                <c:pt idx="1043">
                  <c:v>-1.1672934321658539</c:v>
                </c:pt>
                <c:pt idx="1044">
                  <c:v>-0.10902985964943659</c:v>
                </c:pt>
                <c:pt idx="1045">
                  <c:v>0.56422851165955201</c:v>
                </c:pt>
                <c:pt idx="1046">
                  <c:v>0.16681766530405101</c:v>
                </c:pt>
                <c:pt idx="1047">
                  <c:v>-0.88847162122251</c:v>
                </c:pt>
                <c:pt idx="1048">
                  <c:v>-1.5140826654020361</c:v>
                </c:pt>
                <c:pt idx="1049">
                  <c:v>-1.0428056731593061</c:v>
                </c:pt>
                <c:pt idx="1050">
                  <c:v>-0.69721244750254796</c:v>
                </c:pt>
                <c:pt idx="1051">
                  <c:v>-1.243499269997276</c:v>
                </c:pt>
                <c:pt idx="1052">
                  <c:v>-0.73462643200218003</c:v>
                </c:pt>
                <c:pt idx="1053">
                  <c:v>0.41679363343710402</c:v>
                </c:pt>
                <c:pt idx="1054">
                  <c:v>1.1241785832512721</c:v>
                </c:pt>
                <c:pt idx="1055">
                  <c:v>-7.3902357217679002E-2</c:v>
                </c:pt>
                <c:pt idx="1056">
                  <c:v>-3.0282087335572399E-2</c:v>
                </c:pt>
                <c:pt idx="1057">
                  <c:v>-1.2468386159206861E-3</c:v>
                </c:pt>
                <c:pt idx="1058">
                  <c:v>1.7131133441063959E-2</c:v>
                </c:pt>
                <c:pt idx="1059">
                  <c:v>2.7939980456562E-2</c:v>
                </c:pt>
                <c:pt idx="1060">
                  <c:v>-0.76292964599949797</c:v>
                </c:pt>
                <c:pt idx="1061">
                  <c:v>-1.226894340394636</c:v>
                </c:pt>
                <c:pt idx="1062">
                  <c:v>-0.66667355842322795</c:v>
                </c:pt>
                <c:pt idx="1063">
                  <c:v>-0.28241905755411001</c:v>
                </c:pt>
                <c:pt idx="1064">
                  <c:v>-0.82321337769554803</c:v>
                </c:pt>
                <c:pt idx="1065">
                  <c:v>0.46592928803364803</c:v>
                </c:pt>
                <c:pt idx="1066">
                  <c:v>0.46139632781352002</c:v>
                </c:pt>
                <c:pt idx="1067">
                  <c:v>2.0293728326501199</c:v>
                </c:pt>
                <c:pt idx="1068">
                  <c:v>6.9062388205192002</c:v>
                </c:pt>
                <c:pt idx="1069">
                  <c:v>-20.596186117916599</c:v>
                </c:pt>
                <c:pt idx="1070">
                  <c:v>-1.155028692724996</c:v>
                </c:pt>
                <c:pt idx="1071">
                  <c:v>-0.78249649349297801</c:v>
                </c:pt>
                <c:pt idx="1072">
                  <c:v>-0.51284186728172398</c:v>
                </c:pt>
                <c:pt idx="1073">
                  <c:v>1.270932672806774</c:v>
                </c:pt>
                <c:pt idx="1074">
                  <c:v>-5.0965835455663001E-2</c:v>
                </c:pt>
                <c:pt idx="1075">
                  <c:v>0.71037734685261</c:v>
                </c:pt>
                <c:pt idx="1076">
                  <c:v>0.36153233120488798</c:v>
                </c:pt>
                <c:pt idx="1077">
                  <c:v>1.714911641312628</c:v>
                </c:pt>
                <c:pt idx="1078">
                  <c:v>0.1019160353231602</c:v>
                </c:pt>
                <c:pt idx="1079">
                  <c:v>1.4677462470759981</c:v>
                </c:pt>
                <c:pt idx="1080">
                  <c:v>1.46299902814563</c:v>
                </c:pt>
                <c:pt idx="1081">
                  <c:v>1.392079957658872</c:v>
                </c:pt>
                <c:pt idx="1082">
                  <c:v>2.0774763255397399</c:v>
                </c:pt>
                <c:pt idx="1083">
                  <c:v>3.2062044539107402</c:v>
                </c:pt>
                <c:pt idx="1084">
                  <c:v>4.5619004157151197</c:v>
                </c:pt>
                <c:pt idx="1085">
                  <c:v>4.4097581883909198</c:v>
                </c:pt>
                <c:pt idx="1086">
                  <c:v>3.3176878693023601</c:v>
                </c:pt>
                <c:pt idx="1087">
                  <c:v>0.88866059837826805</c:v>
                </c:pt>
                <c:pt idx="1088">
                  <c:v>-1.476481123274636</c:v>
                </c:pt>
                <c:pt idx="1089">
                  <c:v>-1.3064071767171841</c:v>
                </c:pt>
                <c:pt idx="1090">
                  <c:v>-1.934384814241658</c:v>
                </c:pt>
                <c:pt idx="1091">
                  <c:v>-3.83140781988318</c:v>
                </c:pt>
                <c:pt idx="1092">
                  <c:v>-3.25681670500036</c:v>
                </c:pt>
                <c:pt idx="1093">
                  <c:v>-1.9482369677711759</c:v>
                </c:pt>
                <c:pt idx="1094">
                  <c:v>-2.6244342676665</c:v>
                </c:pt>
                <c:pt idx="1095">
                  <c:v>-1.337455971049148</c:v>
                </c:pt>
                <c:pt idx="1096">
                  <c:v>-2.0553533941830802</c:v>
                </c:pt>
                <c:pt idx="1097">
                  <c:v>-1.615529276780058</c:v>
                </c:pt>
                <c:pt idx="1098">
                  <c:v>1.1193609507998601</c:v>
                </c:pt>
                <c:pt idx="1099">
                  <c:v>-1.18730650801448</c:v>
                </c:pt>
                <c:pt idx="1100">
                  <c:v>-0.19676540893075339</c:v>
                </c:pt>
                <c:pt idx="1101">
                  <c:v>-0.35970998948285199</c:v>
                </c:pt>
                <c:pt idx="1102">
                  <c:v>-1.2386773795016719</c:v>
                </c:pt>
                <c:pt idx="1103">
                  <c:v>1.4436508923948159</c:v>
                </c:pt>
                <c:pt idx="1104">
                  <c:v>0.67649831526561199</c:v>
                </c:pt>
                <c:pt idx="1105">
                  <c:v>0.95780830063608202</c:v>
                </c:pt>
                <c:pt idx="1106">
                  <c:v>1.8831934199682721</c:v>
                </c:pt>
                <c:pt idx="1107">
                  <c:v>2.3753666003075602</c:v>
                </c:pt>
                <c:pt idx="1108">
                  <c:v>-0.60143326183347801</c:v>
                </c:pt>
                <c:pt idx="1109">
                  <c:v>0.73596208513491401</c:v>
                </c:pt>
                <c:pt idx="1110">
                  <c:v>-4.7286111084311598E-2</c:v>
                </c:pt>
                <c:pt idx="1111">
                  <c:v>0.25773430098951999</c:v>
                </c:pt>
                <c:pt idx="1112">
                  <c:v>0.43693763199356001</c:v>
                </c:pt>
                <c:pt idx="1113">
                  <c:v>1.3224047974617399</c:v>
                </c:pt>
                <c:pt idx="1114">
                  <c:v>2.6091945004307</c:v>
                </c:pt>
                <c:pt idx="1115">
                  <c:v>1.707067082412302</c:v>
                </c:pt>
                <c:pt idx="1116">
                  <c:v>1.0625637397751979</c:v>
                </c:pt>
                <c:pt idx="1117">
                  <c:v>5.3729241861519403</c:v>
                </c:pt>
                <c:pt idx="1118">
                  <c:v>18.9506409837212</c:v>
                </c:pt>
                <c:pt idx="1119">
                  <c:v>-12.3249593556838</c:v>
                </c:pt>
                <c:pt idx="1120">
                  <c:v>-7.5709159621602202</c:v>
                </c:pt>
                <c:pt idx="1121">
                  <c:v>-5.8127887271542598</c:v>
                </c:pt>
                <c:pt idx="1122">
                  <c:v>-3.6418381024524402</c:v>
                </c:pt>
                <c:pt idx="1123">
                  <c:v>-1.3148804260229501</c:v>
                </c:pt>
                <c:pt idx="1124">
                  <c:v>-0.58814636492974004</c:v>
                </c:pt>
                <c:pt idx="1125">
                  <c:v>0.688545730987834</c:v>
                </c:pt>
                <c:pt idx="1126">
                  <c:v>0.66291790034167397</c:v>
                </c:pt>
                <c:pt idx="1127">
                  <c:v>1.409711956646452</c:v>
                </c:pt>
                <c:pt idx="1128">
                  <c:v>1.8123926967769299</c:v>
                </c:pt>
                <c:pt idx="1129">
                  <c:v>0.39297355734716599</c:v>
                </c:pt>
                <c:pt idx="1130">
                  <c:v>-0.51530322821215802</c:v>
                </c:pt>
                <c:pt idx="1131">
                  <c:v>0.52713194098831395</c:v>
                </c:pt>
                <c:pt idx="1132">
                  <c:v>1.1563852530616461</c:v>
                </c:pt>
                <c:pt idx="1133">
                  <c:v>-9.0704945219980598E-2</c:v>
                </c:pt>
                <c:pt idx="1134">
                  <c:v>-7.4636936828843994E-2</c:v>
                </c:pt>
                <c:pt idx="1135">
                  <c:v>-6.0977317480242599E-2</c:v>
                </c:pt>
                <c:pt idx="1136">
                  <c:v>-4.9580532122472598E-2</c:v>
                </c:pt>
                <c:pt idx="1137">
                  <c:v>-0.83414414605802201</c:v>
                </c:pt>
                <c:pt idx="1138">
                  <c:v>-0.49338275136600801</c:v>
                </c:pt>
                <c:pt idx="1139">
                  <c:v>0.53726169800057</c:v>
                </c:pt>
                <c:pt idx="1140">
                  <c:v>-0.42935844550247199</c:v>
                </c:pt>
                <c:pt idx="1141">
                  <c:v>0.57226489919924195</c:v>
                </c:pt>
                <c:pt idx="1142">
                  <c:v>0.37988680674925601</c:v>
                </c:pt>
                <c:pt idx="1143">
                  <c:v>2.6234511657415198</c:v>
                </c:pt>
                <c:pt idx="1144">
                  <c:v>2.32129238390992</c:v>
                </c:pt>
                <c:pt idx="1145">
                  <c:v>-3.5351853765057402</c:v>
                </c:pt>
                <c:pt idx="1146">
                  <c:v>-0.69204995953769999</c:v>
                </c:pt>
                <c:pt idx="1147">
                  <c:v>1.1243757989879659</c:v>
                </c:pt>
                <c:pt idx="1148">
                  <c:v>1.41739370497175</c:v>
                </c:pt>
                <c:pt idx="1149">
                  <c:v>1.5356502748007661</c:v>
                </c:pt>
                <c:pt idx="1150">
                  <c:v>0.74473801547388996</c:v>
                </c:pt>
                <c:pt idx="1151">
                  <c:v>0.21394623977277799</c:v>
                </c:pt>
                <c:pt idx="1152">
                  <c:v>0.66544828135297995</c:v>
                </c:pt>
                <c:pt idx="1153">
                  <c:v>0.91845362699157995</c:v>
                </c:pt>
                <c:pt idx="1154">
                  <c:v>-0.55422626470961001</c:v>
                </c:pt>
                <c:pt idx="1155">
                  <c:v>0.13563631604031179</c:v>
                </c:pt>
                <c:pt idx="1156">
                  <c:v>-1.0264835440100519</c:v>
                </c:pt>
                <c:pt idx="1157">
                  <c:v>-2.5040788099402</c:v>
                </c:pt>
                <c:pt idx="1158">
                  <c:v>-0.93211241833014602</c:v>
                </c:pt>
                <c:pt idx="1159">
                  <c:v>2.4826938073479599</c:v>
                </c:pt>
                <c:pt idx="1160">
                  <c:v>5.3086455874635998</c:v>
                </c:pt>
                <c:pt idx="1161">
                  <c:v>-5.8783941756627396</c:v>
                </c:pt>
                <c:pt idx="1162">
                  <c:v>-3.8952788276565</c:v>
                </c:pt>
                <c:pt idx="1163">
                  <c:v>-1.6711699207000581</c:v>
                </c:pt>
                <c:pt idx="1164">
                  <c:v>-3.37449261007658</c:v>
                </c:pt>
                <c:pt idx="1165">
                  <c:v>2.8627523564238802</c:v>
                </c:pt>
                <c:pt idx="1166">
                  <c:v>-2.8868800365003402</c:v>
                </c:pt>
                <c:pt idx="1167">
                  <c:v>-1.5962642910467579</c:v>
                </c:pt>
                <c:pt idx="1168">
                  <c:v>-2.29932219529422</c:v>
                </c:pt>
                <c:pt idx="1169">
                  <c:v>1.3372540834339219</c:v>
                </c:pt>
                <c:pt idx="1170">
                  <c:v>1.1738329792712441</c:v>
                </c:pt>
                <c:pt idx="1171">
                  <c:v>1.016513953621146</c:v>
                </c:pt>
                <c:pt idx="1172">
                  <c:v>0.87067952454407405</c:v>
                </c:pt>
                <c:pt idx="1173">
                  <c:v>0.73881560300159999</c:v>
                </c:pt>
                <c:pt idx="1174">
                  <c:v>1.4158675321673859</c:v>
                </c:pt>
                <c:pt idx="1175">
                  <c:v>0.98083746248630799</c:v>
                </c:pt>
                <c:pt idx="1176">
                  <c:v>1.45658194636367</c:v>
                </c:pt>
                <c:pt idx="1177">
                  <c:v>9.92940631608316E-2</c:v>
                </c:pt>
                <c:pt idx="1178">
                  <c:v>0.83144411182835198</c:v>
                </c:pt>
                <c:pt idx="1179">
                  <c:v>-0.336022613571552</c:v>
                </c:pt>
                <c:pt idx="1180">
                  <c:v>0.53537107501986203</c:v>
                </c:pt>
                <c:pt idx="1181">
                  <c:v>0.263293598132186</c:v>
                </c:pt>
                <c:pt idx="1182">
                  <c:v>-6.2744595273743196</c:v>
                </c:pt>
                <c:pt idx="1183">
                  <c:v>1.8285246283229379</c:v>
                </c:pt>
                <c:pt idx="1184">
                  <c:v>0.47458900741395599</c:v>
                </c:pt>
                <c:pt idx="1185">
                  <c:v>0.396677894353062</c:v>
                </c:pt>
                <c:pt idx="1186">
                  <c:v>1.12360326892333</c:v>
                </c:pt>
                <c:pt idx="1187">
                  <c:v>-6.0712365588608999E-2</c:v>
                </c:pt>
                <c:pt idx="1188">
                  <c:v>-6.8009175623537001E-3</c:v>
                </c:pt>
                <c:pt idx="1189">
                  <c:v>1.615712008899332</c:v>
                </c:pt>
                <c:pt idx="1190">
                  <c:v>0.97052498568221002</c:v>
                </c:pt>
                <c:pt idx="1191">
                  <c:v>0.52066270298599204</c:v>
                </c:pt>
                <c:pt idx="1192">
                  <c:v>-1.3743595536648221</c:v>
                </c:pt>
                <c:pt idx="1193">
                  <c:v>0.67726910225046599</c:v>
                </c:pt>
                <c:pt idx="1194">
                  <c:v>-1.243511205532468</c:v>
                </c:pt>
                <c:pt idx="1195">
                  <c:v>-2.39142180197218</c:v>
                </c:pt>
                <c:pt idx="1196">
                  <c:v>0.97070388200690005</c:v>
                </c:pt>
                <c:pt idx="1197">
                  <c:v>-3.3180002629850001</c:v>
                </c:pt>
                <c:pt idx="1198">
                  <c:v>1.2925366655567581</c:v>
                </c:pt>
                <c:pt idx="1199">
                  <c:v>1.7423558817814679</c:v>
                </c:pt>
                <c:pt idx="1200">
                  <c:v>9.0902388198379391</c:v>
                </c:pt>
                <c:pt idx="1201">
                  <c:v>-3.3972437777986602</c:v>
                </c:pt>
                <c:pt idx="1202">
                  <c:v>-3.1364788864740398</c:v>
                </c:pt>
                <c:pt idx="1203">
                  <c:v>-1.236599566995416</c:v>
                </c:pt>
                <c:pt idx="1204">
                  <c:v>-1.5750742313874959</c:v>
                </c:pt>
                <c:pt idx="1205">
                  <c:v>-0.92009952649791005</c:v>
                </c:pt>
                <c:pt idx="1206">
                  <c:v>-0.46627242633346599</c:v>
                </c:pt>
                <c:pt idx="1207">
                  <c:v>-0.15993487449443</c:v>
                </c:pt>
                <c:pt idx="1208">
                  <c:v>-0.75438912578527595</c:v>
                </c:pt>
                <c:pt idx="1209">
                  <c:v>0.49586567222082001</c:v>
                </c:pt>
                <c:pt idx="1210">
                  <c:v>1.256856277285592</c:v>
                </c:pt>
                <c:pt idx="1211">
                  <c:v>8.7665887917694002E-2</c:v>
                </c:pt>
                <c:pt idx="1212">
                  <c:v>0.144308495287164</c:v>
                </c:pt>
                <c:pt idx="1213">
                  <c:v>-1.4147155859416181</c:v>
                </c:pt>
                <c:pt idx="1214">
                  <c:v>-2.3262664934282</c:v>
                </c:pt>
                <c:pt idx="1215">
                  <c:v>0.386385963667704</c:v>
                </c:pt>
                <c:pt idx="1216">
                  <c:v>1.2748346810959419</c:v>
                </c:pt>
                <c:pt idx="1217">
                  <c:v>1.772096033164676</c:v>
                </c:pt>
                <c:pt idx="1218">
                  <c:v>0.41388285383156598</c:v>
                </c:pt>
                <c:pt idx="1219">
                  <c:v>0.33709672604351598</c:v>
                </c:pt>
                <c:pt idx="1220">
                  <c:v>-0.520408934951054</c:v>
                </c:pt>
                <c:pt idx="1221">
                  <c:v>-0.23988457398000201</c:v>
                </c:pt>
                <c:pt idx="1222">
                  <c:v>-0.846561571987414</c:v>
                </c:pt>
                <c:pt idx="1223">
                  <c:v>0.40011342123452798</c:v>
                </c:pt>
                <c:pt idx="1224">
                  <c:v>1.162801225218806</c:v>
                </c:pt>
                <c:pt idx="1225">
                  <c:v>-2.38205323243684</c:v>
                </c:pt>
                <c:pt idx="1226">
                  <c:v>1.0633259795091801</c:v>
                </c:pt>
                <c:pt idx="1227">
                  <c:v>0.79197539658237404</c:v>
                </c:pt>
                <c:pt idx="1228">
                  <c:v>0.58484183911519605</c:v>
                </c:pt>
                <c:pt idx="1229">
                  <c:v>-0.36578417633879001</c:v>
                </c:pt>
                <c:pt idx="1230">
                  <c:v>1.4366032576124561</c:v>
                </c:pt>
                <c:pt idx="1231">
                  <c:v>1.70573251799394</c:v>
                </c:pt>
                <c:pt idx="1232">
                  <c:v>1.001478343113454</c:v>
                </c:pt>
                <c:pt idx="1233">
                  <c:v>2.8954006846824001</c:v>
                </c:pt>
                <c:pt idx="1234">
                  <c:v>-0.81471994477978804</c:v>
                </c:pt>
                <c:pt idx="1235">
                  <c:v>-0.72196718231160795</c:v>
                </c:pt>
                <c:pt idx="1236">
                  <c:v>-0.62991920999038398</c:v>
                </c:pt>
                <c:pt idx="1237">
                  <c:v>-1.337030564772878</c:v>
                </c:pt>
                <c:pt idx="1238">
                  <c:v>-0.92435680536620002</c:v>
                </c:pt>
                <c:pt idx="1239">
                  <c:v>-0.62248000696580597</c:v>
                </c:pt>
                <c:pt idx="1240">
                  <c:v>-0.40426510516670999</c:v>
                </c:pt>
                <c:pt idx="1241">
                  <c:v>-1.0425866938392261</c:v>
                </c:pt>
                <c:pt idx="1242">
                  <c:v>0.19347886142872461</c:v>
                </c:pt>
                <c:pt idx="1243">
                  <c:v>0.95945122221822599</c:v>
                </c:pt>
                <c:pt idx="1244">
                  <c:v>1.395047061675152</c:v>
                </c:pt>
                <c:pt idx="1245">
                  <c:v>1.60355139741917</c:v>
                </c:pt>
                <c:pt idx="1246">
                  <c:v>-1.5161581727065541</c:v>
                </c:pt>
                <c:pt idx="1247">
                  <c:v>2.1558740220936601</c:v>
                </c:pt>
                <c:pt idx="1248">
                  <c:v>1.1834260220669679</c:v>
                </c:pt>
                <c:pt idx="1249">
                  <c:v>1.312686923828178</c:v>
                </c:pt>
                <c:pt idx="1250">
                  <c:v>-1.049688689350972</c:v>
                </c:pt>
                <c:pt idx="1251">
                  <c:v>-0.10086006109211321</c:v>
                </c:pt>
                <c:pt idx="1252">
                  <c:v>-2.6779229758604002</c:v>
                </c:pt>
                <c:pt idx="1253">
                  <c:v>-0.19960090803966479</c:v>
                </c:pt>
                <c:pt idx="1254">
                  <c:v>-0.223170217369726</c:v>
                </c:pt>
                <c:pt idx="1255">
                  <c:v>-1.8164159063399561</c:v>
                </c:pt>
                <c:pt idx="1256">
                  <c:v>-1.1433170692933139</c:v>
                </c:pt>
                <c:pt idx="1257">
                  <c:v>-0.66760101250009796</c:v>
                </c:pt>
                <c:pt idx="1258">
                  <c:v>1.2499822948456341</c:v>
                </c:pt>
                <c:pt idx="1259">
                  <c:v>1.600774476711728</c:v>
                </c:pt>
                <c:pt idx="1260">
                  <c:v>0.952479509306288</c:v>
                </c:pt>
                <c:pt idx="1261">
                  <c:v>1.2959157876604319</c:v>
                </c:pt>
                <c:pt idx="1262">
                  <c:v>-0.93140621280188995</c:v>
                </c:pt>
                <c:pt idx="1263">
                  <c:v>-3.8751006897697402</c:v>
                </c:pt>
                <c:pt idx="1264">
                  <c:v>1.7931520238641901E-2</c:v>
                </c:pt>
                <c:pt idx="1265">
                  <c:v>7.7586858237613396E-2</c:v>
                </c:pt>
                <c:pt idx="1266">
                  <c:v>0.11104667362892499</c:v>
                </c:pt>
                <c:pt idx="1267">
                  <c:v>0.12687750549307</c:v>
                </c:pt>
                <c:pt idx="1268">
                  <c:v>-0.66319406828831395</c:v>
                </c:pt>
                <c:pt idx="1269">
                  <c:v>-0.333874466352588</c:v>
                </c:pt>
                <c:pt idx="1270">
                  <c:v>-0.90572588060456805</c:v>
                </c:pt>
                <c:pt idx="1271">
                  <c:v>0.36575822900763799</c:v>
                </c:pt>
                <c:pt idx="1272">
                  <c:v>0.35218979290043401</c:v>
                </c:pt>
                <c:pt idx="1273">
                  <c:v>0.32720507750211802</c:v>
                </c:pt>
                <c:pt idx="1274">
                  <c:v>1.090303877641178</c:v>
                </c:pt>
                <c:pt idx="1275">
                  <c:v>-0.86373106444132997</c:v>
                </c:pt>
                <c:pt idx="1276">
                  <c:v>-2.04898433230036</c:v>
                </c:pt>
                <c:pt idx="1277">
                  <c:v>1.2730057789350719</c:v>
                </c:pt>
                <c:pt idx="1278">
                  <c:v>0.12110937929410399</c:v>
                </c:pt>
                <c:pt idx="1279">
                  <c:v>1.7746365596928519</c:v>
                </c:pt>
                <c:pt idx="1280">
                  <c:v>1.141334737664262</c:v>
                </c:pt>
                <c:pt idx="1281">
                  <c:v>-0.10278589330111559</c:v>
                </c:pt>
                <c:pt idx="1282">
                  <c:v>-0.87819808655855003</c:v>
                </c:pt>
                <c:pt idx="1283">
                  <c:v>1.058415451948798</c:v>
                </c:pt>
                <c:pt idx="1284">
                  <c:v>0.63588699359873402</c:v>
                </c:pt>
                <c:pt idx="1285">
                  <c:v>1.1353247901733039</c:v>
                </c:pt>
                <c:pt idx="1286">
                  <c:v>-0.19213233046152281</c:v>
                </c:pt>
                <c:pt idx="1287">
                  <c:v>-0.22190151539688399</c:v>
                </c:pt>
                <c:pt idx="1288">
                  <c:v>-1.0243208656115581</c:v>
                </c:pt>
                <c:pt idx="1289">
                  <c:v>0.1081159592198962</c:v>
                </c:pt>
                <c:pt idx="1290">
                  <c:v>1.9472695046080499E-2</c:v>
                </c:pt>
                <c:pt idx="1291">
                  <c:v>-0.83127786473665999</c:v>
                </c:pt>
                <c:pt idx="1292">
                  <c:v>-0.53223442738579596</c:v>
                </c:pt>
                <c:pt idx="1293">
                  <c:v>-0.319827507066342</c:v>
                </c:pt>
                <c:pt idx="1294">
                  <c:v>-0.1717614688844224</c:v>
                </c:pt>
                <c:pt idx="1295">
                  <c:v>-0.86495167235102999</c:v>
                </c:pt>
                <c:pt idx="1296">
                  <c:v>1.1224882876053719</c:v>
                </c:pt>
                <c:pt idx="1297">
                  <c:v>-6.5175920470208801E-2</c:v>
                </c:pt>
                <c:pt idx="1298">
                  <c:v>-1.315459123459E-2</c:v>
                </c:pt>
                <c:pt idx="1299">
                  <c:v>2.0193101376516E-2</c:v>
                </c:pt>
                <c:pt idx="1300">
                  <c:v>4.0164492903962401E-2</c:v>
                </c:pt>
                <c:pt idx="1301">
                  <c:v>0.84482053863893003</c:v>
                </c:pt>
                <c:pt idx="1302">
                  <c:v>1.3103075765302701</c:v>
                </c:pt>
                <c:pt idx="1303">
                  <c:v>-0.84076372517341402</c:v>
                </c:pt>
                <c:pt idx="1304">
                  <c:v>0.231167629407348</c:v>
                </c:pt>
                <c:pt idx="1305">
                  <c:v>0.89308026496167603</c:v>
                </c:pt>
                <c:pt idx="1306">
                  <c:v>-1.115603391786776</c:v>
                </c:pt>
                <c:pt idx="1307">
                  <c:v>-0.73576312351067596</c:v>
                </c:pt>
                <c:pt idx="1308">
                  <c:v>-0.46307948948570599</c:v>
                </c:pt>
                <c:pt idx="1309">
                  <c:v>-0.270543046629734</c:v>
                </c:pt>
                <c:pt idx="1310">
                  <c:v>1.4508380310106079</c:v>
                </c:pt>
                <c:pt idx="1311">
                  <c:v>8.1056534605677799E-2</c:v>
                </c:pt>
                <c:pt idx="1312">
                  <c:v>-0.78212441982810799</c:v>
                </c:pt>
                <c:pt idx="1313">
                  <c:v>-0.49303954510664599</c:v>
                </c:pt>
                <c:pt idx="1314">
                  <c:v>-0.28870252542975999</c:v>
                </c:pt>
                <c:pt idx="1315">
                  <c:v>-0.94117684167427795</c:v>
                </c:pt>
                <c:pt idx="1316">
                  <c:v>-0.51259070191343203</c:v>
                </c:pt>
                <c:pt idx="1317">
                  <c:v>0.57403069749161395</c:v>
                </c:pt>
                <c:pt idx="1318">
                  <c:v>0.43473259749052801</c:v>
                </c:pt>
                <c:pt idx="1319">
                  <c:v>0.32710215172419199</c:v>
                </c:pt>
                <c:pt idx="1320">
                  <c:v>-1.3434888995286001</c:v>
                </c:pt>
                <c:pt idx="1321">
                  <c:v>-0.74057138833521396</c:v>
                </c:pt>
                <c:pt idx="1322">
                  <c:v>0.46594455622385</c:v>
                </c:pt>
                <c:pt idx="1323">
                  <c:v>1.2005340177566639</c:v>
                </c:pt>
                <c:pt idx="1324">
                  <c:v>0.81134477660621596</c:v>
                </c:pt>
                <c:pt idx="1325">
                  <c:v>1.3235671609177919</c:v>
                </c:pt>
                <c:pt idx="1326">
                  <c:v>-0.79846971168203795</c:v>
                </c:pt>
                <c:pt idx="1327">
                  <c:v>-0.50417517854988803</c:v>
                </c:pt>
                <c:pt idx="1328">
                  <c:v>-0.29598180520125</c:v>
                </c:pt>
                <c:pt idx="1329">
                  <c:v>-0.15170255931641299</c:v>
                </c:pt>
                <c:pt idx="1330">
                  <c:v>-5.4206372623158201E-2</c:v>
                </c:pt>
                <c:pt idx="1331">
                  <c:v>9.4275629985151998E-3</c:v>
                </c:pt>
                <c:pt idx="1332">
                  <c:v>0.84275171389648396</c:v>
                </c:pt>
                <c:pt idx="1333">
                  <c:v>0.53219040467616996</c:v>
                </c:pt>
                <c:pt idx="1334">
                  <c:v>-1.2751893320088701</c:v>
                </c:pt>
                <c:pt idx="1335">
                  <c:v>0.82654798119791995</c:v>
                </c:pt>
                <c:pt idx="1336">
                  <c:v>1.31218554168626</c:v>
                </c:pt>
                <c:pt idx="1337">
                  <c:v>-1.620207242072482</c:v>
                </c:pt>
                <c:pt idx="1338">
                  <c:v>-0.20790788294735599</c:v>
                </c:pt>
                <c:pt idx="1339">
                  <c:v>0.687569008711166</c:v>
                </c:pt>
                <c:pt idx="1340">
                  <c:v>0.42305935578399201</c:v>
                </c:pt>
                <c:pt idx="1341">
                  <c:v>0.237497698185302</c:v>
                </c:pt>
                <c:pt idx="1342">
                  <c:v>0.11014399454248459</c:v>
                </c:pt>
                <c:pt idx="1343">
                  <c:v>-1.5628037548221381</c:v>
                </c:pt>
                <c:pt idx="1344">
                  <c:v>-0.15728621513799701</c:v>
                </c:pt>
                <c:pt idx="1345">
                  <c:v>3.1131664188785999</c:v>
                </c:pt>
                <c:pt idx="1346">
                  <c:v>3.43211450590612</c:v>
                </c:pt>
                <c:pt idx="1347">
                  <c:v>-2.0856052537767198</c:v>
                </c:pt>
                <c:pt idx="1348">
                  <c:v>-2.2743985766123198</c:v>
                </c:pt>
                <c:pt idx="1349">
                  <c:v>-1.492248083247546</c:v>
                </c:pt>
                <c:pt idx="1350">
                  <c:v>-0.93205261953139396</c:v>
                </c:pt>
                <c:pt idx="1351">
                  <c:v>-0.53737641927970603</c:v>
                </c:pt>
                <c:pt idx="1352">
                  <c:v>0.52901604091396404</c:v>
                </c:pt>
                <c:pt idx="1353">
                  <c:v>0.37913369614196402</c:v>
                </c:pt>
                <c:pt idx="1354">
                  <c:v>1.0614141011303839</c:v>
                </c:pt>
                <c:pt idx="1355">
                  <c:v>-0.14792685709674819</c:v>
                </c:pt>
                <c:pt idx="1356">
                  <c:v>-0.10554537130321399</c:v>
                </c:pt>
                <c:pt idx="1357">
                  <c:v>-7.3950368595862001E-2</c:v>
                </c:pt>
                <c:pt idx="1358">
                  <c:v>-5.0704927741897998E-2</c:v>
                </c:pt>
                <c:pt idx="1359">
                  <c:v>-3.3774667871897E-2</c:v>
                </c:pt>
                <c:pt idx="1360">
                  <c:v>-0.81560014315884399</c:v>
                </c:pt>
                <c:pt idx="1361">
                  <c:v>0.31998348085991402</c:v>
                </c:pt>
                <c:pt idx="1362">
                  <c:v>0.22333381509947201</c:v>
                </c:pt>
                <c:pt idx="1363">
                  <c:v>0.15225186843397059</c:v>
                </c:pt>
                <c:pt idx="1364">
                  <c:v>0.1006164609440654</c:v>
                </c:pt>
                <c:pt idx="1365">
                  <c:v>1.65156853337203</c:v>
                </c:pt>
                <c:pt idx="1366">
                  <c:v>0.95974722297398596</c:v>
                </c:pt>
                <c:pt idx="1367">
                  <c:v>-0.31289712994032398</c:v>
                </c:pt>
                <c:pt idx="1368">
                  <c:v>0.49158668918368797</c:v>
                </c:pt>
                <c:pt idx="1369">
                  <c:v>-0.61470408681717603</c:v>
                </c:pt>
                <c:pt idx="1370">
                  <c:v>0.30799415956781601</c:v>
                </c:pt>
                <c:pt idx="1371">
                  <c:v>7.8592442982862401E-2</c:v>
                </c:pt>
                <c:pt idx="1372">
                  <c:v>-0.86333864321332199</c:v>
                </c:pt>
                <c:pt idx="1373">
                  <c:v>-0.62010227536157803</c:v>
                </c:pt>
                <c:pt idx="1374">
                  <c:v>0.35561685469888199</c:v>
                </c:pt>
                <c:pt idx="1375">
                  <c:v>0.1571399625507626</c:v>
                </c:pt>
                <c:pt idx="1376">
                  <c:v>-0.76902105391888598</c:v>
                </c:pt>
                <c:pt idx="1377">
                  <c:v>-0.52025605289085197</c:v>
                </c:pt>
                <c:pt idx="1378">
                  <c:v>0.45427957272945801</c:v>
                </c:pt>
                <c:pt idx="1379">
                  <c:v>0.25047310830897002</c:v>
                </c:pt>
                <c:pt idx="1380">
                  <c:v>0.11089225116610039</c:v>
                </c:pt>
                <c:pt idx="1381">
                  <c:v>1.8184244619978539E-2</c:v>
                </c:pt>
                <c:pt idx="1382">
                  <c:v>-0.83508300900552201</c:v>
                </c:pt>
                <c:pt idx="1383">
                  <c:v>-1.331732103724276</c:v>
                </c:pt>
                <c:pt idx="1384">
                  <c:v>-0.78713264738506605</c:v>
                </c:pt>
                <c:pt idx="1385">
                  <c:v>-0.408778971923136</c:v>
                </c:pt>
                <c:pt idx="1386">
                  <c:v>-0.94650844205930396</c:v>
                </c:pt>
                <c:pt idx="1387">
                  <c:v>-1.2396426604897841</c:v>
                </c:pt>
                <c:pt idx="1388">
                  <c:v>0.22225763675105001</c:v>
                </c:pt>
                <c:pt idx="1389">
                  <c:v>-0.45920588295688602</c:v>
                </c:pt>
                <c:pt idx="1390">
                  <c:v>-0.86505081454737798</c:v>
                </c:pt>
                <c:pt idx="1391">
                  <c:v>0.50851985588007798</c:v>
                </c:pt>
                <c:pt idx="1392">
                  <c:v>0.55196966826440197</c:v>
                </c:pt>
                <c:pt idx="1393">
                  <c:v>1.3470727822561921</c:v>
                </c:pt>
                <c:pt idx="1394">
                  <c:v>0.98901580008094203</c:v>
                </c:pt>
                <c:pt idx="1395">
                  <c:v>1.5123935915434881</c:v>
                </c:pt>
                <c:pt idx="1396">
                  <c:v>0.97653209054133805</c:v>
                </c:pt>
                <c:pt idx="1397">
                  <c:v>0.59530097645325797</c:v>
                </c:pt>
                <c:pt idx="1398">
                  <c:v>0.32872907738246199</c:v>
                </c:pt>
                <c:pt idx="1399">
                  <c:v>0.94034883894575205</c:v>
                </c:pt>
                <c:pt idx="1400">
                  <c:v>0.48637497393023599</c:v>
                </c:pt>
                <c:pt idx="1401">
                  <c:v>0.97317561034734401</c:v>
                </c:pt>
                <c:pt idx="1402">
                  <c:v>0.439472126344574</c:v>
                </c:pt>
                <c:pt idx="1403">
                  <c:v>-0.70994803034399201</c:v>
                </c:pt>
                <c:pt idx="1404">
                  <c:v>-0.603991947765952</c:v>
                </c:pt>
                <c:pt idx="1405">
                  <c:v>-1.3035782695749161</c:v>
                </c:pt>
                <c:pt idx="1406">
                  <c:v>-9.3633091550770597E-2</c:v>
                </c:pt>
                <c:pt idx="1407">
                  <c:v>-0.91841155834243204</c:v>
                </c:pt>
                <c:pt idx="1408">
                  <c:v>-1.393256851370664</c:v>
                </c:pt>
                <c:pt idx="1409">
                  <c:v>-0.83210431175405397</c:v>
                </c:pt>
                <c:pt idx="1410">
                  <c:v>-0.44136298680009001</c:v>
                </c:pt>
                <c:pt idx="1411">
                  <c:v>-0.96975104999319195</c:v>
                </c:pt>
                <c:pt idx="1412">
                  <c:v>0.33186463333720201</c:v>
                </c:pt>
                <c:pt idx="1413">
                  <c:v>-0.45520727053006199</c:v>
                </c:pt>
                <c:pt idx="1414">
                  <c:v>-0.92745810707910203</c:v>
                </c:pt>
                <c:pt idx="1415">
                  <c:v>0.40738660153236</c:v>
                </c:pt>
                <c:pt idx="1416">
                  <c:v>1.224981357559908</c:v>
                </c:pt>
                <c:pt idx="1417">
                  <c:v>9.28472336246082E-2</c:v>
                </c:pt>
                <c:pt idx="1418">
                  <c:v>0.17269230271849481</c:v>
                </c:pt>
                <c:pt idx="1419">
                  <c:v>-0.57891527689452404</c:v>
                </c:pt>
                <c:pt idx="1420">
                  <c:v>-0.229237239552216</c:v>
                </c:pt>
                <c:pt idx="1421">
                  <c:v>6.4566358878830803E-4</c:v>
                </c:pt>
                <c:pt idx="1422">
                  <c:v>0.93824540810784995</c:v>
                </c:pt>
                <c:pt idx="1423">
                  <c:v>3.0693526064607601</c:v>
                </c:pt>
                <c:pt idx="1424">
                  <c:v>-1.293730217487316</c:v>
                </c:pt>
                <c:pt idx="1425">
                  <c:v>5.3924287555077402E-4</c:v>
                </c:pt>
                <c:pt idx="1426">
                  <c:v>0.81210765475091595</c:v>
                </c:pt>
                <c:pt idx="1427">
                  <c:v>0.48915963183864603</c:v>
                </c:pt>
                <c:pt idx="1428">
                  <c:v>-1.323695305258384</c:v>
                </c:pt>
                <c:pt idx="1429">
                  <c:v>-1.6996277948951879E-2</c:v>
                </c:pt>
                <c:pt idx="1430">
                  <c:v>-0.784564413056836</c:v>
                </c:pt>
                <c:pt idx="1431">
                  <c:v>-0.43545453553725799</c:v>
                </c:pt>
                <c:pt idx="1432">
                  <c:v>-0.1963199109492364</c:v>
                </c:pt>
                <c:pt idx="1433">
                  <c:v>0.75627902090901</c:v>
                </c:pt>
                <c:pt idx="1434">
                  <c:v>-0.26936228782316002</c:v>
                </c:pt>
                <c:pt idx="1435">
                  <c:v>0.68775869004720402</c:v>
                </c:pt>
                <c:pt idx="1436">
                  <c:v>-1.1254213521755081</c:v>
                </c:pt>
                <c:pt idx="1437">
                  <c:v>0.17176808823660919</c:v>
                </c:pt>
                <c:pt idx="1438">
                  <c:v>0.18304117377272061</c:v>
                </c:pt>
                <c:pt idx="1439">
                  <c:v>0.18146800555283299</c:v>
                </c:pt>
                <c:pt idx="1440">
                  <c:v>0.96564597315295597</c:v>
                </c:pt>
                <c:pt idx="1441">
                  <c:v>-1.7624877099949141</c:v>
                </c:pt>
                <c:pt idx="1442">
                  <c:v>0.57839828696849405</c:v>
                </c:pt>
                <c:pt idx="1443">
                  <c:v>1.2245740103507441</c:v>
                </c:pt>
                <c:pt idx="1444">
                  <c:v>-1.493474077541896E-2</c:v>
                </c:pt>
                <c:pt idx="1445">
                  <c:v>-0.79085622003264</c:v>
                </c:pt>
                <c:pt idx="1446">
                  <c:v>-1.2399826797659119</c:v>
                </c:pt>
                <c:pt idx="1447">
                  <c:v>-0.66981105646234596</c:v>
                </c:pt>
                <c:pt idx="1448">
                  <c:v>-0.28137189517836803</c:v>
                </c:pt>
                <c:pt idx="1449">
                  <c:v>1.5617626878919419</c:v>
                </c:pt>
                <c:pt idx="1450">
                  <c:v>-0.53052760099930996</c:v>
                </c:pt>
                <c:pt idx="1451">
                  <c:v>-0.22930814438948399</c:v>
                </c:pt>
                <c:pt idx="1452">
                  <c:v>0.76360775217986399</c:v>
                </c:pt>
                <c:pt idx="1453">
                  <c:v>1.349763045501486</c:v>
                </c:pt>
                <c:pt idx="1454">
                  <c:v>6.7087693438450405E-2</c:v>
                </c:pt>
                <c:pt idx="1455">
                  <c:v>5.4097180423818197E-2</c:v>
                </c:pt>
                <c:pt idx="1456">
                  <c:v>-1.5434272128303499</c:v>
                </c:pt>
                <c:pt idx="1457">
                  <c:v>1.495310909980466</c:v>
                </c:pt>
                <c:pt idx="1458">
                  <c:v>0.15501631497609319</c:v>
                </c:pt>
                <c:pt idx="1459">
                  <c:v>0.89513557135950605</c:v>
                </c:pt>
                <c:pt idx="1460">
                  <c:v>0.52370551649068997</c:v>
                </c:pt>
                <c:pt idx="1461">
                  <c:v>0.26666648730021397</c:v>
                </c:pt>
                <c:pt idx="1462">
                  <c:v>9.3299095558285403E-2</c:v>
                </c:pt>
                <c:pt idx="1463">
                  <c:v>-1.9619387553784621E-2</c:v>
                </c:pt>
                <c:pt idx="1464">
                  <c:v>-0.88307267729096395</c:v>
                </c:pt>
                <c:pt idx="1465">
                  <c:v>0.20430879478675801</c:v>
                </c:pt>
                <c:pt idx="1466">
                  <c:v>-1.504709606982366</c:v>
                </c:pt>
                <c:pt idx="1467">
                  <c:v>0.668955460041192</c:v>
                </c:pt>
                <c:pt idx="1468">
                  <c:v>0.41247336858158601</c:v>
                </c:pt>
                <c:pt idx="1469">
                  <c:v>1.026034855781764</c:v>
                </c:pt>
                <c:pt idx="1470">
                  <c:v>0.56921177453542404</c:v>
                </c:pt>
                <c:pt idx="1471">
                  <c:v>0.25653212189430002</c:v>
                </c:pt>
                <c:pt idx="1472">
                  <c:v>-0.74500036662157598</c:v>
                </c:pt>
                <c:pt idx="1473">
                  <c:v>-1.3379524270235279</c:v>
                </c:pt>
                <c:pt idx="1474">
                  <c:v>-0.85339499298600796</c:v>
                </c:pt>
                <c:pt idx="1475">
                  <c:v>-1.303547679298066</c:v>
                </c:pt>
                <c:pt idx="1476">
                  <c:v>6.2333814348819003E-2</c:v>
                </c:pt>
                <c:pt idx="1477">
                  <c:v>0.91496956198895396</c:v>
                </c:pt>
                <c:pt idx="1478">
                  <c:v>0.61280836318687604</c:v>
                </c:pt>
                <c:pt idx="1479">
                  <c:v>-0.39857331815524599</c:v>
                </c:pt>
                <c:pt idx="1480">
                  <c:v>0.57357953935834405</c:v>
                </c:pt>
                <c:pt idx="1481">
                  <c:v>1.155970517881856</c:v>
                </c:pt>
                <c:pt idx="1482">
                  <c:v>0.673470921631528</c:v>
                </c:pt>
                <c:pt idx="1483">
                  <c:v>0.33987812724307598</c:v>
                </c:pt>
                <c:pt idx="1484">
                  <c:v>-1.4723337269679759</c:v>
                </c:pt>
                <c:pt idx="1485">
                  <c:v>-0.15829169135593679</c:v>
                </c:pt>
                <c:pt idx="1486">
                  <c:v>-0.1210494619782134</c:v>
                </c:pt>
                <c:pt idx="1487">
                  <c:v>-9.2207239625359205E-2</c:v>
                </c:pt>
                <c:pt idx="1488">
                  <c:v>-6.9850734444333401E-2</c:v>
                </c:pt>
                <c:pt idx="1489">
                  <c:v>-0.846234381995846</c:v>
                </c:pt>
                <c:pt idx="1490">
                  <c:v>-0.49961326505302001</c:v>
                </c:pt>
                <c:pt idx="1491">
                  <c:v>-0.25910868414150801</c:v>
                </c:pt>
                <c:pt idx="1492">
                  <c:v>-0.88993812010040396</c:v>
                </c:pt>
                <c:pt idx="1493">
                  <c:v>-0.450040327271376</c:v>
                </c:pt>
                <c:pt idx="1494">
                  <c:v>0.63993809231999998</c:v>
                </c:pt>
                <c:pt idx="1495">
                  <c:v>2.0860715118868001</c:v>
                </c:pt>
                <c:pt idx="1496">
                  <c:v>0.51430180270269399</c:v>
                </c:pt>
                <c:pt idx="1497">
                  <c:v>-0.49421197239936199</c:v>
                </c:pt>
                <c:pt idx="1498">
                  <c:v>0.48430982640114001</c:v>
                </c:pt>
                <c:pt idx="1499">
                  <c:v>0.28127983154870001</c:v>
                </c:pt>
                <c:pt idx="1500">
                  <c:v>0.14093175075998221</c:v>
                </c:pt>
                <c:pt idx="1501">
                  <c:v>-0.74714269900168195</c:v>
                </c:pt>
                <c:pt idx="1502">
                  <c:v>0.318481146532548</c:v>
                </c:pt>
                <c:pt idx="1503">
                  <c:v>-0.61586580106978195</c:v>
                </c:pt>
                <c:pt idx="1504">
                  <c:v>-1.1726011527142961</c:v>
                </c:pt>
                <c:pt idx="1505">
                  <c:v>0.12049502131547141</c:v>
                </c:pt>
                <c:pt idx="1506">
                  <c:v>1.7183135442986639</c:v>
                </c:pt>
                <c:pt idx="1507">
                  <c:v>2.63930116751854</c:v>
                </c:pt>
                <c:pt idx="1508">
                  <c:v>-0.87437118345657605</c:v>
                </c:pt>
                <c:pt idx="1509">
                  <c:v>-0.65450052671360204</c:v>
                </c:pt>
                <c:pt idx="1510">
                  <c:v>0.30778066433948198</c:v>
                </c:pt>
                <c:pt idx="1511">
                  <c:v>0.1027719380064442</c:v>
                </c:pt>
                <c:pt idx="1512">
                  <c:v>-3.0558234213439998E-2</c:v>
                </c:pt>
                <c:pt idx="1513">
                  <c:v>0.68109615192401796</c:v>
                </c:pt>
                <c:pt idx="1514">
                  <c:v>-0.49204083520888803</c:v>
                </c:pt>
                <c:pt idx="1515">
                  <c:v>0.38305012039532199</c:v>
                </c:pt>
                <c:pt idx="1516">
                  <c:v>-0.67374814194699195</c:v>
                </c:pt>
                <c:pt idx="1517">
                  <c:v>-2.8926318993529399</c:v>
                </c:pt>
                <c:pt idx="1518">
                  <c:v>-3.3542737663063602</c:v>
                </c:pt>
                <c:pt idx="1519">
                  <c:v>-1.1052916984607959</c:v>
                </c:pt>
                <c:pt idx="1520">
                  <c:v>0.35499578567019002</c:v>
                </c:pt>
                <c:pt idx="1521">
                  <c:v>-0.33413217945007401</c:v>
                </c:pt>
                <c:pt idx="1522">
                  <c:v>-0.74997762673887003</c:v>
                </c:pt>
                <c:pt idx="1523">
                  <c:v>1.4045523723125819</c:v>
                </c:pt>
                <c:pt idx="1524">
                  <c:v>0.30788617636978199</c:v>
                </c:pt>
                <c:pt idx="1525">
                  <c:v>1.1934302543337321</c:v>
                </c:pt>
                <c:pt idx="1526">
                  <c:v>0.89894199075463399</c:v>
                </c:pt>
                <c:pt idx="1527">
                  <c:v>-0.91383991197418402</c:v>
                </c:pt>
                <c:pt idx="1528">
                  <c:v>-0.41926954260048799</c:v>
                </c:pt>
                <c:pt idx="1529">
                  <c:v>-1.676258213930292</c:v>
                </c:pt>
                <c:pt idx="1530">
                  <c:v>0.78804700010400797</c:v>
                </c:pt>
                <c:pt idx="1531">
                  <c:v>0.70693017348064602</c:v>
                </c:pt>
                <c:pt idx="1532">
                  <c:v>0.62299635449770796</c:v>
                </c:pt>
                <c:pt idx="1533">
                  <c:v>0.54145066874043402</c:v>
                </c:pt>
                <c:pt idx="1534">
                  <c:v>0.46520116216185797</c:v>
                </c:pt>
                <c:pt idx="1535">
                  <c:v>-0.39724848882876601</c:v>
                </c:pt>
                <c:pt idx="1536">
                  <c:v>1.460911865315194</c:v>
                </c:pt>
                <c:pt idx="1537">
                  <c:v>0.96925250477771396</c:v>
                </c:pt>
                <c:pt idx="1538">
                  <c:v>1.4095382685506499</c:v>
                </c:pt>
                <c:pt idx="1539">
                  <c:v>2.4129089500061598</c:v>
                </c:pt>
                <c:pt idx="1540">
                  <c:v>1.342562162433556</c:v>
                </c:pt>
                <c:pt idx="1541">
                  <c:v>0.61021252966388995</c:v>
                </c:pt>
                <c:pt idx="1542">
                  <c:v>-2.2573520386907999</c:v>
                </c:pt>
                <c:pt idx="1543">
                  <c:v>-1.5676992875276881</c:v>
                </c:pt>
                <c:pt idx="1544">
                  <c:v>2.1114221918350999</c:v>
                </c:pt>
                <c:pt idx="1545">
                  <c:v>1.937131731514282</c:v>
                </c:pt>
                <c:pt idx="1546">
                  <c:v>1.7382768409973539</c:v>
                </c:pt>
                <c:pt idx="1547">
                  <c:v>-5.4058227269463799E-2</c:v>
                </c:pt>
                <c:pt idx="1548">
                  <c:v>0.41282489804101602</c:v>
                </c:pt>
                <c:pt idx="1549">
                  <c:v>-0.90122188883213605</c:v>
                </c:pt>
                <c:pt idx="1550">
                  <c:v>1.492597108717606</c:v>
                </c:pt>
                <c:pt idx="1551">
                  <c:v>2.9255338108948798</c:v>
                </c:pt>
                <c:pt idx="1552">
                  <c:v>0.51315147946690798</c:v>
                </c:pt>
                <c:pt idx="1553">
                  <c:v>-4.9971532392283597</c:v>
                </c:pt>
                <c:pt idx="1554">
                  <c:v>-4.2519523280297404</c:v>
                </c:pt>
                <c:pt idx="1555">
                  <c:v>-1.9967162323258461</c:v>
                </c:pt>
                <c:pt idx="1556">
                  <c:v>1.892930464593032</c:v>
                </c:pt>
                <c:pt idx="1557">
                  <c:v>2.65650193563802</c:v>
                </c:pt>
                <c:pt idx="1558">
                  <c:v>3.0130048944341201</c:v>
                </c:pt>
                <c:pt idx="1559">
                  <c:v>2.3042498375495599</c:v>
                </c:pt>
                <c:pt idx="1560">
                  <c:v>1.7538779545330001</c:v>
                </c:pt>
                <c:pt idx="1561">
                  <c:v>4.5078445195442196</c:v>
                </c:pt>
                <c:pt idx="1562">
                  <c:v>-2.71215646896216</c:v>
                </c:pt>
                <c:pt idx="1563">
                  <c:v>-5.5387758557498996</c:v>
                </c:pt>
                <c:pt idx="1564">
                  <c:v>8.8424445105894396</c:v>
                </c:pt>
                <c:pt idx="1565">
                  <c:v>-108.9295144405922</c:v>
                </c:pt>
                <c:pt idx="1566">
                  <c:v>-39.754025978216802</c:v>
                </c:pt>
                <c:pt idx="1567">
                  <c:v>-139.80286861886759</c:v>
                </c:pt>
                <c:pt idx="1568">
                  <c:v>-71.564372024647597</c:v>
                </c:pt>
                <c:pt idx="1569">
                  <c:v>-106.18335331507021</c:v>
                </c:pt>
                <c:pt idx="1570">
                  <c:v>-57.510159337170002</c:v>
                </c:pt>
                <c:pt idx="1571">
                  <c:v>-16.670722737500601</c:v>
                </c:pt>
                <c:pt idx="1572">
                  <c:v>-61.107982875552999</c:v>
                </c:pt>
                <c:pt idx="1573">
                  <c:v>65.066818010478201</c:v>
                </c:pt>
                <c:pt idx="1574">
                  <c:v>66.961725757096801</c:v>
                </c:pt>
                <c:pt idx="1575">
                  <c:v>51.602983929602402</c:v>
                </c:pt>
                <c:pt idx="1576">
                  <c:v>-68.425178661146006</c:v>
                </c:pt>
                <c:pt idx="1577">
                  <c:v>-12.40591987878304</c:v>
                </c:pt>
                <c:pt idx="1578">
                  <c:v>19.839360555246401</c:v>
                </c:pt>
                <c:pt idx="1579">
                  <c:v>11.2395456370843</c:v>
                </c:pt>
                <c:pt idx="1580">
                  <c:v>-1.123733837902682</c:v>
                </c:pt>
                <c:pt idx="1581">
                  <c:v>-1.5308297349125459</c:v>
                </c:pt>
                <c:pt idx="1582">
                  <c:v>-0.13134169328795281</c:v>
                </c:pt>
                <c:pt idx="1583">
                  <c:v>-2.46402472348276E-4</c:v>
                </c:pt>
              </c:numCache>
            </c:numRef>
          </c:val>
          <c:smooth val="0"/>
          <c:extLst>
            <c:ext xmlns:c16="http://schemas.microsoft.com/office/drawing/2014/chart" uri="{C3380CC4-5D6E-409C-BE32-E72D297353CC}">
              <c16:uniqueId val="{00000001-EABC-4DCA-AAAD-23884D76DC82}"/>
            </c:ext>
          </c:extLst>
        </c:ser>
        <c:ser>
          <c:idx val="2"/>
          <c:order val="2"/>
          <c:spPr>
            <a:ln w="3175" cap="rnd">
              <a:solidFill>
                <a:schemeClr val="accent3"/>
              </a:solidFill>
              <a:round/>
            </a:ln>
            <a:effectLst/>
          </c:spPr>
          <c:marker>
            <c:symbol val="none"/>
          </c:marker>
          <c:cat>
            <c:numRef>
              <c:f>Amsterd_Lithuania_600LPF_125Ah!$A$2:$A$1585</c:f>
              <c:numCache>
                <c:formatCode>General</c:formatCode>
                <c:ptCount val="158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numCache>
            </c:numRef>
          </c:cat>
          <c:val>
            <c:numRef>
              <c:f>Amsterd_Lithuania_600LPF_125Ah!$G$2:$G$1585</c:f>
              <c:numCache>
                <c:formatCode>General</c:formatCode>
                <c:ptCount val="1584"/>
                <c:pt idx="0">
                  <c:v>0</c:v>
                </c:pt>
                <c:pt idx="1">
                  <c:v>0.15000356422751582</c:v>
                </c:pt>
                <c:pt idx="2">
                  <c:v>2.6718155972729372E-4</c:v>
                </c:pt>
                <c:pt idx="3">
                  <c:v>15.814428260026951</c:v>
                </c:pt>
                <c:pt idx="4">
                  <c:v>54.060963950502185</c:v>
                </c:pt>
                <c:pt idx="5">
                  <c:v>93.886997636666706</c:v>
                </c:pt>
                <c:pt idx="6">
                  <c:v>123.1564090952034</c:v>
                </c:pt>
                <c:pt idx="7">
                  <c:v>148.02686727869792</c:v>
                </c:pt>
                <c:pt idx="8">
                  <c:v>172.35325931124689</c:v>
                </c:pt>
                <c:pt idx="9">
                  <c:v>198.74466132318719</c:v>
                </c:pt>
                <c:pt idx="10">
                  <c:v>202.0862562695973</c:v>
                </c:pt>
                <c:pt idx="11">
                  <c:v>185.7388442333193</c:v>
                </c:pt>
                <c:pt idx="12">
                  <c:v>176.9478053474817</c:v>
                </c:pt>
                <c:pt idx="13">
                  <c:v>213.82474105311749</c:v>
                </c:pt>
                <c:pt idx="14">
                  <c:v>291.45554919971011</c:v>
                </c:pt>
                <c:pt idx="15">
                  <c:v>467.9085656854179</c:v>
                </c:pt>
                <c:pt idx="16">
                  <c:v>547.63247449312291</c:v>
                </c:pt>
                <c:pt idx="17">
                  <c:v>591.15826389184281</c:v>
                </c:pt>
                <c:pt idx="18">
                  <c:v>618.05321335612712</c:v>
                </c:pt>
                <c:pt idx="19">
                  <c:v>635.10386254287209</c:v>
                </c:pt>
                <c:pt idx="20">
                  <c:v>630.92293270471259</c:v>
                </c:pt>
                <c:pt idx="21">
                  <c:v>602.78346919427304</c:v>
                </c:pt>
                <c:pt idx="22">
                  <c:v>574.16995831967643</c:v>
                </c:pt>
                <c:pt idx="23">
                  <c:v>554.54049740896289</c:v>
                </c:pt>
                <c:pt idx="24">
                  <c:v>520.11652149217252</c:v>
                </c:pt>
                <c:pt idx="25">
                  <c:v>477.95398861319188</c:v>
                </c:pt>
                <c:pt idx="26">
                  <c:v>450.36550141881298</c:v>
                </c:pt>
                <c:pt idx="27">
                  <c:v>433.68577186490188</c:v>
                </c:pt>
                <c:pt idx="28">
                  <c:v>421.77443391054356</c:v>
                </c:pt>
                <c:pt idx="29">
                  <c:v>412.91733100128658</c:v>
                </c:pt>
                <c:pt idx="30">
                  <c:v>407.5713729376983</c:v>
                </c:pt>
                <c:pt idx="31">
                  <c:v>404.30472456946325</c:v>
                </c:pt>
                <c:pt idx="32">
                  <c:v>404.0344969222536</c:v>
                </c:pt>
                <c:pt idx="33">
                  <c:v>404.01468345248912</c:v>
                </c:pt>
                <c:pt idx="34">
                  <c:v>403.01007702771238</c:v>
                </c:pt>
                <c:pt idx="35">
                  <c:v>404.24169020192727</c:v>
                </c:pt>
                <c:pt idx="36">
                  <c:v>409.32626367330994</c:v>
                </c:pt>
                <c:pt idx="37">
                  <c:v>409.02125041495799</c:v>
                </c:pt>
                <c:pt idx="38">
                  <c:v>416.22698361654</c:v>
                </c:pt>
                <c:pt idx="39">
                  <c:v>426.26856880571847</c:v>
                </c:pt>
                <c:pt idx="40">
                  <c:v>406.41376425459305</c:v>
                </c:pt>
                <c:pt idx="41">
                  <c:v>355.9090864135581</c:v>
                </c:pt>
                <c:pt idx="42">
                  <c:v>257.16884752515779</c:v>
                </c:pt>
                <c:pt idx="43">
                  <c:v>174.0550210866738</c:v>
                </c:pt>
                <c:pt idx="44">
                  <c:v>123.81440518918799</c:v>
                </c:pt>
                <c:pt idx="45">
                  <c:v>114.7650319462212</c:v>
                </c:pt>
                <c:pt idx="46">
                  <c:v>121.9677170402079</c:v>
                </c:pt>
                <c:pt idx="47">
                  <c:v>114.7313070329094</c:v>
                </c:pt>
                <c:pt idx="48">
                  <c:v>105.86575067727239</c:v>
                </c:pt>
                <c:pt idx="49">
                  <c:v>107.62394008303259</c:v>
                </c:pt>
                <c:pt idx="50">
                  <c:v>120.70860326460181</c:v>
                </c:pt>
                <c:pt idx="51">
                  <c:v>128.95813199000972</c:v>
                </c:pt>
                <c:pt idx="52">
                  <c:v>126.18236257779961</c:v>
                </c:pt>
                <c:pt idx="53">
                  <c:v>141.35464840389659</c:v>
                </c:pt>
                <c:pt idx="54">
                  <c:v>194.86281733802642</c:v>
                </c:pt>
                <c:pt idx="55">
                  <c:v>261.74652922911599</c:v>
                </c:pt>
                <c:pt idx="56">
                  <c:v>327.3583084534053</c:v>
                </c:pt>
                <c:pt idx="57">
                  <c:v>396.65244867498541</c:v>
                </c:pt>
                <c:pt idx="58">
                  <c:v>458.5994334174996</c:v>
                </c:pt>
                <c:pt idx="59">
                  <c:v>634.21627657875661</c:v>
                </c:pt>
                <c:pt idx="60">
                  <c:v>729.54889885808905</c:v>
                </c:pt>
                <c:pt idx="61">
                  <c:v>780.55403932399861</c:v>
                </c:pt>
                <c:pt idx="62">
                  <c:v>815.99684287399111</c:v>
                </c:pt>
                <c:pt idx="63">
                  <c:v>840.61566522011969</c:v>
                </c:pt>
                <c:pt idx="64">
                  <c:v>848.52965898429477</c:v>
                </c:pt>
                <c:pt idx="65">
                  <c:v>846.08903923684647</c:v>
                </c:pt>
                <c:pt idx="66">
                  <c:v>843.6687323751936</c:v>
                </c:pt>
                <c:pt idx="67">
                  <c:v>840.10504410291423</c:v>
                </c:pt>
                <c:pt idx="68">
                  <c:v>835.13498845851086</c:v>
                </c:pt>
                <c:pt idx="69">
                  <c:v>829.75362552300692</c:v>
                </c:pt>
                <c:pt idx="70">
                  <c:v>824.33015347404694</c:v>
                </c:pt>
                <c:pt idx="71">
                  <c:v>819.4953217379292</c:v>
                </c:pt>
                <c:pt idx="72">
                  <c:v>814.89463646672789</c:v>
                </c:pt>
                <c:pt idx="73">
                  <c:v>809.92924270641811</c:v>
                </c:pt>
                <c:pt idx="74">
                  <c:v>806.01277645799644</c:v>
                </c:pt>
                <c:pt idx="75">
                  <c:v>803.69779199802474</c:v>
                </c:pt>
                <c:pt idx="76">
                  <c:v>802.49351062640494</c:v>
                </c:pt>
                <c:pt idx="77">
                  <c:v>801.19020210067799</c:v>
                </c:pt>
                <c:pt idx="78">
                  <c:v>798.98643279854286</c:v>
                </c:pt>
                <c:pt idx="79">
                  <c:v>795.97615608119156</c:v>
                </c:pt>
                <c:pt idx="80">
                  <c:v>793.83446062598159</c:v>
                </c:pt>
                <c:pt idx="81">
                  <c:v>793.62163279498498</c:v>
                </c:pt>
                <c:pt idx="82">
                  <c:v>793.30590677291843</c:v>
                </c:pt>
                <c:pt idx="83">
                  <c:v>792.82179402771965</c:v>
                </c:pt>
                <c:pt idx="84">
                  <c:v>790.59716500885202</c:v>
                </c:pt>
                <c:pt idx="85">
                  <c:v>786.92628381988948</c:v>
                </c:pt>
                <c:pt idx="86">
                  <c:v>785.81991410955357</c:v>
                </c:pt>
                <c:pt idx="87">
                  <c:v>786.29304766105349</c:v>
                </c:pt>
                <c:pt idx="88">
                  <c:v>786.27129944814999</c:v>
                </c:pt>
                <c:pt idx="89">
                  <c:v>786.27989796836403</c:v>
                </c:pt>
                <c:pt idx="90">
                  <c:v>788.24404399096522</c:v>
                </c:pt>
                <c:pt idx="91">
                  <c:v>791.48748533101286</c:v>
                </c:pt>
                <c:pt idx="92">
                  <c:v>792.41073430747042</c:v>
                </c:pt>
                <c:pt idx="93">
                  <c:v>791.96355268320963</c:v>
                </c:pt>
                <c:pt idx="94">
                  <c:v>792.14666619415232</c:v>
                </c:pt>
                <c:pt idx="95">
                  <c:v>791.43955276198312</c:v>
                </c:pt>
                <c:pt idx="96">
                  <c:v>789.98491809778409</c:v>
                </c:pt>
                <c:pt idx="97">
                  <c:v>789.10934322916887</c:v>
                </c:pt>
                <c:pt idx="98">
                  <c:v>788.85164953302206</c:v>
                </c:pt>
                <c:pt idx="99">
                  <c:v>788.851881557963</c:v>
                </c:pt>
                <c:pt idx="100">
                  <c:v>788.66165658374098</c:v>
                </c:pt>
                <c:pt idx="101">
                  <c:v>788.15232333310416</c:v>
                </c:pt>
                <c:pt idx="102">
                  <c:v>787.80789399776313</c:v>
                </c:pt>
                <c:pt idx="103">
                  <c:v>787.36184914540945</c:v>
                </c:pt>
                <c:pt idx="104">
                  <c:v>786.88856689731449</c:v>
                </c:pt>
                <c:pt idx="105">
                  <c:v>787.14110981035981</c:v>
                </c:pt>
                <c:pt idx="106">
                  <c:v>787.11751528760442</c:v>
                </c:pt>
                <c:pt idx="107">
                  <c:v>786.17744676366669</c:v>
                </c:pt>
                <c:pt idx="108">
                  <c:v>787.11748513084444</c:v>
                </c:pt>
                <c:pt idx="109">
                  <c:v>789.23831636874502</c:v>
                </c:pt>
                <c:pt idx="110">
                  <c:v>790.79440588351474</c:v>
                </c:pt>
                <c:pt idx="111">
                  <c:v>792.45186745283092</c:v>
                </c:pt>
                <c:pt idx="112">
                  <c:v>793.59482336025417</c:v>
                </c:pt>
                <c:pt idx="113">
                  <c:v>793.60194488316756</c:v>
                </c:pt>
                <c:pt idx="114">
                  <c:v>793.59644413706678</c:v>
                </c:pt>
                <c:pt idx="115">
                  <c:v>793.89391155566943</c:v>
                </c:pt>
                <c:pt idx="116">
                  <c:v>793.69007165127903</c:v>
                </c:pt>
                <c:pt idx="117">
                  <c:v>793.32274480005628</c:v>
                </c:pt>
                <c:pt idx="118">
                  <c:v>792.83080431423002</c:v>
                </c:pt>
                <c:pt idx="119">
                  <c:v>791.68489714818008</c:v>
                </c:pt>
                <c:pt idx="120">
                  <c:v>794.01866827953427</c:v>
                </c:pt>
                <c:pt idx="121">
                  <c:v>800.29620211218389</c:v>
                </c:pt>
                <c:pt idx="122">
                  <c:v>807.78425784330057</c:v>
                </c:pt>
                <c:pt idx="123">
                  <c:v>802.10579320180716</c:v>
                </c:pt>
                <c:pt idx="124">
                  <c:v>786.25945142120065</c:v>
                </c:pt>
                <c:pt idx="125">
                  <c:v>775.82329399945343</c:v>
                </c:pt>
                <c:pt idx="126">
                  <c:v>768.95579260954878</c:v>
                </c:pt>
                <c:pt idx="127">
                  <c:v>763.86864739436464</c:v>
                </c:pt>
                <c:pt idx="128">
                  <c:v>761.31676908075235</c:v>
                </c:pt>
                <c:pt idx="129">
                  <c:v>760.11366890279885</c:v>
                </c:pt>
                <c:pt idx="130">
                  <c:v>757.98700797378513</c:v>
                </c:pt>
                <c:pt idx="131">
                  <c:v>756.41532851827981</c:v>
                </c:pt>
                <c:pt idx="132">
                  <c:v>756.31156587365842</c:v>
                </c:pt>
                <c:pt idx="133">
                  <c:v>756.26510915482481</c:v>
                </c:pt>
                <c:pt idx="134">
                  <c:v>755.47570600269898</c:v>
                </c:pt>
                <c:pt idx="135">
                  <c:v>755.3535625752354</c:v>
                </c:pt>
                <c:pt idx="136">
                  <c:v>756.98635983472252</c:v>
                </c:pt>
                <c:pt idx="137">
                  <c:v>761.44106126280417</c:v>
                </c:pt>
                <c:pt idx="138">
                  <c:v>773.69746265515528</c:v>
                </c:pt>
                <c:pt idx="139">
                  <c:v>781.5055018092678</c:v>
                </c:pt>
                <c:pt idx="140">
                  <c:v>777.83930579057312</c:v>
                </c:pt>
                <c:pt idx="141">
                  <c:v>773.45866599333397</c:v>
                </c:pt>
                <c:pt idx="142">
                  <c:v>770.36078568575886</c:v>
                </c:pt>
                <c:pt idx="143">
                  <c:v>767.75589166825534</c:v>
                </c:pt>
                <c:pt idx="144">
                  <c:v>764.68748047941961</c:v>
                </c:pt>
                <c:pt idx="145">
                  <c:v>761.8365649949319</c:v>
                </c:pt>
                <c:pt idx="146">
                  <c:v>761.01887532101398</c:v>
                </c:pt>
                <c:pt idx="147">
                  <c:v>760.0760372931876</c:v>
                </c:pt>
                <c:pt idx="148">
                  <c:v>759.56525717998761</c:v>
                </c:pt>
                <c:pt idx="149">
                  <c:v>760.20879828822569</c:v>
                </c:pt>
                <c:pt idx="150">
                  <c:v>760.74420881004664</c:v>
                </c:pt>
                <c:pt idx="151">
                  <c:v>761.38595545853332</c:v>
                </c:pt>
                <c:pt idx="152">
                  <c:v>762.67369595074774</c:v>
                </c:pt>
                <c:pt idx="153">
                  <c:v>763.17881201562329</c:v>
                </c:pt>
                <c:pt idx="154">
                  <c:v>763.23190994327967</c:v>
                </c:pt>
                <c:pt idx="155">
                  <c:v>763.03427700532689</c:v>
                </c:pt>
                <c:pt idx="156">
                  <c:v>761.16686863662176</c:v>
                </c:pt>
                <c:pt idx="157">
                  <c:v>759.32505828931949</c:v>
                </c:pt>
                <c:pt idx="158">
                  <c:v>759.01543363205997</c:v>
                </c:pt>
                <c:pt idx="159">
                  <c:v>760.79648018710623</c:v>
                </c:pt>
                <c:pt idx="160">
                  <c:v>762.994488599036</c:v>
                </c:pt>
                <c:pt idx="161">
                  <c:v>763.60526944292155</c:v>
                </c:pt>
                <c:pt idx="162">
                  <c:v>763.27881493013103</c:v>
                </c:pt>
                <c:pt idx="163">
                  <c:v>763.84630055098262</c:v>
                </c:pt>
                <c:pt idx="164">
                  <c:v>764.96278751685986</c:v>
                </c:pt>
                <c:pt idx="165">
                  <c:v>764.36307228089709</c:v>
                </c:pt>
                <c:pt idx="166">
                  <c:v>763.00593918876541</c:v>
                </c:pt>
                <c:pt idx="167">
                  <c:v>762.40982938629327</c:v>
                </c:pt>
                <c:pt idx="168">
                  <c:v>762.77182206387954</c:v>
                </c:pt>
                <c:pt idx="169">
                  <c:v>763.98928111825376</c:v>
                </c:pt>
                <c:pt idx="170">
                  <c:v>764.02943027840161</c:v>
                </c:pt>
                <c:pt idx="171">
                  <c:v>763.14111874206208</c:v>
                </c:pt>
                <c:pt idx="172">
                  <c:v>762.48441690424829</c:v>
                </c:pt>
                <c:pt idx="173">
                  <c:v>762.03447598904313</c:v>
                </c:pt>
                <c:pt idx="174">
                  <c:v>761.70812088269167</c:v>
                </c:pt>
                <c:pt idx="175">
                  <c:v>761.50408502748155</c:v>
                </c:pt>
                <c:pt idx="176">
                  <c:v>760.35985749566271</c:v>
                </c:pt>
                <c:pt idx="177">
                  <c:v>759.0539636312094</c:v>
                </c:pt>
                <c:pt idx="178">
                  <c:v>759.10698190292669</c:v>
                </c:pt>
                <c:pt idx="179">
                  <c:v>759.55178762149683</c:v>
                </c:pt>
                <c:pt idx="180">
                  <c:v>760.69946049516273</c:v>
                </c:pt>
                <c:pt idx="181">
                  <c:v>761.6754953605332</c:v>
                </c:pt>
                <c:pt idx="182">
                  <c:v>761.42342717463873</c:v>
                </c:pt>
                <c:pt idx="183">
                  <c:v>760.67171076348632</c:v>
                </c:pt>
                <c:pt idx="184">
                  <c:v>760.95205696299695</c:v>
                </c:pt>
                <c:pt idx="185">
                  <c:v>761.28260741310692</c:v>
                </c:pt>
                <c:pt idx="186">
                  <c:v>761.58231353531369</c:v>
                </c:pt>
                <c:pt idx="187">
                  <c:v>762.53226749286114</c:v>
                </c:pt>
                <c:pt idx="188">
                  <c:v>762.40501571314712</c:v>
                </c:pt>
                <c:pt idx="189">
                  <c:v>762.96045068497074</c:v>
                </c:pt>
                <c:pt idx="190">
                  <c:v>764.43437383804803</c:v>
                </c:pt>
                <c:pt idx="191">
                  <c:v>765.28137209017768</c:v>
                </c:pt>
                <c:pt idx="192">
                  <c:v>766.8485295391215</c:v>
                </c:pt>
                <c:pt idx="193">
                  <c:v>768.6462060173601</c:v>
                </c:pt>
                <c:pt idx="194">
                  <c:v>767.70447898820134</c:v>
                </c:pt>
                <c:pt idx="195">
                  <c:v>766.32469976364303</c:v>
                </c:pt>
                <c:pt idx="196">
                  <c:v>765.80363751878531</c:v>
                </c:pt>
                <c:pt idx="197">
                  <c:v>764.65751380832432</c:v>
                </c:pt>
                <c:pt idx="198">
                  <c:v>764.23990124170348</c:v>
                </c:pt>
                <c:pt idx="199">
                  <c:v>765.09236376647459</c:v>
                </c:pt>
                <c:pt idx="200">
                  <c:v>766.45284017604752</c:v>
                </c:pt>
                <c:pt idx="201">
                  <c:v>767.19883489964184</c:v>
                </c:pt>
                <c:pt idx="202">
                  <c:v>766.54474973406809</c:v>
                </c:pt>
                <c:pt idx="203">
                  <c:v>766.31176711763283</c:v>
                </c:pt>
                <c:pt idx="204">
                  <c:v>767.04960011324397</c:v>
                </c:pt>
                <c:pt idx="205">
                  <c:v>766.96597221050888</c:v>
                </c:pt>
                <c:pt idx="206">
                  <c:v>765.53983771051765</c:v>
                </c:pt>
                <c:pt idx="207">
                  <c:v>764.17097051124279</c:v>
                </c:pt>
                <c:pt idx="208">
                  <c:v>763.567936910865</c:v>
                </c:pt>
                <c:pt idx="209">
                  <c:v>763.95459547509483</c:v>
                </c:pt>
                <c:pt idx="210">
                  <c:v>766.58219061294687</c:v>
                </c:pt>
                <c:pt idx="211">
                  <c:v>777.28331898174963</c:v>
                </c:pt>
                <c:pt idx="212">
                  <c:v>786.06732173480998</c:v>
                </c:pt>
                <c:pt idx="213">
                  <c:v>784.9322961199191</c:v>
                </c:pt>
                <c:pt idx="214">
                  <c:v>781.5043039083821</c:v>
                </c:pt>
                <c:pt idx="215">
                  <c:v>777.71545226962746</c:v>
                </c:pt>
                <c:pt idx="216">
                  <c:v>774.74538718546057</c:v>
                </c:pt>
                <c:pt idx="217">
                  <c:v>772.91220310717586</c:v>
                </c:pt>
                <c:pt idx="218">
                  <c:v>771.20102150080288</c:v>
                </c:pt>
                <c:pt idx="219">
                  <c:v>769.40127487553491</c:v>
                </c:pt>
                <c:pt idx="220">
                  <c:v>768.56601548391654</c:v>
                </c:pt>
                <c:pt idx="221">
                  <c:v>768.34675194352292</c:v>
                </c:pt>
                <c:pt idx="222">
                  <c:v>768.46245574732188</c:v>
                </c:pt>
                <c:pt idx="223">
                  <c:v>768.9371898668021</c:v>
                </c:pt>
                <c:pt idx="224">
                  <c:v>769.32404669742664</c:v>
                </c:pt>
                <c:pt idx="225">
                  <c:v>769.60893403932471</c:v>
                </c:pt>
                <c:pt idx="226">
                  <c:v>769.84417671981748</c:v>
                </c:pt>
                <c:pt idx="227">
                  <c:v>771.00171877970729</c:v>
                </c:pt>
                <c:pt idx="228">
                  <c:v>771.77407524343289</c:v>
                </c:pt>
                <c:pt idx="229">
                  <c:v>771.78306942203585</c:v>
                </c:pt>
                <c:pt idx="230">
                  <c:v>772.55404807473087</c:v>
                </c:pt>
                <c:pt idx="231">
                  <c:v>773.24491035118081</c:v>
                </c:pt>
                <c:pt idx="232">
                  <c:v>773.94588514854752</c:v>
                </c:pt>
                <c:pt idx="233">
                  <c:v>774.17832839574692</c:v>
                </c:pt>
                <c:pt idx="234">
                  <c:v>773.97791526232743</c:v>
                </c:pt>
                <c:pt idx="235">
                  <c:v>773.77663899680942</c:v>
                </c:pt>
                <c:pt idx="236">
                  <c:v>773.24380219015381</c:v>
                </c:pt>
                <c:pt idx="237">
                  <c:v>772.44937986280138</c:v>
                </c:pt>
                <c:pt idx="238">
                  <c:v>772.10097255401411</c:v>
                </c:pt>
                <c:pt idx="239">
                  <c:v>772.20463358931931</c:v>
                </c:pt>
                <c:pt idx="240">
                  <c:v>771.70259163707556</c:v>
                </c:pt>
                <c:pt idx="241">
                  <c:v>770.97989502952282</c:v>
                </c:pt>
                <c:pt idx="242">
                  <c:v>770.27385659237461</c:v>
                </c:pt>
                <c:pt idx="243">
                  <c:v>770.79337605442618</c:v>
                </c:pt>
                <c:pt idx="244">
                  <c:v>771.88817842470803</c:v>
                </c:pt>
                <c:pt idx="245">
                  <c:v>771.71861183531132</c:v>
                </c:pt>
                <c:pt idx="246">
                  <c:v>771.44267981133623</c:v>
                </c:pt>
                <c:pt idx="247">
                  <c:v>772.8039732718629</c:v>
                </c:pt>
                <c:pt idx="248">
                  <c:v>774.48047040845734</c:v>
                </c:pt>
                <c:pt idx="249">
                  <c:v>775.29671967003401</c:v>
                </c:pt>
                <c:pt idx="250">
                  <c:v>775.65160860088508</c:v>
                </c:pt>
                <c:pt idx="251">
                  <c:v>775.88491314711962</c:v>
                </c:pt>
                <c:pt idx="252">
                  <c:v>775.80443544652167</c:v>
                </c:pt>
                <c:pt idx="253">
                  <c:v>775.34803109738527</c:v>
                </c:pt>
                <c:pt idx="254">
                  <c:v>775.58766792817403</c:v>
                </c:pt>
                <c:pt idx="255">
                  <c:v>776.28803424153034</c:v>
                </c:pt>
                <c:pt idx="256">
                  <c:v>775.38362621370834</c:v>
                </c:pt>
                <c:pt idx="257">
                  <c:v>774.02380648646078</c:v>
                </c:pt>
                <c:pt idx="258">
                  <c:v>773.39209100583412</c:v>
                </c:pt>
                <c:pt idx="259">
                  <c:v>772.76266910755737</c:v>
                </c:pt>
                <c:pt idx="260">
                  <c:v>772.3244630533095</c:v>
                </c:pt>
                <c:pt idx="261">
                  <c:v>772.2267961575626</c:v>
                </c:pt>
                <c:pt idx="262">
                  <c:v>772.35993111806999</c:v>
                </c:pt>
                <c:pt idx="263">
                  <c:v>772.47293244961133</c:v>
                </c:pt>
                <c:pt idx="264">
                  <c:v>772.56789027920013</c:v>
                </c:pt>
                <c:pt idx="265">
                  <c:v>772.84527657239437</c:v>
                </c:pt>
                <c:pt idx="266">
                  <c:v>772.04619814050272</c:v>
                </c:pt>
                <c:pt idx="267">
                  <c:v>771.17386194260826</c:v>
                </c:pt>
                <c:pt idx="268">
                  <c:v>770.70389790482193</c:v>
                </c:pt>
                <c:pt idx="269">
                  <c:v>770.43557015982901</c:v>
                </c:pt>
                <c:pt idx="270">
                  <c:v>771.4146360109977</c:v>
                </c:pt>
                <c:pt idx="271">
                  <c:v>772.2895714848604</c:v>
                </c:pt>
                <c:pt idx="272">
                  <c:v>772.75458110803061</c:v>
                </c:pt>
                <c:pt idx="273">
                  <c:v>772.87214364071122</c:v>
                </c:pt>
                <c:pt idx="274">
                  <c:v>772.38546309166054</c:v>
                </c:pt>
                <c:pt idx="275">
                  <c:v>772.84011455988207</c:v>
                </c:pt>
                <c:pt idx="276">
                  <c:v>773.48607338899808</c:v>
                </c:pt>
                <c:pt idx="277">
                  <c:v>773.19354813326458</c:v>
                </c:pt>
                <c:pt idx="278">
                  <c:v>772.39332742596753</c:v>
                </c:pt>
                <c:pt idx="279">
                  <c:v>772.24194160976435</c:v>
                </c:pt>
                <c:pt idx="280">
                  <c:v>771.2841607863121</c:v>
                </c:pt>
                <c:pt idx="281">
                  <c:v>769.73221892375636</c:v>
                </c:pt>
                <c:pt idx="282">
                  <c:v>769.98549968186489</c:v>
                </c:pt>
                <c:pt idx="283">
                  <c:v>771.32739021442376</c:v>
                </c:pt>
                <c:pt idx="284">
                  <c:v>772.0776545835555</c:v>
                </c:pt>
                <c:pt idx="285">
                  <c:v>772.46390582859692</c:v>
                </c:pt>
                <c:pt idx="286">
                  <c:v>772.50762207871287</c:v>
                </c:pt>
                <c:pt idx="287">
                  <c:v>771.98150218037301</c:v>
                </c:pt>
                <c:pt idx="288">
                  <c:v>771.00446909830953</c:v>
                </c:pt>
                <c:pt idx="289">
                  <c:v>769.55855606518867</c:v>
                </c:pt>
                <c:pt idx="290">
                  <c:v>768.9510366693022</c:v>
                </c:pt>
                <c:pt idx="291">
                  <c:v>769.09535924610873</c:v>
                </c:pt>
                <c:pt idx="292">
                  <c:v>769.02886127926342</c:v>
                </c:pt>
                <c:pt idx="293">
                  <c:v>768.82191343392867</c:v>
                </c:pt>
                <c:pt idx="294">
                  <c:v>768.10033054981886</c:v>
                </c:pt>
                <c:pt idx="295">
                  <c:v>768.25004020093263</c:v>
                </c:pt>
                <c:pt idx="296">
                  <c:v>769.08876308402125</c:v>
                </c:pt>
                <c:pt idx="297">
                  <c:v>769.14191196809634</c:v>
                </c:pt>
                <c:pt idx="298">
                  <c:v>769.20485913901075</c:v>
                </c:pt>
                <c:pt idx="299">
                  <c:v>769.64057989052401</c:v>
                </c:pt>
                <c:pt idx="300">
                  <c:v>768.9496083887808</c:v>
                </c:pt>
                <c:pt idx="301">
                  <c:v>768.54859244661145</c:v>
                </c:pt>
                <c:pt idx="302">
                  <c:v>769.37416232314411</c:v>
                </c:pt>
                <c:pt idx="303">
                  <c:v>768.98090080509576</c:v>
                </c:pt>
                <c:pt idx="304">
                  <c:v>768.57843538130942</c:v>
                </c:pt>
                <c:pt idx="305">
                  <c:v>768.6350312449465</c:v>
                </c:pt>
                <c:pt idx="306">
                  <c:v>768.71515228338876</c:v>
                </c:pt>
                <c:pt idx="307">
                  <c:v>768.35239195128656</c:v>
                </c:pt>
                <c:pt idx="308">
                  <c:v>766.96709210715233</c:v>
                </c:pt>
                <c:pt idx="309">
                  <c:v>766.01984766171472</c:v>
                </c:pt>
                <c:pt idx="310">
                  <c:v>766.13592950304837</c:v>
                </c:pt>
                <c:pt idx="311">
                  <c:v>766.81711417013014</c:v>
                </c:pt>
                <c:pt idx="312">
                  <c:v>767.31266448446763</c:v>
                </c:pt>
                <c:pt idx="313">
                  <c:v>767.29781921583333</c:v>
                </c:pt>
                <c:pt idx="314">
                  <c:v>768.10620922362455</c:v>
                </c:pt>
                <c:pt idx="315">
                  <c:v>769.20975802748069</c:v>
                </c:pt>
                <c:pt idx="316">
                  <c:v>769.22781542704706</c:v>
                </c:pt>
                <c:pt idx="317">
                  <c:v>768.85865404131425</c:v>
                </c:pt>
                <c:pt idx="318">
                  <c:v>767.98667703743286</c:v>
                </c:pt>
                <c:pt idx="319">
                  <c:v>767.40367425901286</c:v>
                </c:pt>
                <c:pt idx="320">
                  <c:v>766.94696340070777</c:v>
                </c:pt>
                <c:pt idx="321">
                  <c:v>765.68157474225472</c:v>
                </c:pt>
                <c:pt idx="322">
                  <c:v>765.0236363981769</c:v>
                </c:pt>
                <c:pt idx="323">
                  <c:v>765.33332443407096</c:v>
                </c:pt>
                <c:pt idx="324">
                  <c:v>765.96700020529602</c:v>
                </c:pt>
                <c:pt idx="325">
                  <c:v>767.0225213659412</c:v>
                </c:pt>
                <c:pt idx="326">
                  <c:v>767.15908193370331</c:v>
                </c:pt>
                <c:pt idx="327">
                  <c:v>765.93841271301596</c:v>
                </c:pt>
                <c:pt idx="328">
                  <c:v>765.69552745808301</c:v>
                </c:pt>
                <c:pt idx="329">
                  <c:v>766.65447345421535</c:v>
                </c:pt>
                <c:pt idx="330">
                  <c:v>768.13055636079241</c:v>
                </c:pt>
                <c:pt idx="331">
                  <c:v>769.13579766959015</c:v>
                </c:pt>
                <c:pt idx="332">
                  <c:v>769.08578337467463</c:v>
                </c:pt>
                <c:pt idx="333">
                  <c:v>769.04026658729993</c:v>
                </c:pt>
                <c:pt idx="334">
                  <c:v>769.56783434929446</c:v>
                </c:pt>
                <c:pt idx="335">
                  <c:v>769.69677894617973</c:v>
                </c:pt>
                <c:pt idx="336">
                  <c:v>769.41439680270059</c:v>
                </c:pt>
                <c:pt idx="337">
                  <c:v>769.97206254919502</c:v>
                </c:pt>
                <c:pt idx="338">
                  <c:v>770.90472215511204</c:v>
                </c:pt>
                <c:pt idx="339">
                  <c:v>772.34267346773402</c:v>
                </c:pt>
                <c:pt idx="340">
                  <c:v>772.88280942583719</c:v>
                </c:pt>
                <c:pt idx="341">
                  <c:v>772.52372306634334</c:v>
                </c:pt>
                <c:pt idx="342">
                  <c:v>772.1961362461584</c:v>
                </c:pt>
                <c:pt idx="343">
                  <c:v>771.16670575576109</c:v>
                </c:pt>
                <c:pt idx="344">
                  <c:v>769.8418797835044</c:v>
                </c:pt>
                <c:pt idx="345">
                  <c:v>768.90176317219687</c:v>
                </c:pt>
                <c:pt idx="346">
                  <c:v>769.41494174933098</c:v>
                </c:pt>
                <c:pt idx="347">
                  <c:v>769.91908071156922</c:v>
                </c:pt>
                <c:pt idx="348">
                  <c:v>769.74957835915961</c:v>
                </c:pt>
                <c:pt idx="349">
                  <c:v>770.21043657191365</c:v>
                </c:pt>
                <c:pt idx="350">
                  <c:v>770.11446825052735</c:v>
                </c:pt>
                <c:pt idx="351">
                  <c:v>770.5004140107701</c:v>
                </c:pt>
                <c:pt idx="352">
                  <c:v>772.46999760843187</c:v>
                </c:pt>
                <c:pt idx="353">
                  <c:v>774.61415709599612</c:v>
                </c:pt>
                <c:pt idx="354">
                  <c:v>775.30786573172941</c:v>
                </c:pt>
                <c:pt idx="355">
                  <c:v>774.44380862248499</c:v>
                </c:pt>
                <c:pt idx="356">
                  <c:v>774.00499033870915</c:v>
                </c:pt>
                <c:pt idx="357">
                  <c:v>774.60379111746443</c:v>
                </c:pt>
                <c:pt idx="358">
                  <c:v>774.58048479961917</c:v>
                </c:pt>
                <c:pt idx="359">
                  <c:v>774.79222465911323</c:v>
                </c:pt>
                <c:pt idx="360">
                  <c:v>775.8333507964536</c:v>
                </c:pt>
                <c:pt idx="361">
                  <c:v>775.76040776356569</c:v>
                </c:pt>
                <c:pt idx="362">
                  <c:v>774.94267035374764</c:v>
                </c:pt>
                <c:pt idx="363">
                  <c:v>774.92410022896024</c:v>
                </c:pt>
                <c:pt idx="364">
                  <c:v>774.65275766424725</c:v>
                </c:pt>
                <c:pt idx="365">
                  <c:v>774.90049165113783</c:v>
                </c:pt>
                <c:pt idx="366">
                  <c:v>776.56175907420868</c:v>
                </c:pt>
                <c:pt idx="367">
                  <c:v>776.71764648069575</c:v>
                </c:pt>
                <c:pt idx="368">
                  <c:v>774.92633336013421</c:v>
                </c:pt>
                <c:pt idx="369">
                  <c:v>773.6640178182696</c:v>
                </c:pt>
                <c:pt idx="370">
                  <c:v>772.71526260517408</c:v>
                </c:pt>
                <c:pt idx="371">
                  <c:v>772.29265249909884</c:v>
                </c:pt>
                <c:pt idx="372">
                  <c:v>773.73625390808309</c:v>
                </c:pt>
                <c:pt idx="373">
                  <c:v>773.72287052575314</c:v>
                </c:pt>
                <c:pt idx="374">
                  <c:v>772.08181332327808</c:v>
                </c:pt>
                <c:pt idx="375">
                  <c:v>771.69234256106222</c:v>
                </c:pt>
                <c:pt idx="376">
                  <c:v>771.98681923783568</c:v>
                </c:pt>
                <c:pt idx="377">
                  <c:v>772.61651140073036</c:v>
                </c:pt>
                <c:pt idx="378">
                  <c:v>773.84507248620628</c:v>
                </c:pt>
                <c:pt idx="379">
                  <c:v>774.69862210056453</c:v>
                </c:pt>
                <c:pt idx="380">
                  <c:v>775.13207340249721</c:v>
                </c:pt>
                <c:pt idx="381">
                  <c:v>774.6195166763066</c:v>
                </c:pt>
                <c:pt idx="382">
                  <c:v>774.11151934644158</c:v>
                </c:pt>
                <c:pt idx="383">
                  <c:v>774.66942013439518</c:v>
                </c:pt>
                <c:pt idx="384">
                  <c:v>775.44501519647156</c:v>
                </c:pt>
                <c:pt idx="385">
                  <c:v>777.5560727787024</c:v>
                </c:pt>
                <c:pt idx="386">
                  <c:v>779.53319097128463</c:v>
                </c:pt>
                <c:pt idx="387">
                  <c:v>779.78056238699401</c:v>
                </c:pt>
                <c:pt idx="388">
                  <c:v>779.1413582243988</c:v>
                </c:pt>
                <c:pt idx="389">
                  <c:v>778.06965642889759</c:v>
                </c:pt>
                <c:pt idx="390">
                  <c:v>778.85982834767822</c:v>
                </c:pt>
                <c:pt idx="391">
                  <c:v>779.66463541043345</c:v>
                </c:pt>
                <c:pt idx="392">
                  <c:v>779.32727345162971</c:v>
                </c:pt>
                <c:pt idx="393">
                  <c:v>779.0224523658984</c:v>
                </c:pt>
                <c:pt idx="394">
                  <c:v>778.41314247474725</c:v>
                </c:pt>
                <c:pt idx="395">
                  <c:v>778.15542789216454</c:v>
                </c:pt>
                <c:pt idx="396">
                  <c:v>779.92065402272647</c:v>
                </c:pt>
                <c:pt idx="397">
                  <c:v>782.22468206020858</c:v>
                </c:pt>
                <c:pt idx="398">
                  <c:v>782.11608331234584</c:v>
                </c:pt>
                <c:pt idx="399">
                  <c:v>782.2740695463765</c:v>
                </c:pt>
                <c:pt idx="400">
                  <c:v>782.8345659173292</c:v>
                </c:pt>
                <c:pt idx="401">
                  <c:v>783.45262995502401</c:v>
                </c:pt>
                <c:pt idx="402">
                  <c:v>785.55208762753284</c:v>
                </c:pt>
                <c:pt idx="403">
                  <c:v>785.77524770401169</c:v>
                </c:pt>
                <c:pt idx="404">
                  <c:v>783.8571626908182</c:v>
                </c:pt>
                <c:pt idx="405">
                  <c:v>783.62122531151522</c:v>
                </c:pt>
                <c:pt idx="406">
                  <c:v>783.12678392789371</c:v>
                </c:pt>
                <c:pt idx="407">
                  <c:v>781.6861138613607</c:v>
                </c:pt>
                <c:pt idx="408">
                  <c:v>781.20257865423207</c:v>
                </c:pt>
                <c:pt idx="409">
                  <c:v>783.01394230682342</c:v>
                </c:pt>
                <c:pt idx="410">
                  <c:v>785.7445938953806</c:v>
                </c:pt>
                <c:pt idx="411">
                  <c:v>787.31930008594793</c:v>
                </c:pt>
                <c:pt idx="412">
                  <c:v>788.99256896515283</c:v>
                </c:pt>
                <c:pt idx="413">
                  <c:v>790.09348330742046</c:v>
                </c:pt>
                <c:pt idx="414">
                  <c:v>790.85903148048328</c:v>
                </c:pt>
                <c:pt idx="415">
                  <c:v>792.07703240598812</c:v>
                </c:pt>
                <c:pt idx="416">
                  <c:v>792.27909230484966</c:v>
                </c:pt>
                <c:pt idx="417">
                  <c:v>791.23149798680163</c:v>
                </c:pt>
                <c:pt idx="418">
                  <c:v>789.45933724954921</c:v>
                </c:pt>
                <c:pt idx="419">
                  <c:v>787.19992525364489</c:v>
                </c:pt>
                <c:pt idx="420">
                  <c:v>785.38668134521413</c:v>
                </c:pt>
                <c:pt idx="421">
                  <c:v>784.46956069575629</c:v>
                </c:pt>
                <c:pt idx="422">
                  <c:v>783.42889437835379</c:v>
                </c:pt>
                <c:pt idx="423">
                  <c:v>781.57726295428165</c:v>
                </c:pt>
                <c:pt idx="424">
                  <c:v>780.1369642776159</c:v>
                </c:pt>
                <c:pt idx="425">
                  <c:v>780.71072949834206</c:v>
                </c:pt>
                <c:pt idx="426">
                  <c:v>782.87152330204117</c:v>
                </c:pt>
                <c:pt idx="427">
                  <c:v>784.22458685848471</c:v>
                </c:pt>
                <c:pt idx="428">
                  <c:v>784.68006672965066</c:v>
                </c:pt>
                <c:pt idx="429">
                  <c:v>785.97691690111378</c:v>
                </c:pt>
                <c:pt idx="430">
                  <c:v>787.23726898360587</c:v>
                </c:pt>
                <c:pt idx="431">
                  <c:v>788.15160635181837</c:v>
                </c:pt>
                <c:pt idx="432">
                  <c:v>789.33707462116172</c:v>
                </c:pt>
                <c:pt idx="433">
                  <c:v>790.52839555318644</c:v>
                </c:pt>
                <c:pt idx="434">
                  <c:v>793.08463045635995</c:v>
                </c:pt>
                <c:pt idx="435">
                  <c:v>795.53122572941459</c:v>
                </c:pt>
                <c:pt idx="436">
                  <c:v>796.09779062153541</c:v>
                </c:pt>
                <c:pt idx="437">
                  <c:v>794.29424768550086</c:v>
                </c:pt>
                <c:pt idx="438">
                  <c:v>792.64468201990599</c:v>
                </c:pt>
                <c:pt idx="439">
                  <c:v>792.86577476706179</c:v>
                </c:pt>
                <c:pt idx="440">
                  <c:v>794.15097564994926</c:v>
                </c:pt>
                <c:pt idx="441">
                  <c:v>794.97108290183758</c:v>
                </c:pt>
                <c:pt idx="442">
                  <c:v>794.61271101888633</c:v>
                </c:pt>
                <c:pt idx="443">
                  <c:v>795.28483303334826</c:v>
                </c:pt>
                <c:pt idx="444">
                  <c:v>797.61082909734091</c:v>
                </c:pt>
                <c:pt idx="445">
                  <c:v>803.64579271591947</c:v>
                </c:pt>
                <c:pt idx="446">
                  <c:v>811.33915966054201</c:v>
                </c:pt>
                <c:pt idx="447">
                  <c:v>814.9963062420801</c:v>
                </c:pt>
                <c:pt idx="448">
                  <c:v>813.9238783567389</c:v>
                </c:pt>
                <c:pt idx="449">
                  <c:v>813.25036434005096</c:v>
                </c:pt>
                <c:pt idx="450">
                  <c:v>814.95792650654369</c:v>
                </c:pt>
                <c:pt idx="451">
                  <c:v>815.62312593938793</c:v>
                </c:pt>
                <c:pt idx="452">
                  <c:v>813.90919176776151</c:v>
                </c:pt>
                <c:pt idx="453">
                  <c:v>810.1054629771038</c:v>
                </c:pt>
                <c:pt idx="454">
                  <c:v>807.34146849873991</c:v>
                </c:pt>
                <c:pt idx="455">
                  <c:v>806.94071294419973</c:v>
                </c:pt>
                <c:pt idx="456">
                  <c:v>807.00078109120204</c:v>
                </c:pt>
                <c:pt idx="457">
                  <c:v>807.61932746441641</c:v>
                </c:pt>
                <c:pt idx="458">
                  <c:v>809.37239418712898</c:v>
                </c:pt>
                <c:pt idx="459">
                  <c:v>811.14935578295399</c:v>
                </c:pt>
                <c:pt idx="460">
                  <c:v>813.76475843675166</c:v>
                </c:pt>
                <c:pt idx="461">
                  <c:v>813.76611577423284</c:v>
                </c:pt>
                <c:pt idx="462">
                  <c:v>811.61411420312731</c:v>
                </c:pt>
                <c:pt idx="463">
                  <c:v>811.46870427862257</c:v>
                </c:pt>
                <c:pt idx="464">
                  <c:v>812.25759189967823</c:v>
                </c:pt>
                <c:pt idx="465">
                  <c:v>811.23328688173478</c:v>
                </c:pt>
                <c:pt idx="466">
                  <c:v>809.82476279465129</c:v>
                </c:pt>
                <c:pt idx="467">
                  <c:v>809.48073044828254</c:v>
                </c:pt>
                <c:pt idx="468">
                  <c:v>810.22767160520152</c:v>
                </c:pt>
                <c:pt idx="469">
                  <c:v>811.06277310557095</c:v>
                </c:pt>
                <c:pt idx="470">
                  <c:v>811.73020056295763</c:v>
                </c:pt>
                <c:pt idx="471">
                  <c:v>812.90263034168458</c:v>
                </c:pt>
                <c:pt idx="472">
                  <c:v>811.62517164530948</c:v>
                </c:pt>
                <c:pt idx="473">
                  <c:v>809.26242698502631</c:v>
                </c:pt>
                <c:pt idx="474">
                  <c:v>808.09332606064618</c:v>
                </c:pt>
                <c:pt idx="475">
                  <c:v>807.44499387056703</c:v>
                </c:pt>
                <c:pt idx="476">
                  <c:v>806.23021452731098</c:v>
                </c:pt>
                <c:pt idx="477">
                  <c:v>804.66437649359784</c:v>
                </c:pt>
                <c:pt idx="478">
                  <c:v>804.15706305694414</c:v>
                </c:pt>
                <c:pt idx="479">
                  <c:v>805.16142798062845</c:v>
                </c:pt>
                <c:pt idx="480">
                  <c:v>807.0453452669085</c:v>
                </c:pt>
                <c:pt idx="481">
                  <c:v>807.63673618267467</c:v>
                </c:pt>
                <c:pt idx="482">
                  <c:v>806.99482685827797</c:v>
                </c:pt>
                <c:pt idx="483">
                  <c:v>806.7271328163738</c:v>
                </c:pt>
                <c:pt idx="484">
                  <c:v>806.33626261515633</c:v>
                </c:pt>
                <c:pt idx="485">
                  <c:v>806.28680440369169</c:v>
                </c:pt>
                <c:pt idx="486">
                  <c:v>806.99866367676486</c:v>
                </c:pt>
                <c:pt idx="487">
                  <c:v>809.63958705555956</c:v>
                </c:pt>
                <c:pt idx="488">
                  <c:v>813.53200051210763</c:v>
                </c:pt>
                <c:pt idx="489">
                  <c:v>816.68281258398065</c:v>
                </c:pt>
                <c:pt idx="490">
                  <c:v>818.68582384561523</c:v>
                </c:pt>
                <c:pt idx="491">
                  <c:v>819.30049158915097</c:v>
                </c:pt>
                <c:pt idx="492">
                  <c:v>818.51660982683916</c:v>
                </c:pt>
                <c:pt idx="493">
                  <c:v>817.1340834660183</c:v>
                </c:pt>
                <c:pt idx="494">
                  <c:v>815.66818469825034</c:v>
                </c:pt>
                <c:pt idx="495">
                  <c:v>814.96333417305868</c:v>
                </c:pt>
                <c:pt idx="496">
                  <c:v>815.52222712871549</c:v>
                </c:pt>
                <c:pt idx="497">
                  <c:v>829.12951204742433</c:v>
                </c:pt>
                <c:pt idx="498">
                  <c:v>853.13269060730636</c:v>
                </c:pt>
                <c:pt idx="499">
                  <c:v>870.03617408408343</c:v>
                </c:pt>
                <c:pt idx="500">
                  <c:v>880.04685660931352</c:v>
                </c:pt>
                <c:pt idx="501">
                  <c:v>886.12900352342183</c:v>
                </c:pt>
                <c:pt idx="502">
                  <c:v>901.77644234777404</c:v>
                </c:pt>
                <c:pt idx="503">
                  <c:v>939.46415205343499</c:v>
                </c:pt>
                <c:pt idx="504">
                  <c:v>980.52585900330598</c:v>
                </c:pt>
                <c:pt idx="505">
                  <c:v>1010.5244944045111</c:v>
                </c:pt>
                <c:pt idx="506">
                  <c:v>1033.2468760051711</c:v>
                </c:pt>
                <c:pt idx="507">
                  <c:v>1050.412306879809</c:v>
                </c:pt>
                <c:pt idx="508">
                  <c:v>1062.709315369857</c:v>
                </c:pt>
                <c:pt idx="509">
                  <c:v>1071.1616868605249</c:v>
                </c:pt>
                <c:pt idx="510">
                  <c:v>1074.154044020283</c:v>
                </c:pt>
                <c:pt idx="511">
                  <c:v>1072.9832572775881</c:v>
                </c:pt>
                <c:pt idx="512">
                  <c:v>1070.3419921241191</c:v>
                </c:pt>
                <c:pt idx="513">
                  <c:v>1066.981924022652</c:v>
                </c:pt>
                <c:pt idx="514">
                  <c:v>1063.4890971193649</c:v>
                </c:pt>
                <c:pt idx="515">
                  <c:v>1058.5090558971001</c:v>
                </c:pt>
                <c:pt idx="516">
                  <c:v>1052.353464241779</c:v>
                </c:pt>
                <c:pt idx="517">
                  <c:v>1046.5839936356131</c:v>
                </c:pt>
                <c:pt idx="518">
                  <c:v>1041.113339981064</c:v>
                </c:pt>
                <c:pt idx="519">
                  <c:v>1039.172944582341</c:v>
                </c:pt>
                <c:pt idx="520">
                  <c:v>1040.6442090159451</c:v>
                </c:pt>
                <c:pt idx="521">
                  <c:v>1041.9644705867011</c:v>
                </c:pt>
                <c:pt idx="522">
                  <c:v>1044.278482962312</c:v>
                </c:pt>
                <c:pt idx="523">
                  <c:v>1045.5914142945719</c:v>
                </c:pt>
                <c:pt idx="524">
                  <c:v>1047.016605809079</c:v>
                </c:pt>
                <c:pt idx="525">
                  <c:v>1051.3441940134139</c:v>
                </c:pt>
                <c:pt idx="526">
                  <c:v>1052.8549413647761</c:v>
                </c:pt>
                <c:pt idx="527">
                  <c:v>1050.5646053772571</c:v>
                </c:pt>
                <c:pt idx="528">
                  <c:v>1048.58096272173</c:v>
                </c:pt>
                <c:pt idx="529">
                  <c:v>1045.603567615356</c:v>
                </c:pt>
                <c:pt idx="530">
                  <c:v>1041.641953188552</c:v>
                </c:pt>
                <c:pt idx="531">
                  <c:v>1035.120752717319</c:v>
                </c:pt>
                <c:pt idx="532">
                  <c:v>1027.69607709819</c:v>
                </c:pt>
                <c:pt idx="533">
                  <c:v>1026.1824887106632</c:v>
                </c:pt>
                <c:pt idx="534">
                  <c:v>1030.1469247703699</c:v>
                </c:pt>
                <c:pt idx="535">
                  <c:v>1033.8015571228889</c:v>
                </c:pt>
                <c:pt idx="536">
                  <c:v>1032.524343579006</c:v>
                </c:pt>
                <c:pt idx="537">
                  <c:v>1027.3643776846711</c:v>
                </c:pt>
                <c:pt idx="538">
                  <c:v>1021.6276958241631</c:v>
                </c:pt>
                <c:pt idx="539">
                  <c:v>1015.60299613992</c:v>
                </c:pt>
                <c:pt idx="540">
                  <c:v>1011.570922052658</c:v>
                </c:pt>
                <c:pt idx="541">
                  <c:v>1010.3411519131141</c:v>
                </c:pt>
                <c:pt idx="542">
                  <c:v>1008.799770198258</c:v>
                </c:pt>
                <c:pt idx="543">
                  <c:v>1005.070225264407</c:v>
                </c:pt>
                <c:pt idx="544">
                  <c:v>1003.451115692736</c:v>
                </c:pt>
                <c:pt idx="545">
                  <c:v>1009.6821777178441</c:v>
                </c:pt>
                <c:pt idx="546">
                  <c:v>1017.448913133207</c:v>
                </c:pt>
                <c:pt idx="547">
                  <c:v>1018.3137539444909</c:v>
                </c:pt>
                <c:pt idx="548">
                  <c:v>1017.234298036845</c:v>
                </c:pt>
                <c:pt idx="549">
                  <c:v>1016.146511628651</c:v>
                </c:pt>
                <c:pt idx="550">
                  <c:v>1014.434496865656</c:v>
                </c:pt>
                <c:pt idx="551">
                  <c:v>1017.1364677526519</c:v>
                </c:pt>
                <c:pt idx="552">
                  <c:v>1024.1673714375029</c:v>
                </c:pt>
                <c:pt idx="553">
                  <c:v>1027.3059248174641</c:v>
                </c:pt>
                <c:pt idx="554">
                  <c:v>1011.217091910066</c:v>
                </c:pt>
                <c:pt idx="555">
                  <c:v>976.10626276313405</c:v>
                </c:pt>
                <c:pt idx="556">
                  <c:v>921.57748796749502</c:v>
                </c:pt>
                <c:pt idx="557">
                  <c:v>859.14576214185422</c:v>
                </c:pt>
                <c:pt idx="558">
                  <c:v>752.69065284712985</c:v>
                </c:pt>
                <c:pt idx="559">
                  <c:v>590.10057583579078</c:v>
                </c:pt>
                <c:pt idx="560">
                  <c:v>447.91758214987772</c:v>
                </c:pt>
                <c:pt idx="561">
                  <c:v>188.72449037971469</c:v>
                </c:pt>
                <c:pt idx="562">
                  <c:v>109.426814224596</c:v>
                </c:pt>
                <c:pt idx="563">
                  <c:v>67.435468418845261</c:v>
                </c:pt>
                <c:pt idx="564">
                  <c:v>48.23576465962077</c:v>
                </c:pt>
                <c:pt idx="565">
                  <c:v>41.500254839025956</c:v>
                </c:pt>
                <c:pt idx="566">
                  <c:v>41.965704823900765</c:v>
                </c:pt>
                <c:pt idx="567">
                  <c:v>46.680303105757346</c:v>
                </c:pt>
                <c:pt idx="568">
                  <c:v>53.058345637897169</c:v>
                </c:pt>
                <c:pt idx="569">
                  <c:v>59.538111525124293</c:v>
                </c:pt>
                <c:pt idx="570">
                  <c:v>65.728676474600036</c:v>
                </c:pt>
                <c:pt idx="571">
                  <c:v>78.244878929152236</c:v>
                </c:pt>
                <c:pt idx="572">
                  <c:v>98.092436609760298</c:v>
                </c:pt>
                <c:pt idx="573">
                  <c:v>112.8058809229935</c:v>
                </c:pt>
                <c:pt idx="574">
                  <c:v>123.760872450954</c:v>
                </c:pt>
                <c:pt idx="575">
                  <c:v>129.09273986436031</c:v>
                </c:pt>
                <c:pt idx="576">
                  <c:v>128.46612928059</c:v>
                </c:pt>
                <c:pt idx="577">
                  <c:v>128.09716243521481</c:v>
                </c:pt>
                <c:pt idx="578">
                  <c:v>153.44050636118789</c:v>
                </c:pt>
                <c:pt idx="579">
                  <c:v>310.32971554886637</c:v>
                </c:pt>
                <c:pt idx="580">
                  <c:v>414.58148598672</c:v>
                </c:pt>
                <c:pt idx="581">
                  <c:v>451.77717298241788</c:v>
                </c:pt>
                <c:pt idx="582">
                  <c:v>449.25508333351263</c:v>
                </c:pt>
                <c:pt idx="583">
                  <c:v>475.01021896875267</c:v>
                </c:pt>
                <c:pt idx="584">
                  <c:v>517.73977860130708</c:v>
                </c:pt>
                <c:pt idx="585">
                  <c:v>543.23476334667896</c:v>
                </c:pt>
                <c:pt idx="586">
                  <c:v>557.31967761251246</c:v>
                </c:pt>
                <c:pt idx="587">
                  <c:v>562.89446080316281</c:v>
                </c:pt>
                <c:pt idx="588">
                  <c:v>558.57276666607947</c:v>
                </c:pt>
                <c:pt idx="589">
                  <c:v>551.06586386316542</c:v>
                </c:pt>
                <c:pt idx="590">
                  <c:v>547.03380238649913</c:v>
                </c:pt>
                <c:pt idx="591">
                  <c:v>543.22228612605159</c:v>
                </c:pt>
                <c:pt idx="592">
                  <c:v>538.94846896322133</c:v>
                </c:pt>
                <c:pt idx="593">
                  <c:v>535.20262883033854</c:v>
                </c:pt>
                <c:pt idx="594">
                  <c:v>531.1856542966749</c:v>
                </c:pt>
                <c:pt idx="595">
                  <c:v>526.83853223392646</c:v>
                </c:pt>
                <c:pt idx="596">
                  <c:v>522.67974351624355</c:v>
                </c:pt>
                <c:pt idx="597">
                  <c:v>522.07076309752802</c:v>
                </c:pt>
                <c:pt idx="598">
                  <c:v>524.54977285888617</c:v>
                </c:pt>
                <c:pt idx="599">
                  <c:v>526.98728139925595</c:v>
                </c:pt>
                <c:pt idx="600">
                  <c:v>531.28378680710034</c:v>
                </c:pt>
                <c:pt idx="601">
                  <c:v>541.30290001349226</c:v>
                </c:pt>
                <c:pt idx="602">
                  <c:v>544.22493615190979</c:v>
                </c:pt>
                <c:pt idx="603">
                  <c:v>324.2201467136706</c:v>
                </c:pt>
                <c:pt idx="604">
                  <c:v>223.60437052473958</c:v>
                </c:pt>
                <c:pt idx="605">
                  <c:v>164.59446752180909</c:v>
                </c:pt>
                <c:pt idx="606">
                  <c:v>125.7374206705491</c:v>
                </c:pt>
                <c:pt idx="607">
                  <c:v>105.3722416730247</c:v>
                </c:pt>
                <c:pt idx="608">
                  <c:v>95.931749129625899</c:v>
                </c:pt>
                <c:pt idx="609">
                  <c:v>92.186931285864901</c:v>
                </c:pt>
                <c:pt idx="610">
                  <c:v>99.66597786661319</c:v>
                </c:pt>
                <c:pt idx="611">
                  <c:v>129.5106428694744</c:v>
                </c:pt>
                <c:pt idx="612">
                  <c:v>140.9479744427307</c:v>
                </c:pt>
                <c:pt idx="613">
                  <c:v>128.87169286245029</c:v>
                </c:pt>
                <c:pt idx="614">
                  <c:v>121.87630310182109</c:v>
                </c:pt>
                <c:pt idx="615">
                  <c:v>120.12086016957601</c:v>
                </c:pt>
                <c:pt idx="616">
                  <c:v>119.56304663564309</c:v>
                </c:pt>
                <c:pt idx="617">
                  <c:v>122.9549235943302</c:v>
                </c:pt>
                <c:pt idx="618">
                  <c:v>131.98594910224409</c:v>
                </c:pt>
                <c:pt idx="619">
                  <c:v>145.81366850293921</c:v>
                </c:pt>
                <c:pt idx="620">
                  <c:v>171.33382566971372</c:v>
                </c:pt>
                <c:pt idx="621">
                  <c:v>230.51786342250421</c:v>
                </c:pt>
                <c:pt idx="622">
                  <c:v>301.17112798708706</c:v>
                </c:pt>
                <c:pt idx="623">
                  <c:v>411.08199185543856</c:v>
                </c:pt>
                <c:pt idx="624">
                  <c:v>499.39442837354073</c:v>
                </c:pt>
                <c:pt idx="625">
                  <c:v>555.9795255471696</c:v>
                </c:pt>
                <c:pt idx="626">
                  <c:v>590.19351521117494</c:v>
                </c:pt>
                <c:pt idx="627">
                  <c:v>608.81671669880348</c:v>
                </c:pt>
                <c:pt idx="628">
                  <c:v>619.78426932825187</c:v>
                </c:pt>
                <c:pt idx="629">
                  <c:v>623.20763681833864</c:v>
                </c:pt>
                <c:pt idx="630">
                  <c:v>599.23251934930261</c:v>
                </c:pt>
                <c:pt idx="631">
                  <c:v>548.08732742570828</c:v>
                </c:pt>
                <c:pt idx="632">
                  <c:v>491.60744831287354</c:v>
                </c:pt>
                <c:pt idx="633">
                  <c:v>441.34309607935319</c:v>
                </c:pt>
                <c:pt idx="634">
                  <c:v>404.52848955437486</c:v>
                </c:pt>
                <c:pt idx="635">
                  <c:v>383.39694983062617</c:v>
                </c:pt>
                <c:pt idx="636">
                  <c:v>364.29756131631149</c:v>
                </c:pt>
                <c:pt idx="637">
                  <c:v>317.98938416313064</c:v>
                </c:pt>
                <c:pt idx="638">
                  <c:v>244.6459340853375</c:v>
                </c:pt>
                <c:pt idx="639">
                  <c:v>186.0503702076972</c:v>
                </c:pt>
                <c:pt idx="640">
                  <c:v>195.13917136474649</c:v>
                </c:pt>
                <c:pt idx="641">
                  <c:v>256.13605640821589</c:v>
                </c:pt>
                <c:pt idx="642">
                  <c:v>307.6052805485262</c:v>
                </c:pt>
                <c:pt idx="643">
                  <c:v>338.4450380548638</c:v>
                </c:pt>
                <c:pt idx="644">
                  <c:v>347.76114570521821</c:v>
                </c:pt>
                <c:pt idx="645">
                  <c:v>354.25583884439368</c:v>
                </c:pt>
                <c:pt idx="646">
                  <c:v>394.2671272439211</c:v>
                </c:pt>
                <c:pt idx="647">
                  <c:v>365.24184693396569</c:v>
                </c:pt>
                <c:pt idx="648">
                  <c:v>269.08358186771727</c:v>
                </c:pt>
                <c:pt idx="649">
                  <c:v>196.31542806330208</c:v>
                </c:pt>
                <c:pt idx="650">
                  <c:v>161.54256256600593</c:v>
                </c:pt>
                <c:pt idx="651">
                  <c:v>149.20368038705971</c:v>
                </c:pt>
                <c:pt idx="652">
                  <c:v>177.93771134720041</c:v>
                </c:pt>
                <c:pt idx="653">
                  <c:v>226.24539524956981</c:v>
                </c:pt>
                <c:pt idx="654">
                  <c:v>301.22972885088177</c:v>
                </c:pt>
                <c:pt idx="655">
                  <c:v>477.29348764371451</c:v>
                </c:pt>
                <c:pt idx="656">
                  <c:v>560.5224865808724</c:v>
                </c:pt>
                <c:pt idx="657">
                  <c:v>609.1075528314102</c:v>
                </c:pt>
                <c:pt idx="658">
                  <c:v>638.41154277136866</c:v>
                </c:pt>
                <c:pt idx="659">
                  <c:v>655.07868212896983</c:v>
                </c:pt>
                <c:pt idx="660">
                  <c:v>662.90279754447351</c:v>
                </c:pt>
                <c:pt idx="661">
                  <c:v>665.18114138328053</c:v>
                </c:pt>
                <c:pt idx="662">
                  <c:v>665.99553186465391</c:v>
                </c:pt>
                <c:pt idx="663">
                  <c:v>673.35992903250997</c:v>
                </c:pt>
                <c:pt idx="664">
                  <c:v>682.43719606123773</c:v>
                </c:pt>
                <c:pt idx="665">
                  <c:v>677.30759464047753</c:v>
                </c:pt>
                <c:pt idx="666">
                  <c:v>652.35936417643165</c:v>
                </c:pt>
                <c:pt idx="667">
                  <c:v>621.75333617025126</c:v>
                </c:pt>
                <c:pt idx="668">
                  <c:v>615.84031457581045</c:v>
                </c:pt>
                <c:pt idx="669">
                  <c:v>631.38810737621975</c:v>
                </c:pt>
                <c:pt idx="670">
                  <c:v>607.23867923804073</c:v>
                </c:pt>
                <c:pt idx="671">
                  <c:v>426.50237873586775</c:v>
                </c:pt>
                <c:pt idx="672">
                  <c:v>358.79332995211229</c:v>
                </c:pt>
                <c:pt idx="673">
                  <c:v>406.64103002253631</c:v>
                </c:pt>
                <c:pt idx="674">
                  <c:v>484.554434579325</c:v>
                </c:pt>
                <c:pt idx="675">
                  <c:v>531.12025659907795</c:v>
                </c:pt>
                <c:pt idx="676">
                  <c:v>563.25822239371678</c:v>
                </c:pt>
                <c:pt idx="677">
                  <c:v>587.72717521283425</c:v>
                </c:pt>
                <c:pt idx="678">
                  <c:v>604.49531432568665</c:v>
                </c:pt>
                <c:pt idx="679">
                  <c:v>612.59313383235269</c:v>
                </c:pt>
                <c:pt idx="680">
                  <c:v>623.08277496740345</c:v>
                </c:pt>
                <c:pt idx="681">
                  <c:v>646.37326098294488</c:v>
                </c:pt>
                <c:pt idx="682">
                  <c:v>668.27997916325285</c:v>
                </c:pt>
                <c:pt idx="683">
                  <c:v>680.11822276797693</c:v>
                </c:pt>
                <c:pt idx="684">
                  <c:v>653.71912333377577</c:v>
                </c:pt>
                <c:pt idx="685">
                  <c:v>629.52640256887207</c:v>
                </c:pt>
                <c:pt idx="686">
                  <c:v>618.67584157298586</c:v>
                </c:pt>
                <c:pt idx="687">
                  <c:v>341.0925922162611</c:v>
                </c:pt>
                <c:pt idx="688">
                  <c:v>237.4069101455637</c:v>
                </c:pt>
                <c:pt idx="689">
                  <c:v>211.8379173746805</c:v>
                </c:pt>
                <c:pt idx="690">
                  <c:v>230.5960761410586</c:v>
                </c:pt>
                <c:pt idx="691">
                  <c:v>257.20933169779113</c:v>
                </c:pt>
                <c:pt idx="692">
                  <c:v>402.5759480351802</c:v>
                </c:pt>
                <c:pt idx="693">
                  <c:v>500.26074300671758</c:v>
                </c:pt>
                <c:pt idx="694">
                  <c:v>554.61311894437017</c:v>
                </c:pt>
                <c:pt idx="695">
                  <c:v>590.17025484846533</c:v>
                </c:pt>
                <c:pt idx="696">
                  <c:v>612.8407288310616</c:v>
                </c:pt>
                <c:pt idx="697">
                  <c:v>650.94555513126147</c:v>
                </c:pt>
                <c:pt idx="698">
                  <c:v>711.93237683581799</c:v>
                </c:pt>
                <c:pt idx="699">
                  <c:v>713.19314393953925</c:v>
                </c:pt>
                <c:pt idx="700">
                  <c:v>690.4437497945828</c:v>
                </c:pt>
                <c:pt idx="701">
                  <c:v>699.22033004896468</c:v>
                </c:pt>
                <c:pt idx="702">
                  <c:v>705.72648748458505</c:v>
                </c:pt>
                <c:pt idx="703">
                  <c:v>707.34383900751595</c:v>
                </c:pt>
                <c:pt idx="704">
                  <c:v>712.45145368319936</c:v>
                </c:pt>
                <c:pt idx="705">
                  <c:v>725.32941012456479</c:v>
                </c:pt>
                <c:pt idx="706">
                  <c:v>737.74387202986975</c:v>
                </c:pt>
                <c:pt idx="707">
                  <c:v>746.66459132834393</c:v>
                </c:pt>
                <c:pt idx="708">
                  <c:v>748.56743606187717</c:v>
                </c:pt>
                <c:pt idx="709">
                  <c:v>725.75654468348694</c:v>
                </c:pt>
                <c:pt idx="710">
                  <c:v>689.05753697279874</c:v>
                </c:pt>
                <c:pt idx="711">
                  <c:v>677.72240275447803</c:v>
                </c:pt>
                <c:pt idx="712">
                  <c:v>714.02058480392191</c:v>
                </c:pt>
                <c:pt idx="713">
                  <c:v>678.75284689974535</c:v>
                </c:pt>
                <c:pt idx="714">
                  <c:v>647.3317024242009</c:v>
                </c:pt>
                <c:pt idx="715">
                  <c:v>687.99245650097225</c:v>
                </c:pt>
                <c:pt idx="716">
                  <c:v>731.68564034888641</c:v>
                </c:pt>
                <c:pt idx="717">
                  <c:v>764.08601690125079</c:v>
                </c:pt>
                <c:pt idx="718">
                  <c:v>781.85766466582834</c:v>
                </c:pt>
                <c:pt idx="719">
                  <c:v>784.32268418560989</c:v>
                </c:pt>
                <c:pt idx="720">
                  <c:v>781.10775653000758</c:v>
                </c:pt>
                <c:pt idx="721">
                  <c:v>780.14273354989837</c:v>
                </c:pt>
                <c:pt idx="722">
                  <c:v>647.21978817712829</c:v>
                </c:pt>
                <c:pt idx="723">
                  <c:v>579.6505766449809</c:v>
                </c:pt>
                <c:pt idx="724">
                  <c:v>565.77945382096766</c:v>
                </c:pt>
                <c:pt idx="725">
                  <c:v>575.41868698795292</c:v>
                </c:pt>
                <c:pt idx="726">
                  <c:v>618.21642697817401</c:v>
                </c:pt>
                <c:pt idx="727">
                  <c:v>580.33325351432518</c:v>
                </c:pt>
                <c:pt idx="728">
                  <c:v>394.36407345187712</c:v>
                </c:pt>
                <c:pt idx="729">
                  <c:v>233.01380246270941</c:v>
                </c:pt>
                <c:pt idx="730">
                  <c:v>155.71669433210459</c:v>
                </c:pt>
                <c:pt idx="731">
                  <c:v>111.3186695467635</c:v>
                </c:pt>
                <c:pt idx="732">
                  <c:v>90.191079538536599</c:v>
                </c:pt>
                <c:pt idx="733">
                  <c:v>82.980173566354694</c:v>
                </c:pt>
                <c:pt idx="734">
                  <c:v>81.550122747649922</c:v>
                </c:pt>
                <c:pt idx="735">
                  <c:v>83.131619747538053</c:v>
                </c:pt>
                <c:pt idx="736">
                  <c:v>85.45768110583343</c:v>
                </c:pt>
                <c:pt idx="737">
                  <c:v>87.040307818194123</c:v>
                </c:pt>
                <c:pt idx="738">
                  <c:v>109.37820280970701</c:v>
                </c:pt>
                <c:pt idx="739">
                  <c:v>134.5804825858857</c:v>
                </c:pt>
                <c:pt idx="740">
                  <c:v>140.86771037510491</c:v>
                </c:pt>
                <c:pt idx="741">
                  <c:v>146.74077010917358</c:v>
                </c:pt>
                <c:pt idx="742">
                  <c:v>163.85327489244779</c:v>
                </c:pt>
                <c:pt idx="743">
                  <c:v>220.38905644751699</c:v>
                </c:pt>
                <c:pt idx="744">
                  <c:v>281.7857451312675</c:v>
                </c:pt>
                <c:pt idx="745">
                  <c:v>301.72404702814919</c:v>
                </c:pt>
                <c:pt idx="746">
                  <c:v>291.55487834693878</c:v>
                </c:pt>
                <c:pt idx="747">
                  <c:v>326.09346823269993</c:v>
                </c:pt>
                <c:pt idx="748">
                  <c:v>408.03197230861832</c:v>
                </c:pt>
                <c:pt idx="749">
                  <c:v>470.17708221350517</c:v>
                </c:pt>
                <c:pt idx="750">
                  <c:v>539.87008169126159</c:v>
                </c:pt>
                <c:pt idx="751">
                  <c:v>674.43244524184502</c:v>
                </c:pt>
                <c:pt idx="752">
                  <c:v>739.1095939492659</c:v>
                </c:pt>
                <c:pt idx="753">
                  <c:v>776.91860246917713</c:v>
                </c:pt>
                <c:pt idx="754">
                  <c:v>800.57357986806096</c:v>
                </c:pt>
                <c:pt idx="755">
                  <c:v>813.3351297587667</c:v>
                </c:pt>
                <c:pt idx="756">
                  <c:v>818.42003731896841</c:v>
                </c:pt>
                <c:pt idx="757">
                  <c:v>818.49397174846649</c:v>
                </c:pt>
                <c:pt idx="758">
                  <c:v>815.33123515489228</c:v>
                </c:pt>
                <c:pt idx="759">
                  <c:v>810.53031540461313</c:v>
                </c:pt>
                <c:pt idx="760">
                  <c:v>805.31811981681756</c:v>
                </c:pt>
                <c:pt idx="761">
                  <c:v>804.38182053511139</c:v>
                </c:pt>
                <c:pt idx="762">
                  <c:v>804.51643899955684</c:v>
                </c:pt>
                <c:pt idx="763">
                  <c:v>802.20597231157194</c:v>
                </c:pt>
                <c:pt idx="764">
                  <c:v>798.83183385838447</c:v>
                </c:pt>
                <c:pt idx="765">
                  <c:v>794.79629317373042</c:v>
                </c:pt>
                <c:pt idx="766">
                  <c:v>792.23883292996015</c:v>
                </c:pt>
                <c:pt idx="767">
                  <c:v>792.25705090746533</c:v>
                </c:pt>
                <c:pt idx="768">
                  <c:v>793.74109548605861</c:v>
                </c:pt>
                <c:pt idx="769">
                  <c:v>794.51437623451739</c:v>
                </c:pt>
                <c:pt idx="770">
                  <c:v>794.44043044524983</c:v>
                </c:pt>
                <c:pt idx="771">
                  <c:v>792.83848333115975</c:v>
                </c:pt>
                <c:pt idx="772">
                  <c:v>789.45655334971684</c:v>
                </c:pt>
                <c:pt idx="773">
                  <c:v>784.84658041531077</c:v>
                </c:pt>
                <c:pt idx="774">
                  <c:v>780.20779580266048</c:v>
                </c:pt>
                <c:pt idx="775">
                  <c:v>776.95136846032312</c:v>
                </c:pt>
                <c:pt idx="776">
                  <c:v>775.11250134873171</c:v>
                </c:pt>
                <c:pt idx="777">
                  <c:v>774.15261385702047</c:v>
                </c:pt>
                <c:pt idx="778">
                  <c:v>772.85460456173701</c:v>
                </c:pt>
                <c:pt idx="779">
                  <c:v>771.39995923340734</c:v>
                </c:pt>
                <c:pt idx="780">
                  <c:v>770.56641209326324</c:v>
                </c:pt>
                <c:pt idx="781">
                  <c:v>770.00684133533309</c:v>
                </c:pt>
                <c:pt idx="782">
                  <c:v>769.64773986595435</c:v>
                </c:pt>
                <c:pt idx="783">
                  <c:v>769.63169175215671</c:v>
                </c:pt>
                <c:pt idx="784">
                  <c:v>769.84408953923571</c:v>
                </c:pt>
                <c:pt idx="785">
                  <c:v>770.2294866799914</c:v>
                </c:pt>
                <c:pt idx="786">
                  <c:v>771.51042972179914</c:v>
                </c:pt>
                <c:pt idx="787">
                  <c:v>776.94269036376954</c:v>
                </c:pt>
                <c:pt idx="788">
                  <c:v>780.52788369639359</c:v>
                </c:pt>
                <c:pt idx="789">
                  <c:v>779.75584099422395</c:v>
                </c:pt>
                <c:pt idx="790">
                  <c:v>779.49285181128096</c:v>
                </c:pt>
                <c:pt idx="791">
                  <c:v>780.40409822508775</c:v>
                </c:pt>
                <c:pt idx="792">
                  <c:v>780.92326907312759</c:v>
                </c:pt>
                <c:pt idx="793">
                  <c:v>780.12260190127984</c:v>
                </c:pt>
                <c:pt idx="794">
                  <c:v>779.50372118256996</c:v>
                </c:pt>
                <c:pt idx="795">
                  <c:v>779.39688679817664</c:v>
                </c:pt>
                <c:pt idx="796">
                  <c:v>778.4844202317546</c:v>
                </c:pt>
                <c:pt idx="797">
                  <c:v>777.48310740630416</c:v>
                </c:pt>
                <c:pt idx="798">
                  <c:v>776.7093283399314</c:v>
                </c:pt>
                <c:pt idx="799">
                  <c:v>774.61775369248141</c:v>
                </c:pt>
                <c:pt idx="800">
                  <c:v>771.61971444572077</c:v>
                </c:pt>
                <c:pt idx="801">
                  <c:v>769.75161867817474</c:v>
                </c:pt>
                <c:pt idx="802">
                  <c:v>768.41976295332461</c:v>
                </c:pt>
                <c:pt idx="803">
                  <c:v>766.4113528871851</c:v>
                </c:pt>
                <c:pt idx="804">
                  <c:v>765.09054892492281</c:v>
                </c:pt>
                <c:pt idx="805">
                  <c:v>764.81125605254158</c:v>
                </c:pt>
                <c:pt idx="806">
                  <c:v>764.09624473826489</c:v>
                </c:pt>
                <c:pt idx="807">
                  <c:v>762.53985722586333</c:v>
                </c:pt>
                <c:pt idx="808">
                  <c:v>761.34954347062649</c:v>
                </c:pt>
                <c:pt idx="809">
                  <c:v>760.38186152875141</c:v>
                </c:pt>
                <c:pt idx="810">
                  <c:v>760.22060768690676</c:v>
                </c:pt>
                <c:pt idx="811">
                  <c:v>761.13924894278637</c:v>
                </c:pt>
                <c:pt idx="812">
                  <c:v>761.86110254770085</c:v>
                </c:pt>
                <c:pt idx="813">
                  <c:v>761.45516003419118</c:v>
                </c:pt>
                <c:pt idx="814">
                  <c:v>760.67776425151806</c:v>
                </c:pt>
                <c:pt idx="815">
                  <c:v>760.95789735639323</c:v>
                </c:pt>
                <c:pt idx="816">
                  <c:v>762.36072996623045</c:v>
                </c:pt>
                <c:pt idx="817">
                  <c:v>761.15710627855287</c:v>
                </c:pt>
                <c:pt idx="818">
                  <c:v>758.73735510368397</c:v>
                </c:pt>
                <c:pt idx="819">
                  <c:v>757.17319200688985</c:v>
                </c:pt>
                <c:pt idx="820">
                  <c:v>755.17865459794803</c:v>
                </c:pt>
                <c:pt idx="821">
                  <c:v>753.84535097357912</c:v>
                </c:pt>
                <c:pt idx="822">
                  <c:v>753.76895526601027</c:v>
                </c:pt>
                <c:pt idx="823">
                  <c:v>763.18209294219446</c:v>
                </c:pt>
                <c:pt idx="824">
                  <c:v>766.04408021274844</c:v>
                </c:pt>
                <c:pt idx="825">
                  <c:v>722.51341629870331</c:v>
                </c:pt>
                <c:pt idx="826">
                  <c:v>663.78218072181664</c:v>
                </c:pt>
                <c:pt idx="827">
                  <c:v>666.53546167603713</c:v>
                </c:pt>
                <c:pt idx="828">
                  <c:v>713.85075739980448</c:v>
                </c:pt>
                <c:pt idx="829">
                  <c:v>761.30308268933311</c:v>
                </c:pt>
                <c:pt idx="830">
                  <c:v>802.36455910600137</c:v>
                </c:pt>
                <c:pt idx="831">
                  <c:v>816.22019842590328</c:v>
                </c:pt>
                <c:pt idx="832">
                  <c:v>805.08251734425357</c:v>
                </c:pt>
                <c:pt idx="833">
                  <c:v>791.2624405369022</c:v>
                </c:pt>
                <c:pt idx="834">
                  <c:v>779.71956116614558</c:v>
                </c:pt>
                <c:pt idx="835">
                  <c:v>770.67759055587305</c:v>
                </c:pt>
                <c:pt idx="836">
                  <c:v>764.40918109569213</c:v>
                </c:pt>
                <c:pt idx="837">
                  <c:v>759.24635332168532</c:v>
                </c:pt>
                <c:pt idx="838">
                  <c:v>755.46506355508541</c:v>
                </c:pt>
                <c:pt idx="839">
                  <c:v>753.39325848587043</c:v>
                </c:pt>
                <c:pt idx="840">
                  <c:v>751.64610979712518</c:v>
                </c:pt>
                <c:pt idx="841">
                  <c:v>750.54193039147049</c:v>
                </c:pt>
                <c:pt idx="842">
                  <c:v>749.66700094185876</c:v>
                </c:pt>
                <c:pt idx="843">
                  <c:v>748.59639841691285</c:v>
                </c:pt>
                <c:pt idx="844">
                  <c:v>747.36680120415633</c:v>
                </c:pt>
                <c:pt idx="845">
                  <c:v>746.2402390061784</c:v>
                </c:pt>
                <c:pt idx="846">
                  <c:v>745.15536404059685</c:v>
                </c:pt>
                <c:pt idx="847">
                  <c:v>743.92865895766943</c:v>
                </c:pt>
                <c:pt idx="848">
                  <c:v>743.1907188579903</c:v>
                </c:pt>
                <c:pt idx="849">
                  <c:v>742.76705676478241</c:v>
                </c:pt>
                <c:pt idx="850">
                  <c:v>742.18748704478003</c:v>
                </c:pt>
                <c:pt idx="851">
                  <c:v>741.69198677690997</c:v>
                </c:pt>
                <c:pt idx="852">
                  <c:v>741.43701893521984</c:v>
                </c:pt>
                <c:pt idx="853">
                  <c:v>741.34615876675468</c:v>
                </c:pt>
                <c:pt idx="854">
                  <c:v>741.16096814885941</c:v>
                </c:pt>
                <c:pt idx="855">
                  <c:v>741.11899601044172</c:v>
                </c:pt>
                <c:pt idx="856">
                  <c:v>741.74678591333941</c:v>
                </c:pt>
                <c:pt idx="857">
                  <c:v>742.62084560404378</c:v>
                </c:pt>
                <c:pt idx="858">
                  <c:v>743.28185782819719</c:v>
                </c:pt>
                <c:pt idx="859">
                  <c:v>742.56530977859131</c:v>
                </c:pt>
                <c:pt idx="860">
                  <c:v>741.9716162017146</c:v>
                </c:pt>
                <c:pt idx="861">
                  <c:v>742.30711420289754</c:v>
                </c:pt>
                <c:pt idx="862">
                  <c:v>741.77953744263118</c:v>
                </c:pt>
                <c:pt idx="863">
                  <c:v>741.27401799411234</c:v>
                </c:pt>
                <c:pt idx="864">
                  <c:v>740.91038900153308</c:v>
                </c:pt>
                <c:pt idx="865">
                  <c:v>740.51101684135529</c:v>
                </c:pt>
                <c:pt idx="866">
                  <c:v>740.24169565221359</c:v>
                </c:pt>
                <c:pt idx="867">
                  <c:v>740.29973610220645</c:v>
                </c:pt>
                <c:pt idx="868">
                  <c:v>740.54005864742066</c:v>
                </c:pt>
                <c:pt idx="869">
                  <c:v>740.54778490950935</c:v>
                </c:pt>
                <c:pt idx="870">
                  <c:v>740.77480510948885</c:v>
                </c:pt>
                <c:pt idx="871">
                  <c:v>740.93576742193591</c:v>
                </c:pt>
                <c:pt idx="872">
                  <c:v>741.0775467632302</c:v>
                </c:pt>
                <c:pt idx="873">
                  <c:v>741.17066096750307</c:v>
                </c:pt>
                <c:pt idx="874">
                  <c:v>741.25876524523824</c:v>
                </c:pt>
                <c:pt idx="875">
                  <c:v>741.51197879409267</c:v>
                </c:pt>
                <c:pt idx="876">
                  <c:v>741.6937312813692</c:v>
                </c:pt>
                <c:pt idx="877">
                  <c:v>741.61958264341115</c:v>
                </c:pt>
                <c:pt idx="878">
                  <c:v>741.78348995114993</c:v>
                </c:pt>
                <c:pt idx="879">
                  <c:v>742.47310037118336</c:v>
                </c:pt>
                <c:pt idx="880">
                  <c:v>742.13218908930423</c:v>
                </c:pt>
                <c:pt idx="881">
                  <c:v>741.55646771233296</c:v>
                </c:pt>
                <c:pt idx="882">
                  <c:v>741.70442778850611</c:v>
                </c:pt>
                <c:pt idx="883">
                  <c:v>741.4064015964741</c:v>
                </c:pt>
                <c:pt idx="884">
                  <c:v>740.82333385922493</c:v>
                </c:pt>
                <c:pt idx="885">
                  <c:v>739.8080999725014</c:v>
                </c:pt>
                <c:pt idx="886">
                  <c:v>739.95984533569765</c:v>
                </c:pt>
                <c:pt idx="887">
                  <c:v>740.37962175056998</c:v>
                </c:pt>
                <c:pt idx="888">
                  <c:v>739.55592406752476</c:v>
                </c:pt>
                <c:pt idx="889">
                  <c:v>738.9998072907714</c:v>
                </c:pt>
                <c:pt idx="890">
                  <c:v>738.20374154696515</c:v>
                </c:pt>
                <c:pt idx="891">
                  <c:v>738.32050824455348</c:v>
                </c:pt>
                <c:pt idx="892">
                  <c:v>739.95563781662213</c:v>
                </c:pt>
                <c:pt idx="893">
                  <c:v>741.90746641701503</c:v>
                </c:pt>
                <c:pt idx="894">
                  <c:v>743.65630977409114</c:v>
                </c:pt>
                <c:pt idx="895">
                  <c:v>744.86886188193546</c:v>
                </c:pt>
                <c:pt idx="896">
                  <c:v>745.88906278739705</c:v>
                </c:pt>
                <c:pt idx="897">
                  <c:v>747.15249891883502</c:v>
                </c:pt>
                <c:pt idx="898">
                  <c:v>746.1476479496996</c:v>
                </c:pt>
                <c:pt idx="899">
                  <c:v>742.72506535693174</c:v>
                </c:pt>
                <c:pt idx="900">
                  <c:v>741.11926075642896</c:v>
                </c:pt>
                <c:pt idx="901">
                  <c:v>740.88826409342153</c:v>
                </c:pt>
                <c:pt idx="902">
                  <c:v>740.57437108545298</c:v>
                </c:pt>
                <c:pt idx="903">
                  <c:v>739.9513477534374</c:v>
                </c:pt>
                <c:pt idx="904">
                  <c:v>735.32478298539604</c:v>
                </c:pt>
                <c:pt idx="905">
                  <c:v>730.74479614255347</c:v>
                </c:pt>
                <c:pt idx="906">
                  <c:v>730.28065797690033</c:v>
                </c:pt>
                <c:pt idx="907">
                  <c:v>730.20982519260269</c:v>
                </c:pt>
                <c:pt idx="908">
                  <c:v>729.70434025290626</c:v>
                </c:pt>
                <c:pt idx="909">
                  <c:v>730.25955177293338</c:v>
                </c:pt>
                <c:pt idx="910">
                  <c:v>731.08108004766484</c:v>
                </c:pt>
                <c:pt idx="911">
                  <c:v>730.74472473108881</c:v>
                </c:pt>
                <c:pt idx="912">
                  <c:v>728.77791377881249</c:v>
                </c:pt>
                <c:pt idx="913">
                  <c:v>726.52472697421979</c:v>
                </c:pt>
                <c:pt idx="914">
                  <c:v>725.60618389728097</c:v>
                </c:pt>
                <c:pt idx="915">
                  <c:v>725.62731838274522</c:v>
                </c:pt>
                <c:pt idx="916">
                  <c:v>725.71091180280939</c:v>
                </c:pt>
                <c:pt idx="917">
                  <c:v>725.45193327459515</c:v>
                </c:pt>
                <c:pt idx="918">
                  <c:v>725.55608638035903</c:v>
                </c:pt>
                <c:pt idx="919">
                  <c:v>725.6564603739954</c:v>
                </c:pt>
                <c:pt idx="920">
                  <c:v>725.60738787516175</c:v>
                </c:pt>
                <c:pt idx="921">
                  <c:v>726.82731046332981</c:v>
                </c:pt>
                <c:pt idx="922">
                  <c:v>733.55781248475751</c:v>
                </c:pt>
                <c:pt idx="923">
                  <c:v>743.78155995774716</c:v>
                </c:pt>
                <c:pt idx="924">
                  <c:v>746.77377342204181</c:v>
                </c:pt>
                <c:pt idx="925">
                  <c:v>744.2740754458074</c:v>
                </c:pt>
                <c:pt idx="926">
                  <c:v>742.51596096240121</c:v>
                </c:pt>
                <c:pt idx="927">
                  <c:v>740.94600299367789</c:v>
                </c:pt>
                <c:pt idx="928">
                  <c:v>739.96426747245596</c:v>
                </c:pt>
                <c:pt idx="929">
                  <c:v>739.37868286489197</c:v>
                </c:pt>
                <c:pt idx="930">
                  <c:v>738.93638928642747</c:v>
                </c:pt>
                <c:pt idx="931">
                  <c:v>738.57484471583973</c:v>
                </c:pt>
                <c:pt idx="932">
                  <c:v>738.31113569134436</c:v>
                </c:pt>
                <c:pt idx="933">
                  <c:v>737.88849346128836</c:v>
                </c:pt>
                <c:pt idx="934">
                  <c:v>737.40692994638391</c:v>
                </c:pt>
                <c:pt idx="935">
                  <c:v>737.65330516223912</c:v>
                </c:pt>
                <c:pt idx="936">
                  <c:v>738.40240854494016</c:v>
                </c:pt>
                <c:pt idx="937">
                  <c:v>738.70768421823414</c:v>
                </c:pt>
                <c:pt idx="938">
                  <c:v>738.53791763649303</c:v>
                </c:pt>
                <c:pt idx="939">
                  <c:v>738.40483664461613</c:v>
                </c:pt>
                <c:pt idx="940">
                  <c:v>738.098529210469</c:v>
                </c:pt>
                <c:pt idx="941">
                  <c:v>737.28317213296373</c:v>
                </c:pt>
                <c:pt idx="942">
                  <c:v>735.92605659855963</c:v>
                </c:pt>
                <c:pt idx="943">
                  <c:v>734.80536661675762</c:v>
                </c:pt>
                <c:pt idx="944">
                  <c:v>734.22412157926794</c:v>
                </c:pt>
                <c:pt idx="945">
                  <c:v>734.04917081362441</c:v>
                </c:pt>
                <c:pt idx="946">
                  <c:v>733.53676496429966</c:v>
                </c:pt>
                <c:pt idx="947">
                  <c:v>733.45957266580558</c:v>
                </c:pt>
                <c:pt idx="948">
                  <c:v>734.3905094662689</c:v>
                </c:pt>
                <c:pt idx="949">
                  <c:v>734.4494805194488</c:v>
                </c:pt>
                <c:pt idx="950">
                  <c:v>733.35209607073443</c:v>
                </c:pt>
                <c:pt idx="951">
                  <c:v>732.62574711380614</c:v>
                </c:pt>
                <c:pt idx="952">
                  <c:v>732.51388916846099</c:v>
                </c:pt>
                <c:pt idx="953">
                  <c:v>732.46494291172473</c:v>
                </c:pt>
                <c:pt idx="954">
                  <c:v>732.2542610265341</c:v>
                </c:pt>
                <c:pt idx="955">
                  <c:v>731.73983580594631</c:v>
                </c:pt>
                <c:pt idx="956">
                  <c:v>731.01113585212681</c:v>
                </c:pt>
                <c:pt idx="957">
                  <c:v>730.33829634567951</c:v>
                </c:pt>
                <c:pt idx="958">
                  <c:v>729.69345682068774</c:v>
                </c:pt>
                <c:pt idx="959">
                  <c:v>729.08832765924001</c:v>
                </c:pt>
                <c:pt idx="960">
                  <c:v>729.31353517867046</c:v>
                </c:pt>
                <c:pt idx="961">
                  <c:v>732.11317232602232</c:v>
                </c:pt>
                <c:pt idx="962">
                  <c:v>734.15109305275655</c:v>
                </c:pt>
                <c:pt idx="963">
                  <c:v>734.30316388822689</c:v>
                </c:pt>
                <c:pt idx="964">
                  <c:v>735.16608555884818</c:v>
                </c:pt>
                <c:pt idx="965">
                  <c:v>735.71814890981102</c:v>
                </c:pt>
                <c:pt idx="966">
                  <c:v>735.50005441765916</c:v>
                </c:pt>
                <c:pt idx="967">
                  <c:v>734.92419773106189</c:v>
                </c:pt>
                <c:pt idx="968">
                  <c:v>734.50910570940084</c:v>
                </c:pt>
                <c:pt idx="969">
                  <c:v>734.38770488226123</c:v>
                </c:pt>
                <c:pt idx="970">
                  <c:v>734.29246028987109</c:v>
                </c:pt>
                <c:pt idx="971">
                  <c:v>733.40496742746427</c:v>
                </c:pt>
                <c:pt idx="972">
                  <c:v>732.2292732071943</c:v>
                </c:pt>
                <c:pt idx="973">
                  <c:v>731.39079082152955</c:v>
                </c:pt>
                <c:pt idx="974">
                  <c:v>731.03867078349072</c:v>
                </c:pt>
                <c:pt idx="975">
                  <c:v>730.9869645938013</c:v>
                </c:pt>
                <c:pt idx="976">
                  <c:v>731.19618825263103</c:v>
                </c:pt>
                <c:pt idx="977">
                  <c:v>731.33365627622516</c:v>
                </c:pt>
                <c:pt idx="978">
                  <c:v>731.07348652160726</c:v>
                </c:pt>
                <c:pt idx="979">
                  <c:v>730.49753809329297</c:v>
                </c:pt>
                <c:pt idx="980">
                  <c:v>729.32574646720536</c:v>
                </c:pt>
                <c:pt idx="981">
                  <c:v>728.14695579684997</c:v>
                </c:pt>
                <c:pt idx="982">
                  <c:v>727.14549177402296</c:v>
                </c:pt>
                <c:pt idx="983">
                  <c:v>726.29468259481348</c:v>
                </c:pt>
                <c:pt idx="984">
                  <c:v>725.3353412602047</c:v>
                </c:pt>
                <c:pt idx="985">
                  <c:v>723.92755600612622</c:v>
                </c:pt>
                <c:pt idx="986">
                  <c:v>722.00440921889697</c:v>
                </c:pt>
                <c:pt idx="987">
                  <c:v>720.5643608663853</c:v>
                </c:pt>
                <c:pt idx="988">
                  <c:v>720.62524489855593</c:v>
                </c:pt>
                <c:pt idx="989">
                  <c:v>721.52281455289119</c:v>
                </c:pt>
                <c:pt idx="990">
                  <c:v>721.79851989308406</c:v>
                </c:pt>
                <c:pt idx="991">
                  <c:v>721.68657995019066</c:v>
                </c:pt>
                <c:pt idx="992">
                  <c:v>721.84197855216962</c:v>
                </c:pt>
                <c:pt idx="993">
                  <c:v>721.7875995459309</c:v>
                </c:pt>
                <c:pt idx="994">
                  <c:v>722.00587012513654</c:v>
                </c:pt>
                <c:pt idx="995">
                  <c:v>722.56665030638499</c:v>
                </c:pt>
                <c:pt idx="996">
                  <c:v>723.18948640406018</c:v>
                </c:pt>
                <c:pt idx="997">
                  <c:v>723.62530685095555</c:v>
                </c:pt>
                <c:pt idx="998">
                  <c:v>723.74992937079833</c:v>
                </c:pt>
                <c:pt idx="999">
                  <c:v>723.63434337080548</c:v>
                </c:pt>
                <c:pt idx="1000">
                  <c:v>723.16076956451195</c:v>
                </c:pt>
                <c:pt idx="1001">
                  <c:v>722.43733902156805</c:v>
                </c:pt>
                <c:pt idx="1002">
                  <c:v>721.74851989332933</c:v>
                </c:pt>
                <c:pt idx="1003">
                  <c:v>721.68936704749888</c:v>
                </c:pt>
                <c:pt idx="1004">
                  <c:v>721.42976754294205</c:v>
                </c:pt>
                <c:pt idx="1005">
                  <c:v>721.52063369232746</c:v>
                </c:pt>
                <c:pt idx="1006">
                  <c:v>722.35602431609846</c:v>
                </c:pt>
                <c:pt idx="1007">
                  <c:v>722.7518336260074</c:v>
                </c:pt>
                <c:pt idx="1008">
                  <c:v>722.64050930096812</c:v>
                </c:pt>
                <c:pt idx="1009">
                  <c:v>722.37378728223905</c:v>
                </c:pt>
                <c:pt idx="1010">
                  <c:v>721.77821213507002</c:v>
                </c:pt>
                <c:pt idx="1011">
                  <c:v>721.19286722086474</c:v>
                </c:pt>
                <c:pt idx="1012">
                  <c:v>721.59580341309061</c:v>
                </c:pt>
                <c:pt idx="1013">
                  <c:v>722.45800620518935</c:v>
                </c:pt>
                <c:pt idx="1014">
                  <c:v>723.27532242030657</c:v>
                </c:pt>
                <c:pt idx="1015">
                  <c:v>724.2386250390839</c:v>
                </c:pt>
                <c:pt idx="1016">
                  <c:v>725.29537083758009</c:v>
                </c:pt>
                <c:pt idx="1017">
                  <c:v>725.79518316910435</c:v>
                </c:pt>
                <c:pt idx="1018">
                  <c:v>725.94494648430032</c:v>
                </c:pt>
                <c:pt idx="1019">
                  <c:v>726.00229391080495</c:v>
                </c:pt>
                <c:pt idx="1020">
                  <c:v>725.82556791394256</c:v>
                </c:pt>
                <c:pt idx="1021">
                  <c:v>725.87956542874747</c:v>
                </c:pt>
                <c:pt idx="1022">
                  <c:v>726.08411804193543</c:v>
                </c:pt>
                <c:pt idx="1023">
                  <c:v>726.4125465030495</c:v>
                </c:pt>
                <c:pt idx="1024">
                  <c:v>726.81135605684995</c:v>
                </c:pt>
                <c:pt idx="1025">
                  <c:v>727.27459047478078</c:v>
                </c:pt>
                <c:pt idx="1026">
                  <c:v>727.96869705907534</c:v>
                </c:pt>
                <c:pt idx="1027">
                  <c:v>728.61822512064907</c:v>
                </c:pt>
                <c:pt idx="1028">
                  <c:v>729.24814199654554</c:v>
                </c:pt>
                <c:pt idx="1029">
                  <c:v>729.84433723809661</c:v>
                </c:pt>
                <c:pt idx="1030">
                  <c:v>730.22648597291436</c:v>
                </c:pt>
                <c:pt idx="1031">
                  <c:v>730.86357947671081</c:v>
                </c:pt>
                <c:pt idx="1032">
                  <c:v>731.4437969571627</c:v>
                </c:pt>
                <c:pt idx="1033">
                  <c:v>731.82680675337065</c:v>
                </c:pt>
                <c:pt idx="1034">
                  <c:v>732.24073428426982</c:v>
                </c:pt>
                <c:pt idx="1035">
                  <c:v>732.28655345702578</c:v>
                </c:pt>
                <c:pt idx="1036">
                  <c:v>731.88664947009363</c:v>
                </c:pt>
                <c:pt idx="1037">
                  <c:v>731.58474508689426</c:v>
                </c:pt>
                <c:pt idx="1038">
                  <c:v>731.53177851055943</c:v>
                </c:pt>
                <c:pt idx="1039">
                  <c:v>731.67673362946198</c:v>
                </c:pt>
                <c:pt idx="1040">
                  <c:v>732.35463353372063</c:v>
                </c:pt>
                <c:pt idx="1041">
                  <c:v>732.98413172731682</c:v>
                </c:pt>
                <c:pt idx="1042">
                  <c:v>733.2160750082046</c:v>
                </c:pt>
                <c:pt idx="1043">
                  <c:v>733.14820428587279</c:v>
                </c:pt>
                <c:pt idx="1044">
                  <c:v>733.08987526003204</c:v>
                </c:pt>
                <c:pt idx="1045">
                  <c:v>733.41659704245751</c:v>
                </c:pt>
                <c:pt idx="1046">
                  <c:v>733.81401767159196</c:v>
                </c:pt>
                <c:pt idx="1047">
                  <c:v>733.86933749117907</c:v>
                </c:pt>
                <c:pt idx="1048">
                  <c:v>733.49497123301876</c:v>
                </c:pt>
                <c:pt idx="1049">
                  <c:v>733.023689042917</c:v>
                </c:pt>
                <c:pt idx="1050">
                  <c:v>732.67811767657793</c:v>
                </c:pt>
                <c:pt idx="1051">
                  <c:v>732.22446672954538</c:v>
                </c:pt>
                <c:pt idx="1052">
                  <c:v>731.71559109966302</c:v>
                </c:pt>
                <c:pt idx="1053">
                  <c:v>731.56414707618035</c:v>
                </c:pt>
                <c:pt idx="1054">
                  <c:v>731.856744546291</c:v>
                </c:pt>
                <c:pt idx="1055">
                  <c:v>732.05488199100603</c:v>
                </c:pt>
                <c:pt idx="1056">
                  <c:v>732.01122954092432</c:v>
                </c:pt>
                <c:pt idx="1057">
                  <c:v>731.98219613140532</c:v>
                </c:pt>
                <c:pt idx="1058">
                  <c:v>731.9638193257216</c:v>
                </c:pt>
                <c:pt idx="1059">
                  <c:v>731.95301116704059</c:v>
                </c:pt>
                <c:pt idx="1060">
                  <c:v>731.74392754982091</c:v>
                </c:pt>
                <c:pt idx="1061">
                  <c:v>731.20792553939964</c:v>
                </c:pt>
                <c:pt idx="1062">
                  <c:v>730.64770520285151</c:v>
                </c:pt>
                <c:pt idx="1063">
                  <c:v>730.2634749378783</c:v>
                </c:pt>
                <c:pt idx="1064">
                  <c:v>729.80433119253064</c:v>
                </c:pt>
                <c:pt idx="1065">
                  <c:v>729.51513892683397</c:v>
                </c:pt>
                <c:pt idx="1066">
                  <c:v>729.51970646681286</c:v>
                </c:pt>
                <c:pt idx="1067">
                  <c:v>729.95163536835992</c:v>
                </c:pt>
                <c:pt idx="1068">
                  <c:v>732.07446650659347</c:v>
                </c:pt>
                <c:pt idx="1069">
                  <c:v>728.57839082287501</c:v>
                </c:pt>
                <c:pt idx="1070">
                  <c:v>723.13603826695476</c:v>
                </c:pt>
                <c:pt idx="1071">
                  <c:v>721.76410577039667</c:v>
                </c:pt>
                <c:pt idx="1072">
                  <c:v>720.49452954219805</c:v>
                </c:pt>
                <c:pt idx="1073">
                  <c:v>719.71073494583129</c:v>
                </c:pt>
                <c:pt idx="1074">
                  <c:v>719.03277595673012</c:v>
                </c:pt>
                <c:pt idx="1075">
                  <c:v>718.27141119918838</c:v>
                </c:pt>
                <c:pt idx="1076">
                  <c:v>717.62033002485339</c:v>
                </c:pt>
                <c:pt idx="1077">
                  <c:v>717.26690463728391</c:v>
                </c:pt>
                <c:pt idx="1078">
                  <c:v>716.88002447261067</c:v>
                </c:pt>
                <c:pt idx="1079">
                  <c:v>716.51411603714791</c:v>
                </c:pt>
                <c:pt idx="1080">
                  <c:v>716.51889727641355</c:v>
                </c:pt>
                <c:pt idx="1081">
                  <c:v>716.58981219981683</c:v>
                </c:pt>
                <c:pt idx="1082">
                  <c:v>716.90436303264357</c:v>
                </c:pt>
                <c:pt idx="1083">
                  <c:v>717.77554951505135</c:v>
                </c:pt>
                <c:pt idx="1084">
                  <c:v>719.41972149912419</c:v>
                </c:pt>
                <c:pt idx="1085">
                  <c:v>721.57176748430106</c:v>
                </c:pt>
                <c:pt idx="1086">
                  <c:v>723.66374253262506</c:v>
                </c:pt>
                <c:pt idx="1087">
                  <c:v>725.09275090104575</c:v>
                </c:pt>
                <c:pt idx="1088">
                  <c:v>725.45790231671219</c:v>
                </c:pt>
                <c:pt idx="1089">
                  <c:v>725.28776958122012</c:v>
                </c:pt>
                <c:pt idx="1090">
                  <c:v>724.91580183152246</c:v>
                </c:pt>
                <c:pt idx="1091">
                  <c:v>723.8129585812884</c:v>
                </c:pt>
                <c:pt idx="1092">
                  <c:v>722.23839368506447</c:v>
                </c:pt>
                <c:pt idx="1093">
                  <c:v>720.92986042136135</c:v>
                </c:pt>
                <c:pt idx="1094">
                  <c:v>719.60620557131642</c:v>
                </c:pt>
                <c:pt idx="1095">
                  <c:v>718.31923783365687</c:v>
                </c:pt>
                <c:pt idx="1096">
                  <c:v>717.03727986255035</c:v>
                </c:pt>
                <c:pt idx="1097">
                  <c:v>715.59750817400129</c:v>
                </c:pt>
                <c:pt idx="1098">
                  <c:v>714.86256309244391</c:v>
                </c:pt>
                <c:pt idx="1099">
                  <c:v>714.16943938298346</c:v>
                </c:pt>
                <c:pt idx="1100">
                  <c:v>713.17885652167047</c:v>
                </c:pt>
                <c:pt idx="1101">
                  <c:v>712.34188415030701</c:v>
                </c:pt>
                <c:pt idx="1102">
                  <c:v>711.22095065503072</c:v>
                </c:pt>
                <c:pt idx="1103">
                  <c:v>710.53853087474999</c:v>
                </c:pt>
                <c:pt idx="1104">
                  <c:v>710.30579873227657</c:v>
                </c:pt>
                <c:pt idx="1105">
                  <c:v>710.02447204863779</c:v>
                </c:pt>
                <c:pt idx="1106">
                  <c:v>710.09904914089736</c:v>
                </c:pt>
                <c:pt idx="1107">
                  <c:v>710.60684713488536</c:v>
                </c:pt>
                <c:pt idx="1108">
                  <c:v>710.58378054239279</c:v>
                </c:pt>
                <c:pt idx="1109">
                  <c:v>710.24627242266115</c:v>
                </c:pt>
                <c:pt idx="1110">
                  <c:v>710.02959926863775</c:v>
                </c:pt>
                <c:pt idx="1111">
                  <c:v>709.72456349506774</c:v>
                </c:pt>
                <c:pt idx="1112">
                  <c:v>709.54537102096322</c:v>
                </c:pt>
                <c:pt idx="1113">
                  <c:v>709.65986534216734</c:v>
                </c:pt>
                <c:pt idx="1114">
                  <c:v>710.37300131905135</c:v>
                </c:pt>
                <c:pt idx="1115">
                  <c:v>711.27514218828321</c:v>
                </c:pt>
                <c:pt idx="1116">
                  <c:v>711.91960674800407</c:v>
                </c:pt>
                <c:pt idx="1117">
                  <c:v>713.60894614883489</c:v>
                </c:pt>
                <c:pt idx="1118">
                  <c:v>720.03036542352299</c:v>
                </c:pt>
                <c:pt idx="1119">
                  <c:v>722.30748927228626</c:v>
                </c:pt>
                <c:pt idx="1120">
                  <c:v>718.55264518383694</c:v>
                </c:pt>
                <c:pt idx="1121">
                  <c:v>715.79475316997548</c:v>
                </c:pt>
                <c:pt idx="1122">
                  <c:v>713.62390079578415</c:v>
                </c:pt>
                <c:pt idx="1123">
                  <c:v>712.2969919573776</c:v>
                </c:pt>
                <c:pt idx="1124">
                  <c:v>711.57033579251515</c:v>
                </c:pt>
                <c:pt idx="1125">
                  <c:v>711.29362698062732</c:v>
                </c:pt>
                <c:pt idx="1126">
                  <c:v>711.31928720554708</c:v>
                </c:pt>
                <c:pt idx="1127">
                  <c:v>711.57244570091018</c:v>
                </c:pt>
                <c:pt idx="1128">
                  <c:v>712.16972969615904</c:v>
                </c:pt>
                <c:pt idx="1129">
                  <c:v>712.58919066361534</c:v>
                </c:pt>
                <c:pt idx="1130">
                  <c:v>712.49747136330063</c:v>
                </c:pt>
                <c:pt idx="1131">
                  <c:v>712.45497257718932</c:v>
                </c:pt>
                <c:pt idx="1132">
                  <c:v>712.82569760948968</c:v>
                </c:pt>
                <c:pt idx="1133">
                  <c:v>713.07284000750815</c:v>
                </c:pt>
                <c:pt idx="1134">
                  <c:v>713.05673901552996</c:v>
                </c:pt>
                <c:pt idx="1135">
                  <c:v>713.04308021656357</c:v>
                </c:pt>
                <c:pt idx="1136">
                  <c:v>713.03168411584829</c:v>
                </c:pt>
                <c:pt idx="1137">
                  <c:v>712.81629303215391</c:v>
                </c:pt>
                <c:pt idx="1138">
                  <c:v>712.47551830323391</c:v>
                </c:pt>
                <c:pt idx="1139">
                  <c:v>712.44484344646651</c:v>
                </c:pt>
                <c:pt idx="1140">
                  <c:v>712.41153181439574</c:v>
                </c:pt>
                <c:pt idx="1141">
                  <c:v>712.40984238720785</c:v>
                </c:pt>
                <c:pt idx="1142">
                  <c:v>712.60224278684586</c:v>
                </c:pt>
                <c:pt idx="1143">
                  <c:v>713.35853399355653</c:v>
                </c:pt>
                <c:pt idx="1144">
                  <c:v>714.66068250743047</c:v>
                </c:pt>
                <c:pt idx="1145">
                  <c:v>714.51740032996224</c:v>
                </c:pt>
                <c:pt idx="1146">
                  <c:v>713.67404648465435</c:v>
                </c:pt>
                <c:pt idx="1147">
                  <c:v>713.85761198165937</c:v>
                </c:pt>
                <c:pt idx="1148">
                  <c:v>714.56458629204451</c:v>
                </c:pt>
                <c:pt idx="1149">
                  <c:v>715.4462768775245</c:v>
                </c:pt>
                <c:pt idx="1150">
                  <c:v>716.23717506895593</c:v>
                </c:pt>
                <c:pt idx="1151">
                  <c:v>716.7679344332297</c:v>
                </c:pt>
                <c:pt idx="1152">
                  <c:v>717.31636627468401</c:v>
                </c:pt>
                <c:pt idx="1153">
                  <c:v>718.06331554062751</c:v>
                </c:pt>
                <c:pt idx="1154">
                  <c:v>718.53603446926536</c:v>
                </c:pt>
                <c:pt idx="1155">
                  <c:v>718.84608469815237</c:v>
                </c:pt>
                <c:pt idx="1156">
                  <c:v>719.00826259696112</c:v>
                </c:pt>
                <c:pt idx="1157">
                  <c:v>718.48592177982835</c:v>
                </c:pt>
                <c:pt idx="1158">
                  <c:v>717.91388858142182</c:v>
                </c:pt>
                <c:pt idx="1159">
                  <c:v>718.49894805220686</c:v>
                </c:pt>
                <c:pt idx="1160">
                  <c:v>720.67283249304057</c:v>
                </c:pt>
                <c:pt idx="1161">
                  <c:v>720.86039874696962</c:v>
                </c:pt>
                <c:pt idx="1162">
                  <c:v>718.8770271546432</c:v>
                </c:pt>
                <c:pt idx="1163">
                  <c:v>717.6529605287493</c:v>
                </c:pt>
                <c:pt idx="1164">
                  <c:v>716.35649524963912</c:v>
                </c:pt>
                <c:pt idx="1165">
                  <c:v>716.11896474526054</c:v>
                </c:pt>
                <c:pt idx="1166">
                  <c:v>715.86901485820704</c:v>
                </c:pt>
                <c:pt idx="1167">
                  <c:v>714.57827310731784</c:v>
                </c:pt>
                <c:pt idx="1168">
                  <c:v>713.28147508139307</c:v>
                </c:pt>
                <c:pt idx="1169">
                  <c:v>712.64477147332138</c:v>
                </c:pt>
                <c:pt idx="1170">
                  <c:v>712.80828457798043</c:v>
                </c:pt>
                <c:pt idx="1171">
                  <c:v>712.96559420718336</c:v>
                </c:pt>
                <c:pt idx="1172">
                  <c:v>713.11141991248473</c:v>
                </c:pt>
                <c:pt idx="1173">
                  <c:v>713.2432759362955</c:v>
                </c:pt>
                <c:pt idx="1174">
                  <c:v>713.56617177157534</c:v>
                </c:pt>
                <c:pt idx="1175">
                  <c:v>714.00120952282566</c:v>
                </c:pt>
                <c:pt idx="1176">
                  <c:v>714.5254004071553</c:v>
                </c:pt>
                <c:pt idx="1177">
                  <c:v>714.88273353868249</c:v>
                </c:pt>
                <c:pt idx="1178">
                  <c:v>715.15050028396286</c:v>
                </c:pt>
                <c:pt idx="1179">
                  <c:v>715.31802376527776</c:v>
                </c:pt>
                <c:pt idx="1180">
                  <c:v>715.44655528335454</c:v>
                </c:pt>
                <c:pt idx="1181">
                  <c:v>715.71865026716728</c:v>
                </c:pt>
                <c:pt idx="1182">
                  <c:v>714.25675414126613</c:v>
                </c:pt>
                <c:pt idx="1183">
                  <c:v>713.1533360941512</c:v>
                </c:pt>
                <c:pt idx="1184">
                  <c:v>713.50752072020941</c:v>
                </c:pt>
                <c:pt idx="1185">
                  <c:v>713.58539318889757</c:v>
                </c:pt>
                <c:pt idx="1186">
                  <c:v>713.8584185466932</c:v>
                </c:pt>
                <c:pt idx="1187">
                  <c:v>714.04278978860555</c:v>
                </c:pt>
                <c:pt idx="1188">
                  <c:v>713.98884762303112</c:v>
                </c:pt>
                <c:pt idx="1189">
                  <c:v>714.36624597676268</c:v>
                </c:pt>
                <c:pt idx="1190">
                  <c:v>715.01146189542089</c:v>
                </c:pt>
                <c:pt idx="1191">
                  <c:v>715.46129683604192</c:v>
                </c:pt>
                <c:pt idx="1192">
                  <c:v>715.35639129695994</c:v>
                </c:pt>
                <c:pt idx="1193">
                  <c:v>715.30463176433636</c:v>
                </c:pt>
                <c:pt idx="1194">
                  <c:v>715.22555084210887</c:v>
                </c:pt>
                <c:pt idx="1195">
                  <c:v>714.37351049175152</c:v>
                </c:pt>
                <c:pt idx="1196">
                  <c:v>714.01124016027006</c:v>
                </c:pt>
                <c:pt idx="1197">
                  <c:v>713.30025327097678</c:v>
                </c:pt>
                <c:pt idx="1198">
                  <c:v>712.68945256775885</c:v>
                </c:pt>
                <c:pt idx="1199">
                  <c:v>713.23970307832349</c:v>
                </c:pt>
                <c:pt idx="1200">
                  <c:v>715.89136081910044</c:v>
                </c:pt>
                <c:pt idx="1201">
                  <c:v>717.37945990520404</c:v>
                </c:pt>
                <c:pt idx="1202">
                  <c:v>716.11842890259993</c:v>
                </c:pt>
                <c:pt idx="1203">
                  <c:v>715.21853712709776</c:v>
                </c:pt>
                <c:pt idx="1204">
                  <c:v>714.55711924014292</c:v>
                </c:pt>
                <c:pt idx="1205">
                  <c:v>713.90215028177374</c:v>
                </c:pt>
                <c:pt idx="1206">
                  <c:v>713.44835072575825</c:v>
                </c:pt>
                <c:pt idx="1207">
                  <c:v>713.14203176583942</c:v>
                </c:pt>
                <c:pt idx="1208">
                  <c:v>712.73654285778821</c:v>
                </c:pt>
                <c:pt idx="1209">
                  <c:v>712.48623705443242</c:v>
                </c:pt>
                <c:pt idx="1210">
                  <c:v>712.72523280551491</c:v>
                </c:pt>
                <c:pt idx="1211">
                  <c:v>712.89448012932473</c:v>
                </c:pt>
                <c:pt idx="1212">
                  <c:v>712.83780704070273</c:v>
                </c:pt>
                <c:pt idx="1213">
                  <c:v>712.39692312795069</c:v>
                </c:pt>
                <c:pt idx="1214">
                  <c:v>711.30853709490873</c:v>
                </c:pt>
                <c:pt idx="1215">
                  <c:v>710.59579484955668</c:v>
                </c:pt>
                <c:pt idx="1216">
                  <c:v>710.7073736356665</c:v>
                </c:pt>
                <c:pt idx="1217">
                  <c:v>711.21008365620753</c:v>
                </c:pt>
                <c:pt idx="1218">
                  <c:v>711.56834145769596</c:v>
                </c:pt>
                <c:pt idx="1219">
                  <c:v>711.64508912247959</c:v>
                </c:pt>
                <c:pt idx="1220">
                  <c:v>711.50263691486043</c:v>
                </c:pt>
                <c:pt idx="1221">
                  <c:v>711.22209561975512</c:v>
                </c:pt>
                <c:pt idx="1222">
                  <c:v>710.82882807644523</c:v>
                </c:pt>
                <c:pt idx="1223">
                  <c:v>710.58210240742562</c:v>
                </c:pt>
                <c:pt idx="1224">
                  <c:v>710.81940067215214</c:v>
                </c:pt>
                <c:pt idx="1225">
                  <c:v>710.3644468439104</c:v>
                </c:pt>
                <c:pt idx="1226">
                  <c:v>709.91886144512432</c:v>
                </c:pt>
                <c:pt idx="1227">
                  <c:v>710.19029711994563</c:v>
                </c:pt>
                <c:pt idx="1228">
                  <c:v>710.39741827415128</c:v>
                </c:pt>
                <c:pt idx="1229">
                  <c:v>710.34807903533999</c:v>
                </c:pt>
                <c:pt idx="1230">
                  <c:v>710.54558065413448</c:v>
                </c:pt>
                <c:pt idx="1231">
                  <c:v>711.27644278627895</c:v>
                </c:pt>
                <c:pt idx="1232">
                  <c:v>711.98068840235192</c:v>
                </c:pt>
                <c:pt idx="1233">
                  <c:v>713.08660050890194</c:v>
                </c:pt>
                <c:pt idx="1234">
                  <c:v>713.79687881430982</c:v>
                </c:pt>
                <c:pt idx="1235">
                  <c:v>713.70402959799992</c:v>
                </c:pt>
                <c:pt idx="1236">
                  <c:v>713.61198713101317</c:v>
                </c:pt>
                <c:pt idx="1237">
                  <c:v>713.31914844979201</c:v>
                </c:pt>
                <c:pt idx="1238">
                  <c:v>712.90646565974453</c:v>
                </c:pt>
                <c:pt idx="1239">
                  <c:v>712.60460709630752</c:v>
                </c:pt>
                <c:pt idx="1240">
                  <c:v>712.38640537182232</c:v>
                </c:pt>
                <c:pt idx="1241">
                  <c:v>712.02478231492557</c:v>
                </c:pt>
                <c:pt idx="1242">
                  <c:v>711.7886636110602</c:v>
                </c:pt>
                <c:pt idx="1243">
                  <c:v>712.02267875113296</c:v>
                </c:pt>
                <c:pt idx="1244">
                  <c:v>712.58704955684641</c:v>
                </c:pt>
                <c:pt idx="1245">
                  <c:v>713.37849853176272</c:v>
                </c:pt>
                <c:pt idx="1246">
                  <c:v>713.49833352941994</c:v>
                </c:pt>
                <c:pt idx="1247">
                  <c:v>713.82604792158622</c:v>
                </c:pt>
                <c:pt idx="1248">
                  <c:v>714.79857290709879</c:v>
                </c:pt>
                <c:pt idx="1249">
                  <c:v>715.66922574363878</c:v>
                </c:pt>
                <c:pt idx="1250">
                  <c:v>716.03167951170713</c:v>
                </c:pt>
                <c:pt idx="1251">
                  <c:v>716.08274654492789</c:v>
                </c:pt>
                <c:pt idx="1252">
                  <c:v>715.65996793879083</c:v>
                </c:pt>
                <c:pt idx="1253">
                  <c:v>715.18150708205394</c:v>
                </c:pt>
                <c:pt idx="1254">
                  <c:v>715.20514304745143</c:v>
                </c:pt>
                <c:pt idx="1255">
                  <c:v>714.79847899032939</c:v>
                </c:pt>
                <c:pt idx="1256">
                  <c:v>714.12535292715904</c:v>
                </c:pt>
                <c:pt idx="1257">
                  <c:v>713.64966573461311</c:v>
                </c:pt>
                <c:pt idx="1258">
                  <c:v>713.73201190297107</c:v>
                </c:pt>
                <c:pt idx="1259">
                  <c:v>714.38121548126094</c:v>
                </c:pt>
                <c:pt idx="1260">
                  <c:v>715.02950514737609</c:v>
                </c:pt>
                <c:pt idx="1261">
                  <c:v>715.68599564454837</c:v>
                </c:pt>
                <c:pt idx="1262">
                  <c:v>715.91340402686421</c:v>
                </c:pt>
                <c:pt idx="1263">
                  <c:v>714.8572258123736</c:v>
                </c:pt>
                <c:pt idx="1264">
                  <c:v>713.96401345722359</c:v>
                </c:pt>
                <c:pt idx="1265">
                  <c:v>713.90446380859316</c:v>
                </c:pt>
                <c:pt idx="1266">
                  <c:v>713.87100604389332</c:v>
                </c:pt>
                <c:pt idx="1267">
                  <c:v>713.85517619276845</c:v>
                </c:pt>
                <c:pt idx="1268">
                  <c:v>713.64529368183059</c:v>
                </c:pt>
                <c:pt idx="1269">
                  <c:v>713.31596006920381</c:v>
                </c:pt>
                <c:pt idx="1270">
                  <c:v>712.88786968803083</c:v>
                </c:pt>
                <c:pt idx="1271">
                  <c:v>712.61633583923219</c:v>
                </c:pt>
                <c:pt idx="1272">
                  <c:v>712.62993742457229</c:v>
                </c:pt>
                <c:pt idx="1273">
                  <c:v>712.65492067178434</c:v>
                </c:pt>
                <c:pt idx="1274">
                  <c:v>712.8917744075568</c:v>
                </c:pt>
                <c:pt idx="1275">
                  <c:v>712.84591154624047</c:v>
                </c:pt>
                <c:pt idx="1276">
                  <c:v>712.03121143679789</c:v>
                </c:pt>
                <c:pt idx="1277">
                  <c:v>711.70907484605118</c:v>
                </c:pt>
                <c:pt idx="1278">
                  <c:v>711.86109602777015</c:v>
                </c:pt>
                <c:pt idx="1279">
                  <c:v>712.20744864629194</c:v>
                </c:pt>
                <c:pt idx="1280">
                  <c:v>712.84078007274422</c:v>
                </c:pt>
                <c:pt idx="1281">
                  <c:v>713.08491915448258</c:v>
                </c:pt>
                <c:pt idx="1282">
                  <c:v>712.86034325037747</c:v>
                </c:pt>
                <c:pt idx="1283">
                  <c:v>712.92362648458868</c:v>
                </c:pt>
                <c:pt idx="1284">
                  <c:v>713.34619727315123</c:v>
                </c:pt>
                <c:pt idx="1285">
                  <c:v>713.84669638887055</c:v>
                </c:pt>
                <c:pt idx="1286">
                  <c:v>714.17420041922105</c:v>
                </c:pt>
                <c:pt idx="1287">
                  <c:v>714.20393375050946</c:v>
                </c:pt>
                <c:pt idx="1288">
                  <c:v>714.00639823526342</c:v>
                </c:pt>
                <c:pt idx="1289">
                  <c:v>713.8739022278013</c:v>
                </c:pt>
                <c:pt idx="1290">
                  <c:v>713.96257409669522</c:v>
                </c:pt>
                <c:pt idx="1291">
                  <c:v>713.81336687070473</c:v>
                </c:pt>
                <c:pt idx="1292">
                  <c:v>713.51430755032345</c:v>
                </c:pt>
                <c:pt idx="1293">
                  <c:v>713.30191349348695</c:v>
                </c:pt>
                <c:pt idx="1294">
                  <c:v>713.15385642449098</c:v>
                </c:pt>
                <c:pt idx="1295">
                  <c:v>712.84709746925557</c:v>
                </c:pt>
                <c:pt idx="1296">
                  <c:v>712.85955739028282</c:v>
                </c:pt>
                <c:pt idx="1297">
                  <c:v>713.04731132757752</c:v>
                </c:pt>
                <c:pt idx="1298">
                  <c:v>712.99525920937208</c:v>
                </c:pt>
                <c:pt idx="1299">
                  <c:v>712.96191354371308</c:v>
                </c:pt>
                <c:pt idx="1300">
                  <c:v>712.94194336993473</c:v>
                </c:pt>
                <c:pt idx="1301">
                  <c:v>713.13724233299968</c:v>
                </c:pt>
                <c:pt idx="1302">
                  <c:v>713.67172413712194</c:v>
                </c:pt>
                <c:pt idx="1303">
                  <c:v>713.82288586073753</c:v>
                </c:pt>
                <c:pt idx="1304">
                  <c:v>713.75085767031931</c:v>
                </c:pt>
                <c:pt idx="1305">
                  <c:v>714.08892574790639</c:v>
                </c:pt>
                <c:pt idx="1306">
                  <c:v>714.09770845120534</c:v>
                </c:pt>
                <c:pt idx="1307">
                  <c:v>713.71782317156226</c:v>
                </c:pt>
                <c:pt idx="1308">
                  <c:v>713.44515605287415</c:v>
                </c:pt>
                <c:pt idx="1309">
                  <c:v>713.25263127069002</c:v>
                </c:pt>
                <c:pt idx="1310">
                  <c:v>713.53116776285822</c:v>
                </c:pt>
                <c:pt idx="1311">
                  <c:v>713.90102759352544</c:v>
                </c:pt>
                <c:pt idx="1312">
                  <c:v>713.76421601884044</c:v>
                </c:pt>
                <c:pt idx="1313">
                  <c:v>713.47511466183141</c:v>
                </c:pt>
                <c:pt idx="1314">
                  <c:v>713.27079001836989</c:v>
                </c:pt>
                <c:pt idx="1315">
                  <c:v>712.92331764189805</c:v>
                </c:pt>
                <c:pt idx="1316">
                  <c:v>712.49472349672055</c:v>
                </c:pt>
                <c:pt idx="1317">
                  <c:v>712.40807509742342</c:v>
                </c:pt>
                <c:pt idx="1318">
                  <c:v>712.54739872822051</c:v>
                </c:pt>
                <c:pt idx="1319">
                  <c:v>712.65502269644401</c:v>
                </c:pt>
                <c:pt idx="1320">
                  <c:v>712.32569900100441</c:v>
                </c:pt>
                <c:pt idx="1321">
                  <c:v>711.72275009781606</c:v>
                </c:pt>
                <c:pt idx="1322">
                  <c:v>711.51621315185969</c:v>
                </c:pt>
                <c:pt idx="1323">
                  <c:v>711.78160932531898</c:v>
                </c:pt>
                <c:pt idx="1324">
                  <c:v>712.17080901082352</c:v>
                </c:pt>
                <c:pt idx="1325">
                  <c:v>712.65852400610243</c:v>
                </c:pt>
                <c:pt idx="1326">
                  <c:v>712.78065291321093</c:v>
                </c:pt>
                <c:pt idx="1327">
                  <c:v>712.48630828274099</c:v>
                </c:pt>
                <c:pt idx="1328">
                  <c:v>712.27812749055659</c:v>
                </c:pt>
                <c:pt idx="1329">
                  <c:v>712.13385696635794</c:v>
                </c:pt>
                <c:pt idx="1330">
                  <c:v>712.03636667794331</c:v>
                </c:pt>
                <c:pt idx="1331">
                  <c:v>711.97273659746963</c:v>
                </c:pt>
                <c:pt idx="1332">
                  <c:v>712.13937012496888</c:v>
                </c:pt>
                <c:pt idx="1333">
                  <c:v>712.44994659927659</c:v>
                </c:pt>
                <c:pt idx="1334">
                  <c:v>712.25740331927011</c:v>
                </c:pt>
                <c:pt idx="1335">
                  <c:v>712.15553899249926</c:v>
                </c:pt>
                <c:pt idx="1336">
                  <c:v>712.66990498875634</c:v>
                </c:pt>
                <c:pt idx="1337">
                  <c:v>712.60243405859615</c:v>
                </c:pt>
                <c:pt idx="1338">
                  <c:v>712.19002429983959</c:v>
                </c:pt>
                <c:pt idx="1339">
                  <c:v>712.2945427309287</c:v>
                </c:pt>
                <c:pt idx="1340">
                  <c:v>712.55907032472805</c:v>
                </c:pt>
                <c:pt idx="1341">
                  <c:v>712.74462076755901</c:v>
                </c:pt>
                <c:pt idx="1342">
                  <c:v>712.8719667628676</c:v>
                </c:pt>
                <c:pt idx="1343">
                  <c:v>712.54499961478587</c:v>
                </c:pt>
                <c:pt idx="1344">
                  <c:v>712.13940521452446</c:v>
                </c:pt>
                <c:pt idx="1345">
                  <c:v>712.8688108706649</c:v>
                </c:pt>
                <c:pt idx="1346">
                  <c:v>714.54983053399383</c:v>
                </c:pt>
                <c:pt idx="1347">
                  <c:v>715.06775195490604</c:v>
                </c:pt>
                <c:pt idx="1348">
                  <c:v>714.25645641761128</c:v>
                </c:pt>
                <c:pt idx="1349">
                  <c:v>713.47431932799918</c:v>
                </c:pt>
                <c:pt idx="1350">
                  <c:v>712.91415778766736</c:v>
                </c:pt>
                <c:pt idx="1351">
                  <c:v>712.51950546884245</c:v>
                </c:pt>
                <c:pt idx="1352">
                  <c:v>712.45308477319281</c:v>
                </c:pt>
                <c:pt idx="1353">
                  <c:v>712.60299200138763</c:v>
                </c:pt>
                <c:pt idx="1354">
                  <c:v>712.92065922245433</c:v>
                </c:pt>
                <c:pt idx="1355">
                  <c:v>713.13005466417337</c:v>
                </c:pt>
                <c:pt idx="1356">
                  <c:v>713.08764178261652</c:v>
                </c:pt>
                <c:pt idx="1357">
                  <c:v>713.05604868727437</c:v>
                </c:pt>
                <c:pt idx="1358">
                  <c:v>713.03280465020669</c:v>
                </c:pt>
                <c:pt idx="1359">
                  <c:v>713.0158754131071</c:v>
                </c:pt>
                <c:pt idx="1360">
                  <c:v>712.79774635625915</c:v>
                </c:pt>
                <c:pt idx="1361">
                  <c:v>712.66210472694604</c:v>
                </c:pt>
                <c:pt idx="1362">
                  <c:v>712.75878248944048</c:v>
                </c:pt>
                <c:pt idx="1363">
                  <c:v>712.82986014661196</c:v>
                </c:pt>
                <c:pt idx="1364">
                  <c:v>712.8814924361061</c:v>
                </c:pt>
                <c:pt idx="1365">
                  <c:v>713.33044761877113</c:v>
                </c:pt>
                <c:pt idx="1366">
                  <c:v>714.02229497748965</c:v>
                </c:pt>
                <c:pt idx="1367">
                  <c:v>714.29495556307131</c:v>
                </c:pt>
                <c:pt idx="1368">
                  <c:v>714.49039304969665</c:v>
                </c:pt>
                <c:pt idx="1369">
                  <c:v>714.59674413650998</c:v>
                </c:pt>
                <c:pt idx="1370">
                  <c:v>714.67397434981797</c:v>
                </c:pt>
                <c:pt idx="1371">
                  <c:v>714.90339613538106</c:v>
                </c:pt>
                <c:pt idx="1372">
                  <c:v>714.84536347866901</c:v>
                </c:pt>
                <c:pt idx="1373">
                  <c:v>714.60210780047703</c:v>
                </c:pt>
                <c:pt idx="1374">
                  <c:v>714.62635440956456</c:v>
                </c:pt>
                <c:pt idx="1375">
                  <c:v>714.82485326408096</c:v>
                </c:pt>
                <c:pt idx="1376">
                  <c:v>714.75105150758691</c:v>
                </c:pt>
                <c:pt idx="1377">
                  <c:v>714.50226755002802</c:v>
                </c:pt>
                <c:pt idx="1378">
                  <c:v>714.52769760869671</c:v>
                </c:pt>
                <c:pt idx="1379">
                  <c:v>714.73152572135825</c:v>
                </c:pt>
                <c:pt idx="1380">
                  <c:v>714.87109809052106</c:v>
                </c:pt>
                <c:pt idx="1381">
                  <c:v>714.96380044941111</c:v>
                </c:pt>
                <c:pt idx="1382">
                  <c:v>714.8171093613247</c:v>
                </c:pt>
                <c:pt idx="1383">
                  <c:v>714.31378813961999</c:v>
                </c:pt>
                <c:pt idx="1384">
                  <c:v>713.76918771472742</c:v>
                </c:pt>
                <c:pt idx="1385">
                  <c:v>713.3908569915402</c:v>
                </c:pt>
                <c:pt idx="1386">
                  <c:v>712.92864673613963</c:v>
                </c:pt>
                <c:pt idx="1387">
                  <c:v>712.22182329316763</c:v>
                </c:pt>
                <c:pt idx="1388">
                  <c:v>711.75988355923801</c:v>
                </c:pt>
                <c:pt idx="1389">
                  <c:v>711.44143373518284</c:v>
                </c:pt>
                <c:pt idx="1390">
                  <c:v>710.84731239882183</c:v>
                </c:pt>
                <c:pt idx="1391">
                  <c:v>710.47369875142351</c:v>
                </c:pt>
                <c:pt idx="1392">
                  <c:v>710.43028544661308</c:v>
                </c:pt>
                <c:pt idx="1393">
                  <c:v>710.63513658121315</c:v>
                </c:pt>
                <c:pt idx="1394">
                  <c:v>710.99320591202854</c:v>
                </c:pt>
                <c:pt idx="1395">
                  <c:v>711.46976719408201</c:v>
                </c:pt>
                <c:pt idx="1396">
                  <c:v>712.00563029912701</c:v>
                </c:pt>
                <c:pt idx="1397">
                  <c:v>712.38683842262549</c:v>
                </c:pt>
                <c:pt idx="1398">
                  <c:v>712.65339421663407</c:v>
                </c:pt>
                <c:pt idx="1399">
                  <c:v>713.04171776689952</c:v>
                </c:pt>
                <c:pt idx="1400">
                  <c:v>713.49569809880222</c:v>
                </c:pt>
                <c:pt idx="1401">
                  <c:v>714.00883356699387</c:v>
                </c:pt>
                <c:pt idx="1402">
                  <c:v>714.54253865366525</c:v>
                </c:pt>
                <c:pt idx="1403">
                  <c:v>714.69198246542226</c:v>
                </c:pt>
                <c:pt idx="1404">
                  <c:v>714.58599871041929</c:v>
                </c:pt>
                <c:pt idx="1405">
                  <c:v>714.28563640219863</c:v>
                </c:pt>
                <c:pt idx="1406">
                  <c:v>714.07563672390575</c:v>
                </c:pt>
                <c:pt idx="1407">
                  <c:v>713.90049297918654</c:v>
                </c:pt>
                <c:pt idx="1408">
                  <c:v>713.37536835124683</c:v>
                </c:pt>
                <c:pt idx="1409">
                  <c:v>712.81421582132259</c:v>
                </c:pt>
                <c:pt idx="1410">
                  <c:v>712.42349814647105</c:v>
                </c:pt>
                <c:pt idx="1411">
                  <c:v>711.95194822987264</c:v>
                </c:pt>
                <c:pt idx="1412">
                  <c:v>711.65028340075855</c:v>
                </c:pt>
                <c:pt idx="1413">
                  <c:v>711.43743557003313</c:v>
                </c:pt>
                <c:pt idx="1414">
                  <c:v>710.90971611928558</c:v>
                </c:pt>
                <c:pt idx="1415">
                  <c:v>710.57482607286545</c:v>
                </c:pt>
                <c:pt idx="1416">
                  <c:v>710.75722071359792</c:v>
                </c:pt>
                <c:pt idx="1417">
                  <c:v>710.88941428694727</c:v>
                </c:pt>
                <c:pt idx="1418">
                  <c:v>710.80954023178356</c:v>
                </c:pt>
                <c:pt idx="1419">
                  <c:v>710.56119453320696</c:v>
                </c:pt>
                <c:pt idx="1420">
                  <c:v>710.21150375166098</c:v>
                </c:pt>
                <c:pt idx="1421">
                  <c:v>709.98163471061457</c:v>
                </c:pt>
                <c:pt idx="1422">
                  <c:v>710.04399953410257</c:v>
                </c:pt>
                <c:pt idx="1423">
                  <c:v>710.91277566894451</c:v>
                </c:pt>
                <c:pt idx="1424">
                  <c:v>711.2760693449103</c:v>
                </c:pt>
                <c:pt idx="1425">
                  <c:v>710.98165041373352</c:v>
                </c:pt>
                <c:pt idx="1426">
                  <c:v>711.17007097821022</c:v>
                </c:pt>
                <c:pt idx="1427">
                  <c:v>711.49303340274605</c:v>
                </c:pt>
                <c:pt idx="1428">
                  <c:v>711.30596489668255</c:v>
                </c:pt>
                <c:pt idx="1429">
                  <c:v>710.99918488036803</c:v>
                </c:pt>
                <c:pt idx="1430">
                  <c:v>710.76683259925926</c:v>
                </c:pt>
                <c:pt idx="1431">
                  <c:v>710.41770991182239</c:v>
                </c:pt>
                <c:pt idx="1432">
                  <c:v>710.17858969077963</c:v>
                </c:pt>
                <c:pt idx="1433">
                  <c:v>710.22595619618096</c:v>
                </c:pt>
                <c:pt idx="1434">
                  <c:v>710.25166153574378</c:v>
                </c:pt>
                <c:pt idx="1435">
                  <c:v>710.29447245183508</c:v>
                </c:pt>
                <c:pt idx="1436">
                  <c:v>710.10776272681801</c:v>
                </c:pt>
                <c:pt idx="1437">
                  <c:v>709.81048974201929</c:v>
                </c:pt>
                <c:pt idx="1438">
                  <c:v>709.79925113966431</c:v>
                </c:pt>
                <c:pt idx="1439">
                  <c:v>709.80082423941064</c:v>
                </c:pt>
                <c:pt idx="1440">
                  <c:v>710.01660158544598</c:v>
                </c:pt>
                <c:pt idx="1441">
                  <c:v>709.74488322659158</c:v>
                </c:pt>
                <c:pt idx="1442">
                  <c:v>709.40385132775839</c:v>
                </c:pt>
                <c:pt idx="1443">
                  <c:v>709.75769016319737</c:v>
                </c:pt>
                <c:pt idx="1444">
                  <c:v>709.99725007365032</c:v>
                </c:pt>
                <c:pt idx="1445">
                  <c:v>709.77318507841585</c:v>
                </c:pt>
                <c:pt idx="1446">
                  <c:v>709.22234209031285</c:v>
                </c:pt>
                <c:pt idx="1447">
                  <c:v>708.65217094068714</c:v>
                </c:pt>
                <c:pt idx="1448">
                  <c:v>708.26375509014611</c:v>
                </c:pt>
                <c:pt idx="1449">
                  <c:v>708.42054610842479</c:v>
                </c:pt>
                <c:pt idx="1450">
                  <c:v>708.51296340470162</c:v>
                </c:pt>
                <c:pt idx="1451">
                  <c:v>708.21169458581335</c:v>
                </c:pt>
                <c:pt idx="1452">
                  <c:v>708.21874704824017</c:v>
                </c:pt>
                <c:pt idx="1453">
                  <c:v>708.63256687861713</c:v>
                </c:pt>
                <c:pt idx="1454">
                  <c:v>708.91529289654784</c:v>
                </c:pt>
                <c:pt idx="1455">
                  <c:v>708.92824890494251</c:v>
                </c:pt>
                <c:pt idx="1456">
                  <c:v>708.52586239176753</c:v>
                </c:pt>
                <c:pt idx="1457">
                  <c:v>708.48696148851241</c:v>
                </c:pt>
                <c:pt idx="1458">
                  <c:v>708.8273706987909</c:v>
                </c:pt>
                <c:pt idx="1459">
                  <c:v>709.08716830220817</c:v>
                </c:pt>
                <c:pt idx="1460">
                  <c:v>709.45860983165642</c:v>
                </c:pt>
                <c:pt idx="1461">
                  <c:v>709.71563342719537</c:v>
                </c:pt>
                <c:pt idx="1462">
                  <c:v>709.88899038934869</c:v>
                </c:pt>
                <c:pt idx="1463">
                  <c:v>710.00190206446496</c:v>
                </c:pt>
                <c:pt idx="1464">
                  <c:v>709.86539737307248</c:v>
                </c:pt>
                <c:pt idx="1465">
                  <c:v>709.77795350037206</c:v>
                </c:pt>
                <c:pt idx="1466">
                  <c:v>709.48708821218247</c:v>
                </c:pt>
                <c:pt idx="1467">
                  <c:v>709.31330096226395</c:v>
                </c:pt>
                <c:pt idx="1468">
                  <c:v>709.56983517612844</c:v>
                </c:pt>
                <c:pt idx="1469">
                  <c:v>709.95621873309665</c:v>
                </c:pt>
                <c:pt idx="1470">
                  <c:v>710.41304815232854</c:v>
                </c:pt>
                <c:pt idx="1471">
                  <c:v>710.72570898008644</c:v>
                </c:pt>
                <c:pt idx="1472">
                  <c:v>710.727273099738</c:v>
                </c:pt>
                <c:pt idx="1473">
                  <c:v>710.32024962074524</c:v>
                </c:pt>
                <c:pt idx="1474">
                  <c:v>709.8356874930588</c:v>
                </c:pt>
                <c:pt idx="1475">
                  <c:v>709.28590445017744</c:v>
                </c:pt>
                <c:pt idx="1476">
                  <c:v>708.919979919056</c:v>
                </c:pt>
                <c:pt idx="1477">
                  <c:v>709.06733527020651</c:v>
                </c:pt>
                <c:pt idx="1478">
                  <c:v>709.36951212091446</c:v>
                </c:pt>
                <c:pt idx="1479">
                  <c:v>709.38092697560546</c:v>
                </c:pt>
                <c:pt idx="1480">
                  <c:v>709.40870485650896</c:v>
                </c:pt>
                <c:pt idx="1481">
                  <c:v>709.82629082953201</c:v>
                </c:pt>
                <c:pt idx="1482">
                  <c:v>710.30879523400142</c:v>
                </c:pt>
                <c:pt idx="1483">
                  <c:v>710.64236795972124</c:v>
                </c:pt>
                <c:pt idx="1484">
                  <c:v>710.4546562841648</c:v>
                </c:pt>
                <c:pt idx="1485">
                  <c:v>710.14053163844517</c:v>
                </c:pt>
                <c:pt idx="1486">
                  <c:v>710.10332543560139</c:v>
                </c:pt>
                <c:pt idx="1487">
                  <c:v>710.07448493896106</c:v>
                </c:pt>
                <c:pt idx="1488">
                  <c:v>710.05212977161773</c:v>
                </c:pt>
                <c:pt idx="1489">
                  <c:v>709.82856068534466</c:v>
                </c:pt>
                <c:pt idx="1490">
                  <c:v>709.48192660321956</c:v>
                </c:pt>
                <c:pt idx="1491">
                  <c:v>709.24143646900973</c:v>
                </c:pt>
                <c:pt idx="1492">
                  <c:v>708.87231931356541</c:v>
                </c:pt>
                <c:pt idx="1493">
                  <c:v>708.43241417904449</c:v>
                </c:pt>
                <c:pt idx="1494">
                  <c:v>708.34240993854326</c:v>
                </c:pt>
                <c:pt idx="1495">
                  <c:v>708.89621190578634</c:v>
                </c:pt>
                <c:pt idx="1496">
                  <c:v>709.46804661545161</c:v>
                </c:pt>
                <c:pt idx="1497">
                  <c:v>709.47655996768913</c:v>
                </c:pt>
                <c:pt idx="1498">
                  <c:v>709.49796926950626</c:v>
                </c:pt>
                <c:pt idx="1499">
                  <c:v>709.70102084151722</c:v>
                </c:pt>
                <c:pt idx="1500">
                  <c:v>709.84136048901485</c:v>
                </c:pt>
                <c:pt idx="1501">
                  <c:v>709.72947548897582</c:v>
                </c:pt>
                <c:pt idx="1502">
                  <c:v>709.66378795615913</c:v>
                </c:pt>
                <c:pt idx="1503">
                  <c:v>709.59820645253342</c:v>
                </c:pt>
                <c:pt idx="1504">
                  <c:v>709.15496588356768</c:v>
                </c:pt>
                <c:pt idx="1505">
                  <c:v>708.86182229957876</c:v>
                </c:pt>
                <c:pt idx="1506">
                  <c:v>709.26394822470093</c:v>
                </c:pt>
                <c:pt idx="1507">
                  <c:v>710.34289799110752</c:v>
                </c:pt>
                <c:pt idx="1508">
                  <c:v>710.85670543286278</c:v>
                </c:pt>
                <c:pt idx="1509">
                  <c:v>710.63674643781269</c:v>
                </c:pt>
                <c:pt idx="1510">
                  <c:v>710.67443119052302</c:v>
                </c:pt>
                <c:pt idx="1511">
                  <c:v>710.87946137830352</c:v>
                </c:pt>
                <c:pt idx="1512">
                  <c:v>711.01278349286395</c:v>
                </c:pt>
                <c:pt idx="1513">
                  <c:v>711.30107817314456</c:v>
                </c:pt>
                <c:pt idx="1514">
                  <c:v>711.47427209077944</c:v>
                </c:pt>
                <c:pt idx="1515">
                  <c:v>711.59910615926469</c:v>
                </c:pt>
                <c:pt idx="1516">
                  <c:v>711.65596836709972</c:v>
                </c:pt>
                <c:pt idx="1517">
                  <c:v>710.87496309899109</c:v>
                </c:pt>
                <c:pt idx="1518">
                  <c:v>709.33666087470237</c:v>
                </c:pt>
                <c:pt idx="1519">
                  <c:v>708.08765563833299</c:v>
                </c:pt>
                <c:pt idx="1520">
                  <c:v>707.62739535382684</c:v>
                </c:pt>
                <c:pt idx="1521">
                  <c:v>707.31660977126467</c:v>
                </c:pt>
                <c:pt idx="1522">
                  <c:v>706.73248723144957</c:v>
                </c:pt>
                <c:pt idx="1523">
                  <c:v>706.57786806249783</c:v>
                </c:pt>
                <c:pt idx="1524">
                  <c:v>706.67462994059701</c:v>
                </c:pt>
                <c:pt idx="1525">
                  <c:v>706.78901135946512</c:v>
                </c:pt>
                <c:pt idx="1526">
                  <c:v>707.08351574882158</c:v>
                </c:pt>
                <c:pt idx="1527">
                  <c:v>706.89637377799568</c:v>
                </c:pt>
                <c:pt idx="1528">
                  <c:v>706.40176569756659</c:v>
                </c:pt>
                <c:pt idx="1529">
                  <c:v>705.65886333869219</c:v>
                </c:pt>
                <c:pt idx="1530">
                  <c:v>705.19445406412558</c:v>
                </c:pt>
                <c:pt idx="1531">
                  <c:v>705.27563321703303</c:v>
                </c:pt>
                <c:pt idx="1532">
                  <c:v>705.35956212253438</c:v>
                </c:pt>
                <c:pt idx="1533">
                  <c:v>705.44110302432352</c:v>
                </c:pt>
                <c:pt idx="1534">
                  <c:v>705.51734805080639</c:v>
                </c:pt>
                <c:pt idx="1535">
                  <c:v>705.3798399523298</c:v>
                </c:pt>
                <c:pt idx="1536">
                  <c:v>705.52157285098804</c:v>
                </c:pt>
                <c:pt idx="1537">
                  <c:v>706.01327011741682</c:v>
                </c:pt>
                <c:pt idx="1538">
                  <c:v>706.57291688287137</c:v>
                </c:pt>
                <c:pt idx="1539">
                  <c:v>707.56945526544928</c:v>
                </c:pt>
                <c:pt idx="1540">
                  <c:v>708.63980543484206</c:v>
                </c:pt>
                <c:pt idx="1541">
                  <c:v>709.37211116991966</c:v>
                </c:pt>
                <c:pt idx="1542">
                  <c:v>709.23978137948666</c:v>
                </c:pt>
                <c:pt idx="1543">
                  <c:v>708.5500686289854</c:v>
                </c:pt>
                <c:pt idx="1544">
                  <c:v>708.87079762310702</c:v>
                </c:pt>
                <c:pt idx="1545">
                  <c:v>710.04511902250624</c:v>
                </c:pt>
                <c:pt idx="1546">
                  <c:v>711.24390331051052</c:v>
                </c:pt>
                <c:pt idx="1547">
                  <c:v>712.03625674596265</c:v>
                </c:pt>
                <c:pt idx="1548">
                  <c:v>712.56927511526851</c:v>
                </c:pt>
                <c:pt idx="1549">
                  <c:v>712.88336904434641</c:v>
                </c:pt>
                <c:pt idx="1550">
                  <c:v>713.48938052002745</c:v>
                </c:pt>
                <c:pt idx="1551">
                  <c:v>715.05635142138658</c:v>
                </c:pt>
                <c:pt idx="1552">
                  <c:v>716.4687826185633</c:v>
                </c:pt>
                <c:pt idx="1553">
                  <c:v>715.97928028811305</c:v>
                </c:pt>
                <c:pt idx="1554">
                  <c:v>714.2340124967742</c:v>
                </c:pt>
                <c:pt idx="1555">
                  <c:v>712.97878682684973</c:v>
                </c:pt>
                <c:pt idx="1556">
                  <c:v>713.08903607548473</c:v>
                </c:pt>
                <c:pt idx="1557">
                  <c:v>714.32545937226291</c:v>
                </c:pt>
                <c:pt idx="1558">
                  <c:v>715.96885824704339</c:v>
                </c:pt>
                <c:pt idx="1559">
                  <c:v>717.67754512175975</c:v>
                </c:pt>
                <c:pt idx="1560">
                  <c:v>719.2278219549321</c:v>
                </c:pt>
                <c:pt idx="1561">
                  <c:v>721.47358407988884</c:v>
                </c:pt>
                <c:pt idx="1562">
                  <c:v>722.69388264011309</c:v>
                </c:pt>
                <c:pt idx="1563">
                  <c:v>721.52049981254845</c:v>
                </c:pt>
                <c:pt idx="1564">
                  <c:v>723.13850565603809</c:v>
                </c:pt>
                <c:pt idx="1565">
                  <c:v>697.91674967794438</c:v>
                </c:pt>
                <c:pt idx="1566">
                  <c:v>658.73806967748965</c:v>
                </c:pt>
                <c:pt idx="1567">
                  <c:v>598.24761713338683</c:v>
                </c:pt>
                <c:pt idx="1568">
                  <c:v>526.55489888005798</c:v>
                </c:pt>
                <c:pt idx="1569">
                  <c:v>455.17824187510405</c:v>
                </c:pt>
                <c:pt idx="1570">
                  <c:v>380.50576420800604</c:v>
                </c:pt>
                <c:pt idx="1571">
                  <c:v>324.66762504185942</c:v>
                </c:pt>
                <c:pt idx="1572">
                  <c:v>262.10672951635172</c:v>
                </c:pt>
                <c:pt idx="1573">
                  <c:v>224.9310259398375</c:v>
                </c:pt>
                <c:pt idx="1574">
                  <c:v>226.03671499573079</c:v>
                </c:pt>
                <c:pt idx="1575">
                  <c:v>227.39559112324258</c:v>
                </c:pt>
                <c:pt idx="1576">
                  <c:v>187.42496675196512</c:v>
                </c:pt>
                <c:pt idx="1577">
                  <c:v>129.4054382517588</c:v>
                </c:pt>
                <c:pt idx="1578">
                  <c:v>96.160429606913993</c:v>
                </c:pt>
                <c:pt idx="1579">
                  <c:v>69.760381978946342</c:v>
                </c:pt>
                <c:pt idx="1580">
                  <c:v>37.123706725386661</c:v>
                </c:pt>
                <c:pt idx="1581">
                  <c:v>4.5308176836398735</c:v>
                </c:pt>
                <c:pt idx="1582">
                  <c:v>0.1313184779982639</c:v>
                </c:pt>
                <c:pt idx="1583">
                  <c:v>2.3031157316356169E-4</c:v>
                </c:pt>
              </c:numCache>
            </c:numRef>
          </c:val>
          <c:smooth val="0"/>
          <c:extLst>
            <c:ext xmlns:c16="http://schemas.microsoft.com/office/drawing/2014/chart" uri="{C3380CC4-5D6E-409C-BE32-E72D297353CC}">
              <c16:uniqueId val="{00000002-EABC-4DCA-AAAD-23884D76DC82}"/>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Amsterd_Lithuania_600LPF_125Ah!$H$1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Amsterd_Lithuania_600LPF_125Ah!$A$2:$A$1585</c:f>
              <c:numCache>
                <c:formatCode>General</c:formatCode>
                <c:ptCount val="158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pt idx="1220">
                  <c:v>366000</c:v>
                </c:pt>
                <c:pt idx="1221">
                  <c:v>366300</c:v>
                </c:pt>
                <c:pt idx="1222">
                  <c:v>366600</c:v>
                </c:pt>
                <c:pt idx="1223">
                  <c:v>366900</c:v>
                </c:pt>
                <c:pt idx="1224">
                  <c:v>367200</c:v>
                </c:pt>
                <c:pt idx="1225">
                  <c:v>367500</c:v>
                </c:pt>
                <c:pt idx="1226">
                  <c:v>367800</c:v>
                </c:pt>
                <c:pt idx="1227">
                  <c:v>368100</c:v>
                </c:pt>
                <c:pt idx="1228">
                  <c:v>368400</c:v>
                </c:pt>
                <c:pt idx="1229">
                  <c:v>368700</c:v>
                </c:pt>
                <c:pt idx="1230">
                  <c:v>369000</c:v>
                </c:pt>
                <c:pt idx="1231">
                  <c:v>369300</c:v>
                </c:pt>
                <c:pt idx="1232">
                  <c:v>369600</c:v>
                </c:pt>
                <c:pt idx="1233">
                  <c:v>369900</c:v>
                </c:pt>
                <c:pt idx="1234">
                  <c:v>370200</c:v>
                </c:pt>
                <c:pt idx="1235">
                  <c:v>370500</c:v>
                </c:pt>
                <c:pt idx="1236">
                  <c:v>370800</c:v>
                </c:pt>
                <c:pt idx="1237">
                  <c:v>371100</c:v>
                </c:pt>
                <c:pt idx="1238">
                  <c:v>371400</c:v>
                </c:pt>
                <c:pt idx="1239">
                  <c:v>371700</c:v>
                </c:pt>
                <c:pt idx="1240">
                  <c:v>372000</c:v>
                </c:pt>
                <c:pt idx="1241">
                  <c:v>372300</c:v>
                </c:pt>
                <c:pt idx="1242">
                  <c:v>372600</c:v>
                </c:pt>
                <c:pt idx="1243">
                  <c:v>372900</c:v>
                </c:pt>
                <c:pt idx="1244">
                  <c:v>373200</c:v>
                </c:pt>
                <c:pt idx="1245">
                  <c:v>373500</c:v>
                </c:pt>
                <c:pt idx="1246">
                  <c:v>373800</c:v>
                </c:pt>
                <c:pt idx="1247">
                  <c:v>374100</c:v>
                </c:pt>
                <c:pt idx="1248">
                  <c:v>374400</c:v>
                </c:pt>
                <c:pt idx="1249">
                  <c:v>374700</c:v>
                </c:pt>
                <c:pt idx="1250">
                  <c:v>375000</c:v>
                </c:pt>
                <c:pt idx="1251">
                  <c:v>375300</c:v>
                </c:pt>
                <c:pt idx="1252">
                  <c:v>375600</c:v>
                </c:pt>
                <c:pt idx="1253">
                  <c:v>375900</c:v>
                </c:pt>
                <c:pt idx="1254">
                  <c:v>376200</c:v>
                </c:pt>
                <c:pt idx="1255">
                  <c:v>376500</c:v>
                </c:pt>
                <c:pt idx="1256">
                  <c:v>376800</c:v>
                </c:pt>
                <c:pt idx="1257">
                  <c:v>377100</c:v>
                </c:pt>
                <c:pt idx="1258">
                  <c:v>377400</c:v>
                </c:pt>
                <c:pt idx="1259">
                  <c:v>377700</c:v>
                </c:pt>
                <c:pt idx="1260">
                  <c:v>378000</c:v>
                </c:pt>
                <c:pt idx="1261">
                  <c:v>378300</c:v>
                </c:pt>
                <c:pt idx="1262">
                  <c:v>378600</c:v>
                </c:pt>
                <c:pt idx="1263">
                  <c:v>378900</c:v>
                </c:pt>
                <c:pt idx="1264">
                  <c:v>379200</c:v>
                </c:pt>
                <c:pt idx="1265">
                  <c:v>379500</c:v>
                </c:pt>
                <c:pt idx="1266">
                  <c:v>379800</c:v>
                </c:pt>
                <c:pt idx="1267">
                  <c:v>380100</c:v>
                </c:pt>
                <c:pt idx="1268">
                  <c:v>380400</c:v>
                </c:pt>
                <c:pt idx="1269">
                  <c:v>380700</c:v>
                </c:pt>
                <c:pt idx="1270">
                  <c:v>381000</c:v>
                </c:pt>
                <c:pt idx="1271">
                  <c:v>381300</c:v>
                </c:pt>
                <c:pt idx="1272">
                  <c:v>381600</c:v>
                </c:pt>
                <c:pt idx="1273">
                  <c:v>381900</c:v>
                </c:pt>
                <c:pt idx="1274">
                  <c:v>382200</c:v>
                </c:pt>
                <c:pt idx="1275">
                  <c:v>382500</c:v>
                </c:pt>
                <c:pt idx="1276">
                  <c:v>382800</c:v>
                </c:pt>
                <c:pt idx="1277">
                  <c:v>383100</c:v>
                </c:pt>
                <c:pt idx="1278">
                  <c:v>383400</c:v>
                </c:pt>
                <c:pt idx="1279">
                  <c:v>383700</c:v>
                </c:pt>
                <c:pt idx="1280">
                  <c:v>384000</c:v>
                </c:pt>
                <c:pt idx="1281">
                  <c:v>384300</c:v>
                </c:pt>
                <c:pt idx="1282">
                  <c:v>384600</c:v>
                </c:pt>
                <c:pt idx="1283">
                  <c:v>384900</c:v>
                </c:pt>
                <c:pt idx="1284">
                  <c:v>385200</c:v>
                </c:pt>
                <c:pt idx="1285">
                  <c:v>385500</c:v>
                </c:pt>
                <c:pt idx="1286">
                  <c:v>385800</c:v>
                </c:pt>
                <c:pt idx="1287">
                  <c:v>386100</c:v>
                </c:pt>
                <c:pt idx="1288">
                  <c:v>386400</c:v>
                </c:pt>
                <c:pt idx="1289">
                  <c:v>386700</c:v>
                </c:pt>
                <c:pt idx="1290">
                  <c:v>387000</c:v>
                </c:pt>
                <c:pt idx="1291">
                  <c:v>387300</c:v>
                </c:pt>
                <c:pt idx="1292">
                  <c:v>387600</c:v>
                </c:pt>
                <c:pt idx="1293">
                  <c:v>387900</c:v>
                </c:pt>
                <c:pt idx="1294">
                  <c:v>388200</c:v>
                </c:pt>
                <c:pt idx="1295">
                  <c:v>388500</c:v>
                </c:pt>
                <c:pt idx="1296">
                  <c:v>388800</c:v>
                </c:pt>
                <c:pt idx="1297">
                  <c:v>389100</c:v>
                </c:pt>
                <c:pt idx="1298">
                  <c:v>389400</c:v>
                </c:pt>
                <c:pt idx="1299">
                  <c:v>389700</c:v>
                </c:pt>
                <c:pt idx="1300">
                  <c:v>390000</c:v>
                </c:pt>
                <c:pt idx="1301">
                  <c:v>390300</c:v>
                </c:pt>
                <c:pt idx="1302">
                  <c:v>390600</c:v>
                </c:pt>
                <c:pt idx="1303">
                  <c:v>390900</c:v>
                </c:pt>
                <c:pt idx="1304">
                  <c:v>391200</c:v>
                </c:pt>
                <c:pt idx="1305">
                  <c:v>391500</c:v>
                </c:pt>
                <c:pt idx="1306">
                  <c:v>391800</c:v>
                </c:pt>
                <c:pt idx="1307">
                  <c:v>392100</c:v>
                </c:pt>
                <c:pt idx="1308">
                  <c:v>392400</c:v>
                </c:pt>
                <c:pt idx="1309">
                  <c:v>392700</c:v>
                </c:pt>
                <c:pt idx="1310">
                  <c:v>393000</c:v>
                </c:pt>
                <c:pt idx="1311">
                  <c:v>393300</c:v>
                </c:pt>
                <c:pt idx="1312">
                  <c:v>393600</c:v>
                </c:pt>
                <c:pt idx="1313">
                  <c:v>393900</c:v>
                </c:pt>
                <c:pt idx="1314">
                  <c:v>394200</c:v>
                </c:pt>
                <c:pt idx="1315">
                  <c:v>394500</c:v>
                </c:pt>
                <c:pt idx="1316">
                  <c:v>394800</c:v>
                </c:pt>
                <c:pt idx="1317">
                  <c:v>395100</c:v>
                </c:pt>
                <c:pt idx="1318">
                  <c:v>395400</c:v>
                </c:pt>
                <c:pt idx="1319">
                  <c:v>395700</c:v>
                </c:pt>
                <c:pt idx="1320">
                  <c:v>396000</c:v>
                </c:pt>
                <c:pt idx="1321">
                  <c:v>396300</c:v>
                </c:pt>
                <c:pt idx="1322">
                  <c:v>396600</c:v>
                </c:pt>
                <c:pt idx="1323">
                  <c:v>396900</c:v>
                </c:pt>
                <c:pt idx="1324">
                  <c:v>397200</c:v>
                </c:pt>
                <c:pt idx="1325">
                  <c:v>397500</c:v>
                </c:pt>
                <c:pt idx="1326">
                  <c:v>397800</c:v>
                </c:pt>
                <c:pt idx="1327">
                  <c:v>398100</c:v>
                </c:pt>
                <c:pt idx="1328">
                  <c:v>398400</c:v>
                </c:pt>
                <c:pt idx="1329">
                  <c:v>398700</c:v>
                </c:pt>
                <c:pt idx="1330">
                  <c:v>399000</c:v>
                </c:pt>
                <c:pt idx="1331">
                  <c:v>399300</c:v>
                </c:pt>
                <c:pt idx="1332">
                  <c:v>399600</c:v>
                </c:pt>
                <c:pt idx="1333">
                  <c:v>399900</c:v>
                </c:pt>
                <c:pt idx="1334">
                  <c:v>400200</c:v>
                </c:pt>
                <c:pt idx="1335">
                  <c:v>400500</c:v>
                </c:pt>
                <c:pt idx="1336">
                  <c:v>400800</c:v>
                </c:pt>
                <c:pt idx="1337">
                  <c:v>401100</c:v>
                </c:pt>
                <c:pt idx="1338">
                  <c:v>401400</c:v>
                </c:pt>
                <c:pt idx="1339">
                  <c:v>401700</c:v>
                </c:pt>
                <c:pt idx="1340">
                  <c:v>402000</c:v>
                </c:pt>
                <c:pt idx="1341">
                  <c:v>402300</c:v>
                </c:pt>
                <c:pt idx="1342">
                  <c:v>402600</c:v>
                </c:pt>
                <c:pt idx="1343">
                  <c:v>402900</c:v>
                </c:pt>
                <c:pt idx="1344">
                  <c:v>403200</c:v>
                </c:pt>
                <c:pt idx="1345">
                  <c:v>403500</c:v>
                </c:pt>
                <c:pt idx="1346">
                  <c:v>403800</c:v>
                </c:pt>
                <c:pt idx="1347">
                  <c:v>404100</c:v>
                </c:pt>
                <c:pt idx="1348">
                  <c:v>404400</c:v>
                </c:pt>
                <c:pt idx="1349">
                  <c:v>404700</c:v>
                </c:pt>
                <c:pt idx="1350">
                  <c:v>405000</c:v>
                </c:pt>
                <c:pt idx="1351">
                  <c:v>405300</c:v>
                </c:pt>
                <c:pt idx="1352">
                  <c:v>405600</c:v>
                </c:pt>
                <c:pt idx="1353">
                  <c:v>405900</c:v>
                </c:pt>
                <c:pt idx="1354">
                  <c:v>406200</c:v>
                </c:pt>
                <c:pt idx="1355">
                  <c:v>406500</c:v>
                </c:pt>
                <c:pt idx="1356">
                  <c:v>406800</c:v>
                </c:pt>
                <c:pt idx="1357">
                  <c:v>407100</c:v>
                </c:pt>
                <c:pt idx="1358">
                  <c:v>407400</c:v>
                </c:pt>
                <c:pt idx="1359">
                  <c:v>407700</c:v>
                </c:pt>
                <c:pt idx="1360">
                  <c:v>408000</c:v>
                </c:pt>
                <c:pt idx="1361">
                  <c:v>408300</c:v>
                </c:pt>
                <c:pt idx="1362">
                  <c:v>408600</c:v>
                </c:pt>
                <c:pt idx="1363">
                  <c:v>408900</c:v>
                </c:pt>
                <c:pt idx="1364">
                  <c:v>409200</c:v>
                </c:pt>
                <c:pt idx="1365">
                  <c:v>409500</c:v>
                </c:pt>
                <c:pt idx="1366">
                  <c:v>409800</c:v>
                </c:pt>
                <c:pt idx="1367">
                  <c:v>410100</c:v>
                </c:pt>
                <c:pt idx="1368">
                  <c:v>410400</c:v>
                </c:pt>
                <c:pt idx="1369">
                  <c:v>410700</c:v>
                </c:pt>
                <c:pt idx="1370">
                  <c:v>411000</c:v>
                </c:pt>
                <c:pt idx="1371">
                  <c:v>411300</c:v>
                </c:pt>
                <c:pt idx="1372">
                  <c:v>411600</c:v>
                </c:pt>
                <c:pt idx="1373">
                  <c:v>411900</c:v>
                </c:pt>
                <c:pt idx="1374">
                  <c:v>412200</c:v>
                </c:pt>
                <c:pt idx="1375">
                  <c:v>412500</c:v>
                </c:pt>
                <c:pt idx="1376">
                  <c:v>412800</c:v>
                </c:pt>
                <c:pt idx="1377">
                  <c:v>413100</c:v>
                </c:pt>
                <c:pt idx="1378">
                  <c:v>413400</c:v>
                </c:pt>
                <c:pt idx="1379">
                  <c:v>413700</c:v>
                </c:pt>
                <c:pt idx="1380">
                  <c:v>414000</c:v>
                </c:pt>
                <c:pt idx="1381">
                  <c:v>414300</c:v>
                </c:pt>
                <c:pt idx="1382">
                  <c:v>414600</c:v>
                </c:pt>
                <c:pt idx="1383">
                  <c:v>414900</c:v>
                </c:pt>
                <c:pt idx="1384">
                  <c:v>415200</c:v>
                </c:pt>
                <c:pt idx="1385">
                  <c:v>415500</c:v>
                </c:pt>
                <c:pt idx="1386">
                  <c:v>415800</c:v>
                </c:pt>
                <c:pt idx="1387">
                  <c:v>416100</c:v>
                </c:pt>
                <c:pt idx="1388">
                  <c:v>416400</c:v>
                </c:pt>
                <c:pt idx="1389">
                  <c:v>416700</c:v>
                </c:pt>
                <c:pt idx="1390">
                  <c:v>417000</c:v>
                </c:pt>
                <c:pt idx="1391">
                  <c:v>417300</c:v>
                </c:pt>
                <c:pt idx="1392">
                  <c:v>417600</c:v>
                </c:pt>
                <c:pt idx="1393">
                  <c:v>417900</c:v>
                </c:pt>
                <c:pt idx="1394">
                  <c:v>418200</c:v>
                </c:pt>
                <c:pt idx="1395">
                  <c:v>418500</c:v>
                </c:pt>
                <c:pt idx="1396">
                  <c:v>418800</c:v>
                </c:pt>
                <c:pt idx="1397">
                  <c:v>419100</c:v>
                </c:pt>
                <c:pt idx="1398">
                  <c:v>419400</c:v>
                </c:pt>
                <c:pt idx="1399">
                  <c:v>419700</c:v>
                </c:pt>
                <c:pt idx="1400">
                  <c:v>420000</c:v>
                </c:pt>
                <c:pt idx="1401">
                  <c:v>420300</c:v>
                </c:pt>
                <c:pt idx="1402">
                  <c:v>420600</c:v>
                </c:pt>
                <c:pt idx="1403">
                  <c:v>420900</c:v>
                </c:pt>
                <c:pt idx="1404">
                  <c:v>421200</c:v>
                </c:pt>
                <c:pt idx="1405">
                  <c:v>421500</c:v>
                </c:pt>
                <c:pt idx="1406">
                  <c:v>421800</c:v>
                </c:pt>
                <c:pt idx="1407">
                  <c:v>422100</c:v>
                </c:pt>
                <c:pt idx="1408">
                  <c:v>422400</c:v>
                </c:pt>
                <c:pt idx="1409">
                  <c:v>422700</c:v>
                </c:pt>
                <c:pt idx="1410">
                  <c:v>423000</c:v>
                </c:pt>
                <c:pt idx="1411">
                  <c:v>423300</c:v>
                </c:pt>
                <c:pt idx="1412">
                  <c:v>423600</c:v>
                </c:pt>
                <c:pt idx="1413">
                  <c:v>423900</c:v>
                </c:pt>
                <c:pt idx="1414">
                  <c:v>424200</c:v>
                </c:pt>
                <c:pt idx="1415">
                  <c:v>424500</c:v>
                </c:pt>
                <c:pt idx="1416">
                  <c:v>424800</c:v>
                </c:pt>
                <c:pt idx="1417">
                  <c:v>425100</c:v>
                </c:pt>
                <c:pt idx="1418">
                  <c:v>425400</c:v>
                </c:pt>
                <c:pt idx="1419">
                  <c:v>425700</c:v>
                </c:pt>
                <c:pt idx="1420">
                  <c:v>426000</c:v>
                </c:pt>
                <c:pt idx="1421">
                  <c:v>426300</c:v>
                </c:pt>
                <c:pt idx="1422">
                  <c:v>426600</c:v>
                </c:pt>
                <c:pt idx="1423">
                  <c:v>426900</c:v>
                </c:pt>
                <c:pt idx="1424">
                  <c:v>427200</c:v>
                </c:pt>
                <c:pt idx="1425">
                  <c:v>427500</c:v>
                </c:pt>
                <c:pt idx="1426">
                  <c:v>427800</c:v>
                </c:pt>
                <c:pt idx="1427">
                  <c:v>428100</c:v>
                </c:pt>
                <c:pt idx="1428">
                  <c:v>428400</c:v>
                </c:pt>
                <c:pt idx="1429">
                  <c:v>428700</c:v>
                </c:pt>
                <c:pt idx="1430">
                  <c:v>429000</c:v>
                </c:pt>
                <c:pt idx="1431">
                  <c:v>429300</c:v>
                </c:pt>
                <c:pt idx="1432">
                  <c:v>429600</c:v>
                </c:pt>
                <c:pt idx="1433">
                  <c:v>429900</c:v>
                </c:pt>
                <c:pt idx="1434">
                  <c:v>430200</c:v>
                </c:pt>
                <c:pt idx="1435">
                  <c:v>430500</c:v>
                </c:pt>
                <c:pt idx="1436">
                  <c:v>430800</c:v>
                </c:pt>
                <c:pt idx="1437">
                  <c:v>431100</c:v>
                </c:pt>
                <c:pt idx="1438">
                  <c:v>431400</c:v>
                </c:pt>
                <c:pt idx="1439">
                  <c:v>431700</c:v>
                </c:pt>
                <c:pt idx="1440">
                  <c:v>432000</c:v>
                </c:pt>
                <c:pt idx="1441">
                  <c:v>432300</c:v>
                </c:pt>
                <c:pt idx="1442">
                  <c:v>432600</c:v>
                </c:pt>
                <c:pt idx="1443">
                  <c:v>432900</c:v>
                </c:pt>
                <c:pt idx="1444">
                  <c:v>433200</c:v>
                </c:pt>
                <c:pt idx="1445">
                  <c:v>433500</c:v>
                </c:pt>
                <c:pt idx="1446">
                  <c:v>433800</c:v>
                </c:pt>
                <c:pt idx="1447">
                  <c:v>434100</c:v>
                </c:pt>
                <c:pt idx="1448">
                  <c:v>434400</c:v>
                </c:pt>
                <c:pt idx="1449">
                  <c:v>434700</c:v>
                </c:pt>
                <c:pt idx="1450">
                  <c:v>435000</c:v>
                </c:pt>
                <c:pt idx="1451">
                  <c:v>435300</c:v>
                </c:pt>
                <c:pt idx="1452">
                  <c:v>435600</c:v>
                </c:pt>
                <c:pt idx="1453">
                  <c:v>435900</c:v>
                </c:pt>
                <c:pt idx="1454">
                  <c:v>436200</c:v>
                </c:pt>
                <c:pt idx="1455">
                  <c:v>436500</c:v>
                </c:pt>
                <c:pt idx="1456">
                  <c:v>436800</c:v>
                </c:pt>
                <c:pt idx="1457">
                  <c:v>437100</c:v>
                </c:pt>
                <c:pt idx="1458">
                  <c:v>437400</c:v>
                </c:pt>
                <c:pt idx="1459">
                  <c:v>437700</c:v>
                </c:pt>
                <c:pt idx="1460">
                  <c:v>438000</c:v>
                </c:pt>
                <c:pt idx="1461">
                  <c:v>438300</c:v>
                </c:pt>
                <c:pt idx="1462">
                  <c:v>438600</c:v>
                </c:pt>
                <c:pt idx="1463">
                  <c:v>438900</c:v>
                </c:pt>
                <c:pt idx="1464">
                  <c:v>439200</c:v>
                </c:pt>
                <c:pt idx="1465">
                  <c:v>439500</c:v>
                </c:pt>
                <c:pt idx="1466">
                  <c:v>439800</c:v>
                </c:pt>
                <c:pt idx="1467">
                  <c:v>440100</c:v>
                </c:pt>
                <c:pt idx="1468">
                  <c:v>440400</c:v>
                </c:pt>
                <c:pt idx="1469">
                  <c:v>440700</c:v>
                </c:pt>
                <c:pt idx="1470">
                  <c:v>441000</c:v>
                </c:pt>
                <c:pt idx="1471">
                  <c:v>441300</c:v>
                </c:pt>
                <c:pt idx="1472">
                  <c:v>441600</c:v>
                </c:pt>
                <c:pt idx="1473">
                  <c:v>441900</c:v>
                </c:pt>
                <c:pt idx="1474">
                  <c:v>442200</c:v>
                </c:pt>
                <c:pt idx="1475">
                  <c:v>442500</c:v>
                </c:pt>
                <c:pt idx="1476">
                  <c:v>442800</c:v>
                </c:pt>
                <c:pt idx="1477">
                  <c:v>443100</c:v>
                </c:pt>
                <c:pt idx="1478">
                  <c:v>443400</c:v>
                </c:pt>
                <c:pt idx="1479">
                  <c:v>443700</c:v>
                </c:pt>
                <c:pt idx="1480">
                  <c:v>444000</c:v>
                </c:pt>
                <c:pt idx="1481">
                  <c:v>444300</c:v>
                </c:pt>
                <c:pt idx="1482">
                  <c:v>444600</c:v>
                </c:pt>
                <c:pt idx="1483">
                  <c:v>444900</c:v>
                </c:pt>
                <c:pt idx="1484">
                  <c:v>445200</c:v>
                </c:pt>
                <c:pt idx="1485">
                  <c:v>445500</c:v>
                </c:pt>
                <c:pt idx="1486">
                  <c:v>445800</c:v>
                </c:pt>
                <c:pt idx="1487">
                  <c:v>446100</c:v>
                </c:pt>
                <c:pt idx="1488">
                  <c:v>446400</c:v>
                </c:pt>
                <c:pt idx="1489">
                  <c:v>446700</c:v>
                </c:pt>
                <c:pt idx="1490">
                  <c:v>447000</c:v>
                </c:pt>
                <c:pt idx="1491">
                  <c:v>447300</c:v>
                </c:pt>
                <c:pt idx="1492">
                  <c:v>447600</c:v>
                </c:pt>
                <c:pt idx="1493">
                  <c:v>447900</c:v>
                </c:pt>
                <c:pt idx="1494">
                  <c:v>448200</c:v>
                </c:pt>
                <c:pt idx="1495">
                  <c:v>448500</c:v>
                </c:pt>
                <c:pt idx="1496">
                  <c:v>448800</c:v>
                </c:pt>
                <c:pt idx="1497">
                  <c:v>449100</c:v>
                </c:pt>
                <c:pt idx="1498">
                  <c:v>449400</c:v>
                </c:pt>
                <c:pt idx="1499">
                  <c:v>449700</c:v>
                </c:pt>
                <c:pt idx="1500">
                  <c:v>450000</c:v>
                </c:pt>
                <c:pt idx="1501">
                  <c:v>450300</c:v>
                </c:pt>
                <c:pt idx="1502">
                  <c:v>450600</c:v>
                </c:pt>
                <c:pt idx="1503">
                  <c:v>450900</c:v>
                </c:pt>
                <c:pt idx="1504">
                  <c:v>451200</c:v>
                </c:pt>
                <c:pt idx="1505">
                  <c:v>451500</c:v>
                </c:pt>
                <c:pt idx="1506">
                  <c:v>451800</c:v>
                </c:pt>
                <c:pt idx="1507">
                  <c:v>452100</c:v>
                </c:pt>
                <c:pt idx="1508">
                  <c:v>452400</c:v>
                </c:pt>
                <c:pt idx="1509">
                  <c:v>452700</c:v>
                </c:pt>
                <c:pt idx="1510">
                  <c:v>453000</c:v>
                </c:pt>
                <c:pt idx="1511">
                  <c:v>453300</c:v>
                </c:pt>
                <c:pt idx="1512">
                  <c:v>453600</c:v>
                </c:pt>
                <c:pt idx="1513">
                  <c:v>453900</c:v>
                </c:pt>
                <c:pt idx="1514">
                  <c:v>454200</c:v>
                </c:pt>
                <c:pt idx="1515">
                  <c:v>454500</c:v>
                </c:pt>
                <c:pt idx="1516">
                  <c:v>454800</c:v>
                </c:pt>
                <c:pt idx="1517">
                  <c:v>455100</c:v>
                </c:pt>
                <c:pt idx="1518">
                  <c:v>455400</c:v>
                </c:pt>
                <c:pt idx="1519">
                  <c:v>455700</c:v>
                </c:pt>
                <c:pt idx="1520">
                  <c:v>456000</c:v>
                </c:pt>
                <c:pt idx="1521">
                  <c:v>456300</c:v>
                </c:pt>
                <c:pt idx="1522">
                  <c:v>456600</c:v>
                </c:pt>
                <c:pt idx="1523">
                  <c:v>456900</c:v>
                </c:pt>
                <c:pt idx="1524">
                  <c:v>457200</c:v>
                </c:pt>
                <c:pt idx="1525">
                  <c:v>457500</c:v>
                </c:pt>
                <c:pt idx="1526">
                  <c:v>457800</c:v>
                </c:pt>
                <c:pt idx="1527">
                  <c:v>458100</c:v>
                </c:pt>
                <c:pt idx="1528">
                  <c:v>458400</c:v>
                </c:pt>
                <c:pt idx="1529">
                  <c:v>458700</c:v>
                </c:pt>
                <c:pt idx="1530">
                  <c:v>459000</c:v>
                </c:pt>
                <c:pt idx="1531">
                  <c:v>459300</c:v>
                </c:pt>
                <c:pt idx="1532">
                  <c:v>459600</c:v>
                </c:pt>
                <c:pt idx="1533">
                  <c:v>459900</c:v>
                </c:pt>
                <c:pt idx="1534">
                  <c:v>460200</c:v>
                </c:pt>
                <c:pt idx="1535">
                  <c:v>460500</c:v>
                </c:pt>
                <c:pt idx="1536">
                  <c:v>460800</c:v>
                </c:pt>
                <c:pt idx="1537">
                  <c:v>461100</c:v>
                </c:pt>
                <c:pt idx="1538">
                  <c:v>461400</c:v>
                </c:pt>
                <c:pt idx="1539">
                  <c:v>461700</c:v>
                </c:pt>
                <c:pt idx="1540">
                  <c:v>462000</c:v>
                </c:pt>
                <c:pt idx="1541">
                  <c:v>462300</c:v>
                </c:pt>
                <c:pt idx="1542">
                  <c:v>462600</c:v>
                </c:pt>
                <c:pt idx="1543">
                  <c:v>462900</c:v>
                </c:pt>
                <c:pt idx="1544">
                  <c:v>463200</c:v>
                </c:pt>
                <c:pt idx="1545">
                  <c:v>463500</c:v>
                </c:pt>
                <c:pt idx="1546">
                  <c:v>463800</c:v>
                </c:pt>
                <c:pt idx="1547">
                  <c:v>464100</c:v>
                </c:pt>
                <c:pt idx="1548">
                  <c:v>464400</c:v>
                </c:pt>
                <c:pt idx="1549">
                  <c:v>464700</c:v>
                </c:pt>
                <c:pt idx="1550">
                  <c:v>465000</c:v>
                </c:pt>
                <c:pt idx="1551">
                  <c:v>465300</c:v>
                </c:pt>
                <c:pt idx="1552">
                  <c:v>465600</c:v>
                </c:pt>
                <c:pt idx="1553">
                  <c:v>465900</c:v>
                </c:pt>
                <c:pt idx="1554">
                  <c:v>466200</c:v>
                </c:pt>
                <c:pt idx="1555">
                  <c:v>466500</c:v>
                </c:pt>
                <c:pt idx="1556">
                  <c:v>466800</c:v>
                </c:pt>
                <c:pt idx="1557">
                  <c:v>467100</c:v>
                </c:pt>
                <c:pt idx="1558">
                  <c:v>467400</c:v>
                </c:pt>
                <c:pt idx="1559">
                  <c:v>467700</c:v>
                </c:pt>
                <c:pt idx="1560">
                  <c:v>468000</c:v>
                </c:pt>
                <c:pt idx="1561">
                  <c:v>468300</c:v>
                </c:pt>
                <c:pt idx="1562">
                  <c:v>468600</c:v>
                </c:pt>
                <c:pt idx="1563">
                  <c:v>468900</c:v>
                </c:pt>
                <c:pt idx="1564">
                  <c:v>469200</c:v>
                </c:pt>
                <c:pt idx="1565">
                  <c:v>469500</c:v>
                </c:pt>
                <c:pt idx="1566">
                  <c:v>469800</c:v>
                </c:pt>
                <c:pt idx="1567">
                  <c:v>470100</c:v>
                </c:pt>
                <c:pt idx="1568">
                  <c:v>470400</c:v>
                </c:pt>
                <c:pt idx="1569">
                  <c:v>470700</c:v>
                </c:pt>
                <c:pt idx="1570">
                  <c:v>471000</c:v>
                </c:pt>
                <c:pt idx="1571">
                  <c:v>471300</c:v>
                </c:pt>
                <c:pt idx="1572">
                  <c:v>471600</c:v>
                </c:pt>
                <c:pt idx="1573">
                  <c:v>471900</c:v>
                </c:pt>
                <c:pt idx="1574">
                  <c:v>472200</c:v>
                </c:pt>
                <c:pt idx="1575">
                  <c:v>472500</c:v>
                </c:pt>
                <c:pt idx="1576">
                  <c:v>472800</c:v>
                </c:pt>
                <c:pt idx="1577">
                  <c:v>473100</c:v>
                </c:pt>
                <c:pt idx="1578">
                  <c:v>473400</c:v>
                </c:pt>
                <c:pt idx="1579">
                  <c:v>473700</c:v>
                </c:pt>
                <c:pt idx="1580">
                  <c:v>474000</c:v>
                </c:pt>
                <c:pt idx="1581">
                  <c:v>474300</c:v>
                </c:pt>
                <c:pt idx="1582">
                  <c:v>474600</c:v>
                </c:pt>
                <c:pt idx="1583">
                  <c:v>474900</c:v>
                </c:pt>
              </c:numCache>
            </c:numRef>
          </c:xVal>
          <c:yVal>
            <c:numRef>
              <c:f>Amsterd_Lithuania_600LPF_125Ah!$H$2:$H$1585</c:f>
              <c:numCache>
                <c:formatCode>General</c:formatCode>
                <c:ptCount val="1584"/>
                <c:pt idx="0">
                  <c:v>50</c:v>
                </c:pt>
                <c:pt idx="1">
                  <c:v>50.5428687088679</c:v>
                </c:pt>
                <c:pt idx="2">
                  <c:v>50.195226788808</c:v>
                </c:pt>
                <c:pt idx="3">
                  <c:v>48.7117709518539</c:v>
                </c:pt>
                <c:pt idx="4">
                  <c:v>46.651404527913698</c:v>
                </c:pt>
                <c:pt idx="5">
                  <c:v>44.655188623836501</c:v>
                </c:pt>
                <c:pt idx="6">
                  <c:v>43.542099649835102</c:v>
                </c:pt>
                <c:pt idx="7">
                  <c:v>42.808636212542702</c:v>
                </c:pt>
                <c:pt idx="8">
                  <c:v>42.193822548220702</c:v>
                </c:pt>
                <c:pt idx="9">
                  <c:v>41.506774472676703</c:v>
                </c:pt>
                <c:pt idx="10">
                  <c:v>42.340326849521901</c:v>
                </c:pt>
                <c:pt idx="11">
                  <c:v>44.225670806113598</c:v>
                </c:pt>
                <c:pt idx="12">
                  <c:v>45.428962825306797</c:v>
                </c:pt>
                <c:pt idx="13">
                  <c:v>43.668668016030303</c:v>
                </c:pt>
                <c:pt idx="14">
                  <c:v>39.5997210679974</c:v>
                </c:pt>
                <c:pt idx="15">
                  <c:v>35.1054978491185</c:v>
                </c:pt>
                <c:pt idx="16">
                  <c:v>32.060333995961301</c:v>
                </c:pt>
                <c:pt idx="17">
                  <c:v>31.087719681063199</c:v>
                </c:pt>
                <c:pt idx="18">
                  <c:v>31.367720952036699</c:v>
                </c:pt>
                <c:pt idx="19">
                  <c:v>32.308114851821998</c:v>
                </c:pt>
                <c:pt idx="20">
                  <c:v>34.7404823529018</c:v>
                </c:pt>
                <c:pt idx="21">
                  <c:v>38.615830250980402</c:v>
                </c:pt>
                <c:pt idx="22">
                  <c:v>42.000269341957697</c:v>
                </c:pt>
                <c:pt idx="23">
                  <c:v>44.328994377272501</c:v>
                </c:pt>
                <c:pt idx="24">
                  <c:v>47.445292222802003</c:v>
                </c:pt>
                <c:pt idx="25">
                  <c:v>50.620863387124999</c:v>
                </c:pt>
                <c:pt idx="26">
                  <c:v>52.3930613710111</c:v>
                </c:pt>
                <c:pt idx="27">
                  <c:v>53.215303314623199</c:v>
                </c:pt>
                <c:pt idx="28">
                  <c:v>53.625444655278002</c:v>
                </c:pt>
                <c:pt idx="29">
                  <c:v>53.778843602221897</c:v>
                </c:pt>
                <c:pt idx="30">
                  <c:v>53.683591367103098</c:v>
                </c:pt>
                <c:pt idx="31">
                  <c:v>53.463388523054697</c:v>
                </c:pt>
                <c:pt idx="32">
                  <c:v>53.069724932166103</c:v>
                </c:pt>
                <c:pt idx="33">
                  <c:v>52.713676383919299</c:v>
                </c:pt>
                <c:pt idx="34">
                  <c:v>52.459647075873903</c:v>
                </c:pt>
                <c:pt idx="35">
                  <c:v>52.086374370159803</c:v>
                </c:pt>
                <c:pt idx="36">
                  <c:v>51.502740804207903</c:v>
                </c:pt>
                <c:pt idx="37">
                  <c:v>51.360929685761803</c:v>
                </c:pt>
                <c:pt idx="38">
                  <c:v>50.698612995942199</c:v>
                </c:pt>
                <c:pt idx="39">
                  <c:v>49.9717366422014</c:v>
                </c:pt>
                <c:pt idx="40">
                  <c:v>51.327412912349899</c:v>
                </c:pt>
                <c:pt idx="41">
                  <c:v>54.470836093293599</c:v>
                </c:pt>
                <c:pt idx="42">
                  <c:v>59.209316652872701</c:v>
                </c:pt>
                <c:pt idx="43">
                  <c:v>62.9606127175173</c:v>
                </c:pt>
                <c:pt idx="44">
                  <c:v>64.421111105196402</c:v>
                </c:pt>
                <c:pt idx="45">
                  <c:v>63.240030182839497</c:v>
                </c:pt>
                <c:pt idx="46">
                  <c:v>61.261943790359901</c:v>
                </c:pt>
                <c:pt idx="47">
                  <c:v>60.376665079484503</c:v>
                </c:pt>
                <c:pt idx="48">
                  <c:v>59.679754245338302</c:v>
                </c:pt>
                <c:pt idx="49">
                  <c:v>58.433320844257899</c:v>
                </c:pt>
                <c:pt idx="50">
                  <c:v>56.657464378852701</c:v>
                </c:pt>
                <c:pt idx="51">
                  <c:v>55.3924400886131</c:v>
                </c:pt>
                <c:pt idx="52">
                  <c:v>54.926718749819301</c:v>
                </c:pt>
                <c:pt idx="53">
                  <c:v>53.420039674531303</c:v>
                </c:pt>
                <c:pt idx="54">
                  <c:v>49.761958672514901</c:v>
                </c:pt>
                <c:pt idx="55">
                  <c:v>45.690244026885999</c:v>
                </c:pt>
                <c:pt idx="56">
                  <c:v>42.072699499355103</c:v>
                </c:pt>
                <c:pt idx="57">
                  <c:v>38.533399598119303</c:v>
                </c:pt>
                <c:pt idx="58">
                  <c:v>35.786602007812803</c:v>
                </c:pt>
                <c:pt idx="59">
                  <c:v>32.084079114071898</c:v>
                </c:pt>
                <c:pt idx="60">
                  <c:v>28.866240848477702</c:v>
                </c:pt>
                <c:pt idx="61">
                  <c:v>27.268538239450098</c:v>
                </c:pt>
                <c:pt idx="62">
                  <c:v>26.9999924775537</c:v>
                </c:pt>
                <c:pt idx="63">
                  <c:v>27.616165851366802</c:v>
                </c:pt>
                <c:pt idx="64">
                  <c:v>29.594327894535098</c:v>
                </c:pt>
                <c:pt idx="65">
                  <c:v>32.204440520865703</c:v>
                </c:pt>
                <c:pt idx="66">
                  <c:v>34.505150828113102</c:v>
                </c:pt>
                <c:pt idx="67">
                  <c:v>36.6372955871893</c:v>
                </c:pt>
                <c:pt idx="68">
                  <c:v>38.636450917053097</c:v>
                </c:pt>
                <c:pt idx="69">
                  <c:v>40.4333231491932</c:v>
                </c:pt>
                <c:pt idx="70">
                  <c:v>42.020042248127503</c:v>
                </c:pt>
                <c:pt idx="71">
                  <c:v>43.366866669321503</c:v>
                </c:pt>
                <c:pt idx="72">
                  <c:v>44.536344936283498</c:v>
                </c:pt>
                <c:pt idx="73">
                  <c:v>45.597166509023801</c:v>
                </c:pt>
                <c:pt idx="74">
                  <c:v>46.440040297652097</c:v>
                </c:pt>
                <c:pt idx="75">
                  <c:v>47.050678234695198</c:v>
                </c:pt>
                <c:pt idx="76">
                  <c:v>47.4961407459244</c:v>
                </c:pt>
                <c:pt idx="77">
                  <c:v>47.901170281614903</c:v>
                </c:pt>
                <c:pt idx="78">
                  <c:v>48.332463963431003</c:v>
                </c:pt>
                <c:pt idx="79">
                  <c:v>48.780626684379598</c:v>
                </c:pt>
                <c:pt idx="80">
                  <c:v>49.097911033840099</c:v>
                </c:pt>
                <c:pt idx="81">
                  <c:v>49.2196833526937</c:v>
                </c:pt>
                <c:pt idx="82">
                  <c:v>49.339536940436602</c:v>
                </c:pt>
                <c:pt idx="83">
                  <c:v>49.455971893829897</c:v>
                </c:pt>
                <c:pt idx="84">
                  <c:v>49.710449209967997</c:v>
                </c:pt>
                <c:pt idx="85">
                  <c:v>50.046389729450198</c:v>
                </c:pt>
                <c:pt idx="86">
                  <c:v>50.126478591636101</c:v>
                </c:pt>
                <c:pt idx="87">
                  <c:v>50.073335079273498</c:v>
                </c:pt>
                <c:pt idx="88">
                  <c:v>50.0671463749824</c:v>
                </c:pt>
                <c:pt idx="89">
                  <c:v>50.0578956629492</c:v>
                </c:pt>
                <c:pt idx="90">
                  <c:v>49.883965657596796</c:v>
                </c:pt>
                <c:pt idx="91">
                  <c:v>49.630050310247903</c:v>
                </c:pt>
                <c:pt idx="92">
                  <c:v>49.602736591125797</c:v>
                </c:pt>
                <c:pt idx="93">
                  <c:v>49.685167677327101</c:v>
                </c:pt>
                <c:pt idx="94">
                  <c:v>49.706474610865101</c:v>
                </c:pt>
                <c:pt idx="95">
                  <c:v>49.802544254874398</c:v>
                </c:pt>
                <c:pt idx="96">
                  <c:v>49.945601669699002</c:v>
                </c:pt>
                <c:pt idx="97">
                  <c:v>50.0233649068483</c:v>
                </c:pt>
                <c:pt idx="98">
                  <c:v>50.041133377494802</c:v>
                </c:pt>
                <c:pt idx="99">
                  <c:v>50.0362583266295</c:v>
                </c:pt>
                <c:pt idx="100">
                  <c:v>50.048274493778003</c:v>
                </c:pt>
                <c:pt idx="101">
                  <c:v>50.085103474509403</c:v>
                </c:pt>
                <c:pt idx="102">
                  <c:v>50.102733823793997</c:v>
                </c:pt>
                <c:pt idx="103">
                  <c:v>50.128552024924304</c:v>
                </c:pt>
                <c:pt idx="104">
                  <c:v>50.151635419224696</c:v>
                </c:pt>
                <c:pt idx="105">
                  <c:v>50.111738173491197</c:v>
                </c:pt>
                <c:pt idx="106">
                  <c:v>50.102445239608201</c:v>
                </c:pt>
                <c:pt idx="107">
                  <c:v>50.168853390820402</c:v>
                </c:pt>
                <c:pt idx="108">
                  <c:v>50.065352982644598</c:v>
                </c:pt>
                <c:pt idx="109">
                  <c:v>49.884607439929901</c:v>
                </c:pt>
                <c:pt idx="110">
                  <c:v>49.768892573814298</c:v>
                </c:pt>
                <c:pt idx="111">
                  <c:v>49.658888480815598</c:v>
                </c:pt>
                <c:pt idx="112">
                  <c:v>49.605431518429697</c:v>
                </c:pt>
                <c:pt idx="113">
                  <c:v>49.653274466812697</c:v>
                </c:pt>
                <c:pt idx="114">
                  <c:v>49.692639002412797</c:v>
                </c:pt>
                <c:pt idx="115">
                  <c:v>49.704900020778297</c:v>
                </c:pt>
                <c:pt idx="116">
                  <c:v>49.757135930384202</c:v>
                </c:pt>
                <c:pt idx="117">
                  <c:v>49.816053558045397</c:v>
                </c:pt>
                <c:pt idx="118">
                  <c:v>49.878939834407397</c:v>
                </c:pt>
                <c:pt idx="119">
                  <c:v>49.989610289174003</c:v>
                </c:pt>
                <c:pt idx="120">
                  <c:v>49.786034923470702</c:v>
                </c:pt>
                <c:pt idx="121">
                  <c:v>49.287598077411999</c:v>
                </c:pt>
                <c:pt idx="122">
                  <c:v>48.741703236006501</c:v>
                </c:pt>
                <c:pt idx="123">
                  <c:v>49.405653810343402</c:v>
                </c:pt>
                <c:pt idx="124">
                  <c:v>50.783316095123297</c:v>
                </c:pt>
                <c:pt idx="125">
                  <c:v>51.540932024058598</c:v>
                </c:pt>
                <c:pt idx="126">
                  <c:v>51.917229651683499</c:v>
                </c:pt>
                <c:pt idx="127">
                  <c:v>52.102921803262603</c:v>
                </c:pt>
                <c:pt idx="128">
                  <c:v>52.057523522664503</c:v>
                </c:pt>
                <c:pt idx="129">
                  <c:v>51.913850660473699</c:v>
                </c:pt>
                <c:pt idx="130">
                  <c:v>51.862522099034997</c:v>
                </c:pt>
                <c:pt idx="131">
                  <c:v>51.767337871974803</c:v>
                </c:pt>
                <c:pt idx="132">
                  <c:v>51.566855066549799</c:v>
                </c:pt>
                <c:pt idx="133">
                  <c:v>51.387356497339198</c:v>
                </c:pt>
                <c:pt idx="134">
                  <c:v>51.289187781434201</c:v>
                </c:pt>
                <c:pt idx="135">
                  <c:v>51.1446045684918</c:v>
                </c:pt>
                <c:pt idx="136">
                  <c:v>50.876361435824499</c:v>
                </c:pt>
                <c:pt idx="137">
                  <c:v>50.407586952009503</c:v>
                </c:pt>
                <c:pt idx="138">
                  <c:v>49.346644975137899</c:v>
                </c:pt>
                <c:pt idx="139">
                  <c:v>48.810569452228002</c:v>
                </c:pt>
                <c:pt idx="140">
                  <c:v>49.258659309241303</c:v>
                </c:pt>
                <c:pt idx="141">
                  <c:v>49.699824260577003</c:v>
                </c:pt>
                <c:pt idx="142">
                  <c:v>49.988301564557297</c:v>
                </c:pt>
                <c:pt idx="143">
                  <c:v>50.19984904943</c:v>
                </c:pt>
                <c:pt idx="144">
                  <c:v>50.428585760125401</c:v>
                </c:pt>
                <c:pt idx="145">
                  <c:v>50.605914300850699</c:v>
                </c:pt>
                <c:pt idx="146">
                  <c:v>50.598359905854402</c:v>
                </c:pt>
                <c:pt idx="147">
                  <c:v>50.606897376008597</c:v>
                </c:pt>
                <c:pt idx="148">
                  <c:v>50.573289181981103</c:v>
                </c:pt>
                <c:pt idx="149">
                  <c:v>50.454014289354497</c:v>
                </c:pt>
                <c:pt idx="150">
                  <c:v>50.357513596968602</c:v>
                </c:pt>
                <c:pt idx="151">
                  <c:v>50.263157003471399</c:v>
                </c:pt>
                <c:pt idx="152">
                  <c:v>50.1265742980762</c:v>
                </c:pt>
                <c:pt idx="153">
                  <c:v>50.074196387942401</c:v>
                </c:pt>
                <c:pt idx="154">
                  <c:v>50.059297170555602</c:v>
                </c:pt>
                <c:pt idx="155">
                  <c:v>50.070791442658802</c:v>
                </c:pt>
                <c:pt idx="156">
                  <c:v>50.216040910814002</c:v>
                </c:pt>
                <c:pt idx="157">
                  <c:v>50.337389321433101</c:v>
                </c:pt>
                <c:pt idx="158">
                  <c:v>50.320555154401099</c:v>
                </c:pt>
                <c:pt idx="159">
                  <c:v>50.135128057016203</c:v>
                </c:pt>
                <c:pt idx="160">
                  <c:v>49.943552378452601</c:v>
                </c:pt>
                <c:pt idx="161">
                  <c:v>49.9029657044928</c:v>
                </c:pt>
                <c:pt idx="162">
                  <c:v>49.941378564086499</c:v>
                </c:pt>
                <c:pt idx="163">
                  <c:v>49.899325649243103</c:v>
                </c:pt>
                <c:pt idx="164">
                  <c:v>49.821749606852201</c:v>
                </c:pt>
                <c:pt idx="165">
                  <c:v>49.895006777976299</c:v>
                </c:pt>
                <c:pt idx="166">
                  <c:v>50.016154428614399</c:v>
                </c:pt>
                <c:pt idx="167">
                  <c:v>50.061590643607197</c:v>
                </c:pt>
                <c:pt idx="168">
                  <c:v>50.023235035471998</c:v>
                </c:pt>
                <c:pt idx="169">
                  <c:v>49.921082852413498</c:v>
                </c:pt>
                <c:pt idx="170">
                  <c:v>49.9310074177872</c:v>
                </c:pt>
                <c:pt idx="171">
                  <c:v>50.010131833432901</c:v>
                </c:pt>
                <c:pt idx="172">
                  <c:v>50.062457870064001</c:v>
                </c:pt>
                <c:pt idx="173">
                  <c:v>50.090683723423403</c:v>
                </c:pt>
                <c:pt idx="174">
                  <c:v>50.106903355654502</c:v>
                </c:pt>
                <c:pt idx="175">
                  <c:v>50.110093870190497</c:v>
                </c:pt>
                <c:pt idx="176">
                  <c:v>50.193016461250501</c:v>
                </c:pt>
                <c:pt idx="177">
                  <c:v>50.273325486000601</c:v>
                </c:pt>
                <c:pt idx="178">
                  <c:v>50.235550500302899</c:v>
                </c:pt>
                <c:pt idx="179">
                  <c:v>50.172065405230697</c:v>
                </c:pt>
                <c:pt idx="180">
                  <c:v>50.056981292407798</c:v>
                </c:pt>
                <c:pt idx="181">
                  <c:v>49.973668048813799</c:v>
                </c:pt>
                <c:pt idx="182">
                  <c:v>49.998380915160901</c:v>
                </c:pt>
                <c:pt idx="183">
                  <c:v>50.059696037625798</c:v>
                </c:pt>
                <c:pt idx="184">
                  <c:v>50.026895880746402</c:v>
                </c:pt>
                <c:pt idx="185">
                  <c:v>49.999677741759797</c:v>
                </c:pt>
                <c:pt idx="186">
                  <c:v>49.973061478420099</c:v>
                </c:pt>
                <c:pt idx="187">
                  <c:v>49.899731672309201</c:v>
                </c:pt>
                <c:pt idx="188">
                  <c:v>49.924377522950202</c:v>
                </c:pt>
                <c:pt idx="189">
                  <c:v>49.884067299431699</c:v>
                </c:pt>
                <c:pt idx="190">
                  <c:v>49.7795096277192</c:v>
                </c:pt>
                <c:pt idx="191">
                  <c:v>49.737170709698603</c:v>
                </c:pt>
                <c:pt idx="192">
                  <c:v>49.638358153496803</c:v>
                </c:pt>
                <c:pt idx="193">
                  <c:v>49.536214700574803</c:v>
                </c:pt>
                <c:pt idx="194">
                  <c:v>49.673480339909197</c:v>
                </c:pt>
                <c:pt idx="195">
                  <c:v>49.819629428524998</c:v>
                </c:pt>
                <c:pt idx="196">
                  <c:v>49.884808513686004</c:v>
                </c:pt>
                <c:pt idx="197">
                  <c:v>49.991524963281499</c:v>
                </c:pt>
                <c:pt idx="198">
                  <c:v>50.024260418827197</c:v>
                </c:pt>
                <c:pt idx="199">
                  <c:v>49.950675932608</c:v>
                </c:pt>
                <c:pt idx="200">
                  <c:v>49.845991614339198</c:v>
                </c:pt>
                <c:pt idx="201">
                  <c:v>49.805152288835899</c:v>
                </c:pt>
                <c:pt idx="202">
                  <c:v>49.883554636373397</c:v>
                </c:pt>
                <c:pt idx="203">
                  <c:v>49.912884457050502</c:v>
                </c:pt>
                <c:pt idx="204">
                  <c:v>49.8634879838771</c:v>
                </c:pt>
                <c:pt idx="205">
                  <c:v>49.888266346405103</c:v>
                </c:pt>
                <c:pt idx="206">
                  <c:v>50.019203971879897</c:v>
                </c:pt>
                <c:pt idx="207">
                  <c:v>50.126098951945401</c:v>
                </c:pt>
                <c:pt idx="208">
                  <c:v>50.159826194685301</c:v>
                </c:pt>
                <c:pt idx="209">
                  <c:v>50.107251876339397</c:v>
                </c:pt>
                <c:pt idx="210">
                  <c:v>49.877383681864401</c:v>
                </c:pt>
                <c:pt idx="211">
                  <c:v>48.999734029931801</c:v>
                </c:pt>
                <c:pt idx="212">
                  <c:v>48.417450705121297</c:v>
                </c:pt>
                <c:pt idx="213">
                  <c:v>48.704349198476301</c:v>
                </c:pt>
                <c:pt idx="214">
                  <c:v>49.138850988341197</c:v>
                </c:pt>
                <c:pt idx="215">
                  <c:v>49.552015022442099</c:v>
                </c:pt>
                <c:pt idx="216">
                  <c:v>49.8445530537184</c:v>
                </c:pt>
                <c:pt idx="217">
                  <c:v>50.012361843565998</c:v>
                </c:pt>
                <c:pt idx="218">
                  <c:v>50.150357039872098</c:v>
                </c:pt>
                <c:pt idx="219">
                  <c:v>50.279734818168599</c:v>
                </c:pt>
                <c:pt idx="220">
                  <c:v>50.311805702510497</c:v>
                </c:pt>
                <c:pt idx="221">
                  <c:v>50.294072352716398</c:v>
                </c:pt>
                <c:pt idx="222">
                  <c:v>50.248163262612103</c:v>
                </c:pt>
                <c:pt idx="223">
                  <c:v>50.181149310533698</c:v>
                </c:pt>
                <c:pt idx="224">
                  <c:v>50.127875517563297</c:v>
                </c:pt>
                <c:pt idx="225">
                  <c:v>50.090394404744103</c:v>
                </c:pt>
                <c:pt idx="226">
                  <c:v>50.060067726772097</c:v>
                </c:pt>
                <c:pt idx="227">
                  <c:v>49.9566188684474</c:v>
                </c:pt>
                <c:pt idx="228">
                  <c:v>49.9016646812304</c:v>
                </c:pt>
                <c:pt idx="229">
                  <c:v>49.9119139757764</c:v>
                </c:pt>
                <c:pt idx="230">
                  <c:v>49.857788399750604</c:v>
                </c:pt>
                <c:pt idx="231">
                  <c:v>49.819725558318403</c:v>
                </c:pt>
                <c:pt idx="232">
                  <c:v>49.782106551460998</c:v>
                </c:pt>
                <c:pt idx="233">
                  <c:v>49.7914444163954</c:v>
                </c:pt>
                <c:pt idx="234">
                  <c:v>49.831032690898297</c:v>
                </c:pt>
                <c:pt idx="235">
                  <c:v>49.868553232752603</c:v>
                </c:pt>
                <c:pt idx="236">
                  <c:v>49.927322400879497</c:v>
                </c:pt>
                <c:pt idx="237">
                  <c:v>50.001653239986801</c:v>
                </c:pt>
                <c:pt idx="238">
                  <c:v>50.027797419192702</c:v>
                </c:pt>
                <c:pt idx="239">
                  <c:v>50.0167285928976</c:v>
                </c:pt>
                <c:pt idx="240">
                  <c:v>50.0567862419527</c:v>
                </c:pt>
                <c:pt idx="241">
                  <c:v>50.108706916490497</c:v>
                </c:pt>
                <c:pt idx="242">
                  <c:v>50.153756515970102</c:v>
                </c:pt>
                <c:pt idx="243">
                  <c:v>50.089679960319302</c:v>
                </c:pt>
                <c:pt idx="244">
                  <c:v>49.991598073275</c:v>
                </c:pt>
                <c:pt idx="245">
                  <c:v>50.008310634287199</c:v>
                </c:pt>
                <c:pt idx="246">
                  <c:v>50.028441259647899</c:v>
                </c:pt>
                <c:pt idx="247">
                  <c:v>49.910753130120902</c:v>
                </c:pt>
                <c:pt idx="248">
                  <c:v>49.786342666935802</c:v>
                </c:pt>
                <c:pt idx="249">
                  <c:v>49.745174851012898</c:v>
                </c:pt>
                <c:pt idx="250">
                  <c:v>49.746970284888199</c:v>
                </c:pt>
                <c:pt idx="251">
                  <c:v>49.757150121172003</c:v>
                </c:pt>
                <c:pt idx="252">
                  <c:v>49.7935818342864</c:v>
                </c:pt>
                <c:pt idx="253">
                  <c:v>49.855033248255097</c:v>
                </c:pt>
                <c:pt idx="254">
                  <c:v>49.850665833887298</c:v>
                </c:pt>
                <c:pt idx="255">
                  <c:v>49.811235614251899</c:v>
                </c:pt>
                <c:pt idx="256">
                  <c:v>49.911584700964703</c:v>
                </c:pt>
                <c:pt idx="257">
                  <c:v>50.0306528492331</c:v>
                </c:pt>
                <c:pt idx="258">
                  <c:v>50.0789595586998</c:v>
                </c:pt>
                <c:pt idx="259">
                  <c:v>50.120765348740299</c:v>
                </c:pt>
                <c:pt idx="260">
                  <c:v>50.142099808026998</c:v>
                </c:pt>
                <c:pt idx="261">
                  <c:v>50.132640245198203</c:v>
                </c:pt>
                <c:pt idx="262">
                  <c:v>50.106208655277797</c:v>
                </c:pt>
                <c:pt idx="263">
                  <c:v>50.0845341120055</c:v>
                </c:pt>
                <c:pt idx="264">
                  <c:v>50.066875121744701</c:v>
                </c:pt>
                <c:pt idx="265">
                  <c:v>50.035841202687699</c:v>
                </c:pt>
                <c:pt idx="266">
                  <c:v>50.1003365452815</c:v>
                </c:pt>
                <c:pt idx="267">
                  <c:v>50.156724791603096</c:v>
                </c:pt>
                <c:pt idx="268">
                  <c:v>50.178253482440503</c:v>
                </c:pt>
                <c:pt idx="269">
                  <c:v>50.177089812930099</c:v>
                </c:pt>
                <c:pt idx="270">
                  <c:v>50.074912151764302</c:v>
                </c:pt>
                <c:pt idx="271">
                  <c:v>49.996400313162802</c:v>
                </c:pt>
                <c:pt idx="272">
                  <c:v>49.958469476367398</c:v>
                </c:pt>
                <c:pt idx="273">
                  <c:v>49.955105918498496</c:v>
                </c:pt>
                <c:pt idx="274">
                  <c:v>50.000557600888897</c:v>
                </c:pt>
                <c:pt idx="275">
                  <c:v>49.960364589816102</c:v>
                </c:pt>
                <c:pt idx="276">
                  <c:v>49.914481776472897</c:v>
                </c:pt>
                <c:pt idx="277">
                  <c:v>49.948988271664099</c:v>
                </c:pt>
                <c:pt idx="278">
                  <c:v>50.021247906815397</c:v>
                </c:pt>
                <c:pt idx="279">
                  <c:v>50.028453075239398</c:v>
                </c:pt>
                <c:pt idx="280">
                  <c:v>50.107914312968298</c:v>
                </c:pt>
                <c:pt idx="281">
                  <c:v>50.219078084258598</c:v>
                </c:pt>
                <c:pt idx="282">
                  <c:v>50.170139242283803</c:v>
                </c:pt>
                <c:pt idx="283">
                  <c:v>50.0400380025551</c:v>
                </c:pt>
                <c:pt idx="284">
                  <c:v>49.976411504351297</c:v>
                </c:pt>
                <c:pt idx="285">
                  <c:v>49.946593795267901</c:v>
                </c:pt>
                <c:pt idx="286">
                  <c:v>49.951259986020197</c:v>
                </c:pt>
                <c:pt idx="287">
                  <c:v>49.9997144094446</c:v>
                </c:pt>
                <c:pt idx="288">
                  <c:v>50.080906148743303</c:v>
                </c:pt>
                <c:pt idx="289">
                  <c:v>50.189176432875698</c:v>
                </c:pt>
                <c:pt idx="290">
                  <c:v>50.214131040258401</c:v>
                </c:pt>
                <c:pt idx="291">
                  <c:v>50.177201485068302</c:v>
                </c:pt>
                <c:pt idx="292">
                  <c:v>50.1623648963051</c:v>
                </c:pt>
                <c:pt idx="293">
                  <c:v>50.1600018392595</c:v>
                </c:pt>
                <c:pt idx="294">
                  <c:v>50.2014703013635</c:v>
                </c:pt>
                <c:pt idx="295">
                  <c:v>50.1617820022418</c:v>
                </c:pt>
                <c:pt idx="296">
                  <c:v>50.076109084811897</c:v>
                </c:pt>
                <c:pt idx="297">
                  <c:v>50.063519194284801</c:v>
                </c:pt>
                <c:pt idx="298">
                  <c:v>50.050308577631597</c:v>
                </c:pt>
                <c:pt idx="299">
                  <c:v>50.008455456183199</c:v>
                </c:pt>
                <c:pt idx="300">
                  <c:v>50.067265099188802</c:v>
                </c:pt>
                <c:pt idx="301">
                  <c:v>50.087963914422801</c:v>
                </c:pt>
                <c:pt idx="302">
                  <c:v>50.010734070222902</c:v>
                </c:pt>
                <c:pt idx="303">
                  <c:v>50.044540941673297</c:v>
                </c:pt>
                <c:pt idx="304">
                  <c:v>50.0693196720229</c:v>
                </c:pt>
                <c:pt idx="305">
                  <c:v>50.057828392837898</c:v>
                </c:pt>
                <c:pt idx="306">
                  <c:v>50.043263629842599</c:v>
                </c:pt>
                <c:pt idx="307">
                  <c:v>50.0700832613065</c:v>
                </c:pt>
                <c:pt idx="308">
                  <c:v>50.175150868762501</c:v>
                </c:pt>
                <c:pt idx="309">
                  <c:v>50.229748558197699</c:v>
                </c:pt>
                <c:pt idx="310">
                  <c:v>50.192001317011702</c:v>
                </c:pt>
                <c:pt idx="311">
                  <c:v>50.113709080722003</c:v>
                </c:pt>
                <c:pt idx="312">
                  <c:v>50.060918852556902</c:v>
                </c:pt>
                <c:pt idx="313">
                  <c:v>50.055605974974</c:v>
                </c:pt>
                <c:pt idx="314">
                  <c:v>49.980480547277601</c:v>
                </c:pt>
                <c:pt idx="315">
                  <c:v>49.894746966112997</c:v>
                </c:pt>
                <c:pt idx="316">
                  <c:v>49.907002518109998</c:v>
                </c:pt>
                <c:pt idx="317">
                  <c:v>49.947849184018999</c:v>
                </c:pt>
                <c:pt idx="318">
                  <c:v>50.026461426465801</c:v>
                </c:pt>
                <c:pt idx="319">
                  <c:v>50.068559871707599</c:v>
                </c:pt>
                <c:pt idx="320">
                  <c:v>50.099299443296303</c:v>
                </c:pt>
                <c:pt idx="321">
                  <c:v>50.191115228245003</c:v>
                </c:pt>
                <c:pt idx="322">
                  <c:v>50.219774288690303</c:v>
                </c:pt>
                <c:pt idx="323">
                  <c:v>50.168225576070903</c:v>
                </c:pt>
                <c:pt idx="324">
                  <c:v>50.096614675695399</c:v>
                </c:pt>
                <c:pt idx="325">
                  <c:v>49.998686613108703</c:v>
                </c:pt>
                <c:pt idx="326">
                  <c:v>49.991028493509702</c:v>
                </c:pt>
                <c:pt idx="327">
                  <c:v>50.092025129833203</c:v>
                </c:pt>
                <c:pt idx="328">
                  <c:v>50.097573026754802</c:v>
                </c:pt>
                <c:pt idx="329">
                  <c:v>50.0079509298413</c:v>
                </c:pt>
                <c:pt idx="330">
                  <c:v>49.885767512676203</c:v>
                </c:pt>
                <c:pt idx="331">
                  <c:v>49.819814111451599</c:v>
                </c:pt>
                <c:pt idx="332">
                  <c:v>49.845765150974501</c:v>
                </c:pt>
                <c:pt idx="333">
                  <c:v>49.866972959334802</c:v>
                </c:pt>
                <c:pt idx="334">
                  <c:v>49.838629299806598</c:v>
                </c:pt>
                <c:pt idx="335">
                  <c:v>49.849116442140399</c:v>
                </c:pt>
                <c:pt idx="336">
                  <c:v>49.889129440104703</c:v>
                </c:pt>
                <c:pt idx="337">
                  <c:v>49.855077702840902</c:v>
                </c:pt>
                <c:pt idx="338">
                  <c:v>49.796556062524701</c:v>
                </c:pt>
                <c:pt idx="339">
                  <c:v>49.7013251109137</c:v>
                </c:pt>
                <c:pt idx="340">
                  <c:v>49.696516192643401</c:v>
                </c:pt>
                <c:pt idx="341">
                  <c:v>49.760166042269802</c:v>
                </c:pt>
                <c:pt idx="342">
                  <c:v>49.816258844899401</c:v>
                </c:pt>
                <c:pt idx="343">
                  <c:v>49.922688537638699</c:v>
                </c:pt>
                <c:pt idx="344">
                  <c:v>50.039788861819702</c:v>
                </c:pt>
                <c:pt idx="345">
                  <c:v>50.110557077269704</c:v>
                </c:pt>
                <c:pt idx="346">
                  <c:v>50.052751561443998</c:v>
                </c:pt>
                <c:pt idx="347">
                  <c:v>50.008262401814498</c:v>
                </c:pt>
                <c:pt idx="348">
                  <c:v>50.0204127974675</c:v>
                </c:pt>
                <c:pt idx="349">
                  <c:v>49.979380066077702</c:v>
                </c:pt>
                <c:pt idx="350">
                  <c:v>49.992153290588497</c:v>
                </c:pt>
                <c:pt idx="351">
                  <c:v>49.957969509501702</c:v>
                </c:pt>
                <c:pt idx="352">
                  <c:v>49.801219509862698</c:v>
                </c:pt>
                <c:pt idx="353">
                  <c:v>49.649829801692697</c:v>
                </c:pt>
                <c:pt idx="354">
                  <c:v>49.637907692745799</c:v>
                </c:pt>
                <c:pt idx="355">
                  <c:v>49.752143200633697</c:v>
                </c:pt>
                <c:pt idx="356">
                  <c:v>49.8150563692218</c:v>
                </c:pt>
                <c:pt idx="357">
                  <c:v>49.786845745724698</c:v>
                </c:pt>
                <c:pt idx="358">
                  <c:v>49.816414703857603</c:v>
                </c:pt>
                <c:pt idx="359">
                  <c:v>49.817623540862897</c:v>
                </c:pt>
                <c:pt idx="360">
                  <c:v>49.754378875055401</c:v>
                </c:pt>
                <c:pt idx="361">
                  <c:v>49.7918354533764</c:v>
                </c:pt>
                <c:pt idx="362">
                  <c:v>49.882892964339099</c:v>
                </c:pt>
                <c:pt idx="363">
                  <c:v>49.896242962941997</c:v>
                </c:pt>
                <c:pt idx="364">
                  <c:v>49.933078723399902</c:v>
                </c:pt>
                <c:pt idx="365">
                  <c:v>49.916973103904198</c:v>
                </c:pt>
                <c:pt idx="366">
                  <c:v>49.790245909260101</c:v>
                </c:pt>
                <c:pt idx="367">
                  <c:v>49.806781652858199</c:v>
                </c:pt>
                <c:pt idx="368">
                  <c:v>49.977287339618101</c:v>
                </c:pt>
                <c:pt idx="369">
                  <c:v>50.080612166970496</c:v>
                </c:pt>
                <c:pt idx="370">
                  <c:v>50.150051374609497</c:v>
                </c:pt>
                <c:pt idx="371">
                  <c:v>50.164109225527298</c:v>
                </c:pt>
                <c:pt idx="372">
                  <c:v>50.024311975180098</c:v>
                </c:pt>
                <c:pt idx="373">
                  <c:v>50.028971607837398</c:v>
                </c:pt>
                <c:pt idx="374">
                  <c:v>50.158222395198301</c:v>
                </c:pt>
                <c:pt idx="375">
                  <c:v>50.169214953405003</c:v>
                </c:pt>
                <c:pt idx="376">
                  <c:v>50.125372134681299</c:v>
                </c:pt>
                <c:pt idx="377">
                  <c:v>50.058227262409197</c:v>
                </c:pt>
                <c:pt idx="378">
                  <c:v>49.950309385039198</c:v>
                </c:pt>
                <c:pt idx="379">
                  <c:v>49.888085623657901</c:v>
                </c:pt>
                <c:pt idx="380">
                  <c:v>49.8654037456268</c:v>
                </c:pt>
                <c:pt idx="381">
                  <c:v>49.926154254523297</c:v>
                </c:pt>
                <c:pt idx="382">
                  <c:v>49.973588823000497</c:v>
                </c:pt>
                <c:pt idx="383">
                  <c:v>49.930667600705704</c:v>
                </c:pt>
                <c:pt idx="384">
                  <c:v>49.875114908494197</c:v>
                </c:pt>
                <c:pt idx="385">
                  <c:v>49.713435654016699</c:v>
                </c:pt>
                <c:pt idx="386">
                  <c:v>49.588515266083697</c:v>
                </c:pt>
                <c:pt idx="387">
                  <c:v>49.618135545787197</c:v>
                </c:pt>
                <c:pt idx="388">
                  <c:v>49.716574613011197</c:v>
                </c:pt>
                <c:pt idx="389">
                  <c:v>49.837995964224397</c:v>
                </c:pt>
                <c:pt idx="390">
                  <c:v>49.786820233292403</c:v>
                </c:pt>
                <c:pt idx="391">
                  <c:v>49.750717904409903</c:v>
                </c:pt>
                <c:pt idx="392">
                  <c:v>49.806380368726501</c:v>
                </c:pt>
                <c:pt idx="393">
                  <c:v>49.855318656676197</c:v>
                </c:pt>
                <c:pt idx="394">
                  <c:v>49.922059324300903</c:v>
                </c:pt>
                <c:pt idx="395">
                  <c:v>49.951592087209796</c:v>
                </c:pt>
                <c:pt idx="396">
                  <c:v>49.807464626572298</c:v>
                </c:pt>
                <c:pt idx="397">
                  <c:v>49.643770717557402</c:v>
                </c:pt>
                <c:pt idx="398">
                  <c:v>49.698537363538101</c:v>
                </c:pt>
                <c:pt idx="399">
                  <c:v>49.716639191761701</c:v>
                </c:pt>
                <c:pt idx="400">
                  <c:v>49.7066842722095</c:v>
                </c:pt>
                <c:pt idx="401">
                  <c:v>49.687449189353998</c:v>
                </c:pt>
                <c:pt idx="402">
                  <c:v>49.549622563926299</c:v>
                </c:pt>
                <c:pt idx="403">
                  <c:v>49.590820625802898</c:v>
                </c:pt>
                <c:pt idx="404">
                  <c:v>49.796925722855804</c:v>
                </c:pt>
                <c:pt idx="405">
                  <c:v>49.835610224649102</c:v>
                </c:pt>
                <c:pt idx="406">
                  <c:v>49.900550013755002</c:v>
                </c:pt>
                <c:pt idx="407">
                  <c:v>50.028865228433801</c:v>
                </c:pt>
                <c:pt idx="408">
                  <c:v>50.064300686284298</c:v>
                </c:pt>
                <c:pt idx="409">
                  <c:v>49.902124072612402</c:v>
                </c:pt>
                <c:pt idx="410">
                  <c:v>49.6911836524745</c:v>
                </c:pt>
                <c:pt idx="411">
                  <c:v>49.598379105508798</c:v>
                </c:pt>
                <c:pt idx="412">
                  <c:v>49.506259531782199</c:v>
                </c:pt>
                <c:pt idx="413">
                  <c:v>49.475775862695698</c:v>
                </c:pt>
                <c:pt idx="414">
                  <c:v>49.472581728978497</c:v>
                </c:pt>
                <c:pt idx="415">
                  <c:v>49.4336734823315</c:v>
                </c:pt>
                <c:pt idx="416">
                  <c:v>49.486302893310501</c:v>
                </c:pt>
                <c:pt idx="417">
                  <c:v>49.634455774259401</c:v>
                </c:pt>
                <c:pt idx="418">
                  <c:v>49.825318257913999</c:v>
                </c:pt>
                <c:pt idx="419">
                  <c:v>50.032862482852899</c:v>
                </c:pt>
                <c:pt idx="420">
                  <c:v>50.177101296610203</c:v>
                </c:pt>
                <c:pt idx="421">
                  <c:v>50.230729751432101</c:v>
                </c:pt>
                <c:pt idx="422">
                  <c:v>50.290702606027097</c:v>
                </c:pt>
                <c:pt idx="423">
                  <c:v>50.409882924571498</c:v>
                </c:pt>
                <c:pt idx="424">
                  <c:v>50.477984641610497</c:v>
                </c:pt>
                <c:pt idx="425">
                  <c:v>50.370928001648998</c:v>
                </c:pt>
                <c:pt idx="426">
                  <c:v>50.148614913166398</c:v>
                </c:pt>
                <c:pt idx="427">
                  <c:v>50.022935889277399</c:v>
                </c:pt>
                <c:pt idx="428">
                  <c:v>49.982326614479902</c:v>
                </c:pt>
                <c:pt idx="429">
                  <c:v>49.875497011910198</c:v>
                </c:pt>
                <c:pt idx="430">
                  <c:v>49.788001202014598</c:v>
                </c:pt>
                <c:pt idx="431">
                  <c:v>49.736602834573198</c:v>
                </c:pt>
                <c:pt idx="432">
                  <c:v>49.669511135908699</c:v>
                </c:pt>
                <c:pt idx="433">
                  <c:v>49.609757200729597</c:v>
                </c:pt>
                <c:pt idx="434">
                  <c:v>49.439869988635103</c:v>
                </c:pt>
                <c:pt idx="435">
                  <c:v>49.3063466718556</c:v>
                </c:pt>
                <c:pt idx="436">
                  <c:v>49.342549352456203</c:v>
                </c:pt>
                <c:pt idx="437">
                  <c:v>49.574863671806199</c:v>
                </c:pt>
                <c:pt idx="438">
                  <c:v>49.756571461883901</c:v>
                </c:pt>
                <c:pt idx="439">
                  <c:v>49.766268358039099</c:v>
                </c:pt>
                <c:pt idx="440">
                  <c:v>49.684484412556998</c:v>
                </c:pt>
                <c:pt idx="441">
                  <c:v>49.657113625409501</c:v>
                </c:pt>
                <c:pt idx="442">
                  <c:v>49.727150947402599</c:v>
                </c:pt>
                <c:pt idx="443">
                  <c:v>49.700502610873897</c:v>
                </c:pt>
                <c:pt idx="444">
                  <c:v>49.540079009548897</c:v>
                </c:pt>
                <c:pt idx="445">
                  <c:v>49.081584898222403</c:v>
                </c:pt>
                <c:pt idx="446">
                  <c:v>48.546764555100197</c:v>
                </c:pt>
                <c:pt idx="447">
                  <c:v>48.417740156353197</c:v>
                </c:pt>
                <c:pt idx="448">
                  <c:v>48.700095618827703</c:v>
                </c:pt>
                <c:pt idx="449">
                  <c:v>48.903244336317996</c:v>
                </c:pt>
                <c:pt idx="450">
                  <c:v>48.887005260350698</c:v>
                </c:pt>
                <c:pt idx="451">
                  <c:v>48.965418742902997</c:v>
                </c:pt>
                <c:pt idx="452">
                  <c:v>49.235148794731003</c:v>
                </c:pt>
                <c:pt idx="453">
                  <c:v>49.648515937714599</c:v>
                </c:pt>
                <c:pt idx="454">
                  <c:v>49.916343289793303</c:v>
                </c:pt>
                <c:pt idx="455">
                  <c:v>49.958238525919697</c:v>
                </c:pt>
                <c:pt idx="456">
                  <c:v>49.958120317742903</c:v>
                </c:pt>
                <c:pt idx="457">
                  <c:v>49.909477471159299</c:v>
                </c:pt>
                <c:pt idx="458">
                  <c:v>49.771053601296003</c:v>
                </c:pt>
                <c:pt idx="459">
                  <c:v>49.649968689768102</c:v>
                </c:pt>
                <c:pt idx="460">
                  <c:v>49.466780127157797</c:v>
                </c:pt>
                <c:pt idx="461">
                  <c:v>49.5404662570119</c:v>
                </c:pt>
                <c:pt idx="462">
                  <c:v>49.771913073908003</c:v>
                </c:pt>
                <c:pt idx="463">
                  <c:v>49.808926303812299</c:v>
                </c:pt>
                <c:pt idx="464">
                  <c:v>49.764001339687503</c:v>
                </c:pt>
                <c:pt idx="465">
                  <c:v>49.884091788415901</c:v>
                </c:pt>
                <c:pt idx="466">
                  <c:v>50.0117993769611</c:v>
                </c:pt>
                <c:pt idx="467">
                  <c:v>50.040406677616097</c:v>
                </c:pt>
                <c:pt idx="468">
                  <c:v>49.9686381783999</c:v>
                </c:pt>
                <c:pt idx="469">
                  <c:v>49.905629292421203</c:v>
                </c:pt>
                <c:pt idx="470">
                  <c:v>49.857652262025702</c:v>
                </c:pt>
                <c:pt idx="471">
                  <c:v>49.776759346796602</c:v>
                </c:pt>
                <c:pt idx="472">
                  <c:v>49.916634848928901</c:v>
                </c:pt>
                <c:pt idx="473">
                  <c:v>50.122950287739499</c:v>
                </c:pt>
                <c:pt idx="474">
                  <c:v>50.205463285744997</c:v>
                </c:pt>
                <c:pt idx="475">
                  <c:v>50.235378167480498</c:v>
                </c:pt>
                <c:pt idx="476">
                  <c:v>50.311602230360201</c:v>
                </c:pt>
                <c:pt idx="477">
                  <c:v>50.405420945691603</c:v>
                </c:pt>
                <c:pt idx="478">
                  <c:v>50.397954191166598</c:v>
                </c:pt>
                <c:pt idx="479">
                  <c:v>50.264816721687801</c:v>
                </c:pt>
                <c:pt idx="480">
                  <c:v>50.075226461721797</c:v>
                </c:pt>
                <c:pt idx="481">
                  <c:v>50.020909579562698</c:v>
                </c:pt>
                <c:pt idx="482">
                  <c:v>50.072087418248003</c:v>
                </c:pt>
                <c:pt idx="483">
                  <c:v>50.085275526616002</c:v>
                </c:pt>
                <c:pt idx="484">
                  <c:v>50.1091231923997</c:v>
                </c:pt>
                <c:pt idx="485">
                  <c:v>50.098463267706201</c:v>
                </c:pt>
                <c:pt idx="486">
                  <c:v>50.026808683582502</c:v>
                </c:pt>
                <c:pt idx="487">
                  <c:v>49.796541268641803</c:v>
                </c:pt>
                <c:pt idx="488">
                  <c:v>49.493747383681502</c:v>
                </c:pt>
                <c:pt idx="489">
                  <c:v>49.288044542399</c:v>
                </c:pt>
                <c:pt idx="490">
                  <c:v>49.204568394911803</c:v>
                </c:pt>
                <c:pt idx="491">
                  <c:v>49.247771098066103</c:v>
                </c:pt>
                <c:pt idx="492">
                  <c:v>49.405046006879999</c:v>
                </c:pt>
                <c:pt idx="493">
                  <c:v>49.591547075022298</c:v>
                </c:pt>
                <c:pt idx="494">
                  <c:v>49.764213848593499</c:v>
                </c:pt>
                <c:pt idx="495">
                  <c:v>49.848602780593602</c:v>
                </c:pt>
                <c:pt idx="496">
                  <c:v>49.818124850663501</c:v>
                </c:pt>
                <c:pt idx="497">
                  <c:v>48.645465322693703</c:v>
                </c:pt>
                <c:pt idx="498">
                  <c:v>46.733428415103802</c:v>
                </c:pt>
                <c:pt idx="499">
                  <c:v>45.647333716677799</c:v>
                </c:pt>
                <c:pt idx="500">
                  <c:v>45.271662909350603</c:v>
                </c:pt>
                <c:pt idx="501">
                  <c:v>45.292080536752799</c:v>
                </c:pt>
                <c:pt idx="502">
                  <c:v>44.4002140789432</c:v>
                </c:pt>
                <c:pt idx="503">
                  <c:v>41.541843590637697</c:v>
                </c:pt>
                <c:pt idx="504">
                  <c:v>38.606729054080503</c:v>
                </c:pt>
                <c:pt idx="505">
                  <c:v>36.961717943234497</c:v>
                </c:pt>
                <c:pt idx="506">
                  <c:v>36.156739581535597</c:v>
                </c:pt>
                <c:pt idx="507">
                  <c:v>35.97718551314</c:v>
                </c:pt>
                <c:pt idx="508">
                  <c:v>36.3042221064564</c:v>
                </c:pt>
                <c:pt idx="509">
                  <c:v>36.9956057831671</c:v>
                </c:pt>
                <c:pt idx="510">
                  <c:v>38.207380135465201</c:v>
                </c:pt>
                <c:pt idx="511">
                  <c:v>39.7259035754224</c:v>
                </c:pt>
                <c:pt idx="512">
                  <c:v>41.227255026443899</c:v>
                </c:pt>
                <c:pt idx="513">
                  <c:v>42.627170207615102</c:v>
                </c:pt>
                <c:pt idx="514">
                  <c:v>43.875535236591602</c:v>
                </c:pt>
                <c:pt idx="515">
                  <c:v>45.141600712536402</c:v>
                </c:pt>
                <c:pt idx="516">
                  <c:v>46.375404119843701</c:v>
                </c:pt>
                <c:pt idx="517">
                  <c:v>47.417357081386903</c:v>
                </c:pt>
                <c:pt idx="518">
                  <c:v>48.301094018437198</c:v>
                </c:pt>
                <c:pt idx="519">
                  <c:v>48.6925393674709</c:v>
                </c:pt>
                <c:pt idx="520">
                  <c:v>48.6902141862954</c:v>
                </c:pt>
                <c:pt idx="521">
                  <c:v>48.705352298995997</c:v>
                </c:pt>
                <c:pt idx="522">
                  <c:v>48.607413131478502</c:v>
                </c:pt>
                <c:pt idx="523">
                  <c:v>48.639710367435903</c:v>
                </c:pt>
                <c:pt idx="524">
                  <c:v>48.639500851036999</c:v>
                </c:pt>
                <c:pt idx="525">
                  <c:v>48.3334556043718</c:v>
                </c:pt>
                <c:pt idx="526">
                  <c:v>48.380934277898803</c:v>
                </c:pt>
                <c:pt idx="527">
                  <c:v>48.8185174582581</c:v>
                </c:pt>
                <c:pt idx="528">
                  <c:v>49.166956064758899</c:v>
                </c:pt>
                <c:pt idx="529">
                  <c:v>49.588473855079002</c:v>
                </c:pt>
                <c:pt idx="530">
                  <c:v>50.055022965296999</c:v>
                </c:pt>
                <c:pt idx="531">
                  <c:v>50.747601023928702</c:v>
                </c:pt>
                <c:pt idx="532">
                  <c:v>51.427323592529099</c:v>
                </c:pt>
                <c:pt idx="533">
                  <c:v>51.402258868283099</c:v>
                </c:pt>
                <c:pt idx="534">
                  <c:v>50.818211616273203</c:v>
                </c:pt>
                <c:pt idx="535">
                  <c:v>50.347397575520503</c:v>
                </c:pt>
                <c:pt idx="536">
                  <c:v>50.451801466105401</c:v>
                </c:pt>
                <c:pt idx="537">
                  <c:v>50.940472995793499</c:v>
                </c:pt>
                <c:pt idx="538">
                  <c:v>51.422557245255703</c:v>
                </c:pt>
                <c:pt idx="539">
                  <c:v>51.876925793940302</c:v>
                </c:pt>
                <c:pt idx="540">
                  <c:v>52.058707878070599</c:v>
                </c:pt>
                <c:pt idx="541">
                  <c:v>51.940790957956303</c:v>
                </c:pt>
                <c:pt idx="542">
                  <c:v>51.871571116151202</c:v>
                </c:pt>
                <c:pt idx="543">
                  <c:v>52.035485136647402</c:v>
                </c:pt>
                <c:pt idx="544">
                  <c:v>51.946723748495202</c:v>
                </c:pt>
                <c:pt idx="545">
                  <c:v>51.070809452667397</c:v>
                </c:pt>
                <c:pt idx="546">
                  <c:v>50.160543859338802</c:v>
                </c:pt>
                <c:pt idx="547">
                  <c:v>50.069406244381597</c:v>
                </c:pt>
                <c:pt idx="548">
                  <c:v>50.163862258486397</c:v>
                </c:pt>
                <c:pt idx="549">
                  <c:v>50.264157851868802</c:v>
                </c:pt>
                <c:pt idx="550">
                  <c:v>50.403011878800697</c:v>
                </c:pt>
                <c:pt idx="551">
                  <c:v>50.067868642871403</c:v>
                </c:pt>
                <c:pt idx="552">
                  <c:v>49.329587346561802</c:v>
                </c:pt>
                <c:pt idx="553">
                  <c:v>49.1024301969641</c:v>
                </c:pt>
                <c:pt idx="554">
                  <c:v>50.915405422889698</c:v>
                </c:pt>
                <c:pt idx="555">
                  <c:v>54.328305273860103</c:v>
                </c:pt>
                <c:pt idx="556">
                  <c:v>58.919177046491797</c:v>
                </c:pt>
                <c:pt idx="557">
                  <c:v>63.376560328582798</c:v>
                </c:pt>
                <c:pt idx="558">
                  <c:v>67.381375327547005</c:v>
                </c:pt>
                <c:pt idx="559">
                  <c:v>70.853921265702397</c:v>
                </c:pt>
                <c:pt idx="560">
                  <c:v>73.792745893080294</c:v>
                </c:pt>
                <c:pt idx="561">
                  <c:v>76.282348575609703</c:v>
                </c:pt>
                <c:pt idx="562">
                  <c:v>77.400978516121896</c:v>
                </c:pt>
                <c:pt idx="563">
                  <c:v>76.648685107108705</c:v>
                </c:pt>
                <c:pt idx="564">
                  <c:v>74.652973013505402</c:v>
                </c:pt>
                <c:pt idx="565">
                  <c:v>72.160924653022803</c:v>
                </c:pt>
                <c:pt idx="566">
                  <c:v>69.533895893247404</c:v>
                </c:pt>
                <c:pt idx="567">
                  <c:v>66.958849832839206</c:v>
                </c:pt>
                <c:pt idx="568">
                  <c:v>64.585875332915606</c:v>
                </c:pt>
                <c:pt idx="569">
                  <c:v>62.485859661638898</c:v>
                </c:pt>
                <c:pt idx="570">
                  <c:v>60.650404025853803</c:v>
                </c:pt>
                <c:pt idx="571">
                  <c:v>58.653534511603702</c:v>
                </c:pt>
                <c:pt idx="572">
                  <c:v>56.453830827933103</c:v>
                </c:pt>
                <c:pt idx="573">
                  <c:v>54.823941530049602</c:v>
                </c:pt>
                <c:pt idx="574">
                  <c:v>53.601986547701699</c:v>
                </c:pt>
                <c:pt idx="575">
                  <c:v>52.867578675136102</c:v>
                </c:pt>
                <c:pt idx="576">
                  <c:v>52.567703718734599</c:v>
                </c:pt>
                <c:pt idx="577">
                  <c:v>52.287917941490598</c:v>
                </c:pt>
                <c:pt idx="578">
                  <c:v>50.473258464314902</c:v>
                </c:pt>
                <c:pt idx="579">
                  <c:v>45.017463093131703</c:v>
                </c:pt>
                <c:pt idx="580">
                  <c:v>39.900917111872303</c:v>
                </c:pt>
                <c:pt idx="581">
                  <c:v>38.701910975140301</c:v>
                </c:pt>
                <c:pt idx="582">
                  <c:v>40.203269490422301</c:v>
                </c:pt>
                <c:pt idx="583">
                  <c:v>39.555687298425497</c:v>
                </c:pt>
                <c:pt idx="584">
                  <c:v>37.870937392119302</c:v>
                </c:pt>
                <c:pt idx="585">
                  <c:v>37.535930067926301</c:v>
                </c:pt>
                <c:pt idx="586">
                  <c:v>38.014713943962597</c:v>
                </c:pt>
                <c:pt idx="587">
                  <c:v>39.039916629480203</c:v>
                </c:pt>
                <c:pt idx="588">
                  <c:v>40.646254409896102</c:v>
                </c:pt>
                <c:pt idx="589">
                  <c:v>42.273230449739401</c:v>
                </c:pt>
                <c:pt idx="590">
                  <c:v>43.460335468405503</c:v>
                </c:pt>
                <c:pt idx="591">
                  <c:v>44.500878406539002</c:v>
                </c:pt>
                <c:pt idx="592">
                  <c:v>45.444512900662502</c:v>
                </c:pt>
                <c:pt idx="593">
                  <c:v>46.243265683216897</c:v>
                </c:pt>
                <c:pt idx="594">
                  <c:v>46.965067396416998</c:v>
                </c:pt>
                <c:pt idx="595">
                  <c:v>47.625942557787198</c:v>
                </c:pt>
                <c:pt idx="596">
                  <c:v>48.192870319262298</c:v>
                </c:pt>
                <c:pt idx="597">
                  <c:v>48.440901721040703</c:v>
                </c:pt>
                <c:pt idx="598">
                  <c:v>48.4507337057439</c:v>
                </c:pt>
                <c:pt idx="599">
                  <c:v>48.463968468745101</c:v>
                </c:pt>
                <c:pt idx="600">
                  <c:v>48.339821953760001</c:v>
                </c:pt>
                <c:pt idx="601">
                  <c:v>47.824881686372102</c:v>
                </c:pt>
                <c:pt idx="602">
                  <c:v>47.898538778651002</c:v>
                </c:pt>
                <c:pt idx="603">
                  <c:v>53.0930875771937</c:v>
                </c:pt>
                <c:pt idx="604">
                  <c:v>57.717863603909102</c:v>
                </c:pt>
                <c:pt idx="605">
                  <c:v>60.367007020768398</c:v>
                </c:pt>
                <c:pt idx="606">
                  <c:v>61.455878357386403</c:v>
                </c:pt>
                <c:pt idx="607">
                  <c:v>61.312802103567897</c:v>
                </c:pt>
                <c:pt idx="608">
                  <c:v>60.541222307501599</c:v>
                </c:pt>
                <c:pt idx="609">
                  <c:v>59.523584605583899</c:v>
                </c:pt>
                <c:pt idx="610">
                  <c:v>57.954511762931702</c:v>
                </c:pt>
                <c:pt idx="611">
                  <c:v>55.226119493504399</c:v>
                </c:pt>
                <c:pt idx="612">
                  <c:v>53.959717926353001</c:v>
                </c:pt>
                <c:pt idx="613">
                  <c:v>54.212394021077401</c:v>
                </c:pt>
                <c:pt idx="614">
                  <c:v>54.1314315524804</c:v>
                </c:pt>
                <c:pt idx="615">
                  <c:v>53.7481883906025</c:v>
                </c:pt>
                <c:pt idx="616">
                  <c:v>53.341985153607403</c:v>
                </c:pt>
                <c:pt idx="617">
                  <c:v>52.742663014418099</c:v>
                </c:pt>
                <c:pt idx="618">
                  <c:v>51.879762807028698</c:v>
                </c:pt>
                <c:pt idx="619">
                  <c:v>50.827595020016602</c:v>
                </c:pt>
                <c:pt idx="620">
                  <c:v>49.185065506233798</c:v>
                </c:pt>
                <c:pt idx="621">
                  <c:v>45.640949573371302</c:v>
                </c:pt>
                <c:pt idx="622">
                  <c:v>41.778564028374397</c:v>
                </c:pt>
                <c:pt idx="623">
                  <c:v>37.425483598116301</c:v>
                </c:pt>
                <c:pt idx="624">
                  <c:v>33.511461146071802</c:v>
                </c:pt>
                <c:pt idx="625">
                  <c:v>31.536855474462801</c:v>
                </c:pt>
                <c:pt idx="626">
                  <c:v>31.2793862531163</c:v>
                </c:pt>
                <c:pt idx="627">
                  <c:v>32.1467139445271</c:v>
                </c:pt>
                <c:pt idx="628">
                  <c:v>33.442345222571703</c:v>
                </c:pt>
                <c:pt idx="629">
                  <c:v>35.1536554032418</c:v>
                </c:pt>
                <c:pt idx="630">
                  <c:v>38.700491038387597</c:v>
                </c:pt>
                <c:pt idx="631">
                  <c:v>43.7019709002832</c:v>
                </c:pt>
                <c:pt idx="632">
                  <c:v>48.354490108316902</c:v>
                </c:pt>
                <c:pt idx="633">
                  <c:v>51.931092876633102</c:v>
                </c:pt>
                <c:pt idx="634">
                  <c:v>54.118376983350899</c:v>
                </c:pt>
                <c:pt idx="635">
                  <c:v>54.999544210716103</c:v>
                </c:pt>
                <c:pt idx="636">
                  <c:v>55.655762023240399</c:v>
                </c:pt>
                <c:pt idx="637">
                  <c:v>57.988941756891101</c:v>
                </c:pt>
                <c:pt idx="638">
                  <c:v>61.629378989489801</c:v>
                </c:pt>
                <c:pt idx="639">
                  <c:v>63.800407165059497</c:v>
                </c:pt>
                <c:pt idx="640">
                  <c:v>61.559260793891397</c:v>
                </c:pt>
                <c:pt idx="641">
                  <c:v>56.446535532495901</c:v>
                </c:pt>
                <c:pt idx="642">
                  <c:v>52.502014606538701</c:v>
                </c:pt>
                <c:pt idx="643">
                  <c:v>50.263233340268201</c:v>
                </c:pt>
                <c:pt idx="644">
                  <c:v>49.667164648368001</c:v>
                </c:pt>
                <c:pt idx="645">
                  <c:v>49.268882220690102</c:v>
                </c:pt>
                <c:pt idx="646">
                  <c:v>46.718332740695502</c:v>
                </c:pt>
                <c:pt idx="647">
                  <c:v>48.853824646279897</c:v>
                </c:pt>
                <c:pt idx="648">
                  <c:v>54.978058413359598</c:v>
                </c:pt>
                <c:pt idx="649">
                  <c:v>58.815232303632001</c:v>
                </c:pt>
                <c:pt idx="650">
                  <c:v>59.8489712480864</c:v>
                </c:pt>
                <c:pt idx="651">
                  <c:v>59.425174486037598</c:v>
                </c:pt>
                <c:pt idx="652">
                  <c:v>56.542899800392</c:v>
                </c:pt>
                <c:pt idx="653">
                  <c:v>52.848904914412898</c:v>
                </c:pt>
                <c:pt idx="654">
                  <c:v>47.947604964861497</c:v>
                </c:pt>
                <c:pt idx="655">
                  <c:v>42.120899728104597</c:v>
                </c:pt>
                <c:pt idx="656">
                  <c:v>37.825255633286403</c:v>
                </c:pt>
                <c:pt idx="657">
                  <c:v>35.789561714878197</c:v>
                </c:pt>
                <c:pt idx="658">
                  <c:v>35.317483462377801</c:v>
                </c:pt>
                <c:pt idx="659">
                  <c:v>35.812953823325898</c:v>
                </c:pt>
                <c:pt idx="660">
                  <c:v>36.898777990358397</c:v>
                </c:pt>
                <c:pt idx="661">
                  <c:v>38.272950761670302</c:v>
                </c:pt>
                <c:pt idx="662">
                  <c:v>39.586901627984403</c:v>
                </c:pt>
                <c:pt idx="663">
                  <c:v>40.237619095999499</c:v>
                </c:pt>
                <c:pt idx="664">
                  <c:v>40.701006424294803</c:v>
                </c:pt>
                <c:pt idx="665">
                  <c:v>42.21380214605</c:v>
                </c:pt>
                <c:pt idx="666">
                  <c:v>45.038906260815402</c:v>
                </c:pt>
                <c:pt idx="667">
                  <c:v>47.885851250790999</c:v>
                </c:pt>
                <c:pt idx="668">
                  <c:v>48.515744517367999</c:v>
                </c:pt>
                <c:pt idx="669">
                  <c:v>47.540175948739197</c:v>
                </c:pt>
                <c:pt idx="670">
                  <c:v>49.702333830910199</c:v>
                </c:pt>
                <c:pt idx="671">
                  <c:v>55.649068526812897</c:v>
                </c:pt>
                <c:pt idx="672">
                  <c:v>58.841976455510803</c:v>
                </c:pt>
                <c:pt idx="673">
                  <c:v>55.201809710483403</c:v>
                </c:pt>
                <c:pt idx="674">
                  <c:v>49.746241405340299</c:v>
                </c:pt>
                <c:pt idx="675">
                  <c:v>46.587031798591198</c:v>
                </c:pt>
                <c:pt idx="676">
                  <c:v>44.733686585173899</c:v>
                </c:pt>
                <c:pt idx="677">
                  <c:v>43.609264144662902</c:v>
                </c:pt>
                <c:pt idx="678">
                  <c:v>43.155885859526201</c:v>
                </c:pt>
                <c:pt idx="679">
                  <c:v>43.380497623939704</c:v>
                </c:pt>
                <c:pt idx="680">
                  <c:v>43.372634056325801</c:v>
                </c:pt>
                <c:pt idx="681">
                  <c:v>42.406942353616898</c:v>
                </c:pt>
                <c:pt idx="682">
                  <c:v>41.668943323274</c:v>
                </c:pt>
                <c:pt idx="683">
                  <c:v>41.756018789445001</c:v>
                </c:pt>
                <c:pt idx="684">
                  <c:v>44.811914954157501</c:v>
                </c:pt>
                <c:pt idx="685">
                  <c:v>47.137066055860302</c:v>
                </c:pt>
                <c:pt idx="686">
                  <c:v>48.317778278129701</c:v>
                </c:pt>
                <c:pt idx="687">
                  <c:v>54.064659949219397</c:v>
                </c:pt>
                <c:pt idx="688">
                  <c:v>58.6795889655601</c:v>
                </c:pt>
                <c:pt idx="689">
                  <c:v>59.151846194918697</c:v>
                </c:pt>
                <c:pt idx="690">
                  <c:v>56.923258105904303</c:v>
                </c:pt>
                <c:pt idx="691">
                  <c:v>54.462881249557199</c:v>
                </c:pt>
                <c:pt idx="692">
                  <c:v>48.799480423982999</c:v>
                </c:pt>
                <c:pt idx="693">
                  <c:v>43.553188097510301</c:v>
                </c:pt>
                <c:pt idx="694">
                  <c:v>40.543690783691801</c:v>
                </c:pt>
                <c:pt idx="695">
                  <c:v>39.1350620533157</c:v>
                </c:pt>
                <c:pt idx="696">
                  <c:v>38.774862270027697</c:v>
                </c:pt>
                <c:pt idx="697">
                  <c:v>37.224658614266303</c:v>
                </c:pt>
                <c:pt idx="698">
                  <c:v>34.044948681973999</c:v>
                </c:pt>
                <c:pt idx="699">
                  <c:v>35.989340236802001</c:v>
                </c:pt>
                <c:pt idx="700">
                  <c:v>39.309921760012401</c:v>
                </c:pt>
                <c:pt idx="701">
                  <c:v>39.889394179162402</c:v>
                </c:pt>
                <c:pt idx="702">
                  <c:v>40.577285286719999</c:v>
                </c:pt>
                <c:pt idx="703">
                  <c:v>41.567610395667003</c:v>
                </c:pt>
                <c:pt idx="704">
                  <c:v>42.143197340680899</c:v>
                </c:pt>
                <c:pt idx="705">
                  <c:v>42.0512730971286</c:v>
                </c:pt>
                <c:pt idx="706">
                  <c:v>42.007884531084301</c:v>
                </c:pt>
                <c:pt idx="707">
                  <c:v>42.239739567729103</c:v>
                </c:pt>
                <c:pt idx="708">
                  <c:v>43.014317474361803</c:v>
                </c:pt>
                <c:pt idx="709">
                  <c:v>45.700972503243001</c:v>
                </c:pt>
                <c:pt idx="710">
                  <c:v>49.048872348937202</c:v>
                </c:pt>
                <c:pt idx="711">
                  <c:v>49.973145205792903</c:v>
                </c:pt>
                <c:pt idx="712">
                  <c:v>47.100366157515303</c:v>
                </c:pt>
                <c:pt idx="713">
                  <c:v>49.222727255220498</c:v>
                </c:pt>
                <c:pt idx="714">
                  <c:v>51.236931692747497</c:v>
                </c:pt>
                <c:pt idx="715">
                  <c:v>47.984112291991202</c:v>
                </c:pt>
                <c:pt idx="716">
                  <c:v>44.826668066942801</c:v>
                </c:pt>
                <c:pt idx="717">
                  <c:v>42.855115631633801</c:v>
                </c:pt>
                <c:pt idx="718">
                  <c:v>42.267632044238098</c:v>
                </c:pt>
                <c:pt idx="719">
                  <c:v>42.994299146784499</c:v>
                </c:pt>
                <c:pt idx="720">
                  <c:v>44.079290042249298</c:v>
                </c:pt>
                <c:pt idx="721">
                  <c:v>44.850671303720603</c:v>
                </c:pt>
                <c:pt idx="722">
                  <c:v>49.9317693414256</c:v>
                </c:pt>
                <c:pt idx="723">
                  <c:v>53.482872315050898</c:v>
                </c:pt>
                <c:pt idx="724">
                  <c:v>54.070667310439497</c:v>
                </c:pt>
                <c:pt idx="725">
                  <c:v>52.843206512554403</c:v>
                </c:pt>
                <c:pt idx="726">
                  <c:v>49.383228280740603</c:v>
                </c:pt>
                <c:pt idx="727">
                  <c:v>51.593293128617702</c:v>
                </c:pt>
                <c:pt idx="728">
                  <c:v>57.489282664009998</c:v>
                </c:pt>
                <c:pt idx="729">
                  <c:v>62.479979984560899</c:v>
                </c:pt>
                <c:pt idx="730">
                  <c:v>65.538667069063607</c:v>
                </c:pt>
                <c:pt idx="731">
                  <c:v>66.341498063519396</c:v>
                </c:pt>
                <c:pt idx="732">
                  <c:v>65.665549826210196</c:v>
                </c:pt>
                <c:pt idx="733">
                  <c:v>64.250600088462306</c:v>
                </c:pt>
                <c:pt idx="734">
                  <c:v>62.660292305937098</c:v>
                </c:pt>
                <c:pt idx="735">
                  <c:v>61.078450939998099</c:v>
                </c:pt>
                <c:pt idx="736">
                  <c:v>59.638725299734098</c:v>
                </c:pt>
                <c:pt idx="737">
                  <c:v>58.412409191229898</c:v>
                </c:pt>
                <c:pt idx="738">
                  <c:v>56.080398659365599</c:v>
                </c:pt>
                <c:pt idx="739">
                  <c:v>53.873550460608399</c:v>
                </c:pt>
                <c:pt idx="740">
                  <c:v>53.049016897302103</c:v>
                </c:pt>
                <c:pt idx="741">
                  <c:v>52.333370080275301</c:v>
                </c:pt>
                <c:pt idx="742">
                  <c:v>51.023148634641402</c:v>
                </c:pt>
                <c:pt idx="743">
                  <c:v>47.4240684468243</c:v>
                </c:pt>
                <c:pt idx="744">
                  <c:v>43.967076072343403</c:v>
                </c:pt>
                <c:pt idx="745">
                  <c:v>43.463844121598001</c:v>
                </c:pt>
                <c:pt idx="746">
                  <c:v>44.890130803993301</c:v>
                </c:pt>
                <c:pt idx="747">
                  <c:v>43.215850448170798</c:v>
                </c:pt>
                <c:pt idx="748">
                  <c:v>38.716819749355103</c:v>
                </c:pt>
                <c:pt idx="749">
                  <c:v>35.934958576372097</c:v>
                </c:pt>
                <c:pt idx="750">
                  <c:v>32.978824320530002</c:v>
                </c:pt>
                <c:pt idx="751">
                  <c:v>29.450650896827799</c:v>
                </c:pt>
                <c:pt idx="752">
                  <c:v>27.274394462520601</c:v>
                </c:pt>
                <c:pt idx="753">
                  <c:v>26.911943865662</c:v>
                </c:pt>
                <c:pt idx="754">
                  <c:v>27.688940304510499</c:v>
                </c:pt>
                <c:pt idx="755">
                  <c:v>29.252210388851001</c:v>
                </c:pt>
                <c:pt idx="756">
                  <c:v>31.271188773253801</c:v>
                </c:pt>
                <c:pt idx="757">
                  <c:v>33.470354298144599</c:v>
                </c:pt>
                <c:pt idx="758">
                  <c:v>35.685403684212197</c:v>
                </c:pt>
                <c:pt idx="759">
                  <c:v>37.772229085691002</c:v>
                </c:pt>
                <c:pt idx="760">
                  <c:v>39.647871082132497</c:v>
                </c:pt>
                <c:pt idx="761">
                  <c:v>40.929217198539199</c:v>
                </c:pt>
                <c:pt idx="762">
                  <c:v>41.993011740180499</c:v>
                </c:pt>
                <c:pt idx="763">
                  <c:v>43.125572644776803</c:v>
                </c:pt>
                <c:pt idx="764">
                  <c:v>44.219560512032402</c:v>
                </c:pt>
                <c:pt idx="765">
                  <c:v>45.2322226559425</c:v>
                </c:pt>
                <c:pt idx="766">
                  <c:v>46.002670528373102</c:v>
                </c:pt>
                <c:pt idx="767">
                  <c:v>46.465326651154797</c:v>
                </c:pt>
                <c:pt idx="768">
                  <c:v>46.758387959234398</c:v>
                </c:pt>
                <c:pt idx="769">
                  <c:v>47.0762619680565</c:v>
                </c:pt>
                <c:pt idx="770">
                  <c:v>47.427306452546901</c:v>
                </c:pt>
                <c:pt idx="771">
                  <c:v>47.865708009971499</c:v>
                </c:pt>
                <c:pt idx="772">
                  <c:v>48.398842710942901</c:v>
                </c:pt>
                <c:pt idx="773">
                  <c:v>48.969101370665797</c:v>
                </c:pt>
                <c:pt idx="774">
                  <c:v>49.4705682745535</c:v>
                </c:pt>
                <c:pt idx="775">
                  <c:v>49.7971038488866</c:v>
                </c:pt>
                <c:pt idx="776">
                  <c:v>49.969933517298102</c:v>
                </c:pt>
                <c:pt idx="777">
                  <c:v>50.050823240216197</c:v>
                </c:pt>
                <c:pt idx="778">
                  <c:v>50.152822245505497</c:v>
                </c:pt>
                <c:pt idx="779">
                  <c:v>50.252214753575103</c:v>
                </c:pt>
                <c:pt idx="780">
                  <c:v>50.290052944394198</c:v>
                </c:pt>
                <c:pt idx="781">
                  <c:v>50.301220181890599</c:v>
                </c:pt>
                <c:pt idx="782">
                  <c:v>50.294825143953801</c:v>
                </c:pt>
                <c:pt idx="783">
                  <c:v>50.260758033829298</c:v>
                </c:pt>
                <c:pt idx="784">
                  <c:v>50.212844224102902</c:v>
                </c:pt>
                <c:pt idx="785">
                  <c:v>50.155922031623597</c:v>
                </c:pt>
                <c:pt idx="786">
                  <c:v>50.031153149595298</c:v>
                </c:pt>
                <c:pt idx="787">
                  <c:v>49.573720294732198</c:v>
                </c:pt>
                <c:pt idx="788">
                  <c:v>49.343731397128501</c:v>
                </c:pt>
                <c:pt idx="789">
                  <c:v>49.483611450418699</c:v>
                </c:pt>
                <c:pt idx="790">
                  <c:v>49.565214302014397</c:v>
                </c:pt>
                <c:pt idx="791">
                  <c:v>49.538779026031101</c:v>
                </c:pt>
                <c:pt idx="792">
                  <c:v>49.5538859914246</c:v>
                </c:pt>
                <c:pt idx="793">
                  <c:v>49.672504712009101</c:v>
                </c:pt>
                <c:pt idx="794">
                  <c:v>49.760934304017901</c:v>
                </c:pt>
                <c:pt idx="795">
                  <c:v>49.7971385685155</c:v>
                </c:pt>
                <c:pt idx="796">
                  <c:v>49.898675284781199</c:v>
                </c:pt>
                <c:pt idx="797">
                  <c:v>49.990310732845003</c:v>
                </c:pt>
                <c:pt idx="798">
                  <c:v>50.056373460864698</c:v>
                </c:pt>
                <c:pt idx="799">
                  <c:v>50.223142827827303</c:v>
                </c:pt>
                <c:pt idx="800">
                  <c:v>50.442240296517603</c:v>
                </c:pt>
                <c:pt idx="801">
                  <c:v>50.538957644234799</c:v>
                </c:pt>
                <c:pt idx="802">
                  <c:v>50.585813788960102</c:v>
                </c:pt>
                <c:pt idx="803">
                  <c:v>50.6804862663287</c:v>
                </c:pt>
                <c:pt idx="804">
                  <c:v>50.7056847261914</c:v>
                </c:pt>
                <c:pt idx="805">
                  <c:v>50.644441758368799</c:v>
                </c:pt>
                <c:pt idx="806">
                  <c:v>50.628788841039899</c:v>
                </c:pt>
                <c:pt idx="807">
                  <c:v>50.681472215626997</c:v>
                </c:pt>
                <c:pt idx="808">
                  <c:v>50.696390223148697</c:v>
                </c:pt>
                <c:pt idx="809">
                  <c:v>50.693479755831198</c:v>
                </c:pt>
                <c:pt idx="810">
                  <c:v>50.622210696299902</c:v>
                </c:pt>
                <c:pt idx="811">
                  <c:v>50.474390220988802</c:v>
                </c:pt>
                <c:pt idx="812">
                  <c:v>50.361093925672797</c:v>
                </c:pt>
                <c:pt idx="813">
                  <c:v>50.353839455075402</c:v>
                </c:pt>
                <c:pt idx="814">
                  <c:v>50.374090836048502</c:v>
                </c:pt>
                <c:pt idx="815">
                  <c:v>50.305558963380101</c:v>
                </c:pt>
                <c:pt idx="816">
                  <c:v>50.154728605574398</c:v>
                </c:pt>
                <c:pt idx="817">
                  <c:v>50.242394528629198</c:v>
                </c:pt>
                <c:pt idx="818">
                  <c:v>50.405208917462701</c:v>
                </c:pt>
                <c:pt idx="819">
                  <c:v>50.485514936037703</c:v>
                </c:pt>
                <c:pt idx="820">
                  <c:v>50.588840110727297</c:v>
                </c:pt>
                <c:pt idx="821">
                  <c:v>50.625553839280599</c:v>
                </c:pt>
                <c:pt idx="822">
                  <c:v>50.556047098753901</c:v>
                </c:pt>
                <c:pt idx="823">
                  <c:v>49.706407741840799</c:v>
                </c:pt>
                <c:pt idx="824">
                  <c:v>49.5486244860857</c:v>
                </c:pt>
                <c:pt idx="825">
                  <c:v>53.168846529147501</c:v>
                </c:pt>
                <c:pt idx="826">
                  <c:v>57.276682048703002</c:v>
                </c:pt>
                <c:pt idx="827">
                  <c:v>56.0962915380467</c:v>
                </c:pt>
                <c:pt idx="828">
                  <c:v>51.731836164281397</c:v>
                </c:pt>
                <c:pt idx="829">
                  <c:v>47.757144019060703</c:v>
                </c:pt>
                <c:pt idx="830">
                  <c:v>44.6549977819354</c:v>
                </c:pt>
                <c:pt idx="831">
                  <c:v>44.183798244522301</c:v>
                </c:pt>
                <c:pt idx="832">
                  <c:v>45.817386527580098</c:v>
                </c:pt>
                <c:pt idx="833">
                  <c:v>47.456745161018098</c:v>
                </c:pt>
                <c:pt idx="834">
                  <c:v>48.703785096376002</c:v>
                </c:pt>
                <c:pt idx="835">
                  <c:v>49.591628486078598</c:v>
                </c:pt>
                <c:pt idx="836">
                  <c:v>50.145050850339999</c:v>
                </c:pt>
                <c:pt idx="837">
                  <c:v>50.546618551639298</c:v>
                </c:pt>
                <c:pt idx="838">
                  <c:v>50.782949086454401</c:v>
                </c:pt>
                <c:pt idx="839">
                  <c:v>50.857123407130999</c:v>
                </c:pt>
                <c:pt idx="840">
                  <c:v>50.896444749804203</c:v>
                </c:pt>
                <c:pt idx="841">
                  <c:v>50.878375040274399</c:v>
                </c:pt>
                <c:pt idx="842">
                  <c:v>50.846001569788299</c:v>
                </c:pt>
                <c:pt idx="843">
                  <c:v>50.832371967689099</c:v>
                </c:pt>
                <c:pt idx="844">
                  <c:v>50.833568175615</c:v>
                </c:pt>
                <c:pt idx="845">
                  <c:v>50.825058458284602</c:v>
                </c:pt>
                <c:pt idx="846">
                  <c:v>50.815432153160401</c:v>
                </c:pt>
                <c:pt idx="847">
                  <c:v>50.817506288422202</c:v>
                </c:pt>
                <c:pt idx="848">
                  <c:v>50.779171082610603</c:v>
                </c:pt>
                <c:pt idx="849">
                  <c:v>50.721662571367801</c:v>
                </c:pt>
                <c:pt idx="850">
                  <c:v>50.683300364151997</c:v>
                </c:pt>
                <c:pt idx="851">
                  <c:v>50.642127055615298</c:v>
                </c:pt>
                <c:pt idx="852">
                  <c:v>50.586718458199499</c:v>
                </c:pt>
                <c:pt idx="853">
                  <c:v>50.524829023652899</c:v>
                </c:pt>
                <c:pt idx="854">
                  <c:v>50.478346111474501</c:v>
                </c:pt>
                <c:pt idx="855">
                  <c:v>50.424709635031299</c:v>
                </c:pt>
                <c:pt idx="856">
                  <c:v>50.323650019533801</c:v>
                </c:pt>
                <c:pt idx="857">
                  <c:v>50.216219081395401</c:v>
                </c:pt>
                <c:pt idx="858">
                  <c:v>50.138323052231001</c:v>
                </c:pt>
                <c:pt idx="859">
                  <c:v>50.182752881330003</c:v>
                </c:pt>
                <c:pt idx="860">
                  <c:v>50.2051438554751</c:v>
                </c:pt>
                <c:pt idx="861">
                  <c:v>50.154976122592601</c:v>
                </c:pt>
                <c:pt idx="862">
                  <c:v>50.180500223565801</c:v>
                </c:pt>
                <c:pt idx="863">
                  <c:v>50.198046711619703</c:v>
                </c:pt>
                <c:pt idx="864">
                  <c:v>50.204799678245301</c:v>
                </c:pt>
                <c:pt idx="865">
                  <c:v>50.211688894852799</c:v>
                </c:pt>
                <c:pt idx="866">
                  <c:v>50.208718979544798</c:v>
                </c:pt>
                <c:pt idx="867">
                  <c:v>50.178266384857302</c:v>
                </c:pt>
                <c:pt idx="868">
                  <c:v>50.138868942604802</c:v>
                </c:pt>
                <c:pt idx="869">
                  <c:v>50.121916701926502</c:v>
                </c:pt>
                <c:pt idx="870">
                  <c:v>50.088936558915499</c:v>
                </c:pt>
                <c:pt idx="871">
                  <c:v>50.066349381306402</c:v>
                </c:pt>
                <c:pt idx="872">
                  <c:v>50.046671901111203</c:v>
                </c:pt>
                <c:pt idx="873">
                  <c:v>50.0344339063451</c:v>
                </c:pt>
                <c:pt idx="874">
                  <c:v>50.022765098611004</c:v>
                </c:pt>
                <c:pt idx="875">
                  <c:v>50.0000094657576</c:v>
                </c:pt>
                <c:pt idx="876">
                  <c:v>49.985605144331203</c:v>
                </c:pt>
                <c:pt idx="877">
                  <c:v>49.993822847329199</c:v>
                </c:pt>
                <c:pt idx="878">
                  <c:v>49.980279656627701</c:v>
                </c:pt>
                <c:pt idx="879">
                  <c:v>49.927261221380299</c:v>
                </c:pt>
                <c:pt idx="880">
                  <c:v>49.9660765662613</c:v>
                </c:pt>
                <c:pt idx="881">
                  <c:v>50.0138232909027</c:v>
                </c:pt>
                <c:pt idx="882">
                  <c:v>50.0004341218443</c:v>
                </c:pt>
                <c:pt idx="883">
                  <c:v>50.025292432517702</c:v>
                </c:pt>
                <c:pt idx="884">
                  <c:v>50.068526916758401</c:v>
                </c:pt>
                <c:pt idx="885">
                  <c:v>50.142772407432702</c:v>
                </c:pt>
                <c:pt idx="886">
                  <c:v>50.109463072833798</c:v>
                </c:pt>
                <c:pt idx="887">
                  <c:v>50.066490206434402</c:v>
                </c:pt>
                <c:pt idx="888">
                  <c:v>50.124562155705</c:v>
                </c:pt>
                <c:pt idx="889">
                  <c:v>50.153253965129501</c:v>
                </c:pt>
                <c:pt idx="890">
                  <c:v>50.2000787058629</c:v>
                </c:pt>
                <c:pt idx="891">
                  <c:v>50.163448092804003</c:v>
                </c:pt>
                <c:pt idx="892">
                  <c:v>50.013496108789802</c:v>
                </c:pt>
                <c:pt idx="893">
                  <c:v>49.855992056120698</c:v>
                </c:pt>
                <c:pt idx="894">
                  <c:v>49.734214682924197</c:v>
                </c:pt>
                <c:pt idx="895">
                  <c:v>49.669231172467597</c:v>
                </c:pt>
                <c:pt idx="896">
                  <c:v>49.626458921090801</c:v>
                </c:pt>
                <c:pt idx="897">
                  <c:v>49.5686486746215</c:v>
                </c:pt>
                <c:pt idx="898">
                  <c:v>49.706463259652097</c:v>
                </c:pt>
                <c:pt idx="899">
                  <c:v>50.014896555691102</c:v>
                </c:pt>
                <c:pt idx="900">
                  <c:v>50.135937801887302</c:v>
                </c:pt>
                <c:pt idx="901">
                  <c:v>50.139436714828001</c:v>
                </c:pt>
                <c:pt idx="902">
                  <c:v>50.147253674142497</c:v>
                </c:pt>
                <c:pt idx="903">
                  <c:v>50.181163666390503</c:v>
                </c:pt>
                <c:pt idx="904">
                  <c:v>50.537038846151503</c:v>
                </c:pt>
                <c:pt idx="905">
                  <c:v>50.8282239938031</c:v>
                </c:pt>
                <c:pt idx="906">
                  <c:v>50.764479756772701</c:v>
                </c:pt>
                <c:pt idx="907">
                  <c:v>50.681913386317802</c:v>
                </c:pt>
                <c:pt idx="908">
                  <c:v>50.6413668547385</c:v>
                </c:pt>
                <c:pt idx="909">
                  <c:v>50.519639449767702</c:v>
                </c:pt>
                <c:pt idx="910">
                  <c:v>50.395112136399803</c:v>
                </c:pt>
                <c:pt idx="911">
                  <c:v>50.376990884689597</c:v>
                </c:pt>
                <c:pt idx="912">
                  <c:v>50.491012637911702</c:v>
                </c:pt>
                <c:pt idx="913">
                  <c:v>50.609354457949898</c:v>
                </c:pt>
                <c:pt idx="914">
                  <c:v>50.608264934956097</c:v>
                </c:pt>
                <c:pt idx="915">
                  <c:v>50.534316023626999</c:v>
                </c:pt>
                <c:pt idx="916">
                  <c:v>50.465483582868998</c:v>
                </c:pt>
                <c:pt idx="917">
                  <c:v>50.4316106923213</c:v>
                </c:pt>
                <c:pt idx="918">
                  <c:v>50.371353104776702</c:v>
                </c:pt>
                <c:pt idx="919">
                  <c:v>50.321028691834798</c:v>
                </c:pt>
                <c:pt idx="920">
                  <c:v>50.286449240298403</c:v>
                </c:pt>
                <c:pt idx="921">
                  <c:v>50.153894561992502</c:v>
                </c:pt>
                <c:pt idx="922">
                  <c:v>49.591290613380203</c:v>
                </c:pt>
                <c:pt idx="923">
                  <c:v>48.827450834376201</c:v>
                </c:pt>
                <c:pt idx="924">
                  <c:v>48.743870718453998</c:v>
                </c:pt>
                <c:pt idx="925">
                  <c:v>49.090109295786903</c:v>
                </c:pt>
                <c:pt idx="926">
                  <c:v>49.336749393081497</c:v>
                </c:pt>
                <c:pt idx="927">
                  <c:v>49.539920099008199</c:v>
                </c:pt>
                <c:pt idx="928">
                  <c:v>49.670547802591003</c:v>
                </c:pt>
                <c:pt idx="929">
                  <c:v>49.756302969499203</c:v>
                </c:pt>
                <c:pt idx="930">
                  <c:v>49.819351288449099</c:v>
                </c:pt>
                <c:pt idx="931">
                  <c:v>49.869848063310997</c:v>
                </c:pt>
                <c:pt idx="932">
                  <c:v>49.905388582798501</c:v>
                </c:pt>
                <c:pt idx="933">
                  <c:v>49.951215534153299</c:v>
                </c:pt>
                <c:pt idx="934">
                  <c:v>49.994388028301003</c:v>
                </c:pt>
                <c:pt idx="935">
                  <c:v>49.974279815391</c:v>
                </c:pt>
                <c:pt idx="936">
                  <c:v>49.917432203378702</c:v>
                </c:pt>
                <c:pt idx="937">
                  <c:v>49.904297537535001</c:v>
                </c:pt>
                <c:pt idx="938">
                  <c:v>49.9290144025084</c:v>
                </c:pt>
                <c:pt idx="939">
                  <c:v>49.947894871067</c:v>
                </c:pt>
                <c:pt idx="940">
                  <c:v>49.978889981226203</c:v>
                </c:pt>
                <c:pt idx="941">
                  <c:v>50.047106268572797</c:v>
                </c:pt>
                <c:pt idx="942">
                  <c:v>50.150023054758897</c:v>
                </c:pt>
                <c:pt idx="943">
                  <c:v>50.220136418707398</c:v>
                </c:pt>
                <c:pt idx="944">
                  <c:v>50.240022987184602</c:v>
                </c:pt>
                <c:pt idx="945">
                  <c:v>50.224901833411998</c:v>
                </c:pt>
                <c:pt idx="946">
                  <c:v>50.240715845796601</c:v>
                </c:pt>
                <c:pt idx="947">
                  <c:v>50.2159052717534</c:v>
                </c:pt>
                <c:pt idx="948">
                  <c:v>50.116432409492703</c:v>
                </c:pt>
                <c:pt idx="949">
                  <c:v>50.100643738190001</c:v>
                </c:pt>
                <c:pt idx="950">
                  <c:v>50.176601022909097</c:v>
                </c:pt>
                <c:pt idx="951">
                  <c:v>50.211733549046301</c:v>
                </c:pt>
                <c:pt idx="952">
                  <c:v>50.1955827330899</c:v>
                </c:pt>
                <c:pt idx="953">
                  <c:v>50.1764049244251</c:v>
                </c:pt>
                <c:pt idx="954">
                  <c:v>50.172860042141899</c:v>
                </c:pt>
                <c:pt idx="955">
                  <c:v>50.193640726570898</c:v>
                </c:pt>
                <c:pt idx="956">
                  <c:v>50.228808681277698</c:v>
                </c:pt>
                <c:pt idx="957">
                  <c:v>50.254769519900101</c:v>
                </c:pt>
                <c:pt idx="958">
                  <c:v>50.276081315243502</c:v>
                </c:pt>
                <c:pt idx="959">
                  <c:v>50.291108382844101</c:v>
                </c:pt>
                <c:pt idx="960">
                  <c:v>50.237209966950303</c:v>
                </c:pt>
                <c:pt idx="961">
                  <c:v>49.982697577599303</c:v>
                </c:pt>
                <c:pt idx="962">
                  <c:v>49.829936363707198</c:v>
                </c:pt>
                <c:pt idx="963">
                  <c:v>49.836792689043399</c:v>
                </c:pt>
                <c:pt idx="964">
                  <c:v>49.786659181804701</c:v>
                </c:pt>
                <c:pt idx="965">
                  <c:v>49.769498274829097</c:v>
                </c:pt>
                <c:pt idx="966">
                  <c:v>49.814517188400899</c:v>
                </c:pt>
                <c:pt idx="967">
                  <c:v>49.882435243971798</c:v>
                </c:pt>
                <c:pt idx="968">
                  <c:v>49.928372291827202</c:v>
                </c:pt>
                <c:pt idx="969">
                  <c:v>49.9463645376375</c:v>
                </c:pt>
                <c:pt idx="970">
                  <c:v>49.960187639733398</c:v>
                </c:pt>
                <c:pt idx="971">
                  <c:v>50.037386409991697</c:v>
                </c:pt>
                <c:pt idx="972">
                  <c:v>50.124952727867999</c:v>
                </c:pt>
                <c:pt idx="973">
                  <c:v>50.176840498746799</c:v>
                </c:pt>
                <c:pt idx="974">
                  <c:v>50.182429459684201</c:v>
                </c:pt>
                <c:pt idx="975">
                  <c:v>50.165634516954398</c:v>
                </c:pt>
                <c:pt idx="976">
                  <c:v>50.128400068719699</c:v>
                </c:pt>
                <c:pt idx="977">
                  <c:v>50.103735713973499</c:v>
                </c:pt>
                <c:pt idx="978">
                  <c:v>50.112004173861102</c:v>
                </c:pt>
                <c:pt idx="979">
                  <c:v>50.145385084590202</c:v>
                </c:pt>
                <c:pt idx="980">
                  <c:v>50.221642993322902</c:v>
                </c:pt>
                <c:pt idx="981">
                  <c:v>50.288101560288702</c:v>
                </c:pt>
                <c:pt idx="982">
                  <c:v>50.333373263477</c:v>
                </c:pt>
                <c:pt idx="983">
                  <c:v>50.360819238908498</c:v>
                </c:pt>
                <c:pt idx="984">
                  <c:v>50.394768924701999</c:v>
                </c:pt>
                <c:pt idx="985">
                  <c:v>50.459777646476297</c:v>
                </c:pt>
                <c:pt idx="986">
                  <c:v>50.557929236170999</c:v>
                </c:pt>
                <c:pt idx="987">
                  <c:v>50.603413181110596</c:v>
                </c:pt>
                <c:pt idx="988">
                  <c:v>50.525652391627901</c:v>
                </c:pt>
                <c:pt idx="989">
                  <c:v>50.393005882086797</c:v>
                </c:pt>
                <c:pt idx="990">
                  <c:v>50.327116240099997</c:v>
                </c:pt>
                <c:pt idx="991">
                  <c:v>50.296731613564397</c:v>
                </c:pt>
                <c:pt idx="992">
                  <c:v>50.249641283013197</c:v>
                </c:pt>
                <c:pt idx="993">
                  <c:v>50.225136530526598</c:v>
                </c:pt>
                <c:pt idx="994">
                  <c:v>50.180300167450703</c:v>
                </c:pt>
                <c:pt idx="995">
                  <c:v>50.115229544239803</c:v>
                </c:pt>
                <c:pt idx="996">
                  <c:v>50.052331230180499</c:v>
                </c:pt>
                <c:pt idx="997">
                  <c:v>50.012721441064201</c:v>
                </c:pt>
                <c:pt idx="998">
                  <c:v>50.001488178395803</c:v>
                </c:pt>
                <c:pt idx="999">
                  <c:v>50.010997776039801</c:v>
                </c:pt>
                <c:pt idx="1000">
                  <c:v>50.047390781407302</c:v>
                </c:pt>
                <c:pt idx="1001">
                  <c:v>50.099011637641802</c:v>
                </c:pt>
                <c:pt idx="1002">
                  <c:v>50.141176801124303</c:v>
                </c:pt>
                <c:pt idx="1003">
                  <c:v>50.127884416659299</c:v>
                </c:pt>
                <c:pt idx="1004">
                  <c:v>50.135007248678697</c:v>
                </c:pt>
                <c:pt idx="1005">
                  <c:v>50.109473084887597</c:v>
                </c:pt>
                <c:pt idx="1006">
                  <c:v>50.0312788649507</c:v>
                </c:pt>
                <c:pt idx="1007">
                  <c:v>49.997307595315903</c:v>
                </c:pt>
                <c:pt idx="1008">
                  <c:v>50.006981622190601</c:v>
                </c:pt>
                <c:pt idx="1009">
                  <c:v>50.027014582887801</c:v>
                </c:pt>
                <c:pt idx="1010">
                  <c:v>50.071649599686602</c:v>
                </c:pt>
                <c:pt idx="1011">
                  <c:v>50.108300584927498</c:v>
                </c:pt>
                <c:pt idx="1012">
                  <c:v>50.062141113492103</c:v>
                </c:pt>
                <c:pt idx="1013">
                  <c:v>49.987433496534102</c:v>
                </c:pt>
                <c:pt idx="1014">
                  <c:v>49.924382100113803</c:v>
                </c:pt>
                <c:pt idx="1015">
                  <c:v>49.857283583658798</c:v>
                </c:pt>
                <c:pt idx="1016">
                  <c:v>49.790716824260301</c:v>
                </c:pt>
                <c:pt idx="1017">
                  <c:v>49.777493579915898</c:v>
                </c:pt>
                <c:pt idx="1018">
                  <c:v>49.791341447334098</c:v>
                </c:pt>
                <c:pt idx="1019">
                  <c:v>49.8120520975895</c:v>
                </c:pt>
                <c:pt idx="1020">
                  <c:v>49.848039943498499</c:v>
                </c:pt>
                <c:pt idx="1021">
                  <c:v>49.861058965110701</c:v>
                </c:pt>
                <c:pt idx="1022">
                  <c:v>49.861382709613203</c:v>
                </c:pt>
                <c:pt idx="1023">
                  <c:v>49.851325886896298</c:v>
                </c:pt>
                <c:pt idx="1024">
                  <c:v>49.837562723762197</c:v>
                </c:pt>
                <c:pt idx="1025">
                  <c:v>49.819726670464298</c:v>
                </c:pt>
                <c:pt idx="1026">
                  <c:v>49.7858548817754</c:v>
                </c:pt>
                <c:pt idx="1027">
                  <c:v>49.760087924875599</c:v>
                </c:pt>
                <c:pt idx="1028">
                  <c:v>49.738238219787398</c:v>
                </c:pt>
                <c:pt idx="1029">
                  <c:v>49.722220871141097</c:v>
                </c:pt>
                <c:pt idx="1030">
                  <c:v>49.724903509113297</c:v>
                </c:pt>
                <c:pt idx="1031">
                  <c:v>49.705929425166502</c:v>
                </c:pt>
                <c:pt idx="1032">
                  <c:v>49.695551408890204</c:v>
                </c:pt>
                <c:pt idx="1033">
                  <c:v>49.7006381377997</c:v>
                </c:pt>
                <c:pt idx="1034">
                  <c:v>49.703305847901298</c:v>
                </c:pt>
                <c:pt idx="1035">
                  <c:v>49.735282307438403</c:v>
                </c:pt>
                <c:pt idx="1036">
                  <c:v>49.7985802298099</c:v>
                </c:pt>
                <c:pt idx="1037">
                  <c:v>49.845415739697103</c:v>
                </c:pt>
                <c:pt idx="1038">
                  <c:v>49.867773090784297</c:v>
                </c:pt>
                <c:pt idx="1039">
                  <c:v>49.871295194288997</c:v>
                </c:pt>
                <c:pt idx="1040">
                  <c:v>49.831805982559203</c:v>
                </c:pt>
                <c:pt idx="1041">
                  <c:v>49.802675190238297</c:v>
                </c:pt>
                <c:pt idx="1042">
                  <c:v>49.807657357301103</c:v>
                </c:pt>
                <c:pt idx="1043">
                  <c:v>49.836297293060902</c:v>
                </c:pt>
                <c:pt idx="1044">
                  <c:v>49.859533588001497</c:v>
                </c:pt>
                <c:pt idx="1045">
                  <c:v>49.849684493822302</c:v>
                </c:pt>
                <c:pt idx="1046">
                  <c:v>49.836063923653903</c:v>
                </c:pt>
                <c:pt idx="1047">
                  <c:v>49.8516549432224</c:v>
                </c:pt>
                <c:pt idx="1048">
                  <c:v>49.8992746385739</c:v>
                </c:pt>
                <c:pt idx="1049">
                  <c:v>49.948265064624401</c:v>
                </c:pt>
                <c:pt idx="1050">
                  <c:v>49.981565742916899</c:v>
                </c:pt>
                <c:pt idx="1051">
                  <c:v>50.020089947759203</c:v>
                </c:pt>
                <c:pt idx="1052">
                  <c:v>50.057776886911199</c:v>
                </c:pt>
                <c:pt idx="1053">
                  <c:v>50.062241545995597</c:v>
                </c:pt>
                <c:pt idx="1054">
                  <c:v>50.031236676006202</c:v>
                </c:pt>
                <c:pt idx="1055">
                  <c:v>50.0126012723549</c:v>
                </c:pt>
                <c:pt idx="1056">
                  <c:v>50.014564283420498</c:v>
                </c:pt>
                <c:pt idx="1057">
                  <c:v>50.015133810664999</c:v>
                </c:pt>
                <c:pt idx="1058">
                  <c:v>50.014797732711997</c:v>
                </c:pt>
                <c:pt idx="1059">
                  <c:v>50.0139056792163</c:v>
                </c:pt>
                <c:pt idx="1060">
                  <c:v>50.029363992775103</c:v>
                </c:pt>
                <c:pt idx="1061">
                  <c:v>50.068723523391398</c:v>
                </c:pt>
                <c:pt idx="1062">
                  <c:v>50.104690132015698</c:v>
                </c:pt>
                <c:pt idx="1063">
                  <c:v>50.122562040408297</c:v>
                </c:pt>
                <c:pt idx="1064">
                  <c:v>50.144851717042101</c:v>
                </c:pt>
                <c:pt idx="1065">
                  <c:v>50.149878346763202</c:v>
                </c:pt>
                <c:pt idx="1066">
                  <c:v>50.1318589777418</c:v>
                </c:pt>
                <c:pt idx="1067">
                  <c:v>50.081111273721199</c:v>
                </c:pt>
                <c:pt idx="1068">
                  <c:v>49.900099435122399</c:v>
                </c:pt>
                <c:pt idx="1069">
                  <c:v>50.206515339613098</c:v>
                </c:pt>
                <c:pt idx="1070">
                  <c:v>50.599882286775497</c:v>
                </c:pt>
                <c:pt idx="1071">
                  <c:v>50.636928680567202</c:v>
                </c:pt>
                <c:pt idx="1072">
                  <c:v>50.6616979165454</c:v>
                </c:pt>
                <c:pt idx="1073">
                  <c:v>50.644293417627601</c:v>
                </c:pt>
                <c:pt idx="1074">
                  <c:v>50.622561976600899</c:v>
                </c:pt>
                <c:pt idx="1075">
                  <c:v>50.608610185137898</c:v>
                </c:pt>
                <c:pt idx="1076">
                  <c:v>50.588301106230404</c:v>
                </c:pt>
                <c:pt idx="1077">
                  <c:v>50.545913763903599</c:v>
                </c:pt>
                <c:pt idx="1078">
                  <c:v>50.513021393326099</c:v>
                </c:pt>
                <c:pt idx="1079">
                  <c:v>50.480467185636797</c:v>
                </c:pt>
                <c:pt idx="1080">
                  <c:v>50.423506821376598</c:v>
                </c:pt>
                <c:pt idx="1081">
                  <c:v>50.368119413147497</c:v>
                </c:pt>
                <c:pt idx="1082">
                  <c:v>50.299648998742597</c:v>
                </c:pt>
                <c:pt idx="1083">
                  <c:v>50.195237044986598</c:v>
                </c:pt>
                <c:pt idx="1084">
                  <c:v>50.042165753563502</c:v>
                </c:pt>
                <c:pt idx="1085">
                  <c:v>49.867944890279297</c:v>
                </c:pt>
                <c:pt idx="1086">
                  <c:v>49.719333076179304</c:v>
                </c:pt>
                <c:pt idx="1087">
                  <c:v>49.641192166066801</c:v>
                </c:pt>
                <c:pt idx="1088">
                  <c:v>49.6561519279322</c:v>
                </c:pt>
                <c:pt idx="1089">
                  <c:v>49.709987699596503</c:v>
                </c:pt>
                <c:pt idx="1090">
                  <c:v>49.773904635023598</c:v>
                </c:pt>
                <c:pt idx="1091">
                  <c:v>49.888771674504802</c:v>
                </c:pt>
                <c:pt idx="1092">
                  <c:v>50.0256406377069</c:v>
                </c:pt>
                <c:pt idx="1093">
                  <c:v>50.124821634772502</c:v>
                </c:pt>
                <c:pt idx="1094">
                  <c:v>50.214683157904403</c:v>
                </c:pt>
                <c:pt idx="1095">
                  <c:v>50.289742481324303</c:v>
                </c:pt>
                <c:pt idx="1096">
                  <c:v>50.356744938610902</c:v>
                </c:pt>
                <c:pt idx="1097">
                  <c:v>50.427418187393201</c:v>
                </c:pt>
                <c:pt idx="1098">
                  <c:v>50.4329476427122</c:v>
                </c:pt>
                <c:pt idx="1099">
                  <c:v>50.437729024276898</c:v>
                </c:pt>
                <c:pt idx="1100">
                  <c:v>50.463142676555698</c:v>
                </c:pt>
                <c:pt idx="1101">
                  <c:v>50.474201259921998</c:v>
                </c:pt>
                <c:pt idx="1102">
                  <c:v>50.506588408912499</c:v>
                </c:pt>
                <c:pt idx="1103">
                  <c:v>50.498561425316602</c:v>
                </c:pt>
                <c:pt idx="1104">
                  <c:v>50.458504579623998</c:v>
                </c:pt>
                <c:pt idx="1105">
                  <c:v>50.426318001306903</c:v>
                </c:pt>
                <c:pt idx="1106">
                  <c:v>50.369698696711197</c:v>
                </c:pt>
                <c:pt idx="1107">
                  <c:v>50.2861711257734</c:v>
                </c:pt>
                <c:pt idx="1108">
                  <c:v>50.256177663890099</c:v>
                </c:pt>
                <c:pt idx="1109">
                  <c:v>50.2515527713228</c:v>
                </c:pt>
                <c:pt idx="1110">
                  <c:v>50.239346043929302</c:v>
                </c:pt>
                <c:pt idx="1111">
                  <c:v>50.234797753080002</c:v>
                </c:pt>
                <c:pt idx="1112">
                  <c:v>50.221024938429402</c:v>
                </c:pt>
                <c:pt idx="1113">
                  <c:v>50.185490660964398</c:v>
                </c:pt>
                <c:pt idx="1114">
                  <c:v>50.107116633645703</c:v>
                </c:pt>
                <c:pt idx="1115">
                  <c:v>50.024566257092303</c:v>
                </c:pt>
                <c:pt idx="1116">
                  <c:v>49.971701816291599</c:v>
                </c:pt>
                <c:pt idx="1117">
                  <c:v>49.840074787106403</c:v>
                </c:pt>
                <c:pt idx="1118">
                  <c:v>49.346168070690297</c:v>
                </c:pt>
                <c:pt idx="1119">
                  <c:v>49.263835623279597</c:v>
                </c:pt>
                <c:pt idx="1120">
                  <c:v>49.643208381950402</c:v>
                </c:pt>
                <c:pt idx="1121">
                  <c:v>49.900547507354098</c:v>
                </c:pt>
                <c:pt idx="1122">
                  <c:v>50.080968397072503</c:v>
                </c:pt>
                <c:pt idx="1123">
                  <c:v>50.173777744292003</c:v>
                </c:pt>
                <c:pt idx="1124">
                  <c:v>50.2096608504663</c:v>
                </c:pt>
                <c:pt idx="1125">
                  <c:v>50.205783008809902</c:v>
                </c:pt>
                <c:pt idx="1126">
                  <c:v>50.179550431081303</c:v>
                </c:pt>
                <c:pt idx="1127">
                  <c:v>50.138137248053802</c:v>
                </c:pt>
                <c:pt idx="1128">
                  <c:v>50.074894188977403</c:v>
                </c:pt>
                <c:pt idx="1129">
                  <c:v>50.034163404189798</c:v>
                </c:pt>
                <c:pt idx="1130">
                  <c:v>50.0379121418718</c:v>
                </c:pt>
                <c:pt idx="1131">
                  <c:v>50.036113885433402</c:v>
                </c:pt>
                <c:pt idx="1132">
                  <c:v>50.002439434590698</c:v>
                </c:pt>
                <c:pt idx="1133">
                  <c:v>49.983601639499803</c:v>
                </c:pt>
                <c:pt idx="1134">
                  <c:v>49.986794143534098</c:v>
                </c:pt>
                <c:pt idx="1135">
                  <c:v>49.989409355523499</c:v>
                </c:pt>
                <c:pt idx="1136">
                  <c:v>49.991540982156799</c:v>
                </c:pt>
                <c:pt idx="1137">
                  <c:v>50.009897499679397</c:v>
                </c:pt>
                <c:pt idx="1138">
                  <c:v>50.035186865822702</c:v>
                </c:pt>
                <c:pt idx="1139">
                  <c:v>50.032780318309598</c:v>
                </c:pt>
                <c:pt idx="1140">
                  <c:v>50.032136171497697</c:v>
                </c:pt>
                <c:pt idx="1141">
                  <c:v>50.027851780727602</c:v>
                </c:pt>
                <c:pt idx="1142">
                  <c:v>50.009632083290597</c:v>
                </c:pt>
                <c:pt idx="1143">
                  <c:v>49.947868400004197</c:v>
                </c:pt>
                <c:pt idx="1144">
                  <c:v>49.852187034059703</c:v>
                </c:pt>
                <c:pt idx="1145">
                  <c:v>49.884574669425703</c:v>
                </c:pt>
                <c:pt idx="1146">
                  <c:v>49.962459237152899</c:v>
                </c:pt>
                <c:pt idx="1147">
                  <c:v>49.9513141270874</c:v>
                </c:pt>
                <c:pt idx="1148">
                  <c:v>49.901459838181403</c:v>
                </c:pt>
                <c:pt idx="1149">
                  <c:v>49.8438763304095</c:v>
                </c:pt>
                <c:pt idx="1150">
                  <c:v>49.800737197164999</c:v>
                </c:pt>
                <c:pt idx="1151">
                  <c:v>49.782902209775003</c:v>
                </c:pt>
                <c:pt idx="1152">
                  <c:v>49.765132391238801</c:v>
                </c:pt>
                <c:pt idx="1153">
                  <c:v>49.733963449653302</c:v>
                </c:pt>
                <c:pt idx="1154">
                  <c:v>49.729092259712303</c:v>
                </c:pt>
                <c:pt idx="1155">
                  <c:v>49.736197406462999</c:v>
                </c:pt>
                <c:pt idx="1156">
                  <c:v>49.755252327608297</c:v>
                </c:pt>
                <c:pt idx="1157">
                  <c:v>49.826080656827202</c:v>
                </c:pt>
                <c:pt idx="1158">
                  <c:v>49.890503849532003</c:v>
                </c:pt>
                <c:pt idx="1159">
                  <c:v>49.855231185576898</c:v>
                </c:pt>
                <c:pt idx="1160">
                  <c:v>49.699485137044</c:v>
                </c:pt>
                <c:pt idx="1161">
                  <c:v>49.727258307526498</c:v>
                </c:pt>
                <c:pt idx="1162">
                  <c:v>49.9142031005616</c:v>
                </c:pt>
                <c:pt idx="1163">
                  <c:v>50.019026809461302</c:v>
                </c:pt>
                <c:pt idx="1164">
                  <c:v>50.119619702368503</c:v>
                </c:pt>
                <c:pt idx="1165">
                  <c:v>50.120186836843303</c:v>
                </c:pt>
                <c:pt idx="1166">
                  <c:v>50.129266477681703</c:v>
                </c:pt>
                <c:pt idx="1167">
                  <c:v>50.214456903552197</c:v>
                </c:pt>
                <c:pt idx="1168">
                  <c:v>50.291209824604401</c:v>
                </c:pt>
                <c:pt idx="1169">
                  <c:v>50.304430326616703</c:v>
                </c:pt>
                <c:pt idx="1170">
                  <c:v>50.255858537375403</c:v>
                </c:pt>
                <c:pt idx="1171">
                  <c:v>50.2135215199173</c:v>
                </c:pt>
                <c:pt idx="1172">
                  <c:v>50.1770598684856</c:v>
                </c:pt>
                <c:pt idx="1173">
                  <c:v>50.145974988600798</c:v>
                </c:pt>
                <c:pt idx="1174">
                  <c:v>50.103073533303998</c:v>
                </c:pt>
                <c:pt idx="1175">
                  <c:v>50.057139433619099</c:v>
                </c:pt>
                <c:pt idx="1176">
                  <c:v>50.0090452598863</c:v>
                </c:pt>
                <c:pt idx="1177">
                  <c:v>49.980842819460698</c:v>
                </c:pt>
                <c:pt idx="1178">
                  <c:v>49.961654168016601</c:v>
                </c:pt>
                <c:pt idx="1179">
                  <c:v>49.953777752965699</c:v>
                </c:pt>
                <c:pt idx="1180">
                  <c:v>49.948595826202201</c:v>
                </c:pt>
                <c:pt idx="1181">
                  <c:v>49.933479019107899</c:v>
                </c:pt>
                <c:pt idx="1182">
                  <c:v>50.060086534215102</c:v>
                </c:pt>
                <c:pt idx="1183">
                  <c:v>50.134289123655101</c:v>
                </c:pt>
                <c:pt idx="1184">
                  <c:v>50.091539688975203</c:v>
                </c:pt>
                <c:pt idx="1185">
                  <c:v>50.074725812392799</c:v>
                </c:pt>
                <c:pt idx="1186">
                  <c:v>50.044081288229798</c:v>
                </c:pt>
                <c:pt idx="1187">
                  <c:v>50.025201884386703</c:v>
                </c:pt>
                <c:pt idx="1188">
                  <c:v>50.026435895835597</c:v>
                </c:pt>
                <c:pt idx="1189">
                  <c:v>49.992719695690099</c:v>
                </c:pt>
                <c:pt idx="1190">
                  <c:v>49.943413554052199</c:v>
                </c:pt>
                <c:pt idx="1191">
                  <c:v>49.915106374956899</c:v>
                </c:pt>
                <c:pt idx="1192">
                  <c:v>49.934546386566602</c:v>
                </c:pt>
                <c:pt idx="1193">
                  <c:v>49.945014263804801</c:v>
                </c:pt>
                <c:pt idx="1194">
                  <c:v>49.958900378050402</c:v>
                </c:pt>
                <c:pt idx="1195">
                  <c:v>50.031267519409397</c:v>
                </c:pt>
                <c:pt idx="1196">
                  <c:v>50.053820975908202</c:v>
                </c:pt>
                <c:pt idx="1197">
                  <c:v>50.105874593802703</c:v>
                </c:pt>
                <c:pt idx="1198">
                  <c:v>50.138301523767197</c:v>
                </c:pt>
                <c:pt idx="1199">
                  <c:v>50.078618282252002</c:v>
                </c:pt>
                <c:pt idx="1200">
                  <c:v>49.856868552123601</c:v>
                </c:pt>
                <c:pt idx="1201">
                  <c:v>49.764885895542498</c:v>
                </c:pt>
                <c:pt idx="1202">
                  <c:v>49.891483056928898</c:v>
                </c:pt>
                <c:pt idx="1203">
                  <c:v>49.973608411844403</c:v>
                </c:pt>
                <c:pt idx="1204">
                  <c:v>50.028753622207603</c:v>
                </c:pt>
                <c:pt idx="1205">
                  <c:v>50.0762602941465</c:v>
                </c:pt>
                <c:pt idx="1206">
                  <c:v>50.102519554011202</c:v>
                </c:pt>
                <c:pt idx="1207">
                  <c:v>50.1142279006678</c:v>
                </c:pt>
                <c:pt idx="1208">
                  <c:v>50.132891878140398</c:v>
                </c:pt>
                <c:pt idx="1209">
                  <c:v>50.136034546991397</c:v>
                </c:pt>
                <c:pt idx="1210">
                  <c:v>50.100816428697797</c:v>
                </c:pt>
                <c:pt idx="1211">
                  <c:v>50.076441486516998</c:v>
                </c:pt>
                <c:pt idx="1212">
                  <c:v>50.071850413625</c:v>
                </c:pt>
                <c:pt idx="1213">
                  <c:v>50.0988870264121</c:v>
                </c:pt>
                <c:pt idx="1214">
                  <c:v>50.172960490516203</c:v>
                </c:pt>
                <c:pt idx="1215">
                  <c:v>50.206571512785203</c:v>
                </c:pt>
                <c:pt idx="1216">
                  <c:v>50.172934898116999</c:v>
                </c:pt>
                <c:pt idx="1217">
                  <c:v>50.112954290673201</c:v>
                </c:pt>
                <c:pt idx="1218">
                  <c:v>50.072509525216297</c:v>
                </c:pt>
                <c:pt idx="1219">
                  <c:v>50.0580320294589</c:v>
                </c:pt>
                <c:pt idx="1220">
                  <c:v>50.0628871647897</c:v>
                </c:pt>
                <c:pt idx="1221">
                  <c:v>50.077243124326898</c:v>
                </c:pt>
                <c:pt idx="1222">
                  <c:v>50.099272060012702</c:v>
                </c:pt>
                <c:pt idx="1223">
                  <c:v>50.106070093936701</c:v>
                </c:pt>
                <c:pt idx="1224">
                  <c:v>50.074537167939503</c:v>
                </c:pt>
                <c:pt idx="1225">
                  <c:v>50.103572041483197</c:v>
                </c:pt>
                <c:pt idx="1226">
                  <c:v>50.124009225730298</c:v>
                </c:pt>
                <c:pt idx="1227">
                  <c:v>50.088347436915797</c:v>
                </c:pt>
                <c:pt idx="1228">
                  <c:v>50.061898934881597</c:v>
                </c:pt>
                <c:pt idx="1229">
                  <c:v>50.059075424173301</c:v>
                </c:pt>
                <c:pt idx="1230">
                  <c:v>50.035543529131999</c:v>
                </c:pt>
                <c:pt idx="1231">
                  <c:v>49.974048405832001</c:v>
                </c:pt>
                <c:pt idx="1232">
                  <c:v>49.922484204159097</c:v>
                </c:pt>
                <c:pt idx="1233">
                  <c:v>49.843873434109497</c:v>
                </c:pt>
                <c:pt idx="1234">
                  <c:v>49.809005185893596</c:v>
                </c:pt>
                <c:pt idx="1235">
                  <c:v>49.8387412496132</c:v>
                </c:pt>
                <c:pt idx="1236">
                  <c:v>49.8648772805698</c:v>
                </c:pt>
                <c:pt idx="1237">
                  <c:v>49.9041684580992</c:v>
                </c:pt>
                <c:pt idx="1238">
                  <c:v>49.947498178754103</c:v>
                </c:pt>
                <c:pt idx="1239">
                  <c:v>49.977105506623602</c:v>
                </c:pt>
                <c:pt idx="1240">
                  <c:v>49.996731353649103</c:v>
                </c:pt>
                <c:pt idx="1241">
                  <c:v>50.025811649248602</c:v>
                </c:pt>
                <c:pt idx="1242">
                  <c:v>50.040453233447302</c:v>
                </c:pt>
                <c:pt idx="1243">
                  <c:v>50.016885692198002</c:v>
                </c:pt>
                <c:pt idx="1244">
                  <c:v>49.970459460195897</c:v>
                </c:pt>
                <c:pt idx="1245">
                  <c:v>49.911853950693697</c:v>
                </c:pt>
                <c:pt idx="1246">
                  <c:v>49.914847307854302</c:v>
                </c:pt>
                <c:pt idx="1247">
                  <c:v>49.896888387522203</c:v>
                </c:pt>
                <c:pt idx="1248">
                  <c:v>49.833428088922801</c:v>
                </c:pt>
                <c:pt idx="1249">
                  <c:v>49.784714215888599</c:v>
                </c:pt>
                <c:pt idx="1250">
                  <c:v>49.7831504448883</c:v>
                </c:pt>
                <c:pt idx="1251">
                  <c:v>49.804092645872203</c:v>
                </c:pt>
                <c:pt idx="1252">
                  <c:v>49.861962335388398</c:v>
                </c:pt>
                <c:pt idx="1253">
                  <c:v>49.914165113471697</c:v>
                </c:pt>
                <c:pt idx="1254">
                  <c:v>49.922411410034101</c:v>
                </c:pt>
                <c:pt idx="1255">
                  <c:v>49.964443731105398</c:v>
                </c:pt>
                <c:pt idx="1256">
                  <c:v>50.020954051258599</c:v>
                </c:pt>
                <c:pt idx="1257">
                  <c:v>50.055431010577799</c:v>
                </c:pt>
                <c:pt idx="1258">
                  <c:v>50.041222782175602</c:v>
                </c:pt>
                <c:pt idx="1259">
                  <c:v>49.985274886623003</c:v>
                </c:pt>
                <c:pt idx="1260">
                  <c:v>49.936617714159198</c:v>
                </c:pt>
                <c:pt idx="1261">
                  <c:v>49.892397542470803</c:v>
                </c:pt>
                <c:pt idx="1262">
                  <c:v>49.888657373744302</c:v>
                </c:pt>
                <c:pt idx="1263">
                  <c:v>49.986481896330602</c:v>
                </c:pt>
                <c:pt idx="1264">
                  <c:v>50.055587824318202</c:v>
                </c:pt>
                <c:pt idx="1265">
                  <c:v>50.0536319238633</c:v>
                </c:pt>
                <c:pt idx="1266">
                  <c:v>50.049915132604397</c:v>
                </c:pt>
                <c:pt idx="1267">
                  <c:v>50.045266894712597</c:v>
                </c:pt>
                <c:pt idx="1268">
                  <c:v>50.056879070856397</c:v>
                </c:pt>
                <c:pt idx="1269">
                  <c:v>50.075763573213401</c:v>
                </c:pt>
                <c:pt idx="1270">
                  <c:v>50.100714848776001</c:v>
                </c:pt>
                <c:pt idx="1271">
                  <c:v>50.109295661729597</c:v>
                </c:pt>
                <c:pt idx="1272">
                  <c:v>50.095358582901198</c:v>
                </c:pt>
                <c:pt idx="1273">
                  <c:v>50.082191196019203</c:v>
                </c:pt>
                <c:pt idx="1274">
                  <c:v>50.0534890731535</c:v>
                </c:pt>
                <c:pt idx="1275">
                  <c:v>50.052024511610199</c:v>
                </c:pt>
                <c:pt idx="1276">
                  <c:v>50.1104174660097</c:v>
                </c:pt>
                <c:pt idx="1277">
                  <c:v>50.120492777372299</c:v>
                </c:pt>
                <c:pt idx="1278">
                  <c:v>50.095122705223602</c:v>
                </c:pt>
                <c:pt idx="1279">
                  <c:v>50.055783246717802</c:v>
                </c:pt>
                <c:pt idx="1280">
                  <c:v>50.000050398845303</c:v>
                </c:pt>
                <c:pt idx="1281">
                  <c:v>49.9817386071866</c:v>
                </c:pt>
                <c:pt idx="1282">
                  <c:v>50.001974632616196</c:v>
                </c:pt>
                <c:pt idx="1283">
                  <c:v>49.9955560420537</c:v>
                </c:pt>
                <c:pt idx="1284">
                  <c:v>49.9632539834016</c:v>
                </c:pt>
                <c:pt idx="1285">
                  <c:v>49.928074163805398</c:v>
                </c:pt>
                <c:pt idx="1286">
                  <c:v>49.911736896943999</c:v>
                </c:pt>
                <c:pt idx="1287">
                  <c:v>49.919832203812298</c:v>
                </c:pt>
                <c:pt idx="1288">
                  <c:v>49.9452598302437</c:v>
                </c:pt>
                <c:pt idx="1289">
                  <c:v>49.961364610058297</c:v>
                </c:pt>
                <c:pt idx="1290">
                  <c:v>49.959015336075801</c:v>
                </c:pt>
                <c:pt idx="1291">
                  <c:v>49.976073210373798</c:v>
                </c:pt>
                <c:pt idx="1292">
                  <c:v>50.002125286813801</c:v>
                </c:pt>
                <c:pt idx="1293">
                  <c:v>50.0183650488339</c:v>
                </c:pt>
                <c:pt idx="1294">
                  <c:v>50.027696013160302</c:v>
                </c:pt>
                <c:pt idx="1295">
                  <c:v>50.048887706724003</c:v>
                </c:pt>
                <c:pt idx="1296">
                  <c:v>50.040889457171502</c:v>
                </c:pt>
                <c:pt idx="1297">
                  <c:v>50.022121627536201</c:v>
                </c:pt>
                <c:pt idx="1298">
                  <c:v>50.023568683615601</c:v>
                </c:pt>
                <c:pt idx="1299">
                  <c:v>50.023381542469899</c:v>
                </c:pt>
                <c:pt idx="1300">
                  <c:v>50.022178268847497</c:v>
                </c:pt>
                <c:pt idx="1301">
                  <c:v>50.003764817843503</c:v>
                </c:pt>
                <c:pt idx="1302">
                  <c:v>49.961169872717498</c:v>
                </c:pt>
                <c:pt idx="1303">
                  <c:v>49.955278036796898</c:v>
                </c:pt>
                <c:pt idx="1304">
                  <c:v>49.965517992784001</c:v>
                </c:pt>
                <c:pt idx="1305">
                  <c:v>49.942666535720797</c:v>
                </c:pt>
                <c:pt idx="1306">
                  <c:v>49.95001044216</c:v>
                </c:pt>
                <c:pt idx="1307">
                  <c:v>49.985424774467702</c:v>
                </c:pt>
                <c:pt idx="1308">
                  <c:v>50.008313206538297</c:v>
                </c:pt>
                <c:pt idx="1309">
                  <c:v>50.022281067449903</c:v>
                </c:pt>
                <c:pt idx="1310">
                  <c:v>49.996746020248303</c:v>
                </c:pt>
                <c:pt idx="1311">
                  <c:v>49.969026698833702</c:v>
                </c:pt>
                <c:pt idx="1312">
                  <c:v>49.983954300442001</c:v>
                </c:pt>
                <c:pt idx="1313">
                  <c:v>50.008304385567897</c:v>
                </c:pt>
                <c:pt idx="1314">
                  <c:v>50.023189644705297</c:v>
                </c:pt>
                <c:pt idx="1315">
                  <c:v>50.048073851561597</c:v>
                </c:pt>
                <c:pt idx="1316">
                  <c:v>50.075683834617799</c:v>
                </c:pt>
                <c:pt idx="1317">
                  <c:v>50.072851431991801</c:v>
                </c:pt>
                <c:pt idx="1318">
                  <c:v>50.053451327884503</c:v>
                </c:pt>
                <c:pt idx="1319">
                  <c:v>50.0388061910689</c:v>
                </c:pt>
                <c:pt idx="1320">
                  <c:v>50.061074906274698</c:v>
                </c:pt>
                <c:pt idx="1321">
                  <c:v>50.100673026249702</c:v>
                </c:pt>
                <c:pt idx="1322">
                  <c:v>50.1041903628577</c:v>
                </c:pt>
                <c:pt idx="1323">
                  <c:v>50.070687525255401</c:v>
                </c:pt>
                <c:pt idx="1324">
                  <c:v>50.032165523257397</c:v>
                </c:pt>
                <c:pt idx="1325">
                  <c:v>49.989895722933703</c:v>
                </c:pt>
                <c:pt idx="1326">
                  <c:v>49.982882635641701</c:v>
                </c:pt>
                <c:pt idx="1327">
                  <c:v>50.007761845793297</c:v>
                </c:pt>
                <c:pt idx="1328">
                  <c:v>50.0229990122358</c:v>
                </c:pt>
                <c:pt idx="1329">
                  <c:v>50.031482253773298</c:v>
                </c:pt>
                <c:pt idx="1330">
                  <c:v>50.035337055744399</c:v>
                </c:pt>
                <c:pt idx="1331">
                  <c:v>50.036111266490103</c:v>
                </c:pt>
                <c:pt idx="1332">
                  <c:v>50.018291284730701</c:v>
                </c:pt>
                <c:pt idx="1333">
                  <c:v>49.992031717384997</c:v>
                </c:pt>
                <c:pt idx="1334">
                  <c:v>50.009194139620803</c:v>
                </c:pt>
                <c:pt idx="1335">
                  <c:v>50.014750606687102</c:v>
                </c:pt>
                <c:pt idx="1336">
                  <c:v>49.972440288811299</c:v>
                </c:pt>
                <c:pt idx="1337">
                  <c:v>49.982838809911001</c:v>
                </c:pt>
                <c:pt idx="1338">
                  <c:v>50.016247606926598</c:v>
                </c:pt>
                <c:pt idx="1339">
                  <c:v>50.005571588598798</c:v>
                </c:pt>
                <c:pt idx="1340">
                  <c:v>49.984380266525299</c:v>
                </c:pt>
                <c:pt idx="1341">
                  <c:v>49.971821222244103</c:v>
                </c:pt>
                <c:pt idx="1342">
                  <c:v>49.965256484709599</c:v>
                </c:pt>
                <c:pt idx="1343">
                  <c:v>49.996007149207202</c:v>
                </c:pt>
                <c:pt idx="1344">
                  <c:v>50.027323585621403</c:v>
                </c:pt>
                <c:pt idx="1345">
                  <c:v>49.9649277999861</c:v>
                </c:pt>
                <c:pt idx="1346">
                  <c:v>49.837182340905201</c:v>
                </c:pt>
                <c:pt idx="1347">
                  <c:v>49.819297030752097</c:v>
                </c:pt>
                <c:pt idx="1348">
                  <c:v>49.904322067368597</c:v>
                </c:pt>
                <c:pt idx="1349">
                  <c:v>49.976344133141801</c:v>
                </c:pt>
                <c:pt idx="1350">
                  <c:v>50.022613343707498</c:v>
                </c:pt>
                <c:pt idx="1351">
                  <c:v>50.050575858154701</c:v>
                </c:pt>
                <c:pt idx="1352">
                  <c:v>50.049130700502097</c:v>
                </c:pt>
                <c:pt idx="1353">
                  <c:v>50.0317022036377</c:v>
                </c:pt>
                <c:pt idx="1354">
                  <c:v>50.0026740142454</c:v>
                </c:pt>
                <c:pt idx="1355">
                  <c:v>49.986737453798902</c:v>
                </c:pt>
                <c:pt idx="1356">
                  <c:v>49.991603139276499</c:v>
                </c:pt>
                <c:pt idx="1357">
                  <c:v>49.9950441593748</c:v>
                </c:pt>
                <c:pt idx="1358">
                  <c:v>49.997431897824697</c:v>
                </c:pt>
                <c:pt idx="1359">
                  <c:v>49.9990483072758</c:v>
                </c:pt>
                <c:pt idx="1360">
                  <c:v>50.016733107153698</c:v>
                </c:pt>
                <c:pt idx="1361">
                  <c:v>50.0246572161739</c:v>
                </c:pt>
                <c:pt idx="1362">
                  <c:v>50.014239699664699</c:v>
                </c:pt>
                <c:pt idx="1363">
                  <c:v>50.007046903393103</c:v>
                </c:pt>
                <c:pt idx="1364">
                  <c:v>50.0022099764453</c:v>
                </c:pt>
                <c:pt idx="1365">
                  <c:v>49.965814541596501</c:v>
                </c:pt>
                <c:pt idx="1366">
                  <c:v>49.916091522636698</c:v>
                </c:pt>
                <c:pt idx="1367">
                  <c:v>49.905434710478403</c:v>
                </c:pt>
                <c:pt idx="1368">
                  <c:v>49.900754291374</c:v>
                </c:pt>
                <c:pt idx="1369">
                  <c:v>49.904808737876301</c:v>
                </c:pt>
                <c:pt idx="1370">
                  <c:v>49.909384764136099</c:v>
                </c:pt>
                <c:pt idx="1371">
                  <c:v>49.902213518877801</c:v>
                </c:pt>
                <c:pt idx="1372">
                  <c:v>49.918882125984901</c:v>
                </c:pt>
                <c:pt idx="1373">
                  <c:v>49.9473495606805</c:v>
                </c:pt>
                <c:pt idx="1374">
                  <c:v>49.951021710860999</c:v>
                </c:pt>
                <c:pt idx="1375">
                  <c:v>49.941351483344299</c:v>
                </c:pt>
                <c:pt idx="1376">
                  <c:v>49.954636634986599</c:v>
                </c:pt>
                <c:pt idx="1377">
                  <c:v>49.979322142829297</c:v>
                </c:pt>
                <c:pt idx="1378">
                  <c:v>49.979137675049898</c:v>
                </c:pt>
                <c:pt idx="1379">
                  <c:v>49.965743642835697</c:v>
                </c:pt>
                <c:pt idx="1380">
                  <c:v>49.958930364319599</c:v>
                </c:pt>
                <c:pt idx="1381">
                  <c:v>49.956561345034302</c:v>
                </c:pt>
                <c:pt idx="1382">
                  <c:v>49.973721010029102</c:v>
                </c:pt>
                <c:pt idx="1383">
                  <c:v>50.016580255502198</c:v>
                </c:pt>
                <c:pt idx="1384">
                  <c:v>50.056940836245701</c:v>
                </c:pt>
                <c:pt idx="1385">
                  <c:v>50.079612612627599</c:v>
                </c:pt>
                <c:pt idx="1386">
                  <c:v>50.106760573593803</c:v>
                </c:pt>
                <c:pt idx="1387">
                  <c:v>50.149688822966901</c:v>
                </c:pt>
                <c:pt idx="1388">
                  <c:v>50.167259489078702</c:v>
                </c:pt>
                <c:pt idx="1389">
                  <c:v>50.172888029954699</c:v>
                </c:pt>
                <c:pt idx="1390">
                  <c:v>50.199237864718398</c:v>
                </c:pt>
                <c:pt idx="1391">
                  <c:v>50.204096374809403</c:v>
                </c:pt>
                <c:pt idx="1392">
                  <c:v>50.183415229826302</c:v>
                </c:pt>
                <c:pt idx="1393">
                  <c:v>50.1453026776935</c:v>
                </c:pt>
                <c:pt idx="1394">
                  <c:v>50.100431871662003</c:v>
                </c:pt>
                <c:pt idx="1395">
                  <c:v>50.051019968033302</c:v>
                </c:pt>
                <c:pt idx="1396">
                  <c:v>50.003445588046098</c:v>
                </c:pt>
                <c:pt idx="1397">
                  <c:v>49.973468489304302</c:v>
                </c:pt>
                <c:pt idx="1398">
                  <c:v>49.955910429866897</c:v>
                </c:pt>
                <c:pt idx="1399">
                  <c:v>49.930321897464097</c:v>
                </c:pt>
                <c:pt idx="1400">
                  <c:v>49.903271611583001</c:v>
                </c:pt>
                <c:pt idx="1401">
                  <c:v>49.874169264122301</c:v>
                </c:pt>
                <c:pt idx="1402">
                  <c:v>49.847512271692203</c:v>
                </c:pt>
                <c:pt idx="1403">
                  <c:v>49.854498960916899</c:v>
                </c:pt>
                <c:pt idx="1404">
                  <c:v>49.8798796086583</c:v>
                </c:pt>
                <c:pt idx="1405">
                  <c:v>49.918004569577</c:v>
                </c:pt>
                <c:pt idx="1406">
                  <c:v>49.9433410456978</c:v>
                </c:pt>
                <c:pt idx="1407">
                  <c:v>49.9642481637785</c:v>
                </c:pt>
                <c:pt idx="1408">
                  <c:v>50.009890032102597</c:v>
                </c:pt>
                <c:pt idx="1409">
                  <c:v>50.052294762572799</c:v>
                </c:pt>
                <c:pt idx="1410">
                  <c:v>50.076454764407998</c:v>
                </c:pt>
                <c:pt idx="1411">
                  <c:v>50.104674224070401</c:v>
                </c:pt>
                <c:pt idx="1412">
                  <c:v>50.115111366257103</c:v>
                </c:pt>
                <c:pt idx="1413">
                  <c:v>50.118691464376496</c:v>
                </c:pt>
                <c:pt idx="1414">
                  <c:v>50.1462768648165</c:v>
                </c:pt>
                <c:pt idx="1415">
                  <c:v>50.154372511035902</c:v>
                </c:pt>
                <c:pt idx="1416">
                  <c:v>50.121406704814497</c:v>
                </c:pt>
                <c:pt idx="1417">
                  <c:v>50.097497033531198</c:v>
                </c:pt>
                <c:pt idx="1418">
                  <c:v>50.092218369964598</c:v>
                </c:pt>
                <c:pt idx="1419">
                  <c:v>50.101246616212997</c:v>
                </c:pt>
                <c:pt idx="1420">
                  <c:v>50.116427828736299</c:v>
                </c:pt>
                <c:pt idx="1421">
                  <c:v>50.120523067482701</c:v>
                </c:pt>
                <c:pt idx="1422">
                  <c:v>50.100858179471103</c:v>
                </c:pt>
                <c:pt idx="1423">
                  <c:v>50.019730073454099</c:v>
                </c:pt>
                <c:pt idx="1424">
                  <c:v>49.991783707609898</c:v>
                </c:pt>
                <c:pt idx="1425">
                  <c:v>50.014976496850203</c:v>
                </c:pt>
                <c:pt idx="1426">
                  <c:v>49.997953755309297</c:v>
                </c:pt>
                <c:pt idx="1427">
                  <c:v>49.973145204208897</c:v>
                </c:pt>
                <c:pt idx="1428">
                  <c:v>49.992096831666501</c:v>
                </c:pt>
                <c:pt idx="1429">
                  <c:v>50.016187737168799</c:v>
                </c:pt>
                <c:pt idx="1430">
                  <c:v>50.032920354150001</c:v>
                </c:pt>
                <c:pt idx="1431">
                  <c:v>50.0561071059482</c:v>
                </c:pt>
                <c:pt idx="1432">
                  <c:v>50.068024487219702</c:v>
                </c:pt>
                <c:pt idx="1433">
                  <c:v>50.0557024991856</c:v>
                </c:pt>
                <c:pt idx="1434">
                  <c:v>50.047783111184799</c:v>
                </c:pt>
                <c:pt idx="1435">
                  <c:v>50.038209053451197</c:v>
                </c:pt>
                <c:pt idx="1436">
                  <c:v>50.049447027383899</c:v>
                </c:pt>
                <c:pt idx="1437">
                  <c:v>50.066028606123901</c:v>
                </c:pt>
                <c:pt idx="1438">
                  <c:v>50.059112147111499</c:v>
                </c:pt>
                <c:pt idx="1439">
                  <c:v>50.052029702380899</c:v>
                </c:pt>
                <c:pt idx="1440">
                  <c:v>50.0285490710096</c:v>
                </c:pt>
                <c:pt idx="1441">
                  <c:v>50.048147595479598</c:v>
                </c:pt>
                <c:pt idx="1442">
                  <c:v>50.067633092747101</c:v>
                </c:pt>
                <c:pt idx="1443">
                  <c:v>50.031605494982003</c:v>
                </c:pt>
                <c:pt idx="1444">
                  <c:v>50.009961865111102</c:v>
                </c:pt>
                <c:pt idx="1445">
                  <c:v>50.026796507730403</c:v>
                </c:pt>
                <c:pt idx="1446">
                  <c:v>50.066944489274498</c:v>
                </c:pt>
                <c:pt idx="1447">
                  <c:v>50.103200925696598</c:v>
                </c:pt>
                <c:pt idx="1448">
                  <c:v>50.121099462325702</c:v>
                </c:pt>
                <c:pt idx="1449">
                  <c:v>50.093424965059398</c:v>
                </c:pt>
                <c:pt idx="1450">
                  <c:v>50.076535423687503</c:v>
                </c:pt>
                <c:pt idx="1451">
                  <c:v>50.090853510587799</c:v>
                </c:pt>
                <c:pt idx="1452">
                  <c:v>50.078967181159001</c:v>
                </c:pt>
                <c:pt idx="1453">
                  <c:v>50.036998625998201</c:v>
                </c:pt>
                <c:pt idx="1454">
                  <c:v>50.0113938501852</c:v>
                </c:pt>
                <c:pt idx="1455">
                  <c:v>50.009061215570298</c:v>
                </c:pt>
                <c:pt idx="1456">
                  <c:v>50.040417635471997</c:v>
                </c:pt>
                <c:pt idx="1457">
                  <c:v>50.036763464212001</c:v>
                </c:pt>
                <c:pt idx="1458">
                  <c:v>50.006701252497301</c:v>
                </c:pt>
                <c:pt idx="1459">
                  <c:v>49.985174271482101</c:v>
                </c:pt>
                <c:pt idx="1460">
                  <c:v>49.9581540582722</c:v>
                </c:pt>
                <c:pt idx="1461">
                  <c:v>49.943180259509298</c:v>
                </c:pt>
                <c:pt idx="1462">
                  <c:v>49.936445915051799</c:v>
                </c:pt>
                <c:pt idx="1463">
                  <c:v>49.935184660589201</c:v>
                </c:pt>
                <c:pt idx="1464">
                  <c:v>49.954032018762703</c:v>
                </c:pt>
                <c:pt idx="1465">
                  <c:v>49.9655854236333</c:v>
                </c:pt>
                <c:pt idx="1466">
                  <c:v>49.993434277218199</c:v>
                </c:pt>
                <c:pt idx="1467">
                  <c:v>50.006399564113998</c:v>
                </c:pt>
                <c:pt idx="1468">
                  <c:v>49.985761186039198</c:v>
                </c:pt>
                <c:pt idx="1469">
                  <c:v>49.956873933271602</c:v>
                </c:pt>
                <c:pt idx="1470">
                  <c:v>49.926553286762598</c:v>
                </c:pt>
                <c:pt idx="1471">
                  <c:v>49.910975786145201</c:v>
                </c:pt>
                <c:pt idx="1472">
                  <c:v>49.921980524783599</c:v>
                </c:pt>
                <c:pt idx="1473">
                  <c:v>49.963358768527499</c:v>
                </c:pt>
                <c:pt idx="1474">
                  <c:v>50.005217339663801</c:v>
                </c:pt>
                <c:pt idx="1475">
                  <c:v>50.0478143904948</c:v>
                </c:pt>
                <c:pt idx="1476">
                  <c:v>50.069876386887401</c:v>
                </c:pt>
                <c:pt idx="1477">
                  <c:v>50.049589102197103</c:v>
                </c:pt>
                <c:pt idx="1478">
                  <c:v>50.020346725155598</c:v>
                </c:pt>
                <c:pt idx="1479">
                  <c:v>50.017709853810302</c:v>
                </c:pt>
                <c:pt idx="1480">
                  <c:v>50.012842930361799</c:v>
                </c:pt>
                <c:pt idx="1481">
                  <c:v>49.978342018117999</c:v>
                </c:pt>
                <c:pt idx="1482">
                  <c:v>49.943507692111801</c:v>
                </c:pt>
                <c:pt idx="1483">
                  <c:v>49.924315150060103</c:v>
                </c:pt>
                <c:pt idx="1484">
                  <c:v>49.949057648958899</c:v>
                </c:pt>
                <c:pt idx="1485">
                  <c:v>49.978771233562199</c:v>
                </c:pt>
                <c:pt idx="1486">
                  <c:v>49.984141135582099</c:v>
                </c:pt>
                <c:pt idx="1487">
                  <c:v>49.98824244563</c:v>
                </c:pt>
                <c:pt idx="1488">
                  <c:v>49.991358452612801</c:v>
                </c:pt>
                <c:pt idx="1489">
                  <c:v>50.010334221883802</c:v>
                </c:pt>
                <c:pt idx="1490">
                  <c:v>50.035969947721703</c:v>
                </c:pt>
                <c:pt idx="1491">
                  <c:v>50.050352347122299</c:v>
                </c:pt>
                <c:pt idx="1492">
                  <c:v>50.073635934954702</c:v>
                </c:pt>
                <c:pt idx="1493">
                  <c:v>50.099015849247003</c:v>
                </c:pt>
                <c:pt idx="1494">
                  <c:v>50.093676887108899</c:v>
                </c:pt>
                <c:pt idx="1495">
                  <c:v>50.038497847095101</c:v>
                </c:pt>
                <c:pt idx="1496">
                  <c:v>49.990319403748501</c:v>
                </c:pt>
                <c:pt idx="1497">
                  <c:v>49.991454721257597</c:v>
                </c:pt>
                <c:pt idx="1498">
                  <c:v>49.990172288933302</c:v>
                </c:pt>
                <c:pt idx="1499">
                  <c:v>49.975595422053203</c:v>
                </c:pt>
                <c:pt idx="1500">
                  <c:v>49.9676012528667</c:v>
                </c:pt>
                <c:pt idx="1501">
                  <c:v>49.980723708024698</c:v>
                </c:pt>
                <c:pt idx="1502">
                  <c:v>49.987448871612102</c:v>
                </c:pt>
                <c:pt idx="1503">
                  <c:v>49.994636059761802</c:v>
                </c:pt>
                <c:pt idx="1504">
                  <c:v>50.030237071036403</c:v>
                </c:pt>
                <c:pt idx="1505">
                  <c:v>50.048733926581797</c:v>
                </c:pt>
                <c:pt idx="1506">
                  <c:v>50.0105735295475</c:v>
                </c:pt>
                <c:pt idx="1507">
                  <c:v>49.924463816998603</c:v>
                </c:pt>
                <c:pt idx="1508">
                  <c:v>49.8954511523335</c:v>
                </c:pt>
                <c:pt idx="1509">
                  <c:v>49.9248425889675</c:v>
                </c:pt>
                <c:pt idx="1510">
                  <c:v>49.930129398335403</c:v>
                </c:pt>
                <c:pt idx="1511">
                  <c:v>49.922456324269902</c:v>
                </c:pt>
                <c:pt idx="1512">
                  <c:v>49.9212543120587</c:v>
                </c:pt>
                <c:pt idx="1513">
                  <c:v>49.907536731534499</c:v>
                </c:pt>
                <c:pt idx="1514">
                  <c:v>49.905628379660698</c:v>
                </c:pt>
                <c:pt idx="1515">
                  <c:v>49.906430425578797</c:v>
                </c:pt>
                <c:pt idx="1516">
                  <c:v>49.9136707310738</c:v>
                </c:pt>
                <c:pt idx="1517">
                  <c:v>49.9863217418429</c:v>
                </c:pt>
                <c:pt idx="1518">
                  <c:v>50.108406262860598</c:v>
                </c:pt>
                <c:pt idx="1519">
                  <c:v>50.191671468592403</c:v>
                </c:pt>
                <c:pt idx="1520">
                  <c:v>50.204041277517597</c:v>
                </c:pt>
                <c:pt idx="1521">
                  <c:v>50.204673778350099</c:v>
                </c:pt>
                <c:pt idx="1522">
                  <c:v>50.226373873575497</c:v>
                </c:pt>
                <c:pt idx="1523">
                  <c:v>50.2103920047239</c:v>
                </c:pt>
                <c:pt idx="1524">
                  <c:v>50.178759970596502</c:v>
                </c:pt>
                <c:pt idx="1525">
                  <c:v>50.148241227738097</c:v>
                </c:pt>
                <c:pt idx="1526">
                  <c:v>50.108012854091903</c:v>
                </c:pt>
                <c:pt idx="1527">
                  <c:v>50.111042866618099</c:v>
                </c:pt>
                <c:pt idx="1528">
                  <c:v>50.136208645539902</c:v>
                </c:pt>
                <c:pt idx="1529">
                  <c:v>50.178833289230496</c:v>
                </c:pt>
                <c:pt idx="1530">
                  <c:v>50.1923675960685</c:v>
                </c:pt>
                <c:pt idx="1531">
                  <c:v>50.163425929935102</c:v>
                </c:pt>
                <c:pt idx="1532">
                  <c:v>50.137702997415097</c:v>
                </c:pt>
                <c:pt idx="1533">
                  <c:v>50.115192989636597</c:v>
                </c:pt>
                <c:pt idx="1534">
                  <c:v>50.095742120068898</c:v>
                </c:pt>
                <c:pt idx="1535">
                  <c:v>50.095726760079998</c:v>
                </c:pt>
                <c:pt idx="1536">
                  <c:v>50.072239511385199</c:v>
                </c:pt>
                <c:pt idx="1537">
                  <c:v>50.025739911475</c:v>
                </c:pt>
                <c:pt idx="1538">
                  <c:v>49.978833763338002</c:v>
                </c:pt>
                <c:pt idx="1539">
                  <c:v>49.9030044180316</c:v>
                </c:pt>
                <c:pt idx="1540">
                  <c:v>49.8316120573609</c:v>
                </c:pt>
                <c:pt idx="1541">
                  <c:v>49.7947611614115</c:v>
                </c:pt>
                <c:pt idx="1542">
                  <c:v>49.831101484458799</c:v>
                </c:pt>
                <c:pt idx="1543">
                  <c:v>49.9044027623167</c:v>
                </c:pt>
                <c:pt idx="1544">
                  <c:v>49.888270090404802</c:v>
                </c:pt>
                <c:pt idx="1545">
                  <c:v>49.809817746408001</c:v>
                </c:pt>
                <c:pt idx="1546">
                  <c:v>49.738666644233199</c:v>
                </c:pt>
                <c:pt idx="1547">
                  <c:v>49.708629603898999</c:v>
                </c:pt>
                <c:pt idx="1548">
                  <c:v>49.700957331116697</c:v>
                </c:pt>
                <c:pt idx="1549">
                  <c:v>49.712427851293597</c:v>
                </c:pt>
                <c:pt idx="1550">
                  <c:v>49.697329507193501</c:v>
                </c:pt>
                <c:pt idx="1551">
                  <c:v>49.609270826729997</c:v>
                </c:pt>
                <c:pt idx="1552">
                  <c:v>49.546043999923199</c:v>
                </c:pt>
                <c:pt idx="1553">
                  <c:v>49.641453041138099</c:v>
                </c:pt>
                <c:pt idx="1554">
                  <c:v>49.820051361610901</c:v>
                </c:pt>
                <c:pt idx="1555">
                  <c:v>49.938077266161898</c:v>
                </c:pt>
                <c:pt idx="1556">
                  <c:v>49.934226654798699</c:v>
                </c:pt>
                <c:pt idx="1557">
                  <c:v>49.844622370220101</c:v>
                </c:pt>
                <c:pt idx="1558">
                  <c:v>49.733857381091298</c:v>
                </c:pt>
                <c:pt idx="1559">
                  <c:v>49.631544530161499</c:v>
                </c:pt>
                <c:pt idx="1560">
                  <c:v>49.553479176141103</c:v>
                </c:pt>
                <c:pt idx="1561">
                  <c:v>49.427599284103998</c:v>
                </c:pt>
                <c:pt idx="1562">
                  <c:v>49.403475162100499</c:v>
                </c:pt>
                <c:pt idx="1563">
                  <c:v>49.568034336895998</c:v>
                </c:pt>
                <c:pt idx="1564">
                  <c:v>49.482210485871697</c:v>
                </c:pt>
                <c:pt idx="1565">
                  <c:v>51.5883644881363</c:v>
                </c:pt>
                <c:pt idx="1566">
                  <c:v>54.353206117587298</c:v>
                </c:pt>
                <c:pt idx="1567">
                  <c:v>58.127863937971597</c:v>
                </c:pt>
                <c:pt idx="1568">
                  <c:v>62.156529594928401</c:v>
                </c:pt>
                <c:pt idx="1569">
                  <c:v>65.633428756346007</c:v>
                </c:pt>
                <c:pt idx="1570">
                  <c:v>68.700316946435507</c:v>
                </c:pt>
                <c:pt idx="1571">
                  <c:v>70.061841203170005</c:v>
                </c:pt>
                <c:pt idx="1572">
                  <c:v>71.647242310697905</c:v>
                </c:pt>
                <c:pt idx="1573">
                  <c:v>71.326302296769597</c:v>
                </c:pt>
                <c:pt idx="1574">
                  <c:v>68.747494516319804</c:v>
                </c:pt>
                <c:pt idx="1575">
                  <c:v>66.465318491308807</c:v>
                </c:pt>
                <c:pt idx="1576">
                  <c:v>67.017514777174497</c:v>
                </c:pt>
                <c:pt idx="1577">
                  <c:v>68.471581992798704</c:v>
                </c:pt>
                <c:pt idx="1578">
                  <c:v>68.263832497796699</c:v>
                </c:pt>
                <c:pt idx="1579">
                  <c:v>67.677751430908401</c:v>
                </c:pt>
                <c:pt idx="1580">
                  <c:v>67.508105094743399</c:v>
                </c:pt>
                <c:pt idx="1581">
                  <c:v>67.531575735237396</c:v>
                </c:pt>
                <c:pt idx="1582">
                  <c:v>67.555446820144496</c:v>
                </c:pt>
                <c:pt idx="1583">
                  <c:v>67.556249335277599</c:v>
                </c:pt>
              </c:numCache>
            </c:numRef>
          </c:yVal>
          <c:smooth val="0"/>
          <c:extLst>
            <c:ext xmlns:c16="http://schemas.microsoft.com/office/drawing/2014/chart" uri="{C3380CC4-5D6E-409C-BE32-E72D297353CC}">
              <c16:uniqueId val="{00000000-0FD1-4ED3-BE52-A9DCC1FF4661}"/>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5="http://schemas.microsoft.com/office/drawing/2012/chart" uri="{02D57815-91ED-43cb-92C2-25804820EDAC}">
              <c15:filteredCategoryTitle>
                <c15:cat>
                  <c:numRef>
                    <c:extLst>
                      <c:ext uri="{02D57815-91ED-43cb-92C2-25804820EDAC}">
                        <c15:formulaRef>
                          <c15:sqref>[1]Sheet1!$AU$20:$AU$26</c15:sqref>
                        </c15:formulaRef>
                      </c:ext>
                    </c:extLst>
                    <c:numCache>
                      <c:formatCode>General</c:formatCode>
                      <c:ptCount val="7"/>
                      <c:pt idx="0">
                        <c:v>25</c:v>
                      </c:pt>
                      <c:pt idx="1">
                        <c:v>50</c:v>
                      </c:pt>
                      <c:pt idx="2">
                        <c:v>75</c:v>
                      </c:pt>
                      <c:pt idx="3">
                        <c:v>100</c:v>
                      </c:pt>
                      <c:pt idx="4">
                        <c:v>125</c:v>
                      </c:pt>
                      <c:pt idx="5">
                        <c:v>150</c:v>
                      </c:pt>
                      <c:pt idx="6">
                        <c:v>175</c:v>
                      </c:pt>
                    </c:numCache>
                  </c:numRef>
                </c15:cat>
              </c15:filteredCategoryTitle>
            </c:ext>
            <c:ext xmlns:c16="http://schemas.microsoft.com/office/drawing/2014/chart" uri="{C3380CC4-5D6E-409C-BE32-E72D297353CC}">
              <c16:uniqueId val="{00000001-4679-440F-A7D7-A8ED57D84D56}"/>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DEE6-4FA6-84DB-838C5E411154}"/>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Lithuanian_ports_600LPF_125Ah!$A$2:$A$144</c:f>
              <c:numCache>
                <c:formatCode>General</c:formatCode>
                <c:ptCount val="14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numCache>
            </c:numRef>
          </c:cat>
          <c:val>
            <c:numRef>
              <c:f>Lithuanian_ports_600LPF_125Ah!$B$2:$B$144</c:f>
              <c:numCache>
                <c:formatCode>General</c:formatCode>
                <c:ptCount val="143"/>
                <c:pt idx="0">
                  <c:v>0</c:v>
                </c:pt>
                <c:pt idx="1">
                  <c:v>0</c:v>
                </c:pt>
                <c:pt idx="2">
                  <c:v>6</c:v>
                </c:pt>
                <c:pt idx="3">
                  <c:v>74</c:v>
                </c:pt>
                <c:pt idx="4">
                  <c:v>117</c:v>
                </c:pt>
                <c:pt idx="5">
                  <c:v>127</c:v>
                </c:pt>
                <c:pt idx="6">
                  <c:v>143</c:v>
                </c:pt>
                <c:pt idx="7">
                  <c:v>159</c:v>
                </c:pt>
                <c:pt idx="8">
                  <c:v>129</c:v>
                </c:pt>
                <c:pt idx="9">
                  <c:v>144</c:v>
                </c:pt>
                <c:pt idx="10">
                  <c:v>179</c:v>
                </c:pt>
                <c:pt idx="11">
                  <c:v>249</c:v>
                </c:pt>
                <c:pt idx="12">
                  <c:v>293</c:v>
                </c:pt>
                <c:pt idx="13">
                  <c:v>377</c:v>
                </c:pt>
                <c:pt idx="14">
                  <c:v>378</c:v>
                </c:pt>
                <c:pt idx="15">
                  <c:v>389</c:v>
                </c:pt>
                <c:pt idx="16">
                  <c:v>389</c:v>
                </c:pt>
                <c:pt idx="17">
                  <c:v>387</c:v>
                </c:pt>
                <c:pt idx="18">
                  <c:v>455</c:v>
                </c:pt>
                <c:pt idx="19">
                  <c:v>526</c:v>
                </c:pt>
                <c:pt idx="20">
                  <c:v>713</c:v>
                </c:pt>
                <c:pt idx="21">
                  <c:v>737</c:v>
                </c:pt>
                <c:pt idx="22">
                  <c:v>745</c:v>
                </c:pt>
                <c:pt idx="23">
                  <c:v>747</c:v>
                </c:pt>
                <c:pt idx="24">
                  <c:v>746</c:v>
                </c:pt>
                <c:pt idx="25">
                  <c:v>744</c:v>
                </c:pt>
                <c:pt idx="26">
                  <c:v>745</c:v>
                </c:pt>
                <c:pt idx="27">
                  <c:v>741</c:v>
                </c:pt>
                <c:pt idx="28">
                  <c:v>744</c:v>
                </c:pt>
                <c:pt idx="29">
                  <c:v>744</c:v>
                </c:pt>
                <c:pt idx="30">
                  <c:v>742</c:v>
                </c:pt>
                <c:pt idx="31">
                  <c:v>745</c:v>
                </c:pt>
                <c:pt idx="32">
                  <c:v>746</c:v>
                </c:pt>
                <c:pt idx="33">
                  <c:v>748</c:v>
                </c:pt>
                <c:pt idx="34">
                  <c:v>747</c:v>
                </c:pt>
                <c:pt idx="35">
                  <c:v>746</c:v>
                </c:pt>
                <c:pt idx="36">
                  <c:v>748</c:v>
                </c:pt>
                <c:pt idx="37">
                  <c:v>746</c:v>
                </c:pt>
                <c:pt idx="38">
                  <c:v>749</c:v>
                </c:pt>
                <c:pt idx="39">
                  <c:v>745</c:v>
                </c:pt>
                <c:pt idx="40">
                  <c:v>738</c:v>
                </c:pt>
                <c:pt idx="41">
                  <c:v>740</c:v>
                </c:pt>
                <c:pt idx="42">
                  <c:v>742</c:v>
                </c:pt>
                <c:pt idx="43">
                  <c:v>740</c:v>
                </c:pt>
                <c:pt idx="44">
                  <c:v>739</c:v>
                </c:pt>
                <c:pt idx="45">
                  <c:v>741</c:v>
                </c:pt>
                <c:pt idx="46">
                  <c:v>743</c:v>
                </c:pt>
                <c:pt idx="47">
                  <c:v>744</c:v>
                </c:pt>
                <c:pt idx="48">
                  <c:v>743</c:v>
                </c:pt>
                <c:pt idx="49">
                  <c:v>740</c:v>
                </c:pt>
                <c:pt idx="50">
                  <c:v>738</c:v>
                </c:pt>
                <c:pt idx="51">
                  <c:v>741</c:v>
                </c:pt>
                <c:pt idx="52">
                  <c:v>744</c:v>
                </c:pt>
                <c:pt idx="53">
                  <c:v>745</c:v>
                </c:pt>
                <c:pt idx="54">
                  <c:v>741</c:v>
                </c:pt>
                <c:pt idx="55">
                  <c:v>741</c:v>
                </c:pt>
                <c:pt idx="56">
                  <c:v>741</c:v>
                </c:pt>
                <c:pt idx="57">
                  <c:v>737</c:v>
                </c:pt>
                <c:pt idx="58">
                  <c:v>738</c:v>
                </c:pt>
                <c:pt idx="59">
                  <c:v>739</c:v>
                </c:pt>
                <c:pt idx="60">
                  <c:v>736</c:v>
                </c:pt>
                <c:pt idx="61">
                  <c:v>734</c:v>
                </c:pt>
                <c:pt idx="62">
                  <c:v>735</c:v>
                </c:pt>
                <c:pt idx="63">
                  <c:v>736</c:v>
                </c:pt>
                <c:pt idx="64">
                  <c:v>735</c:v>
                </c:pt>
                <c:pt idx="65">
                  <c:v>735</c:v>
                </c:pt>
                <c:pt idx="66">
                  <c:v>738</c:v>
                </c:pt>
                <c:pt idx="67">
                  <c:v>736</c:v>
                </c:pt>
                <c:pt idx="68">
                  <c:v>733</c:v>
                </c:pt>
                <c:pt idx="69">
                  <c:v>733</c:v>
                </c:pt>
                <c:pt idx="70">
                  <c:v>734</c:v>
                </c:pt>
                <c:pt idx="71">
                  <c:v>733</c:v>
                </c:pt>
                <c:pt idx="72">
                  <c:v>736</c:v>
                </c:pt>
                <c:pt idx="73">
                  <c:v>734</c:v>
                </c:pt>
                <c:pt idx="74">
                  <c:v>734</c:v>
                </c:pt>
                <c:pt idx="75">
                  <c:v>735</c:v>
                </c:pt>
                <c:pt idx="76">
                  <c:v>735</c:v>
                </c:pt>
                <c:pt idx="77">
                  <c:v>736</c:v>
                </c:pt>
                <c:pt idx="78">
                  <c:v>736</c:v>
                </c:pt>
                <c:pt idx="79">
                  <c:v>736</c:v>
                </c:pt>
                <c:pt idx="80">
                  <c:v>731</c:v>
                </c:pt>
                <c:pt idx="81">
                  <c:v>731</c:v>
                </c:pt>
                <c:pt idx="82">
                  <c:v>731</c:v>
                </c:pt>
                <c:pt idx="83">
                  <c:v>733</c:v>
                </c:pt>
                <c:pt idx="84">
                  <c:v>732</c:v>
                </c:pt>
                <c:pt idx="85">
                  <c:v>735</c:v>
                </c:pt>
                <c:pt idx="86">
                  <c:v>730</c:v>
                </c:pt>
                <c:pt idx="87">
                  <c:v>753</c:v>
                </c:pt>
                <c:pt idx="88">
                  <c:v>841</c:v>
                </c:pt>
                <c:pt idx="89">
                  <c:v>839</c:v>
                </c:pt>
                <c:pt idx="90">
                  <c:v>836</c:v>
                </c:pt>
                <c:pt idx="91">
                  <c:v>837</c:v>
                </c:pt>
                <c:pt idx="92">
                  <c:v>837</c:v>
                </c:pt>
                <c:pt idx="93">
                  <c:v>836</c:v>
                </c:pt>
                <c:pt idx="94">
                  <c:v>834</c:v>
                </c:pt>
                <c:pt idx="95">
                  <c:v>834</c:v>
                </c:pt>
                <c:pt idx="96">
                  <c:v>834</c:v>
                </c:pt>
                <c:pt idx="97">
                  <c:v>834</c:v>
                </c:pt>
                <c:pt idx="98">
                  <c:v>837</c:v>
                </c:pt>
                <c:pt idx="99">
                  <c:v>837</c:v>
                </c:pt>
                <c:pt idx="100">
                  <c:v>833</c:v>
                </c:pt>
                <c:pt idx="101">
                  <c:v>834</c:v>
                </c:pt>
                <c:pt idx="102">
                  <c:v>833</c:v>
                </c:pt>
                <c:pt idx="103">
                  <c:v>835</c:v>
                </c:pt>
                <c:pt idx="104">
                  <c:v>837</c:v>
                </c:pt>
                <c:pt idx="105">
                  <c:v>806</c:v>
                </c:pt>
                <c:pt idx="106">
                  <c:v>745</c:v>
                </c:pt>
                <c:pt idx="107">
                  <c:v>705</c:v>
                </c:pt>
                <c:pt idx="108">
                  <c:v>710</c:v>
                </c:pt>
                <c:pt idx="109">
                  <c:v>488</c:v>
                </c:pt>
                <c:pt idx="110">
                  <c:v>358</c:v>
                </c:pt>
                <c:pt idx="111">
                  <c:v>325</c:v>
                </c:pt>
                <c:pt idx="112">
                  <c:v>325</c:v>
                </c:pt>
                <c:pt idx="113">
                  <c:v>325</c:v>
                </c:pt>
                <c:pt idx="114">
                  <c:v>323</c:v>
                </c:pt>
                <c:pt idx="115">
                  <c:v>332</c:v>
                </c:pt>
                <c:pt idx="116">
                  <c:v>338</c:v>
                </c:pt>
                <c:pt idx="117">
                  <c:v>336</c:v>
                </c:pt>
                <c:pt idx="118">
                  <c:v>341</c:v>
                </c:pt>
                <c:pt idx="119">
                  <c:v>337</c:v>
                </c:pt>
                <c:pt idx="120">
                  <c:v>331</c:v>
                </c:pt>
                <c:pt idx="121">
                  <c:v>332</c:v>
                </c:pt>
                <c:pt idx="122">
                  <c:v>332</c:v>
                </c:pt>
                <c:pt idx="123">
                  <c:v>333</c:v>
                </c:pt>
                <c:pt idx="124">
                  <c:v>351</c:v>
                </c:pt>
                <c:pt idx="125">
                  <c:v>359</c:v>
                </c:pt>
                <c:pt idx="126">
                  <c:v>354</c:v>
                </c:pt>
                <c:pt idx="127">
                  <c:v>348</c:v>
                </c:pt>
                <c:pt idx="128">
                  <c:v>360</c:v>
                </c:pt>
                <c:pt idx="129">
                  <c:v>330</c:v>
                </c:pt>
                <c:pt idx="130">
                  <c:v>249</c:v>
                </c:pt>
                <c:pt idx="131">
                  <c:v>172</c:v>
                </c:pt>
                <c:pt idx="132">
                  <c:v>112</c:v>
                </c:pt>
                <c:pt idx="133">
                  <c:v>113</c:v>
                </c:pt>
                <c:pt idx="134">
                  <c:v>113</c:v>
                </c:pt>
                <c:pt idx="135">
                  <c:v>113</c:v>
                </c:pt>
                <c:pt idx="136">
                  <c:v>114</c:v>
                </c:pt>
                <c:pt idx="137">
                  <c:v>114</c:v>
                </c:pt>
                <c:pt idx="138">
                  <c:v>113</c:v>
                </c:pt>
                <c:pt idx="139">
                  <c:v>63</c:v>
                </c:pt>
                <c:pt idx="140">
                  <c:v>27</c:v>
                </c:pt>
                <c:pt idx="141">
                  <c:v>0</c:v>
                </c:pt>
                <c:pt idx="142">
                  <c:v>0</c:v>
                </c:pt>
              </c:numCache>
            </c:numRef>
          </c:val>
          <c:smooth val="0"/>
          <c:extLst>
            <c:ext xmlns:c16="http://schemas.microsoft.com/office/drawing/2014/chart" uri="{C3380CC4-5D6E-409C-BE32-E72D297353CC}">
              <c16:uniqueId val="{00000000-62C9-47DF-8CB8-479403D14C65}"/>
            </c:ext>
          </c:extLst>
        </c:ser>
        <c:ser>
          <c:idx val="1"/>
          <c:order val="1"/>
          <c:spPr>
            <a:ln w="0" cap="rnd">
              <a:solidFill>
                <a:schemeClr val="accent2"/>
              </a:solidFill>
              <a:round/>
            </a:ln>
            <a:effectLst/>
          </c:spPr>
          <c:marker>
            <c:symbol val="none"/>
          </c:marker>
          <c:cat>
            <c:numRef>
              <c:f>Lithuanian_ports_600LPF_125Ah!$A$2:$A$144</c:f>
              <c:numCache>
                <c:formatCode>General</c:formatCode>
                <c:ptCount val="14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numCache>
            </c:numRef>
          </c:cat>
          <c:val>
            <c:numRef>
              <c:f>Lithuanian_ports_600LPF_125Ah!$D$2:$D$144</c:f>
              <c:numCache>
                <c:formatCode>General</c:formatCode>
                <c:ptCount val="143"/>
                <c:pt idx="0">
                  <c:v>24.700272869226399</c:v>
                </c:pt>
                <c:pt idx="1">
                  <c:v>-0.15000035242832921</c:v>
                </c:pt>
                <c:pt idx="2">
                  <c:v>5.9997553498066196</c:v>
                </c:pt>
                <c:pt idx="3">
                  <c:v>66.551545428557205</c:v>
                </c:pt>
                <c:pt idx="4">
                  <c:v>60.956388856335003</c:v>
                </c:pt>
                <c:pt idx="5">
                  <c:v>34.028502131467803</c:v>
                </c:pt>
                <c:pt idx="6">
                  <c:v>21.777069256822202</c:v>
                </c:pt>
                <c:pt idx="7">
                  <c:v>13.9380970496915</c:v>
                </c:pt>
                <c:pt idx="8">
                  <c:v>-25.123440341362201</c:v>
                </c:pt>
                <c:pt idx="9">
                  <c:v>-11.680957803187219</c:v>
                </c:pt>
                <c:pt idx="10">
                  <c:v>11.14415291235054</c:v>
                </c:pt>
                <c:pt idx="11">
                  <c:v>49.015214096807803</c:v>
                </c:pt>
                <c:pt idx="12">
                  <c:v>48.004513829074597</c:v>
                </c:pt>
                <c:pt idx="13">
                  <c:v>75.203257383496407</c:v>
                </c:pt>
                <c:pt idx="14">
                  <c:v>24.811560385017401</c:v>
                </c:pt>
                <c:pt idx="15">
                  <c:v>3.1605451198627601</c:v>
                </c:pt>
                <c:pt idx="16">
                  <c:v>-17.4469961509546</c:v>
                </c:pt>
                <c:pt idx="17">
                  <c:v>-29.7783166539452</c:v>
                </c:pt>
                <c:pt idx="18">
                  <c:v>18.106959585532842</c:v>
                </c:pt>
                <c:pt idx="19">
                  <c:v>47.441757595336597</c:v>
                </c:pt>
                <c:pt idx="20">
                  <c:v>95.050414258546795</c:v>
                </c:pt>
                <c:pt idx="21">
                  <c:v>57.835833984280001</c:v>
                </c:pt>
                <c:pt idx="22">
                  <c:v>16.420168749057961</c:v>
                </c:pt>
                <c:pt idx="23">
                  <c:v>-14.08908505514678</c:v>
                </c:pt>
                <c:pt idx="24">
                  <c:v>-34.8121582706422</c:v>
                </c:pt>
                <c:pt idx="25">
                  <c:v>-47.1957749426562</c:v>
                </c:pt>
                <c:pt idx="26">
                  <c:v>-50.637877628864402</c:v>
                </c:pt>
                <c:pt idx="27">
                  <c:v>-54.6564241180224</c:v>
                </c:pt>
                <c:pt idx="28">
                  <c:v>-49.212687734745202</c:v>
                </c:pt>
                <c:pt idx="29">
                  <c:v>-45.942188267662601</c:v>
                </c:pt>
                <c:pt idx="30">
                  <c:v>-43.405552036324401</c:v>
                </c:pt>
                <c:pt idx="31">
                  <c:v>-35.816241923217397</c:v>
                </c:pt>
                <c:pt idx="32">
                  <c:v>-30.941374185164801</c:v>
                </c:pt>
                <c:pt idx="33">
                  <c:v>-25.622555262788399</c:v>
                </c:pt>
                <c:pt idx="34">
                  <c:v>-23.4687252553212</c:v>
                </c:pt>
                <c:pt idx="35">
                  <c:v>-21.031925606791201</c:v>
                </c:pt>
                <c:pt idx="36">
                  <c:v>-16.11894713240428</c:v>
                </c:pt>
                <c:pt idx="37">
                  <c:v>-15.45493727277106</c:v>
                </c:pt>
                <c:pt idx="38">
                  <c:v>-10.328569034972441</c:v>
                </c:pt>
                <c:pt idx="39">
                  <c:v>-12.19315384884322</c:v>
                </c:pt>
                <c:pt idx="40">
                  <c:v>-15.22381346210048</c:v>
                </c:pt>
                <c:pt idx="41">
                  <c:v>-9.2569859443528006</c:v>
                </c:pt>
                <c:pt idx="42">
                  <c:v>-5.0397145157783196</c:v>
                </c:pt>
                <c:pt idx="43">
                  <c:v>-5.3263212220765599</c:v>
                </c:pt>
                <c:pt idx="44">
                  <c:v>-4.4655915750528603</c:v>
                </c:pt>
                <c:pt idx="45">
                  <c:v>-1.3210035552017321</c:v>
                </c:pt>
                <c:pt idx="46">
                  <c:v>0.73133060473590195</c:v>
                </c:pt>
                <c:pt idx="47">
                  <c:v>1.1996971496581099</c:v>
                </c:pt>
                <c:pt idx="48">
                  <c:v>-0.1540611117729388</c:v>
                </c:pt>
                <c:pt idx="49">
                  <c:v>-2.6003184784803</c:v>
                </c:pt>
                <c:pt idx="50">
                  <c:v>-3.2326130863945801</c:v>
                </c:pt>
                <c:pt idx="51">
                  <c:v>0.50393410490731205</c:v>
                </c:pt>
                <c:pt idx="52">
                  <c:v>2.8461214180105401</c:v>
                </c:pt>
                <c:pt idx="53">
                  <c:v>2.6037119651378</c:v>
                </c:pt>
                <c:pt idx="54">
                  <c:v>-1.657058847594836</c:v>
                </c:pt>
                <c:pt idx="55">
                  <c:v>-1.0888398646828661</c:v>
                </c:pt>
                <c:pt idx="56">
                  <c:v>-0.67869553578560204</c:v>
                </c:pt>
                <c:pt idx="57">
                  <c:v>-3.57844863127792</c:v>
                </c:pt>
                <c:pt idx="58">
                  <c:v>-1.2618209070667279</c:v>
                </c:pt>
                <c:pt idx="59">
                  <c:v>0.26256432585245199</c:v>
                </c:pt>
                <c:pt idx="60">
                  <c:v>-1.974334182702896</c:v>
                </c:pt>
                <c:pt idx="61">
                  <c:v>-2.5008108940124401</c:v>
                </c:pt>
                <c:pt idx="62">
                  <c:v>-0.32666569639477</c:v>
                </c:pt>
                <c:pt idx="63">
                  <c:v>1.0625436781687401</c:v>
                </c:pt>
                <c:pt idx="64">
                  <c:v>0.29770512570990398</c:v>
                </c:pt>
                <c:pt idx="65">
                  <c:v>0.59757741301358203</c:v>
                </c:pt>
                <c:pt idx="66">
                  <c:v>3.1497440612880001</c:v>
                </c:pt>
                <c:pt idx="67">
                  <c:v>0.63376567477548795</c:v>
                </c:pt>
                <c:pt idx="68">
                  <c:v>-1.781838540507914</c:v>
                </c:pt>
                <c:pt idx="69">
                  <c:v>-0.83517032941744596</c:v>
                </c:pt>
                <c:pt idx="70">
                  <c:v>0.59822692245279596</c:v>
                </c:pt>
                <c:pt idx="71">
                  <c:v>-0.1173600396600632</c:v>
                </c:pt>
                <c:pt idx="72">
                  <c:v>2.6222843180425199</c:v>
                </c:pt>
                <c:pt idx="73">
                  <c:v>0.24893441742880201</c:v>
                </c:pt>
                <c:pt idx="74">
                  <c:v>0.33186894355378199</c:v>
                </c:pt>
                <c:pt idx="75">
                  <c:v>1.1658455509779879</c:v>
                </c:pt>
                <c:pt idx="76">
                  <c:v>0.84237067444703795</c:v>
                </c:pt>
                <c:pt idx="77">
                  <c:v>1.396092373909636</c:v>
                </c:pt>
                <c:pt idx="78">
                  <c:v>0.88523018286243604</c:v>
                </c:pt>
                <c:pt idx="79">
                  <c:v>0.52196034738771802</c:v>
                </c:pt>
                <c:pt idx="80">
                  <c:v>-3.7156904037158598</c:v>
                </c:pt>
                <c:pt idx="81">
                  <c:v>-2.2376072692024001</c:v>
                </c:pt>
                <c:pt idx="82">
                  <c:v>-1.200157267663166</c:v>
                </c:pt>
                <c:pt idx="83">
                  <c:v>1.1029176176936639</c:v>
                </c:pt>
                <c:pt idx="84">
                  <c:v>0.1164374362033796</c:v>
                </c:pt>
                <c:pt idx="85">
                  <c:v>2.6738604358727001</c:v>
                </c:pt>
                <c:pt idx="86">
                  <c:v>-2.2062180445714401</c:v>
                </c:pt>
                <c:pt idx="87">
                  <c:v>17.115294548406261</c:v>
                </c:pt>
                <c:pt idx="88">
                  <c:v>80.415716367964805</c:v>
                </c:pt>
                <c:pt idx="89">
                  <c:v>45.581473697275399</c:v>
                </c:pt>
                <c:pt idx="90">
                  <c:v>20.872004362421599</c:v>
                </c:pt>
                <c:pt idx="91">
                  <c:v>7.3994557566783197</c:v>
                </c:pt>
                <c:pt idx="92">
                  <c:v>-2.4113652786722</c:v>
                </c:pt>
                <c:pt idx="93">
                  <c:v>-9.4988666692305603</c:v>
                </c:pt>
                <c:pt idx="94">
                  <c:v>-14.5442177019466</c:v>
                </c:pt>
                <c:pt idx="95">
                  <c:v>-15.61481262830358</c:v>
                </c:pt>
                <c:pt idx="96">
                  <c:v>-15.654078956345121</c:v>
                </c:pt>
                <c:pt idx="97">
                  <c:v>-15.013405294172919</c:v>
                </c:pt>
                <c:pt idx="98">
                  <c:v>-11.51411994246018</c:v>
                </c:pt>
                <c:pt idx="99">
                  <c:v>-11.158308255928301</c:v>
                </c:pt>
                <c:pt idx="100">
                  <c:v>-13.69821304588652</c:v>
                </c:pt>
                <c:pt idx="101">
                  <c:v>-10.72049921053978</c:v>
                </c:pt>
                <c:pt idx="102">
                  <c:v>-9.9268151827960391</c:v>
                </c:pt>
                <c:pt idx="103">
                  <c:v>-6.5442202145932198</c:v>
                </c:pt>
                <c:pt idx="104">
                  <c:v>-4.0434211969569596</c:v>
                </c:pt>
                <c:pt idx="105">
                  <c:v>-28.998089280844201</c:v>
                </c:pt>
                <c:pt idx="106">
                  <c:v>-68.286630845897804</c:v>
                </c:pt>
                <c:pt idx="107">
                  <c:v>-73.381947663467599</c:v>
                </c:pt>
                <c:pt idx="108">
                  <c:v>-36.503624262590797</c:v>
                </c:pt>
                <c:pt idx="109">
                  <c:v>-129.7651358481634</c:v>
                </c:pt>
                <c:pt idx="110">
                  <c:v>-109.7313520121</c:v>
                </c:pt>
                <c:pt idx="111">
                  <c:v>-66.927788817708603</c:v>
                </c:pt>
                <c:pt idx="112">
                  <c:v>-11.226786512517499</c:v>
                </c:pt>
                <c:pt idx="113">
                  <c:v>21.5335211413168</c:v>
                </c:pt>
                <c:pt idx="114">
                  <c:v>37.385985191362202</c:v>
                </c:pt>
                <c:pt idx="115">
                  <c:v>52.4450238586168</c:v>
                </c:pt>
                <c:pt idx="116">
                  <c:v>55.675106727009002</c:v>
                </c:pt>
                <c:pt idx="117">
                  <c:v>48.4123759029548</c:v>
                </c:pt>
                <c:pt idx="118">
                  <c:v>46.960518883411602</c:v>
                </c:pt>
                <c:pt idx="119">
                  <c:v>36.831092949492998</c:v>
                </c:pt>
                <c:pt idx="120">
                  <c:v>27.6600535872474</c:v>
                </c:pt>
                <c:pt idx="121">
                  <c:v>26.2786384636428</c:v>
                </c:pt>
                <c:pt idx="122">
                  <c:v>23.318463798832202</c:v>
                </c:pt>
                <c:pt idx="123">
                  <c:v>21.1403877240048</c:v>
                </c:pt>
                <c:pt idx="124">
                  <c:v>31.557535457137</c:v>
                </c:pt>
                <c:pt idx="125">
                  <c:v>28.183490934872601</c:v>
                </c:pt>
                <c:pt idx="126">
                  <c:v>14.98653194520808</c:v>
                </c:pt>
                <c:pt idx="127">
                  <c:v>5.9877640188880603</c:v>
                </c:pt>
                <c:pt idx="128">
                  <c:v>14.17436050810552</c:v>
                </c:pt>
                <c:pt idx="129">
                  <c:v>-13.68778352299276</c:v>
                </c:pt>
                <c:pt idx="130">
                  <c:v>-67.187585244546199</c:v>
                </c:pt>
                <c:pt idx="131">
                  <c:v>-90.213026679041405</c:v>
                </c:pt>
                <c:pt idx="132">
                  <c:v>-84.408598601602193</c:v>
                </c:pt>
                <c:pt idx="133">
                  <c:v>-30.198657385555201</c:v>
                </c:pt>
                <c:pt idx="134">
                  <c:v>0.66834199616494006</c:v>
                </c:pt>
                <c:pt idx="135">
                  <c:v>17.436721996046519</c:v>
                </c:pt>
                <c:pt idx="136">
                  <c:v>26.265544886031002</c:v>
                </c:pt>
                <c:pt idx="137">
                  <c:v>28.8159193680616</c:v>
                </c:pt>
                <c:pt idx="138">
                  <c:v>27.824610790706199</c:v>
                </c:pt>
                <c:pt idx="139">
                  <c:v>-10.29884031234374</c:v>
                </c:pt>
                <c:pt idx="140">
                  <c:v>-19.95805919080934</c:v>
                </c:pt>
                <c:pt idx="141">
                  <c:v>-16.730523351423422</c:v>
                </c:pt>
                <c:pt idx="142">
                  <c:v>-2.3633222952594402</c:v>
                </c:pt>
              </c:numCache>
            </c:numRef>
          </c:val>
          <c:smooth val="0"/>
          <c:extLst>
            <c:ext xmlns:c16="http://schemas.microsoft.com/office/drawing/2014/chart" uri="{C3380CC4-5D6E-409C-BE32-E72D297353CC}">
              <c16:uniqueId val="{00000001-62C9-47DF-8CB8-479403D14C65}"/>
            </c:ext>
          </c:extLst>
        </c:ser>
        <c:ser>
          <c:idx val="2"/>
          <c:order val="2"/>
          <c:spPr>
            <a:ln w="28575" cap="rnd">
              <a:solidFill>
                <a:schemeClr val="accent3"/>
              </a:solidFill>
              <a:round/>
            </a:ln>
            <a:effectLst/>
          </c:spPr>
          <c:marker>
            <c:symbol val="none"/>
          </c:marker>
          <c:cat>
            <c:numRef>
              <c:f>Lithuanian_ports_600LPF_125Ah!$A$2:$A$144</c:f>
              <c:numCache>
                <c:formatCode>General</c:formatCode>
                <c:ptCount val="14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numCache>
            </c:numRef>
          </c:cat>
          <c:val>
            <c:numRef>
              <c:f>Lithuanian_ports_600LPF_125Ah!$G$2:$G$144</c:f>
              <c:numCache>
                <c:formatCode>General</c:formatCode>
                <c:ptCount val="143"/>
                <c:pt idx="0">
                  <c:v>0</c:v>
                </c:pt>
                <c:pt idx="1">
                  <c:v>0.15000356422751582</c:v>
                </c:pt>
                <c:pt idx="2">
                  <c:v>2.649033948775221E-4</c:v>
                </c:pt>
                <c:pt idx="3">
                  <c:v>7.4479402875278513</c:v>
                </c:pt>
                <c:pt idx="4">
                  <c:v>56.04327375868467</c:v>
                </c:pt>
                <c:pt idx="5">
                  <c:v>92.971099478175304</c:v>
                </c:pt>
                <c:pt idx="6">
                  <c:v>121.22238152326321</c:v>
                </c:pt>
                <c:pt idx="7">
                  <c:v>145.06117769205179</c:v>
                </c:pt>
                <c:pt idx="8">
                  <c:v>154.1228938304013</c:v>
                </c:pt>
                <c:pt idx="9">
                  <c:v>155.68017340646429</c:v>
                </c:pt>
                <c:pt idx="10">
                  <c:v>167.85481021438321</c:v>
                </c:pt>
                <c:pt idx="11">
                  <c:v>199.98299881018889</c:v>
                </c:pt>
                <c:pt idx="12">
                  <c:v>244.99318187741761</c:v>
                </c:pt>
                <c:pt idx="13">
                  <c:v>301.79276226016202</c:v>
                </c:pt>
                <c:pt idx="14">
                  <c:v>353.18463514787163</c:v>
                </c:pt>
                <c:pt idx="15">
                  <c:v>385.83475499259453</c:v>
                </c:pt>
                <c:pt idx="16">
                  <c:v>406.44195084359819</c:v>
                </c:pt>
                <c:pt idx="17">
                  <c:v>416.77300408334759</c:v>
                </c:pt>
                <c:pt idx="18">
                  <c:v>436.88580564393993</c:v>
                </c:pt>
                <c:pt idx="19">
                  <c:v>478.5494373734445</c:v>
                </c:pt>
                <c:pt idx="20">
                  <c:v>596.58265796297496</c:v>
                </c:pt>
                <c:pt idx="21">
                  <c:v>679.14734706394472</c:v>
                </c:pt>
                <c:pt idx="22">
                  <c:v>728.56077171043228</c:v>
                </c:pt>
                <c:pt idx="23">
                  <c:v>761.06817806237552</c:v>
                </c:pt>
                <c:pt idx="24">
                  <c:v>780.78999603245484</c:v>
                </c:pt>
                <c:pt idx="25">
                  <c:v>791.17288155186486</c:v>
                </c:pt>
                <c:pt idx="26">
                  <c:v>795.6145238499945</c:v>
                </c:pt>
                <c:pt idx="27">
                  <c:v>795.63323440498414</c:v>
                </c:pt>
                <c:pt idx="28">
                  <c:v>793.18940132674265</c:v>
                </c:pt>
                <c:pt idx="29">
                  <c:v>789.91924718767132</c:v>
                </c:pt>
                <c:pt idx="30">
                  <c:v>785.38300355852732</c:v>
                </c:pt>
                <c:pt idx="31">
                  <c:v>780.79383549852844</c:v>
                </c:pt>
                <c:pt idx="32">
                  <c:v>776.91931555862789</c:v>
                </c:pt>
                <c:pt idx="33">
                  <c:v>773.60069371206339</c:v>
                </c:pt>
                <c:pt idx="34">
                  <c:v>770.44719158217094</c:v>
                </c:pt>
                <c:pt idx="35">
                  <c:v>767.01062459501998</c:v>
                </c:pt>
                <c:pt idx="36">
                  <c:v>764.09773756074082</c:v>
                </c:pt>
                <c:pt idx="37">
                  <c:v>761.43405124522258</c:v>
                </c:pt>
                <c:pt idx="38">
                  <c:v>759.30764778843297</c:v>
                </c:pt>
                <c:pt idx="39">
                  <c:v>757.17262451179795</c:v>
                </c:pt>
                <c:pt idx="40">
                  <c:v>753.20364541694039</c:v>
                </c:pt>
                <c:pt idx="41">
                  <c:v>749.23675967012036</c:v>
                </c:pt>
                <c:pt idx="42">
                  <c:v>747.01963700436693</c:v>
                </c:pt>
                <c:pt idx="43">
                  <c:v>745.30649598418711</c:v>
                </c:pt>
                <c:pt idx="44">
                  <c:v>743.44585168499759</c:v>
                </c:pt>
                <c:pt idx="45">
                  <c:v>742.30123361142239</c:v>
                </c:pt>
                <c:pt idx="46">
                  <c:v>742.24890484100013</c:v>
                </c:pt>
                <c:pt idx="47">
                  <c:v>742.78053860951604</c:v>
                </c:pt>
                <c:pt idx="48">
                  <c:v>743.13434572509414</c:v>
                </c:pt>
                <c:pt idx="49">
                  <c:v>742.58070663003298</c:v>
                </c:pt>
                <c:pt idx="50">
                  <c:v>741.21305181266155</c:v>
                </c:pt>
                <c:pt idx="51">
                  <c:v>740.47637846928876</c:v>
                </c:pt>
                <c:pt idx="52">
                  <c:v>741.1341513077316</c:v>
                </c:pt>
                <c:pt idx="53">
                  <c:v>742.37655359651035</c:v>
                </c:pt>
                <c:pt idx="54">
                  <c:v>742.63748129257772</c:v>
                </c:pt>
                <c:pt idx="55">
                  <c:v>742.06915701877347</c:v>
                </c:pt>
                <c:pt idx="56">
                  <c:v>741.65903919104494</c:v>
                </c:pt>
                <c:pt idx="57">
                  <c:v>740.55900050498883</c:v>
                </c:pt>
                <c:pt idx="58">
                  <c:v>739.24228101614676</c:v>
                </c:pt>
                <c:pt idx="59">
                  <c:v>738.71793180542977</c:v>
                </c:pt>
                <c:pt idx="60">
                  <c:v>737.95501730908791</c:v>
                </c:pt>
                <c:pt idx="61">
                  <c:v>736.48155085557926</c:v>
                </c:pt>
                <c:pt idx="62">
                  <c:v>735.30737670951987</c:v>
                </c:pt>
                <c:pt idx="63">
                  <c:v>734.91819283709719</c:v>
                </c:pt>
                <c:pt idx="64">
                  <c:v>734.68311609372029</c:v>
                </c:pt>
                <c:pt idx="65">
                  <c:v>734.38322791401083</c:v>
                </c:pt>
                <c:pt idx="66">
                  <c:v>734.83093060540205</c:v>
                </c:pt>
                <c:pt idx="67">
                  <c:v>735.34705005739943</c:v>
                </c:pt>
                <c:pt idx="68">
                  <c:v>734.76272322766351</c:v>
                </c:pt>
                <c:pt idx="69">
                  <c:v>733.8160099993014</c:v>
                </c:pt>
                <c:pt idx="70">
                  <c:v>733.38260628690819</c:v>
                </c:pt>
                <c:pt idx="71">
                  <c:v>733.09828043225514</c:v>
                </c:pt>
                <c:pt idx="72">
                  <c:v>733.35848274044008</c:v>
                </c:pt>
                <c:pt idx="73">
                  <c:v>733.73198240757063</c:v>
                </c:pt>
                <c:pt idx="74">
                  <c:v>733.64898314403547</c:v>
                </c:pt>
                <c:pt idx="75">
                  <c:v>733.8149623265067</c:v>
                </c:pt>
                <c:pt idx="76">
                  <c:v>734.13845177109476</c:v>
                </c:pt>
                <c:pt idx="77">
                  <c:v>734.58466720312413</c:v>
                </c:pt>
                <c:pt idx="78">
                  <c:v>735.09553204016129</c:v>
                </c:pt>
                <c:pt idx="79">
                  <c:v>735.45877877847022</c:v>
                </c:pt>
                <c:pt idx="80">
                  <c:v>734.69664793175764</c:v>
                </c:pt>
                <c:pt idx="81">
                  <c:v>733.21848328299836</c:v>
                </c:pt>
                <c:pt idx="82">
                  <c:v>732.18109907946769</c:v>
                </c:pt>
                <c:pt idx="83">
                  <c:v>731.87797585966644</c:v>
                </c:pt>
                <c:pt idx="84">
                  <c:v>731.86456086368094</c:v>
                </c:pt>
                <c:pt idx="85">
                  <c:v>732.30697308720596</c:v>
                </c:pt>
                <c:pt idx="86">
                  <c:v>732.18733366891138</c:v>
                </c:pt>
                <c:pt idx="87">
                  <c:v>735.86461945524843</c:v>
                </c:pt>
                <c:pt idx="88">
                  <c:v>760.56004467355319</c:v>
                </c:pt>
                <c:pt idx="89">
                  <c:v>793.39537039414688</c:v>
                </c:pt>
                <c:pt idx="90">
                  <c:v>815.10332933497227</c:v>
                </c:pt>
                <c:pt idx="91">
                  <c:v>829.57461577804895</c:v>
                </c:pt>
                <c:pt idx="92">
                  <c:v>839.38470137063007</c:v>
                </c:pt>
                <c:pt idx="93">
                  <c:v>845.4717511070462</c:v>
                </c:pt>
                <c:pt idx="94">
                  <c:v>848.51689076461616</c:v>
                </c:pt>
                <c:pt idx="95">
                  <c:v>849.58731289819082</c:v>
                </c:pt>
                <c:pt idx="96">
                  <c:v>849.62657439031318</c:v>
                </c:pt>
                <c:pt idx="97">
                  <c:v>848.98595250059577</c:v>
                </c:pt>
                <c:pt idx="98">
                  <c:v>848.4865860968298</c:v>
                </c:pt>
                <c:pt idx="99">
                  <c:v>848.13092643262507</c:v>
                </c:pt>
                <c:pt idx="100">
                  <c:v>846.67111192832942</c:v>
                </c:pt>
                <c:pt idx="101">
                  <c:v>844.69335747099035</c:v>
                </c:pt>
                <c:pt idx="102">
                  <c:v>842.89989900275282</c:v>
                </c:pt>
                <c:pt idx="103">
                  <c:v>841.51729537788958</c:v>
                </c:pt>
                <c:pt idx="104">
                  <c:v>841.01653788273904</c:v>
                </c:pt>
                <c:pt idx="105">
                  <c:v>834.97299010094878</c:v>
                </c:pt>
                <c:pt idx="106">
                  <c:v>813.2641922392902</c:v>
                </c:pt>
                <c:pt idx="107">
                  <c:v>778.36105502917292</c:v>
                </c:pt>
                <c:pt idx="108">
                  <c:v>746.48334916327133</c:v>
                </c:pt>
                <c:pt idx="109">
                  <c:v>640.61548190310145</c:v>
                </c:pt>
                <c:pt idx="110">
                  <c:v>473.61402201971339</c:v>
                </c:pt>
                <c:pt idx="111">
                  <c:v>391.92318243723241</c:v>
                </c:pt>
                <c:pt idx="112">
                  <c:v>336.22327701988826</c:v>
                </c:pt>
                <c:pt idx="113">
                  <c:v>303.46373350089357</c:v>
                </c:pt>
                <c:pt idx="114">
                  <c:v>285.61162830777539</c:v>
                </c:pt>
                <c:pt idx="115">
                  <c:v>279.55255637292566</c:v>
                </c:pt>
                <c:pt idx="116">
                  <c:v>282.32243774868243</c:v>
                </c:pt>
                <c:pt idx="117">
                  <c:v>287.58516644694237</c:v>
                </c:pt>
                <c:pt idx="118">
                  <c:v>294.03682324948261</c:v>
                </c:pt>
                <c:pt idx="119">
                  <c:v>300.16625138489155</c:v>
                </c:pt>
                <c:pt idx="120">
                  <c:v>303.33726290581291</c:v>
                </c:pt>
                <c:pt idx="121">
                  <c:v>305.71854817481278</c:v>
                </c:pt>
                <c:pt idx="122">
                  <c:v>308.67867919898731</c:v>
                </c:pt>
                <c:pt idx="123">
                  <c:v>311.856680614239</c:v>
                </c:pt>
                <c:pt idx="124">
                  <c:v>319.43915278062843</c:v>
                </c:pt>
                <c:pt idx="125">
                  <c:v>330.81309309357357</c:v>
                </c:pt>
                <c:pt idx="126">
                  <c:v>339.01006772801969</c:v>
                </c:pt>
                <c:pt idx="127">
                  <c:v>342.00878557542387</c:v>
                </c:pt>
                <c:pt idx="128">
                  <c:v>345.82184700118921</c:v>
                </c:pt>
                <c:pt idx="129">
                  <c:v>343.68462752881766</c:v>
                </c:pt>
                <c:pt idx="130">
                  <c:v>316.18544687797589</c:v>
                </c:pt>
                <c:pt idx="131">
                  <c:v>262.21141877892302</c:v>
                </c:pt>
                <c:pt idx="132">
                  <c:v>196.40755653525989</c:v>
                </c:pt>
                <c:pt idx="133">
                  <c:v>143.1980103699369</c:v>
                </c:pt>
                <c:pt idx="134">
                  <c:v>112.33132579197</c:v>
                </c:pt>
                <c:pt idx="135">
                  <c:v>95.563047383492403</c:v>
                </c:pt>
                <c:pt idx="136">
                  <c:v>87.734246022020599</c:v>
                </c:pt>
                <c:pt idx="137">
                  <c:v>85.183871424684128</c:v>
                </c:pt>
                <c:pt idx="138">
                  <c:v>85.175175890254323</c:v>
                </c:pt>
                <c:pt idx="139">
                  <c:v>73.298745159785284</c:v>
                </c:pt>
                <c:pt idx="140">
                  <c:v>46.958006616226825</c:v>
                </c:pt>
                <c:pt idx="141">
                  <c:v>16.73055488302191</c:v>
                </c:pt>
                <c:pt idx="142">
                  <c:v>0.30943508475123183</c:v>
                </c:pt>
              </c:numCache>
            </c:numRef>
          </c:val>
          <c:smooth val="0"/>
          <c:extLst>
            <c:ext xmlns:c16="http://schemas.microsoft.com/office/drawing/2014/chart" uri="{C3380CC4-5D6E-409C-BE32-E72D297353CC}">
              <c16:uniqueId val="{00000002-62C9-47DF-8CB8-479403D14C65}"/>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Lithuanian_ports_600LPF_125Ah!$H$1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Lithuanian_ports_600LPF_125Ah!$A$2:$A$144</c:f>
              <c:numCache>
                <c:formatCode>General</c:formatCode>
                <c:ptCount val="14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numCache>
            </c:numRef>
          </c:xVal>
          <c:yVal>
            <c:numRef>
              <c:f>Lithuanian_ports_600LPF_125Ah!$H$2:$H$144</c:f>
              <c:numCache>
                <c:formatCode>General</c:formatCode>
                <c:ptCount val="143"/>
                <c:pt idx="0">
                  <c:v>50</c:v>
                </c:pt>
                <c:pt idx="1">
                  <c:v>50.5428687088679</c:v>
                </c:pt>
                <c:pt idx="2">
                  <c:v>50.427703040539903</c:v>
                </c:pt>
                <c:pt idx="3">
                  <c:v>48.915679653192797</c:v>
                </c:pt>
                <c:pt idx="4">
                  <c:v>46.557795606325001</c:v>
                </c:pt>
                <c:pt idx="5">
                  <c:v>44.748380221997301</c:v>
                </c:pt>
                <c:pt idx="6">
                  <c:v>43.681190518288503</c:v>
                </c:pt>
                <c:pt idx="7">
                  <c:v>42.998974079512898</c:v>
                </c:pt>
                <c:pt idx="8">
                  <c:v>43.293216162083702</c:v>
                </c:pt>
                <c:pt idx="9">
                  <c:v>43.983346078907601</c:v>
                </c:pt>
                <c:pt idx="10">
                  <c:v>43.948987018228301</c:v>
                </c:pt>
                <c:pt idx="11">
                  <c:v>42.6971132593522</c:v>
                </c:pt>
                <c:pt idx="12">
                  <c:v>40.796952771917098</c:v>
                </c:pt>
                <c:pt idx="13">
                  <c:v>38.322602282073497</c:v>
                </c:pt>
                <c:pt idx="14">
                  <c:v>36.454005211341403</c:v>
                </c:pt>
                <c:pt idx="15">
                  <c:v>35.947511621379697</c:v>
                </c:pt>
                <c:pt idx="16">
                  <c:v>36.2644982012377</c:v>
                </c:pt>
                <c:pt idx="17">
                  <c:v>37.207705013468797</c:v>
                </c:pt>
                <c:pt idx="18">
                  <c:v>37.3498622873648</c:v>
                </c:pt>
                <c:pt idx="19">
                  <c:v>36.013012850764603</c:v>
                </c:pt>
                <c:pt idx="20">
                  <c:v>32.5082774978735</c:v>
                </c:pt>
                <c:pt idx="21">
                  <c:v>29.431861635911101</c:v>
                </c:pt>
                <c:pt idx="22">
                  <c:v>28.036850329534602</c:v>
                </c:pt>
                <c:pt idx="23">
                  <c:v>28.039132509250798</c:v>
                </c:pt>
                <c:pt idx="24">
                  <c:v>29.027487770604999</c:v>
                </c:pt>
                <c:pt idx="25">
                  <c:v>30.646875325463899</c:v>
                </c:pt>
                <c:pt idx="26">
                  <c:v>32.558663820265998</c:v>
                </c:pt>
                <c:pt idx="27">
                  <c:v>34.6134380972385</c:v>
                </c:pt>
                <c:pt idx="28">
                  <c:v>36.625098091157099</c:v>
                </c:pt>
                <c:pt idx="29">
                  <c:v>38.469358999202498</c:v>
                </c:pt>
                <c:pt idx="30">
                  <c:v>40.200915853266203</c:v>
                </c:pt>
                <c:pt idx="31">
                  <c:v>41.728335097798798</c:v>
                </c:pt>
                <c:pt idx="32">
                  <c:v>43.01760307744</c:v>
                </c:pt>
                <c:pt idx="33">
                  <c:v>44.108338053321603</c:v>
                </c:pt>
                <c:pt idx="34">
                  <c:v>45.058493422856102</c:v>
                </c:pt>
                <c:pt idx="35">
                  <c:v>45.919043767906203</c:v>
                </c:pt>
                <c:pt idx="36">
                  <c:v>46.633373872987903</c:v>
                </c:pt>
                <c:pt idx="37">
                  <c:v>47.245571779357903</c:v>
                </c:pt>
                <c:pt idx="38">
                  <c:v>47.738911516075099</c:v>
                </c:pt>
                <c:pt idx="39">
                  <c:v>48.179044475980596</c:v>
                </c:pt>
                <c:pt idx="40">
                  <c:v>48.715798745367302</c:v>
                </c:pt>
                <c:pt idx="41">
                  <c:v>49.1824418758817</c:v>
                </c:pt>
                <c:pt idx="42">
                  <c:v>49.453951461308499</c:v>
                </c:pt>
                <c:pt idx="43">
                  <c:v>49.655741789481802</c:v>
                </c:pt>
                <c:pt idx="44">
                  <c:v>49.844702911318699</c:v>
                </c:pt>
                <c:pt idx="45">
                  <c:v>49.952500533389902</c:v>
                </c:pt>
                <c:pt idx="46">
                  <c:v>49.9609256951655</c:v>
                </c:pt>
                <c:pt idx="47">
                  <c:v>49.922698101578398</c:v>
                </c:pt>
                <c:pt idx="48">
                  <c:v>49.904368881516703</c:v>
                </c:pt>
                <c:pt idx="49">
                  <c:v>49.961496260117698</c:v>
                </c:pt>
                <c:pt idx="50">
                  <c:v>50.075763228122902</c:v>
                </c:pt>
                <c:pt idx="51">
                  <c:v>50.123271991042003</c:v>
                </c:pt>
                <c:pt idx="52">
                  <c:v>50.0546867386389</c:v>
                </c:pt>
                <c:pt idx="53">
                  <c:v>49.9490979905068</c:v>
                </c:pt>
                <c:pt idx="54">
                  <c:v>49.936974206784399</c:v>
                </c:pt>
                <c:pt idx="55">
                  <c:v>49.989506097198898</c:v>
                </c:pt>
                <c:pt idx="56">
                  <c:v>50.023248137696797</c:v>
                </c:pt>
                <c:pt idx="57">
                  <c:v>50.110237198233101</c:v>
                </c:pt>
                <c:pt idx="58">
                  <c:v>50.200870492922803</c:v>
                </c:pt>
                <c:pt idx="59">
                  <c:v>50.2180306205207</c:v>
                </c:pt>
                <c:pt idx="60">
                  <c:v>50.254594402546502</c:v>
                </c:pt>
                <c:pt idx="61">
                  <c:v>50.342329638224498</c:v>
                </c:pt>
                <c:pt idx="62">
                  <c:v>50.394052988600102</c:v>
                </c:pt>
                <c:pt idx="63">
                  <c:v>50.377687838138897</c:v>
                </c:pt>
                <c:pt idx="64">
                  <c:v>50.3523825339539</c:v>
                </c:pt>
                <c:pt idx="65">
                  <c:v>50.334541162227801</c:v>
                </c:pt>
                <c:pt idx="66">
                  <c:v>50.2579153471331</c:v>
                </c:pt>
                <c:pt idx="67">
                  <c:v>50.188096128117401</c:v>
                </c:pt>
                <c:pt idx="68">
                  <c:v>50.213989765357397</c:v>
                </c:pt>
                <c:pt idx="69">
                  <c:v>50.263445977821199</c:v>
                </c:pt>
                <c:pt idx="70">
                  <c:v>50.265921703306198</c:v>
                </c:pt>
                <c:pt idx="71">
                  <c:v>50.257634749796203</c:v>
                </c:pt>
                <c:pt idx="72">
                  <c:v>50.204880318923898</c:v>
                </c:pt>
                <c:pt idx="73">
                  <c:v>50.152586938103198</c:v>
                </c:pt>
                <c:pt idx="74">
                  <c:v>50.141182106881303</c:v>
                </c:pt>
                <c:pt idx="75">
                  <c:v>50.110835107084299</c:v>
                </c:pt>
                <c:pt idx="76">
                  <c:v>50.0722806126699</c:v>
                </c:pt>
                <c:pt idx="77">
                  <c:v>50.027951705854498</c:v>
                </c:pt>
                <c:pt idx="78">
                  <c:v>49.984366117051501</c:v>
                </c:pt>
                <c:pt idx="79">
                  <c:v>49.957555456023499</c:v>
                </c:pt>
                <c:pt idx="80">
                  <c:v>50.025886857104403</c:v>
                </c:pt>
                <c:pt idx="81">
                  <c:v>50.139376614090999</c:v>
                </c:pt>
                <c:pt idx="82">
                  <c:v>50.2046342611334</c:v>
                </c:pt>
                <c:pt idx="83">
                  <c:v>50.203099400575297</c:v>
                </c:pt>
                <c:pt idx="84">
                  <c:v>50.180860400531998</c:v>
                </c:pt>
                <c:pt idx="85">
                  <c:v>50.122825509714303</c:v>
                </c:pt>
                <c:pt idx="86">
                  <c:v>50.1209688968164</c:v>
                </c:pt>
                <c:pt idx="87">
                  <c:v>49.802135674648</c:v>
                </c:pt>
                <c:pt idx="88">
                  <c:v>47.800883561203001</c:v>
                </c:pt>
                <c:pt idx="89">
                  <c:v>45.386351664212498</c:v>
                </c:pt>
                <c:pt idx="90">
                  <c:v>44.124680407642302</c:v>
                </c:pt>
                <c:pt idx="91">
                  <c:v>43.592890463883002</c:v>
                </c:pt>
                <c:pt idx="92">
                  <c:v>43.509527516529303</c:v>
                </c:pt>
                <c:pt idx="93">
                  <c:v>43.750977626042499</c:v>
                </c:pt>
                <c:pt idx="94">
                  <c:v>44.225211668549697</c:v>
                </c:pt>
                <c:pt idx="95">
                  <c:v>44.812654179392901</c:v>
                </c:pt>
                <c:pt idx="96">
                  <c:v>45.420103891607702</c:v>
                </c:pt>
                <c:pt idx="97">
                  <c:v>46.0148558845911</c:v>
                </c:pt>
                <c:pt idx="98">
                  <c:v>46.525357379265202</c:v>
                </c:pt>
                <c:pt idx="99">
                  <c:v>46.965234209056199</c:v>
                </c:pt>
                <c:pt idx="100">
                  <c:v>47.4513326098824</c:v>
                </c:pt>
                <c:pt idx="101">
                  <c:v>47.921439564834998</c:v>
                </c:pt>
                <c:pt idx="102">
                  <c:v>48.3212806138988</c:v>
                </c:pt>
                <c:pt idx="103">
                  <c:v>48.636549316172498</c:v>
                </c:pt>
                <c:pt idx="104">
                  <c:v>48.838791642941999</c:v>
                </c:pt>
                <c:pt idx="105">
                  <c:v>49.513524889225302</c:v>
                </c:pt>
                <c:pt idx="106">
                  <c:v>51.448304597922402</c:v>
                </c:pt>
                <c:pt idx="107">
                  <c:v>54.189649518249098</c:v>
                </c:pt>
                <c:pt idx="108">
                  <c:v>56.260034100548602</c:v>
                </c:pt>
                <c:pt idx="109">
                  <c:v>60.376219577002402</c:v>
                </c:pt>
                <c:pt idx="110">
                  <c:v>64.922451159308693</c:v>
                </c:pt>
                <c:pt idx="111">
                  <c:v>68.277456890027807</c:v>
                </c:pt>
                <c:pt idx="112">
                  <c:v>69.688751010949801</c:v>
                </c:pt>
                <c:pt idx="113">
                  <c:v>69.4291316370674</c:v>
                </c:pt>
                <c:pt idx="114">
                  <c:v>68.254093935107704</c:v>
                </c:pt>
                <c:pt idx="115">
                  <c:v>66.476065089014497</c:v>
                </c:pt>
                <c:pt idx="116">
                  <c:v>64.361858349543994</c:v>
                </c:pt>
                <c:pt idx="117">
                  <c:v>62.345904921876297</c:v>
                </c:pt>
                <c:pt idx="118">
                  <c:v>60.488869164906603</c:v>
                </c:pt>
                <c:pt idx="119">
                  <c:v>58.874408623275102</c:v>
                </c:pt>
                <c:pt idx="120">
                  <c:v>57.635141455724401</c:v>
                </c:pt>
                <c:pt idx="121">
                  <c:v>56.587073459954702</c:v>
                </c:pt>
                <c:pt idx="122">
                  <c:v>55.626526252727601</c:v>
                </c:pt>
                <c:pt idx="123">
                  <c:v>54.764640455518098</c:v>
                </c:pt>
                <c:pt idx="124">
                  <c:v>53.717973158383202</c:v>
                </c:pt>
                <c:pt idx="125">
                  <c:v>52.559295071899498</c:v>
                </c:pt>
                <c:pt idx="126">
                  <c:v>51.742465426678201</c:v>
                </c:pt>
                <c:pt idx="127">
                  <c:v>51.350723543232199</c:v>
                </c:pt>
                <c:pt idx="128">
                  <c:v>50.943003416685499</c:v>
                </c:pt>
                <c:pt idx="129">
                  <c:v>50.9845142045355</c:v>
                </c:pt>
                <c:pt idx="130">
                  <c:v>52.648516302843703</c:v>
                </c:pt>
                <c:pt idx="131">
                  <c:v>55.7290451186539</c:v>
                </c:pt>
                <c:pt idx="132">
                  <c:v>59.084382577353303</c:v>
                </c:pt>
                <c:pt idx="133">
                  <c:v>61.194113549553599</c:v>
                </c:pt>
                <c:pt idx="134">
                  <c:v>61.706334529126003</c:v>
                </c:pt>
                <c:pt idx="135">
                  <c:v>61.321267143516202</c:v>
                </c:pt>
                <c:pt idx="136">
                  <c:v>60.453229601401603</c:v>
                </c:pt>
                <c:pt idx="137">
                  <c:v>59.375458270491599</c:v>
                </c:pt>
                <c:pt idx="138">
                  <c:v>58.274036626754601</c:v>
                </c:pt>
                <c:pt idx="139">
                  <c:v>58.008696683415202</c:v>
                </c:pt>
                <c:pt idx="140">
                  <c:v>58.615374427099098</c:v>
                </c:pt>
                <c:pt idx="141">
                  <c:v>59.328502533070598</c:v>
                </c:pt>
                <c:pt idx="142">
                  <c:v>59.644968082870498</c:v>
                </c:pt>
              </c:numCache>
            </c:numRef>
          </c:yVal>
          <c:smooth val="0"/>
          <c:extLst>
            <c:ext xmlns:c16="http://schemas.microsoft.com/office/drawing/2014/chart" uri="{C3380CC4-5D6E-409C-BE32-E72D297353CC}">
              <c16:uniqueId val="{00000000-848E-4395-A51C-D18E750295C1}"/>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5="http://schemas.microsoft.com/office/drawing/2012/chart" uri="{02D57815-91ED-43cb-92C2-25804820EDAC}">
              <c15:filteredCategoryTitle>
                <c15:cat>
                  <c:numRef>
                    <c:extLst>
                      <c:ext uri="{02D57815-91ED-43cb-92C2-25804820EDAC}">
                        <c15:formulaRef>
                          <c15:sqref>[1]Sheet1!$AU$20:$AU$26</c15:sqref>
                        </c15:formulaRef>
                      </c:ext>
                    </c:extLst>
                    <c:numCache>
                      <c:formatCode>General</c:formatCode>
                      <c:ptCount val="7"/>
                      <c:pt idx="0">
                        <c:v>25</c:v>
                      </c:pt>
                      <c:pt idx="1">
                        <c:v>50</c:v>
                      </c:pt>
                      <c:pt idx="2">
                        <c:v>75</c:v>
                      </c:pt>
                      <c:pt idx="3">
                        <c:v>100</c:v>
                      </c:pt>
                      <c:pt idx="4">
                        <c:v>125</c:v>
                      </c:pt>
                      <c:pt idx="5">
                        <c:v>150</c:v>
                      </c:pt>
                      <c:pt idx="6">
                        <c:v>175</c:v>
                      </c:pt>
                    </c:numCache>
                  </c:numRef>
                </c15:cat>
              </c15:filteredCategoryTitle>
            </c:ext>
            <c:ext xmlns:c16="http://schemas.microsoft.com/office/drawing/2014/chart" uri="{C3380CC4-5D6E-409C-BE32-E72D297353CC}">
              <c16:uniqueId val="{00000001-1E65-4684-B5C3-2B2652C7442F}"/>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CCAF-4806-BBE0-BFBC8C4945F8}"/>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Lithua_Sweden_600LPF_125Ah!$A$2:$A$364</c:f>
              <c:numCache>
                <c:formatCode>General</c:formatCode>
                <c:ptCount val="36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numCache>
            </c:numRef>
          </c:cat>
          <c:val>
            <c:numRef>
              <c:f>Lithua_Sweden_600LPF_125Ah!$B$2:$B$364</c:f>
              <c:numCache>
                <c:formatCode>General</c:formatCode>
                <c:ptCount val="363"/>
                <c:pt idx="0">
                  <c:v>0</c:v>
                </c:pt>
                <c:pt idx="1">
                  <c:v>0</c:v>
                </c:pt>
                <c:pt idx="2">
                  <c:v>17</c:v>
                </c:pt>
                <c:pt idx="3">
                  <c:v>67</c:v>
                </c:pt>
                <c:pt idx="4">
                  <c:v>135</c:v>
                </c:pt>
                <c:pt idx="5">
                  <c:v>135</c:v>
                </c:pt>
                <c:pt idx="6">
                  <c:v>134</c:v>
                </c:pt>
                <c:pt idx="7">
                  <c:v>133</c:v>
                </c:pt>
                <c:pt idx="8">
                  <c:v>131</c:v>
                </c:pt>
                <c:pt idx="9">
                  <c:v>131</c:v>
                </c:pt>
                <c:pt idx="10">
                  <c:v>131</c:v>
                </c:pt>
                <c:pt idx="11">
                  <c:v>130</c:v>
                </c:pt>
                <c:pt idx="12">
                  <c:v>136</c:v>
                </c:pt>
                <c:pt idx="13">
                  <c:v>270</c:v>
                </c:pt>
                <c:pt idx="14">
                  <c:v>328</c:v>
                </c:pt>
                <c:pt idx="15">
                  <c:v>236</c:v>
                </c:pt>
                <c:pt idx="16">
                  <c:v>157</c:v>
                </c:pt>
                <c:pt idx="17">
                  <c:v>148</c:v>
                </c:pt>
                <c:pt idx="18">
                  <c:v>215</c:v>
                </c:pt>
                <c:pt idx="19">
                  <c:v>482</c:v>
                </c:pt>
                <c:pt idx="20">
                  <c:v>444</c:v>
                </c:pt>
                <c:pt idx="21">
                  <c:v>437</c:v>
                </c:pt>
                <c:pt idx="22">
                  <c:v>434</c:v>
                </c:pt>
                <c:pt idx="23">
                  <c:v>437</c:v>
                </c:pt>
                <c:pt idx="24">
                  <c:v>727</c:v>
                </c:pt>
                <c:pt idx="25">
                  <c:v>897</c:v>
                </c:pt>
                <c:pt idx="26">
                  <c:v>875</c:v>
                </c:pt>
                <c:pt idx="27">
                  <c:v>875</c:v>
                </c:pt>
                <c:pt idx="28">
                  <c:v>854</c:v>
                </c:pt>
                <c:pt idx="29">
                  <c:v>878</c:v>
                </c:pt>
                <c:pt idx="30">
                  <c:v>881</c:v>
                </c:pt>
                <c:pt idx="31">
                  <c:v>880</c:v>
                </c:pt>
                <c:pt idx="32">
                  <c:v>873</c:v>
                </c:pt>
                <c:pt idx="33">
                  <c:v>397</c:v>
                </c:pt>
                <c:pt idx="34">
                  <c:v>958</c:v>
                </c:pt>
                <c:pt idx="35">
                  <c:v>995</c:v>
                </c:pt>
                <c:pt idx="36">
                  <c:v>986</c:v>
                </c:pt>
                <c:pt idx="37">
                  <c:v>989</c:v>
                </c:pt>
                <c:pt idx="38">
                  <c:v>730</c:v>
                </c:pt>
                <c:pt idx="39">
                  <c:v>533</c:v>
                </c:pt>
                <c:pt idx="40">
                  <c:v>1164</c:v>
                </c:pt>
                <c:pt idx="41">
                  <c:v>1133</c:v>
                </c:pt>
                <c:pt idx="42">
                  <c:v>1122</c:v>
                </c:pt>
                <c:pt idx="43">
                  <c:v>1138</c:v>
                </c:pt>
                <c:pt idx="44">
                  <c:v>1178</c:v>
                </c:pt>
                <c:pt idx="45">
                  <c:v>1137</c:v>
                </c:pt>
                <c:pt idx="46">
                  <c:v>1134</c:v>
                </c:pt>
                <c:pt idx="47">
                  <c:v>1113</c:v>
                </c:pt>
                <c:pt idx="48">
                  <c:v>1165</c:v>
                </c:pt>
                <c:pt idx="49">
                  <c:v>1117</c:v>
                </c:pt>
                <c:pt idx="50">
                  <c:v>1120</c:v>
                </c:pt>
                <c:pt idx="51">
                  <c:v>1122</c:v>
                </c:pt>
                <c:pt idx="52">
                  <c:v>1122</c:v>
                </c:pt>
                <c:pt idx="53">
                  <c:v>1123</c:v>
                </c:pt>
                <c:pt idx="54">
                  <c:v>1150</c:v>
                </c:pt>
                <c:pt idx="55">
                  <c:v>1157</c:v>
                </c:pt>
                <c:pt idx="56">
                  <c:v>1177</c:v>
                </c:pt>
                <c:pt idx="57">
                  <c:v>1143</c:v>
                </c:pt>
                <c:pt idx="58">
                  <c:v>1143</c:v>
                </c:pt>
                <c:pt idx="59">
                  <c:v>1146</c:v>
                </c:pt>
                <c:pt idx="60">
                  <c:v>1141</c:v>
                </c:pt>
                <c:pt idx="61">
                  <c:v>1137</c:v>
                </c:pt>
                <c:pt idx="62">
                  <c:v>1137</c:v>
                </c:pt>
                <c:pt idx="63">
                  <c:v>1108</c:v>
                </c:pt>
                <c:pt idx="64">
                  <c:v>1148</c:v>
                </c:pt>
                <c:pt idx="65">
                  <c:v>1177</c:v>
                </c:pt>
                <c:pt idx="66">
                  <c:v>945</c:v>
                </c:pt>
                <c:pt idx="67">
                  <c:v>947</c:v>
                </c:pt>
                <c:pt idx="68">
                  <c:v>940</c:v>
                </c:pt>
                <c:pt idx="69">
                  <c:v>938</c:v>
                </c:pt>
                <c:pt idx="70">
                  <c:v>945</c:v>
                </c:pt>
                <c:pt idx="71">
                  <c:v>938</c:v>
                </c:pt>
                <c:pt idx="72">
                  <c:v>953</c:v>
                </c:pt>
                <c:pt idx="73">
                  <c:v>947</c:v>
                </c:pt>
                <c:pt idx="74">
                  <c:v>952</c:v>
                </c:pt>
                <c:pt idx="75">
                  <c:v>955</c:v>
                </c:pt>
                <c:pt idx="76">
                  <c:v>957</c:v>
                </c:pt>
                <c:pt idx="77">
                  <c:v>960</c:v>
                </c:pt>
                <c:pt idx="78">
                  <c:v>959</c:v>
                </c:pt>
                <c:pt idx="79">
                  <c:v>961</c:v>
                </c:pt>
                <c:pt idx="80">
                  <c:v>971</c:v>
                </c:pt>
                <c:pt idx="81">
                  <c:v>989</c:v>
                </c:pt>
                <c:pt idx="82">
                  <c:v>985</c:v>
                </c:pt>
                <c:pt idx="83">
                  <c:v>981</c:v>
                </c:pt>
                <c:pt idx="84">
                  <c:v>980</c:v>
                </c:pt>
                <c:pt idx="85">
                  <c:v>974</c:v>
                </c:pt>
                <c:pt idx="86">
                  <c:v>976</c:v>
                </c:pt>
                <c:pt idx="87">
                  <c:v>973</c:v>
                </c:pt>
                <c:pt idx="88">
                  <c:v>968</c:v>
                </c:pt>
                <c:pt idx="89">
                  <c:v>969</c:v>
                </c:pt>
                <c:pt idx="90">
                  <c:v>980</c:v>
                </c:pt>
                <c:pt idx="91">
                  <c:v>974</c:v>
                </c:pt>
                <c:pt idx="92">
                  <c:v>975</c:v>
                </c:pt>
                <c:pt idx="93">
                  <c:v>971</c:v>
                </c:pt>
                <c:pt idx="94">
                  <c:v>964</c:v>
                </c:pt>
                <c:pt idx="95">
                  <c:v>976</c:v>
                </c:pt>
                <c:pt idx="96">
                  <c:v>972</c:v>
                </c:pt>
                <c:pt idx="97">
                  <c:v>962</c:v>
                </c:pt>
                <c:pt idx="98">
                  <c:v>973</c:v>
                </c:pt>
                <c:pt idx="99">
                  <c:v>972</c:v>
                </c:pt>
                <c:pt idx="100">
                  <c:v>969</c:v>
                </c:pt>
                <c:pt idx="101">
                  <c:v>975</c:v>
                </c:pt>
                <c:pt idx="102">
                  <c:v>967</c:v>
                </c:pt>
                <c:pt idx="103">
                  <c:v>968</c:v>
                </c:pt>
                <c:pt idx="104">
                  <c:v>959</c:v>
                </c:pt>
                <c:pt idx="105">
                  <c:v>956</c:v>
                </c:pt>
                <c:pt idx="106">
                  <c:v>968</c:v>
                </c:pt>
                <c:pt idx="107">
                  <c:v>964</c:v>
                </c:pt>
                <c:pt idx="108">
                  <c:v>973</c:v>
                </c:pt>
                <c:pt idx="109">
                  <c:v>984</c:v>
                </c:pt>
                <c:pt idx="110">
                  <c:v>975</c:v>
                </c:pt>
                <c:pt idx="111">
                  <c:v>972</c:v>
                </c:pt>
                <c:pt idx="112">
                  <c:v>973</c:v>
                </c:pt>
                <c:pt idx="113">
                  <c:v>968</c:v>
                </c:pt>
                <c:pt idx="114">
                  <c:v>969</c:v>
                </c:pt>
                <c:pt idx="115">
                  <c:v>973</c:v>
                </c:pt>
                <c:pt idx="116">
                  <c:v>977</c:v>
                </c:pt>
                <c:pt idx="117">
                  <c:v>972</c:v>
                </c:pt>
                <c:pt idx="118">
                  <c:v>970</c:v>
                </c:pt>
                <c:pt idx="119">
                  <c:v>970</c:v>
                </c:pt>
                <c:pt idx="120">
                  <c:v>980</c:v>
                </c:pt>
                <c:pt idx="121">
                  <c:v>976</c:v>
                </c:pt>
                <c:pt idx="122">
                  <c:v>964</c:v>
                </c:pt>
                <c:pt idx="123">
                  <c:v>959</c:v>
                </c:pt>
                <c:pt idx="124">
                  <c:v>961</c:v>
                </c:pt>
                <c:pt idx="125">
                  <c:v>963</c:v>
                </c:pt>
                <c:pt idx="126">
                  <c:v>965</c:v>
                </c:pt>
                <c:pt idx="127">
                  <c:v>967</c:v>
                </c:pt>
                <c:pt idx="128">
                  <c:v>965</c:v>
                </c:pt>
                <c:pt idx="129">
                  <c:v>969</c:v>
                </c:pt>
                <c:pt idx="130">
                  <c:v>962</c:v>
                </c:pt>
                <c:pt idx="131">
                  <c:v>956</c:v>
                </c:pt>
                <c:pt idx="132">
                  <c:v>959</c:v>
                </c:pt>
                <c:pt idx="133">
                  <c:v>966</c:v>
                </c:pt>
                <c:pt idx="134">
                  <c:v>965</c:v>
                </c:pt>
                <c:pt idx="135">
                  <c:v>955</c:v>
                </c:pt>
                <c:pt idx="136">
                  <c:v>945</c:v>
                </c:pt>
                <c:pt idx="137">
                  <c:v>944</c:v>
                </c:pt>
                <c:pt idx="138">
                  <c:v>952</c:v>
                </c:pt>
                <c:pt idx="139">
                  <c:v>944</c:v>
                </c:pt>
                <c:pt idx="140">
                  <c:v>947</c:v>
                </c:pt>
                <c:pt idx="141">
                  <c:v>952</c:v>
                </c:pt>
                <c:pt idx="142">
                  <c:v>954</c:v>
                </c:pt>
                <c:pt idx="143">
                  <c:v>952</c:v>
                </c:pt>
                <c:pt idx="144">
                  <c:v>949</c:v>
                </c:pt>
                <c:pt idx="145">
                  <c:v>964</c:v>
                </c:pt>
                <c:pt idx="146">
                  <c:v>956</c:v>
                </c:pt>
                <c:pt idx="147">
                  <c:v>950</c:v>
                </c:pt>
                <c:pt idx="148">
                  <c:v>949</c:v>
                </c:pt>
                <c:pt idx="149">
                  <c:v>945</c:v>
                </c:pt>
                <c:pt idx="150">
                  <c:v>938</c:v>
                </c:pt>
                <c:pt idx="151">
                  <c:v>938</c:v>
                </c:pt>
                <c:pt idx="152">
                  <c:v>937</c:v>
                </c:pt>
                <c:pt idx="153">
                  <c:v>932</c:v>
                </c:pt>
                <c:pt idx="154">
                  <c:v>941</c:v>
                </c:pt>
                <c:pt idx="155">
                  <c:v>940</c:v>
                </c:pt>
                <c:pt idx="156">
                  <c:v>941</c:v>
                </c:pt>
                <c:pt idx="157">
                  <c:v>934</c:v>
                </c:pt>
                <c:pt idx="158">
                  <c:v>933</c:v>
                </c:pt>
                <c:pt idx="159">
                  <c:v>935</c:v>
                </c:pt>
                <c:pt idx="160">
                  <c:v>926</c:v>
                </c:pt>
                <c:pt idx="161">
                  <c:v>923</c:v>
                </c:pt>
                <c:pt idx="162">
                  <c:v>920</c:v>
                </c:pt>
                <c:pt idx="163">
                  <c:v>923</c:v>
                </c:pt>
                <c:pt idx="164">
                  <c:v>919</c:v>
                </c:pt>
                <c:pt idx="165">
                  <c:v>918</c:v>
                </c:pt>
                <c:pt idx="166">
                  <c:v>926</c:v>
                </c:pt>
                <c:pt idx="167">
                  <c:v>925</c:v>
                </c:pt>
                <c:pt idx="168">
                  <c:v>921</c:v>
                </c:pt>
                <c:pt idx="169">
                  <c:v>923</c:v>
                </c:pt>
                <c:pt idx="170">
                  <c:v>923</c:v>
                </c:pt>
                <c:pt idx="171">
                  <c:v>923</c:v>
                </c:pt>
                <c:pt idx="172">
                  <c:v>932</c:v>
                </c:pt>
                <c:pt idx="173">
                  <c:v>919</c:v>
                </c:pt>
                <c:pt idx="174">
                  <c:v>913</c:v>
                </c:pt>
                <c:pt idx="175">
                  <c:v>912</c:v>
                </c:pt>
                <c:pt idx="176">
                  <c:v>910</c:v>
                </c:pt>
                <c:pt idx="177">
                  <c:v>916</c:v>
                </c:pt>
                <c:pt idx="178">
                  <c:v>908</c:v>
                </c:pt>
                <c:pt idx="179">
                  <c:v>924</c:v>
                </c:pt>
                <c:pt idx="180">
                  <c:v>915</c:v>
                </c:pt>
                <c:pt idx="181">
                  <c:v>919</c:v>
                </c:pt>
                <c:pt idx="182">
                  <c:v>916</c:v>
                </c:pt>
                <c:pt idx="183">
                  <c:v>914</c:v>
                </c:pt>
                <c:pt idx="184">
                  <c:v>921</c:v>
                </c:pt>
                <c:pt idx="185">
                  <c:v>919</c:v>
                </c:pt>
                <c:pt idx="186">
                  <c:v>909</c:v>
                </c:pt>
                <c:pt idx="187">
                  <c:v>912</c:v>
                </c:pt>
                <c:pt idx="188">
                  <c:v>906</c:v>
                </c:pt>
                <c:pt idx="189">
                  <c:v>905</c:v>
                </c:pt>
                <c:pt idx="190">
                  <c:v>915</c:v>
                </c:pt>
                <c:pt idx="191">
                  <c:v>921</c:v>
                </c:pt>
                <c:pt idx="192">
                  <c:v>918</c:v>
                </c:pt>
                <c:pt idx="193">
                  <c:v>914</c:v>
                </c:pt>
                <c:pt idx="194">
                  <c:v>916</c:v>
                </c:pt>
                <c:pt idx="195">
                  <c:v>924</c:v>
                </c:pt>
                <c:pt idx="196">
                  <c:v>920</c:v>
                </c:pt>
                <c:pt idx="197">
                  <c:v>916</c:v>
                </c:pt>
                <c:pt idx="198">
                  <c:v>917</c:v>
                </c:pt>
                <c:pt idx="199">
                  <c:v>918</c:v>
                </c:pt>
                <c:pt idx="200">
                  <c:v>919</c:v>
                </c:pt>
                <c:pt idx="201">
                  <c:v>915</c:v>
                </c:pt>
                <c:pt idx="202">
                  <c:v>934</c:v>
                </c:pt>
                <c:pt idx="203">
                  <c:v>905</c:v>
                </c:pt>
                <c:pt idx="204">
                  <c:v>919</c:v>
                </c:pt>
                <c:pt idx="205">
                  <c:v>910</c:v>
                </c:pt>
                <c:pt idx="206">
                  <c:v>909</c:v>
                </c:pt>
                <c:pt idx="207">
                  <c:v>908</c:v>
                </c:pt>
                <c:pt idx="208">
                  <c:v>915</c:v>
                </c:pt>
                <c:pt idx="209">
                  <c:v>901</c:v>
                </c:pt>
                <c:pt idx="210">
                  <c:v>905</c:v>
                </c:pt>
                <c:pt idx="211">
                  <c:v>911</c:v>
                </c:pt>
                <c:pt idx="212">
                  <c:v>906</c:v>
                </c:pt>
                <c:pt idx="213">
                  <c:v>917</c:v>
                </c:pt>
                <c:pt idx="214">
                  <c:v>916</c:v>
                </c:pt>
                <c:pt idx="215">
                  <c:v>908</c:v>
                </c:pt>
                <c:pt idx="216">
                  <c:v>902</c:v>
                </c:pt>
                <c:pt idx="217">
                  <c:v>911</c:v>
                </c:pt>
                <c:pt idx="218">
                  <c:v>913</c:v>
                </c:pt>
                <c:pt idx="219">
                  <c:v>914</c:v>
                </c:pt>
                <c:pt idx="220">
                  <c:v>905</c:v>
                </c:pt>
                <c:pt idx="221">
                  <c:v>902</c:v>
                </c:pt>
                <c:pt idx="222">
                  <c:v>902</c:v>
                </c:pt>
                <c:pt idx="223">
                  <c:v>907</c:v>
                </c:pt>
                <c:pt idx="224">
                  <c:v>912</c:v>
                </c:pt>
                <c:pt idx="225">
                  <c:v>926</c:v>
                </c:pt>
                <c:pt idx="226">
                  <c:v>940</c:v>
                </c:pt>
                <c:pt idx="227">
                  <c:v>910</c:v>
                </c:pt>
                <c:pt idx="228">
                  <c:v>881</c:v>
                </c:pt>
                <c:pt idx="229">
                  <c:v>967</c:v>
                </c:pt>
                <c:pt idx="230">
                  <c:v>913</c:v>
                </c:pt>
                <c:pt idx="231">
                  <c:v>910</c:v>
                </c:pt>
                <c:pt idx="232">
                  <c:v>904</c:v>
                </c:pt>
                <c:pt idx="233">
                  <c:v>912</c:v>
                </c:pt>
                <c:pt idx="234">
                  <c:v>909</c:v>
                </c:pt>
                <c:pt idx="235">
                  <c:v>916</c:v>
                </c:pt>
                <c:pt idx="236">
                  <c:v>923</c:v>
                </c:pt>
                <c:pt idx="237">
                  <c:v>915</c:v>
                </c:pt>
                <c:pt idx="238">
                  <c:v>912</c:v>
                </c:pt>
                <c:pt idx="239">
                  <c:v>917</c:v>
                </c:pt>
                <c:pt idx="240">
                  <c:v>922</c:v>
                </c:pt>
                <c:pt idx="241">
                  <c:v>909</c:v>
                </c:pt>
                <c:pt idx="242">
                  <c:v>912</c:v>
                </c:pt>
                <c:pt idx="243">
                  <c:v>910</c:v>
                </c:pt>
                <c:pt idx="244">
                  <c:v>911</c:v>
                </c:pt>
                <c:pt idx="245">
                  <c:v>923</c:v>
                </c:pt>
                <c:pt idx="246">
                  <c:v>924</c:v>
                </c:pt>
                <c:pt idx="247">
                  <c:v>921</c:v>
                </c:pt>
                <c:pt idx="248">
                  <c:v>925</c:v>
                </c:pt>
                <c:pt idx="249">
                  <c:v>933</c:v>
                </c:pt>
                <c:pt idx="250">
                  <c:v>930</c:v>
                </c:pt>
                <c:pt idx="251">
                  <c:v>930</c:v>
                </c:pt>
                <c:pt idx="252">
                  <c:v>931</c:v>
                </c:pt>
                <c:pt idx="253">
                  <c:v>921</c:v>
                </c:pt>
                <c:pt idx="254">
                  <c:v>920</c:v>
                </c:pt>
                <c:pt idx="255">
                  <c:v>912</c:v>
                </c:pt>
                <c:pt idx="256">
                  <c:v>921</c:v>
                </c:pt>
                <c:pt idx="257">
                  <c:v>928</c:v>
                </c:pt>
                <c:pt idx="258">
                  <c:v>913</c:v>
                </c:pt>
                <c:pt idx="259">
                  <c:v>916</c:v>
                </c:pt>
                <c:pt idx="260">
                  <c:v>933</c:v>
                </c:pt>
                <c:pt idx="261">
                  <c:v>948</c:v>
                </c:pt>
                <c:pt idx="262">
                  <c:v>914</c:v>
                </c:pt>
                <c:pt idx="263">
                  <c:v>962</c:v>
                </c:pt>
                <c:pt idx="264">
                  <c:v>913</c:v>
                </c:pt>
                <c:pt idx="265">
                  <c:v>912</c:v>
                </c:pt>
                <c:pt idx="266">
                  <c:v>921</c:v>
                </c:pt>
                <c:pt idx="267">
                  <c:v>918</c:v>
                </c:pt>
                <c:pt idx="268">
                  <c:v>920</c:v>
                </c:pt>
                <c:pt idx="269">
                  <c:v>921</c:v>
                </c:pt>
                <c:pt idx="270">
                  <c:v>918</c:v>
                </c:pt>
                <c:pt idx="271">
                  <c:v>917</c:v>
                </c:pt>
                <c:pt idx="272">
                  <c:v>923</c:v>
                </c:pt>
                <c:pt idx="273">
                  <c:v>936</c:v>
                </c:pt>
                <c:pt idx="274">
                  <c:v>924</c:v>
                </c:pt>
                <c:pt idx="275">
                  <c:v>919</c:v>
                </c:pt>
                <c:pt idx="276">
                  <c:v>914</c:v>
                </c:pt>
                <c:pt idx="277">
                  <c:v>915</c:v>
                </c:pt>
                <c:pt idx="278">
                  <c:v>919</c:v>
                </c:pt>
                <c:pt idx="279">
                  <c:v>919</c:v>
                </c:pt>
                <c:pt idx="280">
                  <c:v>914</c:v>
                </c:pt>
                <c:pt idx="281">
                  <c:v>923</c:v>
                </c:pt>
                <c:pt idx="282">
                  <c:v>925</c:v>
                </c:pt>
                <c:pt idx="283">
                  <c:v>1234</c:v>
                </c:pt>
                <c:pt idx="284">
                  <c:v>1264</c:v>
                </c:pt>
                <c:pt idx="285">
                  <c:v>1249</c:v>
                </c:pt>
                <c:pt idx="286">
                  <c:v>1254</c:v>
                </c:pt>
                <c:pt idx="287">
                  <c:v>1247</c:v>
                </c:pt>
                <c:pt idx="288">
                  <c:v>1241</c:v>
                </c:pt>
                <c:pt idx="289">
                  <c:v>1250</c:v>
                </c:pt>
                <c:pt idx="290">
                  <c:v>1253</c:v>
                </c:pt>
                <c:pt idx="291">
                  <c:v>1258</c:v>
                </c:pt>
                <c:pt idx="292">
                  <c:v>1253</c:v>
                </c:pt>
                <c:pt idx="293">
                  <c:v>1272</c:v>
                </c:pt>
                <c:pt idx="294">
                  <c:v>1250</c:v>
                </c:pt>
                <c:pt idx="295">
                  <c:v>1261</c:v>
                </c:pt>
                <c:pt idx="296">
                  <c:v>1247</c:v>
                </c:pt>
                <c:pt idx="297">
                  <c:v>1249</c:v>
                </c:pt>
                <c:pt idx="298">
                  <c:v>1256</c:v>
                </c:pt>
                <c:pt idx="299">
                  <c:v>1246</c:v>
                </c:pt>
                <c:pt idx="300">
                  <c:v>1251</c:v>
                </c:pt>
                <c:pt idx="301">
                  <c:v>1261</c:v>
                </c:pt>
                <c:pt idx="302">
                  <c:v>1262</c:v>
                </c:pt>
                <c:pt idx="303">
                  <c:v>1261</c:v>
                </c:pt>
                <c:pt idx="304">
                  <c:v>1260</c:v>
                </c:pt>
                <c:pt idx="305">
                  <c:v>1263</c:v>
                </c:pt>
                <c:pt idx="306">
                  <c:v>1267</c:v>
                </c:pt>
                <c:pt idx="307">
                  <c:v>1255</c:v>
                </c:pt>
                <c:pt idx="308">
                  <c:v>1250</c:v>
                </c:pt>
                <c:pt idx="309">
                  <c:v>1251</c:v>
                </c:pt>
                <c:pt idx="310">
                  <c:v>1245</c:v>
                </c:pt>
                <c:pt idx="311">
                  <c:v>1244</c:v>
                </c:pt>
                <c:pt idx="312">
                  <c:v>1257</c:v>
                </c:pt>
                <c:pt idx="313">
                  <c:v>1263</c:v>
                </c:pt>
                <c:pt idx="314">
                  <c:v>1261</c:v>
                </c:pt>
                <c:pt idx="315">
                  <c:v>1272</c:v>
                </c:pt>
                <c:pt idx="316">
                  <c:v>1258</c:v>
                </c:pt>
                <c:pt idx="317">
                  <c:v>1252</c:v>
                </c:pt>
                <c:pt idx="318">
                  <c:v>1251</c:v>
                </c:pt>
                <c:pt idx="319">
                  <c:v>1256</c:v>
                </c:pt>
                <c:pt idx="320">
                  <c:v>1253</c:v>
                </c:pt>
                <c:pt idx="321">
                  <c:v>1246</c:v>
                </c:pt>
                <c:pt idx="322">
                  <c:v>1249</c:v>
                </c:pt>
                <c:pt idx="323">
                  <c:v>1243</c:v>
                </c:pt>
                <c:pt idx="324">
                  <c:v>1252</c:v>
                </c:pt>
                <c:pt idx="325">
                  <c:v>1254</c:v>
                </c:pt>
                <c:pt idx="326">
                  <c:v>1250</c:v>
                </c:pt>
                <c:pt idx="327">
                  <c:v>1250</c:v>
                </c:pt>
                <c:pt idx="328">
                  <c:v>1242</c:v>
                </c:pt>
                <c:pt idx="329">
                  <c:v>1238</c:v>
                </c:pt>
                <c:pt idx="330">
                  <c:v>1239</c:v>
                </c:pt>
                <c:pt idx="331">
                  <c:v>1238</c:v>
                </c:pt>
                <c:pt idx="332">
                  <c:v>1235</c:v>
                </c:pt>
                <c:pt idx="333">
                  <c:v>1238</c:v>
                </c:pt>
                <c:pt idx="334">
                  <c:v>1253</c:v>
                </c:pt>
                <c:pt idx="335">
                  <c:v>1242</c:v>
                </c:pt>
                <c:pt idx="336">
                  <c:v>1237</c:v>
                </c:pt>
                <c:pt idx="337">
                  <c:v>1197</c:v>
                </c:pt>
                <c:pt idx="338">
                  <c:v>1192</c:v>
                </c:pt>
                <c:pt idx="339">
                  <c:v>1193</c:v>
                </c:pt>
                <c:pt idx="340">
                  <c:v>1191</c:v>
                </c:pt>
                <c:pt idx="341">
                  <c:v>1165</c:v>
                </c:pt>
                <c:pt idx="342">
                  <c:v>618</c:v>
                </c:pt>
                <c:pt idx="343">
                  <c:v>248</c:v>
                </c:pt>
                <c:pt idx="344">
                  <c:v>164</c:v>
                </c:pt>
                <c:pt idx="345">
                  <c:v>274</c:v>
                </c:pt>
                <c:pt idx="346">
                  <c:v>260</c:v>
                </c:pt>
                <c:pt idx="347">
                  <c:v>633</c:v>
                </c:pt>
                <c:pt idx="348">
                  <c:v>779</c:v>
                </c:pt>
                <c:pt idx="349">
                  <c:v>788</c:v>
                </c:pt>
                <c:pt idx="350">
                  <c:v>541</c:v>
                </c:pt>
                <c:pt idx="351">
                  <c:v>651</c:v>
                </c:pt>
                <c:pt idx="352">
                  <c:v>530</c:v>
                </c:pt>
                <c:pt idx="353">
                  <c:v>469</c:v>
                </c:pt>
                <c:pt idx="354">
                  <c:v>176</c:v>
                </c:pt>
                <c:pt idx="355">
                  <c:v>224</c:v>
                </c:pt>
                <c:pt idx="356">
                  <c:v>501</c:v>
                </c:pt>
                <c:pt idx="357">
                  <c:v>149</c:v>
                </c:pt>
                <c:pt idx="358">
                  <c:v>144</c:v>
                </c:pt>
                <c:pt idx="359">
                  <c:v>71</c:v>
                </c:pt>
                <c:pt idx="360">
                  <c:v>1</c:v>
                </c:pt>
                <c:pt idx="361">
                  <c:v>0</c:v>
                </c:pt>
                <c:pt idx="362">
                  <c:v>0</c:v>
                </c:pt>
              </c:numCache>
            </c:numRef>
          </c:val>
          <c:smooth val="0"/>
          <c:extLst>
            <c:ext xmlns:c16="http://schemas.microsoft.com/office/drawing/2014/chart" uri="{C3380CC4-5D6E-409C-BE32-E72D297353CC}">
              <c16:uniqueId val="{00000000-B366-47CC-BE84-CA8A4543AF71}"/>
            </c:ext>
          </c:extLst>
        </c:ser>
        <c:ser>
          <c:idx val="1"/>
          <c:order val="1"/>
          <c:spPr>
            <a:ln w="0" cap="rnd">
              <a:solidFill>
                <a:schemeClr val="accent2"/>
              </a:solidFill>
              <a:round/>
            </a:ln>
            <a:effectLst/>
          </c:spPr>
          <c:marker>
            <c:symbol val="none"/>
          </c:marker>
          <c:cat>
            <c:numRef>
              <c:f>Lithua_Sweden_600LPF_125Ah!$A$2:$A$364</c:f>
              <c:numCache>
                <c:formatCode>General</c:formatCode>
                <c:ptCount val="36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numCache>
            </c:numRef>
          </c:cat>
          <c:val>
            <c:numRef>
              <c:f>Lithua_Sweden_600LPF_125Ah!$D$2:$D$364</c:f>
              <c:numCache>
                <c:formatCode>General</c:formatCode>
                <c:ptCount val="363"/>
                <c:pt idx="0">
                  <c:v>24.700272869226399</c:v>
                </c:pt>
                <c:pt idx="1">
                  <c:v>-0.15000035242832921</c:v>
                </c:pt>
                <c:pt idx="2">
                  <c:v>16.999791702174662</c:v>
                </c:pt>
                <c:pt idx="3">
                  <c:v>50.861268301082397</c:v>
                </c:pt>
                <c:pt idx="4">
                  <c:v>73.966799355747597</c:v>
                </c:pt>
                <c:pt idx="5">
                  <c:v>32.908086929004597</c:v>
                </c:pt>
                <c:pt idx="6">
                  <c:v>7.9021562654513602</c:v>
                </c:pt>
                <c:pt idx="7">
                  <c:v>-6.1211992414023397</c:v>
                </c:pt>
                <c:pt idx="8">
                  <c:v>-14.143898807863341</c:v>
                </c:pt>
                <c:pt idx="9">
                  <c:v>-16.236980645036521</c:v>
                </c:pt>
                <c:pt idx="10">
                  <c:v>-16.462090126692281</c:v>
                </c:pt>
                <c:pt idx="11">
                  <c:v>-16.396102331052798</c:v>
                </c:pt>
                <c:pt idx="12">
                  <c:v>-10.25144453252576</c:v>
                </c:pt>
                <c:pt idx="13">
                  <c:v>88.425332272574593</c:v>
                </c:pt>
                <c:pt idx="14">
                  <c:v>81.454669240472199</c:v>
                </c:pt>
                <c:pt idx="15">
                  <c:v>-38.230298659972597</c:v>
                </c:pt>
                <c:pt idx="16">
                  <c:v>-92.929367301059798</c:v>
                </c:pt>
                <c:pt idx="17">
                  <c:v>-65.564005342819797</c:v>
                </c:pt>
                <c:pt idx="18">
                  <c:v>10.04157675023602</c:v>
                </c:pt>
                <c:pt idx="19">
                  <c:v>139.85951590843121</c:v>
                </c:pt>
                <c:pt idx="20">
                  <c:v>41.619976483364603</c:v>
                </c:pt>
                <c:pt idx="21">
                  <c:v>3.3713234740250799</c:v>
                </c:pt>
                <c:pt idx="22">
                  <c:v>-15.595902296893881</c:v>
                </c:pt>
                <c:pt idx="23">
                  <c:v>-21.1355636788374</c:v>
                </c:pt>
                <c:pt idx="24">
                  <c:v>112.3441642126936</c:v>
                </c:pt>
                <c:pt idx="25">
                  <c:v>94.982930178347402</c:v>
                </c:pt>
                <c:pt idx="26">
                  <c:v>32.380201144745001</c:v>
                </c:pt>
                <c:pt idx="27">
                  <c:v>-1.2473115892536559</c:v>
                </c:pt>
                <c:pt idx="28">
                  <c:v>-40.1520280351194</c:v>
                </c:pt>
                <c:pt idx="29">
                  <c:v>-27.484025898748399</c:v>
                </c:pt>
                <c:pt idx="30">
                  <c:v>-34.983765280855202</c:v>
                </c:pt>
                <c:pt idx="31">
                  <c:v>-41.835003098899001</c:v>
                </c:pt>
                <c:pt idx="32">
                  <c:v>-49.686376797550402</c:v>
                </c:pt>
                <c:pt idx="33">
                  <c:v>-174.5631686181018</c:v>
                </c:pt>
                <c:pt idx="34">
                  <c:v>128.99641939203181</c:v>
                </c:pt>
                <c:pt idx="35">
                  <c:v>108.82114472573321</c:v>
                </c:pt>
                <c:pt idx="36">
                  <c:v>48.211214949692</c:v>
                </c:pt>
                <c:pt idx="37">
                  <c:v>16.917895477450259</c:v>
                </c:pt>
                <c:pt idx="38">
                  <c:v>-174.28032542428781</c:v>
                </c:pt>
                <c:pt idx="39">
                  <c:v>-174.6342239923016</c:v>
                </c:pt>
                <c:pt idx="40">
                  <c:v>127.51210751086001</c:v>
                </c:pt>
                <c:pt idx="41">
                  <c:v>88.514639667734201</c:v>
                </c:pt>
                <c:pt idx="42">
                  <c:v>39.238974516571602</c:v>
                </c:pt>
                <c:pt idx="43">
                  <c:v>26.741675419193399</c:v>
                </c:pt>
                <c:pt idx="44">
                  <c:v>38.3446053143632</c:v>
                </c:pt>
                <c:pt idx="45">
                  <c:v>-23.108420071876001</c:v>
                </c:pt>
                <c:pt idx="46">
                  <c:v>-35.207951870612597</c:v>
                </c:pt>
                <c:pt idx="47">
                  <c:v>-58.840867161132998</c:v>
                </c:pt>
                <c:pt idx="48">
                  <c:v>-11.43680236607282</c:v>
                </c:pt>
                <c:pt idx="49">
                  <c:v>-62.175890310385803</c:v>
                </c:pt>
                <c:pt idx="50">
                  <c:v>-54.428255425523801</c:v>
                </c:pt>
                <c:pt idx="51">
                  <c:v>-47.741109266022796</c:v>
                </c:pt>
                <c:pt idx="52">
                  <c:v>-42.934738491122197</c:v>
                </c:pt>
                <c:pt idx="53">
                  <c:v>-37.086992676522001</c:v>
                </c:pt>
                <c:pt idx="54">
                  <c:v>-8.9753511512966195</c:v>
                </c:pt>
                <c:pt idx="55">
                  <c:v>-4.8942712794419396</c:v>
                </c:pt>
                <c:pt idx="56">
                  <c:v>9.6294207547409396</c:v>
                </c:pt>
                <c:pt idx="57">
                  <c:v>-26.5736324033888</c:v>
                </c:pt>
                <c:pt idx="58">
                  <c:v>-23.571778099541</c:v>
                </c:pt>
                <c:pt idx="59">
                  <c:v>-17.9611705596406</c:v>
                </c:pt>
                <c:pt idx="60">
                  <c:v>-20.111215034065602</c:v>
                </c:pt>
                <c:pt idx="61">
                  <c:v>-20.2228153920442</c:v>
                </c:pt>
                <c:pt idx="62">
                  <c:v>-16.186595510682441</c:v>
                </c:pt>
                <c:pt idx="63">
                  <c:v>-37.700376395887602</c:v>
                </c:pt>
                <c:pt idx="64">
                  <c:v>7.09612054901186</c:v>
                </c:pt>
                <c:pt idx="65">
                  <c:v>30.7524589503568</c:v>
                </c:pt>
                <c:pt idx="66">
                  <c:v>-162.77053425876241</c:v>
                </c:pt>
                <c:pt idx="67">
                  <c:v>-118.301045183341</c:v>
                </c:pt>
                <c:pt idx="68">
                  <c:v>-80.2922527236896</c:v>
                </c:pt>
                <c:pt idx="69">
                  <c:v>-44.479301002966402</c:v>
                </c:pt>
                <c:pt idx="70">
                  <c:v>-9.3888931395281805</c:v>
                </c:pt>
                <c:pt idx="71">
                  <c:v>3.9254253716485601</c:v>
                </c:pt>
                <c:pt idx="72">
                  <c:v>31.146977312634</c:v>
                </c:pt>
                <c:pt idx="73">
                  <c:v>31.0340246516636</c:v>
                </c:pt>
                <c:pt idx="74">
                  <c:v>38.729394474539397</c:v>
                </c:pt>
                <c:pt idx="75">
                  <c:v>40.666107170504198</c:v>
                </c:pt>
                <c:pt idx="76">
                  <c:v>39.482361035249397</c:v>
                </c:pt>
                <c:pt idx="77">
                  <c:v>37.905989460002402</c:v>
                </c:pt>
                <c:pt idx="78">
                  <c:v>32.034167370725598</c:v>
                </c:pt>
                <c:pt idx="79">
                  <c:v>29.261083717366599</c:v>
                </c:pt>
                <c:pt idx="80">
                  <c:v>32.8159078066966</c:v>
                </c:pt>
                <c:pt idx="81">
                  <c:v>40.556306994168999</c:v>
                </c:pt>
                <c:pt idx="82">
                  <c:v>26.134297698255601</c:v>
                </c:pt>
                <c:pt idx="83">
                  <c:v>15.31868465790496</c:v>
                </c:pt>
                <c:pt idx="84">
                  <c:v>9.8225754991720997</c:v>
                </c:pt>
                <c:pt idx="85">
                  <c:v>1.5283584170495019</c:v>
                </c:pt>
                <c:pt idx="86">
                  <c:v>2.4079473024523801</c:v>
                </c:pt>
                <c:pt idx="87">
                  <c:v>-1.2302315541375539</c:v>
                </c:pt>
                <c:pt idx="88">
                  <c:v>-5.3481602571730003</c:v>
                </c:pt>
                <c:pt idx="89">
                  <c:v>-2.99118920959038</c:v>
                </c:pt>
                <c:pt idx="90">
                  <c:v>7.0489860458583804</c:v>
                </c:pt>
                <c:pt idx="91">
                  <c:v>-0.42892604192913197</c:v>
                </c:pt>
                <c:pt idx="92">
                  <c:v>0.25244386608467201</c:v>
                </c:pt>
                <c:pt idx="93">
                  <c:v>-3.4400912096318801</c:v>
                </c:pt>
                <c:pt idx="94">
                  <c:v>-8.3395327619367396</c:v>
                </c:pt>
                <c:pt idx="95">
                  <c:v>4.3900770166990997</c:v>
                </c:pt>
                <c:pt idx="96">
                  <c:v>-0.304946280371928</c:v>
                </c:pt>
                <c:pt idx="97">
                  <c:v>-8.5042541691570595</c:v>
                </c:pt>
                <c:pt idx="98">
                  <c:v>3.6199383580570399</c:v>
                </c:pt>
                <c:pt idx="99">
                  <c:v>1.855771356923448</c:v>
                </c:pt>
                <c:pt idx="100">
                  <c:v>-1.08958886401249</c:v>
                </c:pt>
                <c:pt idx="101">
                  <c:v>4.3965138653419</c:v>
                </c:pt>
                <c:pt idx="102">
                  <c:v>-3.6207582436932602</c:v>
                </c:pt>
                <c:pt idx="103">
                  <c:v>-1.522790818884284</c:v>
                </c:pt>
                <c:pt idx="104">
                  <c:v>-8.3156759815230608</c:v>
                </c:pt>
                <c:pt idx="105">
                  <c:v>-7.6715755734111397</c:v>
                </c:pt>
                <c:pt idx="106">
                  <c:v>5.5099760096269002</c:v>
                </c:pt>
                <c:pt idx="107">
                  <c:v>1.070156257222356</c:v>
                </c:pt>
                <c:pt idx="108">
                  <c:v>8.7560087431504208</c:v>
                </c:pt>
                <c:pt idx="109">
                  <c:v>15.3468873915813</c:v>
                </c:pt>
                <c:pt idx="110">
                  <c:v>2.7000730145132401</c:v>
                </c:pt>
                <c:pt idx="111">
                  <c:v>-1.116919001439348</c:v>
                </c:pt>
                <c:pt idx="112">
                  <c:v>-0.37756507648551402</c:v>
                </c:pt>
                <c:pt idx="113">
                  <c:v>-4.8355836778464401</c:v>
                </c:pt>
                <c:pt idx="114">
                  <c:v>-2.73334418324034</c:v>
                </c:pt>
                <c:pt idx="115">
                  <c:v>1.31037466823237</c:v>
                </c:pt>
                <c:pt idx="116">
                  <c:v>4.0408883268944598</c:v>
                </c:pt>
                <c:pt idx="117">
                  <c:v>-1.70873199007474</c:v>
                </c:pt>
                <c:pt idx="118">
                  <c:v>-3.10898566301214</c:v>
                </c:pt>
                <c:pt idx="119">
                  <c:v>-2.2902012027641798</c:v>
                </c:pt>
                <c:pt idx="120">
                  <c:v>6.6642327644110404</c:v>
                </c:pt>
                <c:pt idx="121">
                  <c:v>0.94554436383526796</c:v>
                </c:pt>
                <c:pt idx="122">
                  <c:v>-9.6738375705453201</c:v>
                </c:pt>
                <c:pt idx="123">
                  <c:v>-10.78898980437442</c:v>
                </c:pt>
                <c:pt idx="124">
                  <c:v>-5.3124871773314997</c:v>
                </c:pt>
                <c:pt idx="125">
                  <c:v>-1.337776972874742</c:v>
                </c:pt>
                <c:pt idx="126">
                  <c:v>1.4419393733367061</c:v>
                </c:pt>
                <c:pt idx="127">
                  <c:v>3.29065337601702</c:v>
                </c:pt>
                <c:pt idx="128">
                  <c:v>1.113879043258106</c:v>
                </c:pt>
                <c:pt idx="129">
                  <c:v>4.5501376281852597</c:v>
                </c:pt>
                <c:pt idx="130">
                  <c:v>-2.3885419542608601</c:v>
                </c:pt>
                <c:pt idx="131">
                  <c:v>-6.2229972264548596</c:v>
                </c:pt>
                <c:pt idx="132">
                  <c:v>-1.1445949619643181</c:v>
                </c:pt>
                <c:pt idx="133">
                  <c:v>5.6918216424713002</c:v>
                </c:pt>
                <c:pt idx="134">
                  <c:v>3.5226352524618401</c:v>
                </c:pt>
                <c:pt idx="135">
                  <c:v>-5.5562288316958997</c:v>
                </c:pt>
                <c:pt idx="136">
                  <c:v>-11.548135479870441</c:v>
                </c:pt>
                <c:pt idx="137">
                  <c:v>-7.7226807582873001</c:v>
                </c:pt>
                <c:pt idx="138">
                  <c:v>2.64924490287276</c:v>
                </c:pt>
                <c:pt idx="139">
                  <c:v>-3.6054946814826998</c:v>
                </c:pt>
                <c:pt idx="140">
                  <c:v>1.367047320167974</c:v>
                </c:pt>
                <c:pt idx="141">
                  <c:v>6.3502702918868597</c:v>
                </c:pt>
                <c:pt idx="142">
                  <c:v>7.0108134213200399</c:v>
                </c:pt>
                <c:pt idx="143">
                  <c:v>3.8786860520820201</c:v>
                </c:pt>
                <c:pt idx="144">
                  <c:v>0.765640755947954</c:v>
                </c:pt>
                <c:pt idx="145">
                  <c:v>13.48680962945264</c:v>
                </c:pt>
                <c:pt idx="146">
                  <c:v>2.6209914640724401</c:v>
                </c:pt>
                <c:pt idx="147">
                  <c:v>-3.2425211553841802</c:v>
                </c:pt>
                <c:pt idx="148">
                  <c:v>-2.98010122485708</c:v>
                </c:pt>
                <c:pt idx="149">
                  <c:v>-5.1610054045729399</c:v>
                </c:pt>
                <c:pt idx="150">
                  <c:v>-8.9178690630022395</c:v>
                </c:pt>
                <c:pt idx="151">
                  <c:v>-5.3289622374102796</c:v>
                </c:pt>
                <c:pt idx="152">
                  <c:v>-3.4916001128954601</c:v>
                </c:pt>
                <c:pt idx="153">
                  <c:v>-5.3970775149454404</c:v>
                </c:pt>
                <c:pt idx="154">
                  <c:v>5.0748345030820001</c:v>
                </c:pt>
                <c:pt idx="155">
                  <c:v>3.72861241170988</c:v>
                </c:pt>
                <c:pt idx="156">
                  <c:v>4.3138384002682404</c:v>
                </c:pt>
                <c:pt idx="157">
                  <c:v>-2.0568141995818801</c:v>
                </c:pt>
                <c:pt idx="158">
                  <c:v>-1.3462866169943959</c:v>
                </c:pt>
                <c:pt idx="159">
                  <c:v>1.663627435980674</c:v>
                </c:pt>
                <c:pt idx="160">
                  <c:v>-5.4256890997453002</c:v>
                </c:pt>
                <c:pt idx="161">
                  <c:v>-5.0578936189952604</c:v>
                </c:pt>
                <c:pt idx="162">
                  <c:v>-4.5946053021359603</c:v>
                </c:pt>
                <c:pt idx="163">
                  <c:v>0.84700295009711402</c:v>
                </c:pt>
                <c:pt idx="164">
                  <c:v>-1.269090113819072</c:v>
                </c:pt>
                <c:pt idx="165">
                  <c:v>-0.175136319085647</c:v>
                </c:pt>
                <c:pt idx="166">
                  <c:v>7.9633418950903199</c:v>
                </c:pt>
                <c:pt idx="167">
                  <c:v>5.7242222647405798</c:v>
                </c:pt>
                <c:pt idx="168">
                  <c:v>1.5187094921609119</c:v>
                </c:pt>
                <c:pt idx="169">
                  <c:v>3.5547324176507602</c:v>
                </c:pt>
                <c:pt idx="170">
                  <c:v>3.1384299834710001</c:v>
                </c:pt>
                <c:pt idx="171">
                  <c:v>2.7302626221644002</c:v>
                </c:pt>
                <c:pt idx="172">
                  <c:v>9.7409990423620592</c:v>
                </c:pt>
                <c:pt idx="173">
                  <c:v>-4.0113910443580796</c:v>
                </c:pt>
                <c:pt idx="174">
                  <c:v>-7.3667941768568204</c:v>
                </c:pt>
                <c:pt idx="175">
                  <c:v>-5.2109332460965199</c:v>
                </c:pt>
                <c:pt idx="176">
                  <c:v>-4.3611560680582997</c:v>
                </c:pt>
                <c:pt idx="177">
                  <c:v>2.9596917715058</c:v>
                </c:pt>
                <c:pt idx="178">
                  <c:v>-3.73119948673888</c:v>
                </c:pt>
                <c:pt idx="179">
                  <c:v>11.619400133281999</c:v>
                </c:pt>
                <c:pt idx="180">
                  <c:v>0.94183081674295599</c:v>
                </c:pt>
                <c:pt idx="181">
                  <c:v>4.3981049804584202</c:v>
                </c:pt>
                <c:pt idx="182">
                  <c:v>0.79683535793945404</c:v>
                </c:pt>
                <c:pt idx="183">
                  <c:v>-0.83627883114065604</c:v>
                </c:pt>
                <c:pt idx="184">
                  <c:v>5.4888966929441203</c:v>
                </c:pt>
                <c:pt idx="185">
                  <c:v>2.1298605835086999</c:v>
                </c:pt>
                <c:pt idx="186">
                  <c:v>-6.7869105423412801</c:v>
                </c:pt>
                <c:pt idx="187">
                  <c:v>-1.830470083996464</c:v>
                </c:pt>
                <c:pt idx="188">
                  <c:v>-5.8079394560265003</c:v>
                </c:pt>
                <c:pt idx="189">
                  <c:v>-4.1350013710985598</c:v>
                </c:pt>
                <c:pt idx="190">
                  <c:v>6.1816326887260802</c:v>
                </c:pt>
                <c:pt idx="191">
                  <c:v>9.5688416230667404</c:v>
                </c:pt>
                <c:pt idx="192">
                  <c:v>4.0717057462326203</c:v>
                </c:pt>
                <c:pt idx="193">
                  <c:v>-0.60678795854932399</c:v>
                </c:pt>
                <c:pt idx="194">
                  <c:v>1.1992192809605919</c:v>
                </c:pt>
                <c:pt idx="195">
                  <c:v>7.2914068833504402</c:v>
                </c:pt>
                <c:pt idx="196">
                  <c:v>1.240964602970724</c:v>
                </c:pt>
                <c:pt idx="197">
                  <c:v>-2.8821055619781601</c:v>
                </c:pt>
                <c:pt idx="198">
                  <c:v>-1.432579405004542</c:v>
                </c:pt>
                <c:pt idx="199">
                  <c:v>-0.39774806602435597</c:v>
                </c:pt>
                <c:pt idx="200">
                  <c:v>0.31505677962339201</c:v>
                </c:pt>
                <c:pt idx="201">
                  <c:v>-3.32573762649396</c:v>
                </c:pt>
                <c:pt idx="202">
                  <c:v>13.253746800026279</c:v>
                </c:pt>
                <c:pt idx="203">
                  <c:v>-15.56051350996438</c:v>
                </c:pt>
                <c:pt idx="204">
                  <c:v>0.99708510583717203</c:v>
                </c:pt>
                <c:pt idx="205">
                  <c:v>-6.7839658848125399</c:v>
                </c:pt>
                <c:pt idx="206">
                  <c:v>-5.1715065609094397</c:v>
                </c:pt>
                <c:pt idx="207">
                  <c:v>-3.8704600128487399</c:v>
                </c:pt>
                <c:pt idx="208">
                  <c:v>3.7283185127598402</c:v>
                </c:pt>
                <c:pt idx="209">
                  <c:v>-8.5508165258411193</c:v>
                </c:pt>
                <c:pt idx="210">
                  <c:v>-1.672580005479934</c:v>
                </c:pt>
                <c:pt idx="211">
                  <c:v>4.6506673412223796</c:v>
                </c:pt>
                <c:pt idx="212">
                  <c:v>-0.320164616156008</c:v>
                </c:pt>
                <c:pt idx="213">
                  <c:v>9.4756921293713194</c:v>
                </c:pt>
                <c:pt idx="214">
                  <c:v>5.81878571280006</c:v>
                </c:pt>
                <c:pt idx="215">
                  <c:v>-2.61270712836032</c:v>
                </c:pt>
                <c:pt idx="216">
                  <c:v>-6.5228565366452003</c:v>
                </c:pt>
                <c:pt idx="217">
                  <c:v>3.42569692400596</c:v>
                </c:pt>
                <c:pt idx="218">
                  <c:v>4.2171152905687199</c:v>
                </c:pt>
                <c:pt idx="219">
                  <c:v>3.7551810072976801</c:v>
                </c:pt>
                <c:pt idx="220">
                  <c:v>-4.9104399800666796</c:v>
                </c:pt>
                <c:pt idx="221">
                  <c:v>-5.6013134527569397</c:v>
                </c:pt>
                <c:pt idx="222">
                  <c:v>-3.3698014922374799</c:v>
                </c:pt>
                <c:pt idx="223">
                  <c:v>2.3639957443341602</c:v>
                </c:pt>
                <c:pt idx="224">
                  <c:v>6.1066519109761597</c:v>
                </c:pt>
                <c:pt idx="225">
                  <c:v>15.743345585976099</c:v>
                </c:pt>
                <c:pt idx="226">
                  <c:v>21.5913233030114</c:v>
                </c:pt>
                <c:pt idx="227">
                  <c:v>-11.46144530147348</c:v>
                </c:pt>
                <c:pt idx="228">
                  <c:v>-32.436394008008001</c:v>
                </c:pt>
                <c:pt idx="229">
                  <c:v>49.208877377575597</c:v>
                </c:pt>
                <c:pt idx="230">
                  <c:v>-12.801506544896419</c:v>
                </c:pt>
                <c:pt idx="231">
                  <c:v>-12.1623742231502</c:v>
                </c:pt>
                <c:pt idx="232">
                  <c:v>-13.685243843199981</c:v>
                </c:pt>
                <c:pt idx="233">
                  <c:v>-2.6391841056077601</c:v>
                </c:pt>
                <c:pt idx="234">
                  <c:v>-4.1296659985565602</c:v>
                </c:pt>
                <c:pt idx="235">
                  <c:v>3.2448781250658199</c:v>
                </c:pt>
                <c:pt idx="236">
                  <c:v>8.0673674130034403</c:v>
                </c:pt>
                <c:pt idx="237">
                  <c:v>-1.3319910201291481</c:v>
                </c:pt>
                <c:pt idx="238">
                  <c:v>-3.49399113051384</c:v>
                </c:pt>
                <c:pt idx="239">
                  <c:v>1.76458678437647</c:v>
                </c:pt>
                <c:pt idx="240">
                  <c:v>5.2293679729392997</c:v>
                </c:pt>
                <c:pt idx="241">
                  <c:v>-7.43504661171922</c:v>
                </c:pt>
                <c:pt idx="242">
                  <c:v>-2.5113404791049398</c:v>
                </c:pt>
                <c:pt idx="243">
                  <c:v>-3.19962713184308</c:v>
                </c:pt>
                <c:pt idx="244">
                  <c:v>-1.0683098733599401</c:v>
                </c:pt>
                <c:pt idx="245">
                  <c:v>9.4334453427355793</c:v>
                </c:pt>
                <c:pt idx="246">
                  <c:v>7.0804172719801199</c:v>
                </c:pt>
                <c:pt idx="247">
                  <c:v>1.929684211564368</c:v>
                </c:pt>
                <c:pt idx="248">
                  <c:v>4.13736289432532</c:v>
                </c:pt>
                <c:pt idx="249">
                  <c:v>8.7497471424789008</c:v>
                </c:pt>
                <c:pt idx="250">
                  <c:v>2.4700101327577002</c:v>
                </c:pt>
                <c:pt idx="251">
                  <c:v>0.60218031554086404</c:v>
                </c:pt>
                <c:pt idx="252">
                  <c:v>0.14119599007534939</c:v>
                </c:pt>
                <c:pt idx="253">
                  <c:v>-9.2338048051221406</c:v>
                </c:pt>
                <c:pt idx="254">
                  <c:v>-7.7906253870907598</c:v>
                </c:pt>
                <c:pt idx="255">
                  <c:v>-12.2541050272436</c:v>
                </c:pt>
                <c:pt idx="256">
                  <c:v>-0.779507324554222</c:v>
                </c:pt>
                <c:pt idx="257">
                  <c:v>5.34767323368734</c:v>
                </c:pt>
                <c:pt idx="258">
                  <c:v>-8.8261550105852997</c:v>
                </c:pt>
                <c:pt idx="259">
                  <c:v>-3.2242889329313802</c:v>
                </c:pt>
                <c:pt idx="260">
                  <c:v>12.187306711187279</c:v>
                </c:pt>
                <c:pt idx="261">
                  <c:v>20.445330625067999</c:v>
                </c:pt>
                <c:pt idx="262">
                  <c:v>-15.102970150521861</c:v>
                </c:pt>
                <c:pt idx="263">
                  <c:v>28.975005924661801</c:v>
                </c:pt>
                <c:pt idx="264">
                  <c:v>-22.239991298029601</c:v>
                </c:pt>
                <c:pt idx="265">
                  <c:v>-16.484310257252559</c:v>
                </c:pt>
                <c:pt idx="266">
                  <c:v>-3.66162919521858</c:v>
                </c:pt>
                <c:pt idx="267">
                  <c:v>-4.7201479782384599</c:v>
                </c:pt>
                <c:pt idx="268">
                  <c:v>-1.1300470317960141</c:v>
                </c:pt>
                <c:pt idx="269">
                  <c:v>0.515116079749112</c:v>
                </c:pt>
                <c:pt idx="270">
                  <c:v>-1.684627380440848</c:v>
                </c:pt>
                <c:pt idx="271">
                  <c:v>-1.45375393209634</c:v>
                </c:pt>
                <c:pt idx="272">
                  <c:v>4.5123216119579403</c:v>
                </c:pt>
                <c:pt idx="273">
                  <c:v>14.09790681553606</c:v>
                </c:pt>
                <c:pt idx="274">
                  <c:v>-0.55567321047409401</c:v>
                </c:pt>
                <c:pt idx="275">
                  <c:v>-4.6618979380524399</c:v>
                </c:pt>
                <c:pt idx="276">
                  <c:v>-7.2396918028621204</c:v>
                </c:pt>
                <c:pt idx="277">
                  <c:v>-3.74584273621518</c:v>
                </c:pt>
                <c:pt idx="278">
                  <c:v>1.2277796481012959</c:v>
                </c:pt>
                <c:pt idx="279">
                  <c:v>1.2398877992522259</c:v>
                </c:pt>
                <c:pt idx="280">
                  <c:v>-2.90986081368052</c:v>
                </c:pt>
                <c:pt idx="281">
                  <c:v>5.9146486037402397</c:v>
                </c:pt>
                <c:pt idx="282">
                  <c:v>5.86387179989622</c:v>
                </c:pt>
                <c:pt idx="283">
                  <c:v>150.3736993848074</c:v>
                </c:pt>
                <c:pt idx="284">
                  <c:v>127.1006010505228</c:v>
                </c:pt>
                <c:pt idx="285">
                  <c:v>77.585208652768202</c:v>
                </c:pt>
                <c:pt idx="286">
                  <c:v>51.608068573293203</c:v>
                </c:pt>
                <c:pt idx="287">
                  <c:v>21.163726829065801</c:v>
                </c:pt>
                <c:pt idx="288">
                  <c:v>-1.352310862064054</c:v>
                </c:pt>
                <c:pt idx="289">
                  <c:v>-5.2193744189034197</c:v>
                </c:pt>
                <c:pt idx="290">
                  <c:v>-13.128922079735419</c:v>
                </c:pt>
                <c:pt idx="291">
                  <c:v>-17.07333851334548</c:v>
                </c:pt>
                <c:pt idx="292">
                  <c:v>-28.642680303942999</c:v>
                </c:pt>
                <c:pt idx="293">
                  <c:v>-15.62652691087856</c:v>
                </c:pt>
                <c:pt idx="294">
                  <c:v>-41.565354144277997</c:v>
                </c:pt>
                <c:pt idx="295">
                  <c:v>-31.996835495584602</c:v>
                </c:pt>
                <c:pt idx="296">
                  <c:v>-46.044865539305398</c:v>
                </c:pt>
                <c:pt idx="297">
                  <c:v>-42.0475699452792</c:v>
                </c:pt>
                <c:pt idx="298">
                  <c:v>-33.289419302851996</c:v>
                </c:pt>
                <c:pt idx="299">
                  <c:v>-40.713876107939399</c:v>
                </c:pt>
                <c:pt idx="300">
                  <c:v>-32.267812626645998</c:v>
                </c:pt>
                <c:pt idx="301">
                  <c:v>-20.108390745490802</c:v>
                </c:pt>
                <c:pt idx="302">
                  <c:v>-17.85510927597252</c:v>
                </c:pt>
                <c:pt idx="303">
                  <c:v>-17.40167955623442</c:v>
                </c:pt>
                <c:pt idx="304">
                  <c:v>-16.6141591818756</c:v>
                </c:pt>
                <c:pt idx="305">
                  <c:v>-11.97590896966328</c:v>
                </c:pt>
                <c:pt idx="306">
                  <c:v>-7.0355086473111399</c:v>
                </c:pt>
                <c:pt idx="307">
                  <c:v>-17.23969836833836</c:v>
                </c:pt>
                <c:pt idx="308">
                  <c:v>-18.7520258634224</c:v>
                </c:pt>
                <c:pt idx="309">
                  <c:v>-14.09420267031064</c:v>
                </c:pt>
                <c:pt idx="310">
                  <c:v>-16.233628596197281</c:v>
                </c:pt>
                <c:pt idx="311">
                  <c:v>-13.02598794804482</c:v>
                </c:pt>
                <c:pt idx="312">
                  <c:v>2.3938476583138599</c:v>
                </c:pt>
                <c:pt idx="313">
                  <c:v>8.3805659413288005</c:v>
                </c:pt>
                <c:pt idx="314">
                  <c:v>5.7998852862323798</c:v>
                </c:pt>
                <c:pt idx="315">
                  <c:v>15.19456396303532</c:v>
                </c:pt>
                <c:pt idx="316">
                  <c:v>-1.500168628130926E-3</c:v>
                </c:pt>
                <c:pt idx="317">
                  <c:v>-4.9878732005081998</c:v>
                </c:pt>
                <c:pt idx="318">
                  <c:v>-4.37105990528618</c:v>
                </c:pt>
                <c:pt idx="319">
                  <c:v>1.5895134250301719</c:v>
                </c:pt>
                <c:pt idx="320">
                  <c:v>-0.83633978025696398</c:v>
                </c:pt>
                <c:pt idx="321">
                  <c:v>-6.3101752771228803</c:v>
                </c:pt>
                <c:pt idx="322">
                  <c:v>-1.5832312387212979</c:v>
                </c:pt>
                <c:pt idx="323">
                  <c:v>-5.79474955945674</c:v>
                </c:pt>
                <c:pt idx="324">
                  <c:v>4.3705177780530997</c:v>
                </c:pt>
                <c:pt idx="325">
                  <c:v>6.0897137423237799</c:v>
                </c:pt>
                <c:pt idx="326">
                  <c:v>1.95547857157778</c:v>
                </c:pt>
                <c:pt idx="327">
                  <c:v>2.1861318104446599</c:v>
                </c:pt>
                <c:pt idx="328">
                  <c:v>-4.8042482366014196</c:v>
                </c:pt>
                <c:pt idx="329">
                  <c:v>-6.6534807363287998</c:v>
                </c:pt>
                <c:pt idx="330">
                  <c:v>-3.48598314302378</c:v>
                </c:pt>
                <c:pt idx="331">
                  <c:v>-2.6580877069128599</c:v>
                </c:pt>
                <c:pt idx="332">
                  <c:v>-3.7017021429397801</c:v>
                </c:pt>
                <c:pt idx="333">
                  <c:v>0.90459653587181998</c:v>
                </c:pt>
                <c:pt idx="334">
                  <c:v>15.14922107799498</c:v>
                </c:pt>
                <c:pt idx="335">
                  <c:v>2.9091544819763602</c:v>
                </c:pt>
                <c:pt idx="336">
                  <c:v>-1.4903511211295959</c:v>
                </c:pt>
                <c:pt idx="337">
                  <c:v>-35.934971463279602</c:v>
                </c:pt>
                <c:pt idx="338">
                  <c:v>-30.879355689691799</c:v>
                </c:pt>
                <c:pt idx="339">
                  <c:v>-20.571372795765001</c:v>
                </c:pt>
                <c:pt idx="340">
                  <c:v>-14.47325549620302</c:v>
                </c:pt>
                <c:pt idx="341">
                  <c:v>-30.261795372425201</c:v>
                </c:pt>
                <c:pt idx="342">
                  <c:v>-129.52529410860501</c:v>
                </c:pt>
                <c:pt idx="343">
                  <c:v>-109.54278085591341</c:v>
                </c:pt>
                <c:pt idx="344">
                  <c:v>-92.897026555878199</c:v>
                </c:pt>
                <c:pt idx="345">
                  <c:v>59.7251191417988</c:v>
                </c:pt>
                <c:pt idx="346">
                  <c:v>48.335801447729203</c:v>
                </c:pt>
                <c:pt idx="347">
                  <c:v>169.93889879475719</c:v>
                </c:pt>
                <c:pt idx="348">
                  <c:v>169.52848624925639</c:v>
                </c:pt>
                <c:pt idx="349">
                  <c:v>115.9358076879914</c:v>
                </c:pt>
                <c:pt idx="350">
                  <c:v>-127.2673481748328</c:v>
                </c:pt>
                <c:pt idx="351">
                  <c:v>10.19380795122434</c:v>
                </c:pt>
                <c:pt idx="352">
                  <c:v>-87.094777515317404</c:v>
                </c:pt>
                <c:pt idx="353">
                  <c:v>-94.5136469817906</c:v>
                </c:pt>
                <c:pt idx="354">
                  <c:v>-124.34024263178161</c:v>
                </c:pt>
                <c:pt idx="355">
                  <c:v>-12.60148747107854</c:v>
                </c:pt>
                <c:pt idx="356">
                  <c:v>169.94781618934559</c:v>
                </c:pt>
                <c:pt idx="357">
                  <c:v>-133.3072377525624</c:v>
                </c:pt>
                <c:pt idx="358">
                  <c:v>-60.845993413140199</c:v>
                </c:pt>
                <c:pt idx="359">
                  <c:v>-66.651446535322407</c:v>
                </c:pt>
                <c:pt idx="360">
                  <c:v>-62.734764780983802</c:v>
                </c:pt>
                <c:pt idx="361">
                  <c:v>-8.7367729144178004</c:v>
                </c:pt>
                <c:pt idx="362">
                  <c:v>-0.24199839043440999</c:v>
                </c:pt>
              </c:numCache>
            </c:numRef>
          </c:val>
          <c:smooth val="0"/>
          <c:extLst>
            <c:ext xmlns:c16="http://schemas.microsoft.com/office/drawing/2014/chart" uri="{C3380CC4-5D6E-409C-BE32-E72D297353CC}">
              <c16:uniqueId val="{00000001-B366-47CC-BE84-CA8A4543AF71}"/>
            </c:ext>
          </c:extLst>
        </c:ser>
        <c:ser>
          <c:idx val="2"/>
          <c:order val="2"/>
          <c:spPr>
            <a:ln w="28575" cap="rnd">
              <a:solidFill>
                <a:schemeClr val="accent3"/>
              </a:solidFill>
              <a:round/>
            </a:ln>
            <a:effectLst/>
          </c:spPr>
          <c:marker>
            <c:symbol val="none"/>
          </c:marker>
          <c:cat>
            <c:numRef>
              <c:f>Lithua_Sweden_600LPF_125Ah!$A$2:$A$364</c:f>
              <c:numCache>
                <c:formatCode>General</c:formatCode>
                <c:ptCount val="36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numCache>
            </c:numRef>
          </c:cat>
          <c:val>
            <c:numRef>
              <c:f>Lithua_Sweden_600LPF_125Ah!$G$2:$G$364</c:f>
              <c:numCache>
                <c:formatCode>General</c:formatCode>
                <c:ptCount val="363"/>
                <c:pt idx="0">
                  <c:v>0</c:v>
                </c:pt>
                <c:pt idx="1">
                  <c:v>0.15000356422751582</c:v>
                </c:pt>
                <c:pt idx="2">
                  <c:v>2.669885158959063E-4</c:v>
                </c:pt>
                <c:pt idx="3">
                  <c:v>16.13863135715166</c:v>
                </c:pt>
                <c:pt idx="4">
                  <c:v>61.032771561042992</c:v>
                </c:pt>
                <c:pt idx="5">
                  <c:v>102.09147855564601</c:v>
                </c:pt>
                <c:pt idx="6">
                  <c:v>126.0973490213871</c:v>
                </c:pt>
                <c:pt idx="7">
                  <c:v>139.12062999928739</c:v>
                </c:pt>
                <c:pt idx="8">
                  <c:v>145.14329025567628</c:v>
                </c:pt>
                <c:pt idx="9">
                  <c:v>147.23634542837038</c:v>
                </c:pt>
                <c:pt idx="10">
                  <c:v>147.4614526711662</c:v>
                </c:pt>
                <c:pt idx="11">
                  <c:v>146.39547979995751</c:v>
                </c:pt>
                <c:pt idx="12">
                  <c:v>146.25079222891409</c:v>
                </c:pt>
                <c:pt idx="13">
                  <c:v>181.572610945788</c:v>
                </c:pt>
                <c:pt idx="14">
                  <c:v>246.5426858537628</c:v>
                </c:pt>
                <c:pt idx="15">
                  <c:v>274.22910483279838</c:v>
                </c:pt>
                <c:pt idx="16">
                  <c:v>249.9280813522476</c:v>
                </c:pt>
                <c:pt idx="17">
                  <c:v>213.562593032688</c:v>
                </c:pt>
                <c:pt idx="18">
                  <c:v>204.9566962182345</c:v>
                </c:pt>
                <c:pt idx="19">
                  <c:v>321.3943470849087</c:v>
                </c:pt>
                <c:pt idx="20">
                  <c:v>402.3756526554522</c:v>
                </c:pt>
                <c:pt idx="21">
                  <c:v>433.62300426291631</c:v>
                </c:pt>
                <c:pt idx="22">
                  <c:v>449.58967366012109</c:v>
                </c:pt>
                <c:pt idx="23">
                  <c:v>458.12893499313213</c:v>
                </c:pt>
                <c:pt idx="24">
                  <c:v>577.40969009973412</c:v>
                </c:pt>
                <c:pt idx="25">
                  <c:v>773.98251030675806</c:v>
                </c:pt>
                <c:pt idx="26">
                  <c:v>842.59369220297583</c:v>
                </c:pt>
                <c:pt idx="27">
                  <c:v>876.21754979065406</c:v>
                </c:pt>
                <c:pt idx="28">
                  <c:v>894.12162374368972</c:v>
                </c:pt>
                <c:pt idx="29">
                  <c:v>905.4505740928231</c:v>
                </c:pt>
                <c:pt idx="30">
                  <c:v>915.95024641320299</c:v>
                </c:pt>
                <c:pt idx="31">
                  <c:v>921.80108884011293</c:v>
                </c:pt>
                <c:pt idx="32">
                  <c:v>922.65263447255995</c:v>
                </c:pt>
                <c:pt idx="33">
                  <c:v>622.86833753303574</c:v>
                </c:pt>
                <c:pt idx="34">
                  <c:v>728.58198888310312</c:v>
                </c:pt>
                <c:pt idx="35">
                  <c:v>886.14619363885504</c:v>
                </c:pt>
                <c:pt idx="36">
                  <c:v>937.753407094968</c:v>
                </c:pt>
                <c:pt idx="37">
                  <c:v>972.04267382538603</c:v>
                </c:pt>
                <c:pt idx="38">
                  <c:v>934.05643741163692</c:v>
                </c:pt>
                <c:pt idx="39">
                  <c:v>727.31805487149688</c:v>
                </c:pt>
                <c:pt idx="40">
                  <c:v>888.94492912712155</c:v>
                </c:pt>
                <c:pt idx="41">
                  <c:v>1044.4383033928921</c:v>
                </c:pt>
                <c:pt idx="42">
                  <c:v>1082.707942470066</c:v>
                </c:pt>
                <c:pt idx="43">
                  <c:v>1111.1994105823351</c:v>
                </c:pt>
                <c:pt idx="44">
                  <c:v>1139.590161262611</c:v>
                </c:pt>
                <c:pt idx="45">
                  <c:v>1160.044521950736</c:v>
                </c:pt>
                <c:pt idx="46">
                  <c:v>1169.14018493358</c:v>
                </c:pt>
                <c:pt idx="47">
                  <c:v>1171.7737389218069</c:v>
                </c:pt>
                <c:pt idx="48">
                  <c:v>1176.364316091024</c:v>
                </c:pt>
                <c:pt idx="49">
                  <c:v>1179.108944588043</c:v>
                </c:pt>
                <c:pt idx="50">
                  <c:v>1174.359251822958</c:v>
                </c:pt>
                <c:pt idx="51">
                  <c:v>1169.6730809958001</c:v>
                </c:pt>
                <c:pt idx="52">
                  <c:v>1164.867752922255</c:v>
                </c:pt>
                <c:pt idx="53">
                  <c:v>1160.0208638100628</c:v>
                </c:pt>
                <c:pt idx="54">
                  <c:v>1158.9078492121591</c:v>
                </c:pt>
                <c:pt idx="55">
                  <c:v>1161.827352430101</c:v>
                </c:pt>
                <c:pt idx="56">
                  <c:v>1167.3017832200669</c:v>
                </c:pt>
                <c:pt idx="57">
                  <c:v>1169.5077150900929</c:v>
                </c:pt>
                <c:pt idx="58">
                  <c:v>1166.5044677726009</c:v>
                </c:pt>
                <c:pt idx="59">
                  <c:v>1163.8941742531799</c:v>
                </c:pt>
                <c:pt idx="60">
                  <c:v>1161.0452333120038</c:v>
                </c:pt>
                <c:pt idx="61">
                  <c:v>1157.157510031062</c:v>
                </c:pt>
                <c:pt idx="62">
                  <c:v>1153.12179879378</c:v>
                </c:pt>
                <c:pt idx="63">
                  <c:v>1145.638636175169</c:v>
                </c:pt>
                <c:pt idx="64">
                  <c:v>1140.838963635699</c:v>
                </c:pt>
                <c:pt idx="65">
                  <c:v>1146.182143767435</c:v>
                </c:pt>
                <c:pt idx="66">
                  <c:v>1120.7158864722539</c:v>
                </c:pt>
                <c:pt idx="67">
                  <c:v>1065.2499422161379</c:v>
                </c:pt>
                <c:pt idx="68">
                  <c:v>1020.2476728028951</c:v>
                </c:pt>
                <c:pt idx="69">
                  <c:v>982.43904317729402</c:v>
                </c:pt>
                <c:pt idx="70">
                  <c:v>954.35133820660792</c:v>
                </c:pt>
                <c:pt idx="71">
                  <c:v>934.03975045051789</c:v>
                </c:pt>
                <c:pt idx="72">
                  <c:v>921.81840964128901</c:v>
                </c:pt>
                <c:pt idx="73">
                  <c:v>915.93285596427609</c:v>
                </c:pt>
                <c:pt idx="74">
                  <c:v>913.23723874239897</c:v>
                </c:pt>
                <c:pt idx="75">
                  <c:v>914.3004990810241</c:v>
                </c:pt>
                <c:pt idx="76">
                  <c:v>917.48397646355397</c:v>
                </c:pt>
                <c:pt idx="77">
                  <c:v>922.05985426843495</c:v>
                </c:pt>
                <c:pt idx="78">
                  <c:v>926.93138465674792</c:v>
                </c:pt>
                <c:pt idx="79">
                  <c:v>931.70385960221699</c:v>
                </c:pt>
                <c:pt idx="80">
                  <c:v>938.14800740949602</c:v>
                </c:pt>
                <c:pt idx="81">
                  <c:v>948.40614718105508</c:v>
                </c:pt>
                <c:pt idx="82">
                  <c:v>958.82810945048107</c:v>
                </c:pt>
                <c:pt idx="83">
                  <c:v>965.64301301582998</c:v>
                </c:pt>
                <c:pt idx="84">
                  <c:v>970.13850144838204</c:v>
                </c:pt>
                <c:pt idx="85">
                  <c:v>972.43271611495209</c:v>
                </c:pt>
                <c:pt idx="86">
                  <c:v>973.55262199758295</c:v>
                </c:pt>
                <c:pt idx="87">
                  <c:v>974.19097276454704</c:v>
                </c:pt>
                <c:pt idx="88">
                  <c:v>973.30909823301602</c:v>
                </c:pt>
                <c:pt idx="89">
                  <c:v>971.95199021488793</c:v>
                </c:pt>
                <c:pt idx="90">
                  <c:v>972.911221018623</c:v>
                </c:pt>
                <c:pt idx="91">
                  <c:v>974.38978798152289</c:v>
                </c:pt>
                <c:pt idx="92">
                  <c:v>974.708048116854</c:v>
                </c:pt>
                <c:pt idx="93">
                  <c:v>974.40085943487895</c:v>
                </c:pt>
                <c:pt idx="94">
                  <c:v>972.30067907828402</c:v>
                </c:pt>
                <c:pt idx="95">
                  <c:v>971.57023541919</c:v>
                </c:pt>
                <c:pt idx="96">
                  <c:v>972.26594701706711</c:v>
                </c:pt>
                <c:pt idx="97">
                  <c:v>970.4657438444699</c:v>
                </c:pt>
                <c:pt idx="98">
                  <c:v>969.340668857325</c:v>
                </c:pt>
                <c:pt idx="99">
                  <c:v>970.10532225484201</c:v>
                </c:pt>
                <c:pt idx="100">
                  <c:v>970.05078641830505</c:v>
                </c:pt>
                <c:pt idx="101">
                  <c:v>970.56419409119701</c:v>
                </c:pt>
                <c:pt idx="102">
                  <c:v>970.58213695452605</c:v>
                </c:pt>
                <c:pt idx="103">
                  <c:v>969.48386050390195</c:v>
                </c:pt>
                <c:pt idx="104">
                  <c:v>967.27746396626105</c:v>
                </c:pt>
                <c:pt idx="105">
                  <c:v>963.63347370636598</c:v>
                </c:pt>
                <c:pt idx="106">
                  <c:v>962.45133364564197</c:v>
                </c:pt>
                <c:pt idx="107">
                  <c:v>962.89186212791094</c:v>
                </c:pt>
                <c:pt idx="108">
                  <c:v>964.20524603858996</c:v>
                </c:pt>
                <c:pt idx="109">
                  <c:v>968.61377734965004</c:v>
                </c:pt>
                <c:pt idx="110">
                  <c:v>972.26115985504794</c:v>
                </c:pt>
                <c:pt idx="111">
                  <c:v>973.07778160632597</c:v>
                </c:pt>
                <c:pt idx="112">
                  <c:v>973.33820773362004</c:v>
                </c:pt>
                <c:pt idx="113">
                  <c:v>972.79657614648897</c:v>
                </c:pt>
                <c:pt idx="114">
                  <c:v>971.69417178390904</c:v>
                </c:pt>
                <c:pt idx="115">
                  <c:v>971.65031109372001</c:v>
                </c:pt>
                <c:pt idx="116">
                  <c:v>972.91965341608193</c:v>
                </c:pt>
                <c:pt idx="117">
                  <c:v>973.66962599605802</c:v>
                </c:pt>
                <c:pt idx="118">
                  <c:v>973.0698046953479</c:v>
                </c:pt>
                <c:pt idx="119">
                  <c:v>972.25101485628306</c:v>
                </c:pt>
                <c:pt idx="120">
                  <c:v>973.29597838515906</c:v>
                </c:pt>
                <c:pt idx="121">
                  <c:v>975.01515025805088</c:v>
                </c:pt>
                <c:pt idx="122">
                  <c:v>973.63507538033991</c:v>
                </c:pt>
                <c:pt idx="123">
                  <c:v>969.75032089505407</c:v>
                </c:pt>
                <c:pt idx="124">
                  <c:v>966.27386327706006</c:v>
                </c:pt>
                <c:pt idx="125">
                  <c:v>964.29936428617498</c:v>
                </c:pt>
                <c:pt idx="126">
                  <c:v>963.51972951064499</c:v>
                </c:pt>
                <c:pt idx="127">
                  <c:v>963.67099691659507</c:v>
                </c:pt>
                <c:pt idx="128">
                  <c:v>963.84794238735299</c:v>
                </c:pt>
                <c:pt idx="129">
                  <c:v>964.41133624008307</c:v>
                </c:pt>
                <c:pt idx="130">
                  <c:v>964.35054748359903</c:v>
                </c:pt>
                <c:pt idx="131">
                  <c:v>962.18519082186594</c:v>
                </c:pt>
                <c:pt idx="132">
                  <c:v>960.10658536311894</c:v>
                </c:pt>
                <c:pt idx="133">
                  <c:v>960.26995651005905</c:v>
                </c:pt>
                <c:pt idx="134">
                  <c:v>961.43939583381893</c:v>
                </c:pt>
                <c:pt idx="135">
                  <c:v>960.51878842987799</c:v>
                </c:pt>
                <c:pt idx="136">
                  <c:v>956.51112099167108</c:v>
                </c:pt>
                <c:pt idx="137">
                  <c:v>951.68575439358301</c:v>
                </c:pt>
                <c:pt idx="138">
                  <c:v>949.31365422145495</c:v>
                </c:pt>
                <c:pt idx="139">
                  <c:v>947.56931852117407</c:v>
                </c:pt>
                <c:pt idx="140">
                  <c:v>945.59646941784899</c:v>
                </c:pt>
                <c:pt idx="141">
                  <c:v>945.61314763756502</c:v>
                </c:pt>
                <c:pt idx="142">
                  <c:v>946.95260261633098</c:v>
                </c:pt>
                <c:pt idx="143">
                  <c:v>948.08480030549106</c:v>
                </c:pt>
                <c:pt idx="144">
                  <c:v>948.19788285504296</c:v>
                </c:pt>
                <c:pt idx="145">
                  <c:v>950.47562652738293</c:v>
                </c:pt>
                <c:pt idx="146">
                  <c:v>953.34222524331608</c:v>
                </c:pt>
                <c:pt idx="147">
                  <c:v>953.20566434755801</c:v>
                </c:pt>
                <c:pt idx="148">
                  <c:v>951.94314349189199</c:v>
                </c:pt>
                <c:pt idx="149">
                  <c:v>950.12437786535702</c:v>
                </c:pt>
                <c:pt idx="150">
                  <c:v>946.88171702035197</c:v>
                </c:pt>
                <c:pt idx="151">
                  <c:v>943.29285539154296</c:v>
                </c:pt>
                <c:pt idx="152">
                  <c:v>940.45582753275596</c:v>
                </c:pt>
                <c:pt idx="153">
                  <c:v>937.3618015107661</c:v>
                </c:pt>
                <c:pt idx="154">
                  <c:v>935.88939403080303</c:v>
                </c:pt>
                <c:pt idx="155">
                  <c:v>936.23603875286403</c:v>
                </c:pt>
                <c:pt idx="156">
                  <c:v>936.65067770286907</c:v>
                </c:pt>
                <c:pt idx="157">
                  <c:v>936.02176246362603</c:v>
                </c:pt>
                <c:pt idx="158">
                  <c:v>934.31113277354098</c:v>
                </c:pt>
                <c:pt idx="159">
                  <c:v>933.30118177811107</c:v>
                </c:pt>
                <c:pt idx="160">
                  <c:v>931.39119070193703</c:v>
                </c:pt>
                <c:pt idx="161">
                  <c:v>928.023456063303</c:v>
                </c:pt>
                <c:pt idx="162">
                  <c:v>924.56050737652197</c:v>
                </c:pt>
                <c:pt idx="163">
                  <c:v>922.11886656189904</c:v>
                </c:pt>
                <c:pt idx="164">
                  <c:v>920.23545666298492</c:v>
                </c:pt>
                <c:pt idx="165">
                  <c:v>918.14156975027697</c:v>
                </c:pt>
                <c:pt idx="166">
                  <c:v>918.00269851837504</c:v>
                </c:pt>
                <c:pt idx="167">
                  <c:v>919.2421031565151</c:v>
                </c:pt>
                <c:pt idx="168">
                  <c:v>919.44773264708999</c:v>
                </c:pt>
                <c:pt idx="169">
                  <c:v>919.41144359713201</c:v>
                </c:pt>
                <c:pt idx="170">
                  <c:v>919.82779520931899</c:v>
                </c:pt>
                <c:pt idx="171">
                  <c:v>920.235923110719</c:v>
                </c:pt>
                <c:pt idx="172">
                  <c:v>922.22458332301801</c:v>
                </c:pt>
                <c:pt idx="173">
                  <c:v>922.977896817447</c:v>
                </c:pt>
                <c:pt idx="174">
                  <c:v>920.33324160782399</c:v>
                </c:pt>
                <c:pt idx="175">
                  <c:v>917.17746160886998</c:v>
                </c:pt>
                <c:pt idx="176">
                  <c:v>914.328001578672</c:v>
                </c:pt>
                <c:pt idx="177">
                  <c:v>913.00692273734694</c:v>
                </c:pt>
                <c:pt idx="178">
                  <c:v>911.69856091389602</c:v>
                </c:pt>
                <c:pt idx="179">
                  <c:v>912.34682732687406</c:v>
                </c:pt>
                <c:pt idx="180">
                  <c:v>914.02535330083799</c:v>
                </c:pt>
                <c:pt idx="181">
                  <c:v>914.56844749545598</c:v>
                </c:pt>
                <c:pt idx="182">
                  <c:v>915.16997285372702</c:v>
                </c:pt>
                <c:pt idx="183">
                  <c:v>914.80307806991698</c:v>
                </c:pt>
                <c:pt idx="184">
                  <c:v>915.4774339518151</c:v>
                </c:pt>
                <c:pt idx="185">
                  <c:v>916.83674248560294</c:v>
                </c:pt>
                <c:pt idx="186">
                  <c:v>915.75397623181493</c:v>
                </c:pt>
                <c:pt idx="187">
                  <c:v>913.79714332455899</c:v>
                </c:pt>
                <c:pt idx="188">
                  <c:v>911.77520474080802</c:v>
                </c:pt>
                <c:pt idx="189">
                  <c:v>909.1022957032319</c:v>
                </c:pt>
                <c:pt idx="190">
                  <c:v>908.78520243322805</c:v>
                </c:pt>
                <c:pt idx="191">
                  <c:v>911.39791863756602</c:v>
                </c:pt>
                <c:pt idx="192">
                  <c:v>913.89522009878101</c:v>
                </c:pt>
                <c:pt idx="193">
                  <c:v>914.57369602037102</c:v>
                </c:pt>
                <c:pt idx="194">
                  <c:v>914.76740268537299</c:v>
                </c:pt>
                <c:pt idx="195">
                  <c:v>916.6747600070189</c:v>
                </c:pt>
                <c:pt idx="196">
                  <c:v>918.72554456349008</c:v>
                </c:pt>
                <c:pt idx="197">
                  <c:v>918.84860464662904</c:v>
                </c:pt>
                <c:pt idx="198">
                  <c:v>918.39889803986102</c:v>
                </c:pt>
                <c:pt idx="199">
                  <c:v>918.36406934055901</c:v>
                </c:pt>
                <c:pt idx="200">
                  <c:v>918.65123707976102</c:v>
                </c:pt>
                <c:pt idx="201">
                  <c:v>918.29229087248098</c:v>
                </c:pt>
                <c:pt idx="202">
                  <c:v>920.71152908335796</c:v>
                </c:pt>
                <c:pt idx="203">
                  <c:v>920.52797113085398</c:v>
                </c:pt>
                <c:pt idx="204">
                  <c:v>917.96869384157696</c:v>
                </c:pt>
                <c:pt idx="205">
                  <c:v>916.75089064473309</c:v>
                </c:pt>
                <c:pt idx="206">
                  <c:v>914.13832302624598</c:v>
                </c:pt>
                <c:pt idx="207">
                  <c:v>911.83749685552789</c:v>
                </c:pt>
                <c:pt idx="208">
                  <c:v>911.23841856569402</c:v>
                </c:pt>
                <c:pt idx="209">
                  <c:v>909.51864717959108</c:v>
                </c:pt>
                <c:pt idx="210">
                  <c:v>906.63988616982897</c:v>
                </c:pt>
                <c:pt idx="211">
                  <c:v>906.31657917786595</c:v>
                </c:pt>
                <c:pt idx="212">
                  <c:v>906.28789996624505</c:v>
                </c:pt>
                <c:pt idx="213">
                  <c:v>907.49121951156303</c:v>
                </c:pt>
                <c:pt idx="214">
                  <c:v>910.14840665334009</c:v>
                </c:pt>
                <c:pt idx="215">
                  <c:v>910.58017249242005</c:v>
                </c:pt>
                <c:pt idx="216">
                  <c:v>908.49042985858193</c:v>
                </c:pt>
                <c:pt idx="217">
                  <c:v>907.54130195384403</c:v>
                </c:pt>
                <c:pt idx="218">
                  <c:v>908.75007784404897</c:v>
                </c:pt>
                <c:pt idx="219">
                  <c:v>910.21191868143899</c:v>
                </c:pt>
                <c:pt idx="220">
                  <c:v>909.87801641959504</c:v>
                </c:pt>
                <c:pt idx="221">
                  <c:v>907.56884129452203</c:v>
                </c:pt>
                <c:pt idx="222">
                  <c:v>905.33740603688091</c:v>
                </c:pt>
                <c:pt idx="223">
                  <c:v>904.60345648338898</c:v>
                </c:pt>
                <c:pt idx="224">
                  <c:v>905.86068030491401</c:v>
                </c:pt>
                <c:pt idx="225">
                  <c:v>910.22316558957903</c:v>
                </c:pt>
                <c:pt idx="226">
                  <c:v>918.37438887589201</c:v>
                </c:pt>
                <c:pt idx="227">
                  <c:v>921.42886436830804</c:v>
                </c:pt>
                <c:pt idx="228">
                  <c:v>913.40450398093492</c:v>
                </c:pt>
                <c:pt idx="229">
                  <c:v>917.75361620786407</c:v>
                </c:pt>
                <c:pt idx="230">
                  <c:v>925.769592922887</c:v>
                </c:pt>
                <c:pt idx="231">
                  <c:v>922.12851204296999</c:v>
                </c:pt>
                <c:pt idx="232">
                  <c:v>917.651946978963</c:v>
                </c:pt>
                <c:pt idx="233">
                  <c:v>914.60555688595502</c:v>
                </c:pt>
                <c:pt idx="234">
                  <c:v>913.09667223139206</c:v>
                </c:pt>
                <c:pt idx="235">
                  <c:v>912.72171758253296</c:v>
                </c:pt>
                <c:pt idx="236">
                  <c:v>914.89901566383003</c:v>
                </c:pt>
                <c:pt idx="237">
                  <c:v>916.29891388221301</c:v>
                </c:pt>
                <c:pt idx="238">
                  <c:v>915.46077179166298</c:v>
                </c:pt>
                <c:pt idx="239">
                  <c:v>915.20186073946195</c:v>
                </c:pt>
                <c:pt idx="240">
                  <c:v>916.7369294438281</c:v>
                </c:pt>
                <c:pt idx="241">
                  <c:v>916.40218361081395</c:v>
                </c:pt>
                <c:pt idx="242">
                  <c:v>914.47794787441501</c:v>
                </c:pt>
                <c:pt idx="243">
                  <c:v>913.16658196485002</c:v>
                </c:pt>
                <c:pt idx="244">
                  <c:v>912.03523759856705</c:v>
                </c:pt>
                <c:pt idx="245">
                  <c:v>913.53284448572697</c:v>
                </c:pt>
                <c:pt idx="246">
                  <c:v>916.88603953636812</c:v>
                </c:pt>
                <c:pt idx="247">
                  <c:v>919.03674786782403</c:v>
                </c:pt>
                <c:pt idx="248">
                  <c:v>920.82858046902902</c:v>
                </c:pt>
                <c:pt idx="249">
                  <c:v>924.21568027416606</c:v>
                </c:pt>
                <c:pt idx="250">
                  <c:v>927.49559624252993</c:v>
                </c:pt>
                <c:pt idx="251">
                  <c:v>929.36310734167205</c:v>
                </c:pt>
                <c:pt idx="252">
                  <c:v>930.82390233578099</c:v>
                </c:pt>
                <c:pt idx="253">
                  <c:v>930.19946762178006</c:v>
                </c:pt>
                <c:pt idx="254">
                  <c:v>927.75612041859597</c:v>
                </c:pt>
                <c:pt idx="255">
                  <c:v>924.22026153728109</c:v>
                </c:pt>
                <c:pt idx="256">
                  <c:v>921.74514084377995</c:v>
                </c:pt>
                <c:pt idx="257">
                  <c:v>922.61796089467498</c:v>
                </c:pt>
                <c:pt idx="258">
                  <c:v>921.79286222112</c:v>
                </c:pt>
                <c:pt idx="259">
                  <c:v>919.190440312551</c:v>
                </c:pt>
                <c:pt idx="260">
                  <c:v>920.778052480479</c:v>
                </c:pt>
                <c:pt idx="261">
                  <c:v>927.51943622879708</c:v>
                </c:pt>
                <c:pt idx="262">
                  <c:v>929.06983009541693</c:v>
                </c:pt>
                <c:pt idx="263">
                  <c:v>932.98769475998392</c:v>
                </c:pt>
                <c:pt idx="264">
                  <c:v>935.20693387613699</c:v>
                </c:pt>
                <c:pt idx="265">
                  <c:v>928.44973487860204</c:v>
                </c:pt>
                <c:pt idx="266">
                  <c:v>924.62698171026</c:v>
                </c:pt>
                <c:pt idx="267">
                  <c:v>922.68623045107802</c:v>
                </c:pt>
                <c:pt idx="268">
                  <c:v>921.09605881720495</c:v>
                </c:pt>
                <c:pt idx="269">
                  <c:v>920.45100355004706</c:v>
                </c:pt>
                <c:pt idx="270">
                  <c:v>919.65100444154996</c:v>
                </c:pt>
                <c:pt idx="271">
                  <c:v>918.42016059752405</c:v>
                </c:pt>
                <c:pt idx="272">
                  <c:v>918.45376614347401</c:v>
                </c:pt>
                <c:pt idx="273">
                  <c:v>921.86752409774101</c:v>
                </c:pt>
                <c:pt idx="274">
                  <c:v>924.52198135310107</c:v>
                </c:pt>
                <c:pt idx="275">
                  <c:v>923.62797983733299</c:v>
                </c:pt>
                <c:pt idx="276">
                  <c:v>921.20600904968705</c:v>
                </c:pt>
                <c:pt idx="277">
                  <c:v>918.71213195104201</c:v>
                </c:pt>
                <c:pt idx="278">
                  <c:v>917.73846820707308</c:v>
                </c:pt>
                <c:pt idx="279">
                  <c:v>917.72653968288</c:v>
                </c:pt>
                <c:pt idx="280">
                  <c:v>916.87659448368595</c:v>
                </c:pt>
                <c:pt idx="281">
                  <c:v>917.05143958165797</c:v>
                </c:pt>
                <c:pt idx="282">
                  <c:v>919.10233006283704</c:v>
                </c:pt>
                <c:pt idx="283">
                  <c:v>1009.498768672716</c:v>
                </c:pt>
                <c:pt idx="284">
                  <c:v>1127.145207911112</c:v>
                </c:pt>
                <c:pt idx="285">
                  <c:v>1171.3464424235881</c:v>
                </c:pt>
                <c:pt idx="286">
                  <c:v>1202.3162000439661</c:v>
                </c:pt>
                <c:pt idx="287">
                  <c:v>1225.7561664660509</c:v>
                </c:pt>
                <c:pt idx="288">
                  <c:v>1242.2682412203601</c:v>
                </c:pt>
                <c:pt idx="289">
                  <c:v>1255.131002680065</c:v>
                </c:pt>
                <c:pt idx="290">
                  <c:v>1266.0379582508731</c:v>
                </c:pt>
                <c:pt idx="291">
                  <c:v>1274.9796772555951</c:v>
                </c:pt>
                <c:pt idx="292">
                  <c:v>1281.547778273937</c:v>
                </c:pt>
                <c:pt idx="293">
                  <c:v>1287.528114680757</c:v>
                </c:pt>
                <c:pt idx="294">
                  <c:v>1291.468550936283</c:v>
                </c:pt>
                <c:pt idx="295">
                  <c:v>1292.8973949845372</c:v>
                </c:pt>
                <c:pt idx="296">
                  <c:v>1292.9471576135008</c:v>
                </c:pt>
                <c:pt idx="297">
                  <c:v>1290.9494901672629</c:v>
                </c:pt>
                <c:pt idx="298">
                  <c:v>1289.191559244462</c:v>
                </c:pt>
                <c:pt idx="299">
                  <c:v>1286.6180068128331</c:v>
                </c:pt>
                <c:pt idx="300">
                  <c:v>1283.1720387852511</c:v>
                </c:pt>
                <c:pt idx="301">
                  <c:v>1281.0129060273389</c:v>
                </c:pt>
                <c:pt idx="302">
                  <c:v>1279.760581552446</c:v>
                </c:pt>
                <c:pt idx="303">
                  <c:v>1278.307734446088</c:v>
                </c:pt>
                <c:pt idx="304">
                  <c:v>1276.520760876627</c:v>
                </c:pt>
                <c:pt idx="305">
                  <c:v>1274.882726265912</c:v>
                </c:pt>
                <c:pt idx="306">
                  <c:v>1273.9425143118838</c:v>
                </c:pt>
                <c:pt idx="307">
                  <c:v>1272.1483274202899</c:v>
                </c:pt>
                <c:pt idx="308">
                  <c:v>1268.6612497498081</c:v>
                </c:pt>
                <c:pt idx="309">
                  <c:v>1265.0040756495271</c:v>
                </c:pt>
                <c:pt idx="310">
                  <c:v>1261.145047815</c:v>
                </c:pt>
                <c:pt idx="311">
                  <c:v>1256.9382444749581</c:v>
                </c:pt>
                <c:pt idx="312">
                  <c:v>1254.518095032405</c:v>
                </c:pt>
                <c:pt idx="313">
                  <c:v>1254.531758955354</c:v>
                </c:pt>
                <c:pt idx="314">
                  <c:v>1255.1127932469149</c:v>
                </c:pt>
                <c:pt idx="315">
                  <c:v>1256.716784557296</c:v>
                </c:pt>
                <c:pt idx="316">
                  <c:v>1257.914191461399</c:v>
                </c:pt>
                <c:pt idx="317">
                  <c:v>1256.9003795585882</c:v>
                </c:pt>
                <c:pt idx="318">
                  <c:v>1255.283692532136</c:v>
                </c:pt>
                <c:pt idx="319">
                  <c:v>1254.3229645507349</c:v>
                </c:pt>
                <c:pt idx="320">
                  <c:v>1253.749486615236</c:v>
                </c:pt>
                <c:pt idx="321">
                  <c:v>1252.2240190543771</c:v>
                </c:pt>
                <c:pt idx="322">
                  <c:v>1250.496884637324</c:v>
                </c:pt>
                <c:pt idx="323">
                  <c:v>1248.7094628165089</c:v>
                </c:pt>
                <c:pt idx="324">
                  <c:v>1247.5435040287382</c:v>
                </c:pt>
                <c:pt idx="325">
                  <c:v>1247.824650315114</c:v>
                </c:pt>
                <c:pt idx="326">
                  <c:v>1247.9592476811779</c:v>
                </c:pt>
                <c:pt idx="327">
                  <c:v>1247.72840392995</c:v>
                </c:pt>
                <c:pt idx="328">
                  <c:v>1246.7195903909251</c:v>
                </c:pt>
                <c:pt idx="329">
                  <c:v>1244.569148592363</c:v>
                </c:pt>
                <c:pt idx="330">
                  <c:v>1242.401882008068</c:v>
                </c:pt>
                <c:pt idx="331">
                  <c:v>1240.574572051092</c:v>
                </c:pt>
                <c:pt idx="332">
                  <c:v>1238.6188117396621</c:v>
                </c:pt>
                <c:pt idx="333">
                  <c:v>1237.012518727917</c:v>
                </c:pt>
                <c:pt idx="334">
                  <c:v>1237.7668614266699</c:v>
                </c:pt>
                <c:pt idx="335">
                  <c:v>1239.0082918271098</c:v>
                </c:pt>
                <c:pt idx="336">
                  <c:v>1238.407608769812</c:v>
                </c:pt>
                <c:pt idx="337">
                  <c:v>1232.855933732226</c:v>
                </c:pt>
                <c:pt idx="338">
                  <c:v>1222.8005822511061</c:v>
                </c:pt>
                <c:pt idx="339">
                  <c:v>1213.4943554103811</c:v>
                </c:pt>
                <c:pt idx="340">
                  <c:v>1205.3982056019031</c:v>
                </c:pt>
                <c:pt idx="341">
                  <c:v>1195.1904239924399</c:v>
                </c:pt>
                <c:pt idx="342">
                  <c:v>878.3140123349109</c:v>
                </c:pt>
                <c:pt idx="343">
                  <c:v>377.05038297213332</c:v>
                </c:pt>
                <c:pt idx="344">
                  <c:v>257.31753192821071</c:v>
                </c:pt>
                <c:pt idx="345">
                  <c:v>214.27277124184468</c:v>
                </c:pt>
                <c:pt idx="346">
                  <c:v>211.6629952214121</c:v>
                </c:pt>
                <c:pt idx="347">
                  <c:v>425.69316138769557</c:v>
                </c:pt>
                <c:pt idx="348">
                  <c:v>598.20549751397971</c:v>
                </c:pt>
                <c:pt idx="349">
                  <c:v>672.04795977350102</c:v>
                </c:pt>
                <c:pt idx="350">
                  <c:v>668.25927539126826</c:v>
                </c:pt>
                <c:pt idx="351">
                  <c:v>640.7889614701453</c:v>
                </c:pt>
                <c:pt idx="352">
                  <c:v>617.08512418109899</c:v>
                </c:pt>
                <c:pt idx="353">
                  <c:v>563.50429225437426</c:v>
                </c:pt>
                <c:pt idx="354">
                  <c:v>309.85039748268542</c:v>
                </c:pt>
                <c:pt idx="355">
                  <c:v>236.5993584707544</c:v>
                </c:pt>
                <c:pt idx="356">
                  <c:v>312.20841847926783</c:v>
                </c:pt>
                <c:pt idx="357">
                  <c:v>288.64860576894546</c:v>
                </c:pt>
                <c:pt idx="358">
                  <c:v>204.8445451799289</c:v>
                </c:pt>
                <c:pt idx="359">
                  <c:v>137.6509799922363</c:v>
                </c:pt>
                <c:pt idx="360">
                  <c:v>63.73454227410096</c:v>
                </c:pt>
                <c:pt idx="361">
                  <c:v>8.7368672731561929</c:v>
                </c:pt>
                <c:pt idx="362">
                  <c:v>0.24200774311019399</c:v>
                </c:pt>
              </c:numCache>
            </c:numRef>
          </c:val>
          <c:smooth val="0"/>
          <c:extLst>
            <c:ext xmlns:c16="http://schemas.microsoft.com/office/drawing/2014/chart" uri="{C3380CC4-5D6E-409C-BE32-E72D297353CC}">
              <c16:uniqueId val="{00000002-B366-47CC-BE84-CA8A4543AF71}"/>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Lithua_Sweden_600LPF_125Ah!$H$1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Lithua_Sweden_600LPF_125Ah!$A$2:$A$364</c:f>
              <c:numCache>
                <c:formatCode>General</c:formatCode>
                <c:ptCount val="363"/>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numCache>
            </c:numRef>
          </c:xVal>
          <c:yVal>
            <c:numRef>
              <c:f>Lithua_Sweden_600LPF_125Ah!$H$2:$H$364</c:f>
              <c:numCache>
                <c:formatCode>General</c:formatCode>
                <c:ptCount val="363"/>
                <c:pt idx="0">
                  <c:v>50</c:v>
                </c:pt>
                <c:pt idx="1">
                  <c:v>50.5428687088679</c:v>
                </c:pt>
                <c:pt idx="2">
                  <c:v>50.214615395562497</c:v>
                </c:pt>
                <c:pt idx="3">
                  <c:v>48.691215291676301</c:v>
                </c:pt>
                <c:pt idx="4">
                  <c:v>46.237565469486498</c:v>
                </c:pt>
                <c:pt idx="5">
                  <c:v>44.221444093589398</c:v>
                </c:pt>
                <c:pt idx="6">
                  <c:v>43.473242383809698</c:v>
                </c:pt>
                <c:pt idx="7">
                  <c:v>43.4661380137401</c:v>
                </c:pt>
                <c:pt idx="8">
                  <c:v>43.876686375851698</c:v>
                </c:pt>
                <c:pt idx="9">
                  <c:v>44.472285028112502</c:v>
                </c:pt>
                <c:pt idx="10">
                  <c:v>45.109160516054203</c:v>
                </c:pt>
                <c:pt idx="11">
                  <c:v>45.748427476296797</c:v>
                </c:pt>
                <c:pt idx="12">
                  <c:v>46.254981569161302</c:v>
                </c:pt>
                <c:pt idx="13">
                  <c:v>44.525466146732903</c:v>
                </c:pt>
                <c:pt idx="14">
                  <c:v>41.1961885910859</c:v>
                </c:pt>
                <c:pt idx="15">
                  <c:v>40.575919119348903</c:v>
                </c:pt>
                <c:pt idx="16">
                  <c:v>43.221053861302003</c:v>
                </c:pt>
                <c:pt idx="17">
                  <c:v>46.237182341591101</c:v>
                </c:pt>
                <c:pt idx="18">
                  <c:v>47.169036530856999</c:v>
                </c:pt>
                <c:pt idx="19">
                  <c:v>43.063962469174299</c:v>
                </c:pt>
                <c:pt idx="20">
                  <c:v>39.525694330081201</c:v>
                </c:pt>
                <c:pt idx="21">
                  <c:v>38.715211211221103</c:v>
                </c:pt>
                <c:pt idx="22">
                  <c:v>38.987697960963501</c:v>
                </c:pt>
                <c:pt idx="23">
                  <c:v>39.713322183083498</c:v>
                </c:pt>
                <c:pt idx="24">
                  <c:v>36.572139883428001</c:v>
                </c:pt>
                <c:pt idx="25">
                  <c:v>32.494060658677398</c:v>
                </c:pt>
                <c:pt idx="26">
                  <c:v>29.837918137433299</c:v>
                </c:pt>
                <c:pt idx="27">
                  <c:v>29.2756017689101</c:v>
                </c:pt>
                <c:pt idx="28">
                  <c:v>30.1368921821642</c:v>
                </c:pt>
                <c:pt idx="29">
                  <c:v>31.4410209791467</c:v>
                </c:pt>
                <c:pt idx="30">
                  <c:v>32.6695595866017</c:v>
                </c:pt>
                <c:pt idx="31">
                  <c:v>34.174719584744103</c:v>
                </c:pt>
                <c:pt idx="32">
                  <c:v>35.964556915936797</c:v>
                </c:pt>
                <c:pt idx="33">
                  <c:v>41.997088598077099</c:v>
                </c:pt>
                <c:pt idx="34">
                  <c:v>40.464647944628503</c:v>
                </c:pt>
                <c:pt idx="35">
                  <c:v>35.794109785322902</c:v>
                </c:pt>
                <c:pt idx="36">
                  <c:v>32.7840025893301</c:v>
                </c:pt>
                <c:pt idx="37">
                  <c:v>31.547921544505101</c:v>
                </c:pt>
                <c:pt idx="38">
                  <c:v>35.576131732127799</c:v>
                </c:pt>
                <c:pt idx="39">
                  <c:v>42.242481841342403</c:v>
                </c:pt>
                <c:pt idx="40">
                  <c:v>40.112680224587002</c:v>
                </c:pt>
                <c:pt idx="41">
                  <c:v>35.6140791960581</c:v>
                </c:pt>
                <c:pt idx="42">
                  <c:v>33.1596323123836</c:v>
                </c:pt>
                <c:pt idx="43">
                  <c:v>31.881827407739198</c:v>
                </c:pt>
                <c:pt idx="44">
                  <c:v>30.596028276336899</c:v>
                </c:pt>
                <c:pt idx="45">
                  <c:v>30.3572479422768</c:v>
                </c:pt>
                <c:pt idx="46">
                  <c:v>31.5061994101526</c:v>
                </c:pt>
                <c:pt idx="47">
                  <c:v>33.356762444837003</c:v>
                </c:pt>
                <c:pt idx="48">
                  <c:v>34.681076633725503</c:v>
                </c:pt>
                <c:pt idx="49">
                  <c:v>36.155863314190597</c:v>
                </c:pt>
                <c:pt idx="50">
                  <c:v>38.409231819580597</c:v>
                </c:pt>
                <c:pt idx="51">
                  <c:v>40.382971771509297</c:v>
                </c:pt>
                <c:pt idx="52">
                  <c:v>42.135252588777398</c:v>
                </c:pt>
                <c:pt idx="53">
                  <c:v>43.679978995923697</c:v>
                </c:pt>
                <c:pt idx="54">
                  <c:v>44.547168189098301</c:v>
                </c:pt>
                <c:pt idx="55">
                  <c:v>44.812697273880801</c:v>
                </c:pt>
                <c:pt idx="56">
                  <c:v>44.707480807516703</c:v>
                </c:pt>
                <c:pt idx="57">
                  <c:v>45.068690050306202</c:v>
                </c:pt>
                <c:pt idx="58">
                  <c:v>46.037802859427103</c:v>
                </c:pt>
                <c:pt idx="59">
                  <c:v>46.837647541349</c:v>
                </c:pt>
                <c:pt idx="60">
                  <c:v>47.577429171841601</c:v>
                </c:pt>
                <c:pt idx="61">
                  <c:v>48.358997070626103</c:v>
                </c:pt>
                <c:pt idx="62">
                  <c:v>49.060702380081899</c:v>
                </c:pt>
                <c:pt idx="63">
                  <c:v>50.123637049089297</c:v>
                </c:pt>
                <c:pt idx="64">
                  <c:v>50.673685202217101</c:v>
                </c:pt>
                <c:pt idx="65">
                  <c:v>49.915174094616802</c:v>
                </c:pt>
                <c:pt idx="66">
                  <c:v>52.9082159087802</c:v>
                </c:pt>
                <c:pt idx="67">
                  <c:v>58.353861504075603</c:v>
                </c:pt>
                <c:pt idx="68">
                  <c:v>62.126569269559099</c:v>
                </c:pt>
                <c:pt idx="69">
                  <c:v>64.489644668234803</c:v>
                </c:pt>
                <c:pt idx="70">
                  <c:v>65.489621055785193</c:v>
                </c:pt>
                <c:pt idx="71">
                  <c:v>65.580136750908906</c:v>
                </c:pt>
                <c:pt idx="72">
                  <c:v>64.865764670248197</c:v>
                </c:pt>
                <c:pt idx="73">
                  <c:v>63.6583290696855</c:v>
                </c:pt>
                <c:pt idx="74">
                  <c:v>62.292672859532601</c:v>
                </c:pt>
                <c:pt idx="75">
                  <c:v>60.746069367143797</c:v>
                </c:pt>
                <c:pt idx="76">
                  <c:v>59.188342122565302</c:v>
                </c:pt>
                <c:pt idx="77">
                  <c:v>57.684563213674501</c:v>
                </c:pt>
                <c:pt idx="78">
                  <c:v>56.331288197693901</c:v>
                </c:pt>
                <c:pt idx="79">
                  <c:v>55.142423830316901</c:v>
                </c:pt>
                <c:pt idx="80">
                  <c:v>53.929977012656899</c:v>
                </c:pt>
                <c:pt idx="81">
                  <c:v>52.491356439616702</c:v>
                </c:pt>
                <c:pt idx="82">
                  <c:v>51.210610070783503</c:v>
                </c:pt>
                <c:pt idx="83">
                  <c:v>50.4175153179742</c:v>
                </c:pt>
                <c:pt idx="84">
                  <c:v>49.935477073271599</c:v>
                </c:pt>
                <c:pt idx="85">
                  <c:v>49.724974206920798</c:v>
                </c:pt>
                <c:pt idx="86">
                  <c:v>49.647482642117602</c:v>
                </c:pt>
                <c:pt idx="87">
                  <c:v>49.628988322725597</c:v>
                </c:pt>
                <c:pt idx="88">
                  <c:v>49.761652684104199</c:v>
                </c:pt>
                <c:pt idx="89">
                  <c:v>49.9206989422294</c:v>
                </c:pt>
                <c:pt idx="90">
                  <c:v>49.829724549753102</c:v>
                </c:pt>
                <c:pt idx="91">
                  <c:v>49.710109205637501</c:v>
                </c:pt>
                <c:pt idx="92">
                  <c:v>49.712735487645098</c:v>
                </c:pt>
                <c:pt idx="93">
                  <c:v>49.779060595943101</c:v>
                </c:pt>
                <c:pt idx="94">
                  <c:v>50.013570642651104</c:v>
                </c:pt>
                <c:pt idx="95">
                  <c:v>50.074849106099201</c:v>
                </c:pt>
                <c:pt idx="96">
                  <c:v>50.0011414205281</c:v>
                </c:pt>
                <c:pt idx="97">
                  <c:v>50.182000401770502</c:v>
                </c:pt>
                <c:pt idx="98">
                  <c:v>50.2621376253419</c:v>
                </c:pt>
                <c:pt idx="99">
                  <c:v>50.157892956788103</c:v>
                </c:pt>
                <c:pt idx="100">
                  <c:v>50.1465789697085</c:v>
                </c:pt>
                <c:pt idx="101">
                  <c:v>50.075716524288097</c:v>
                </c:pt>
                <c:pt idx="102">
                  <c:v>50.070306930947403</c:v>
                </c:pt>
                <c:pt idx="103">
                  <c:v>50.167642909477003</c:v>
                </c:pt>
                <c:pt idx="104">
                  <c:v>50.366787173692003</c:v>
                </c:pt>
                <c:pt idx="105">
                  <c:v>50.6762233014759</c:v>
                </c:pt>
                <c:pt idx="106">
                  <c:v>50.702074121922699</c:v>
                </c:pt>
                <c:pt idx="107">
                  <c:v>50.579653917928397</c:v>
                </c:pt>
                <c:pt idx="108">
                  <c:v>50.379387598241998</c:v>
                </c:pt>
                <c:pt idx="109">
                  <c:v>49.9027609408489</c:v>
                </c:pt>
                <c:pt idx="110">
                  <c:v>49.567285965952301</c:v>
                </c:pt>
                <c:pt idx="111">
                  <c:v>49.541173411474297</c:v>
                </c:pt>
                <c:pt idx="112">
                  <c:v>49.569312547130302</c:v>
                </c:pt>
                <c:pt idx="113">
                  <c:v>49.675883963453799</c:v>
                </c:pt>
                <c:pt idx="114">
                  <c:v>49.820289797287998</c:v>
                </c:pt>
                <c:pt idx="115">
                  <c:v>49.843027670137403</c:v>
                </c:pt>
                <c:pt idx="116">
                  <c:v>49.735778253726799</c:v>
                </c:pt>
                <c:pt idx="117">
                  <c:v>49.697400290515098</c:v>
                </c:pt>
                <c:pt idx="118">
                  <c:v>49.7926331742987</c:v>
                </c:pt>
                <c:pt idx="119">
                  <c:v>49.896467412889201</c:v>
                </c:pt>
                <c:pt idx="120">
                  <c:v>49.800675387837401</c:v>
                </c:pt>
                <c:pt idx="121">
                  <c:v>49.6597148803233</c:v>
                </c:pt>
                <c:pt idx="122">
                  <c:v>49.841877278221801</c:v>
                </c:pt>
                <c:pt idx="123">
                  <c:v>50.240229159240599</c:v>
                </c:pt>
                <c:pt idx="124">
                  <c:v>50.546022183526098</c:v>
                </c:pt>
                <c:pt idx="125">
                  <c:v>50.670264256925101</c:v>
                </c:pt>
                <c:pt idx="126">
                  <c:v>50.664847583211802</c:v>
                </c:pt>
                <c:pt idx="127">
                  <c:v>50.570678980896098</c:v>
                </c:pt>
                <c:pt idx="128">
                  <c:v>50.487788575305899</c:v>
                </c:pt>
                <c:pt idx="129">
                  <c:v>50.373598028946603</c:v>
                </c:pt>
                <c:pt idx="130">
                  <c:v>50.340042376858001</c:v>
                </c:pt>
                <c:pt idx="131">
                  <c:v>50.511865415037803</c:v>
                </c:pt>
                <c:pt idx="132">
                  <c:v>50.648683247510299</c:v>
                </c:pt>
                <c:pt idx="133">
                  <c:v>50.551981967392301</c:v>
                </c:pt>
                <c:pt idx="134">
                  <c:v>50.375625020804698</c:v>
                </c:pt>
                <c:pt idx="135">
                  <c:v>50.426167793509997</c:v>
                </c:pt>
                <c:pt idx="136">
                  <c:v>50.765354631690798</c:v>
                </c:pt>
                <c:pt idx="137">
                  <c:v>51.134525620907397</c:v>
                </c:pt>
                <c:pt idx="138">
                  <c:v>51.220173481466198</c:v>
                </c:pt>
                <c:pt idx="139">
                  <c:v>51.246442756136297</c:v>
                </c:pt>
                <c:pt idx="140">
                  <c:v>51.283753070626098</c:v>
                </c:pt>
                <c:pt idx="141">
                  <c:v>51.127655076394902</c:v>
                </c:pt>
                <c:pt idx="142">
                  <c:v>50.867242231295101</c:v>
                </c:pt>
                <c:pt idx="143">
                  <c:v>50.659579693768301</c:v>
                </c:pt>
                <c:pt idx="144">
                  <c:v>50.573242955099801</c:v>
                </c:pt>
                <c:pt idx="145">
                  <c:v>50.280478379859602</c:v>
                </c:pt>
                <c:pt idx="146">
                  <c:v>49.980816100239402</c:v>
                </c:pt>
                <c:pt idx="147">
                  <c:v>50.000121023181997</c:v>
                </c:pt>
                <c:pt idx="148">
                  <c:v>50.120617183034803</c:v>
                </c:pt>
                <c:pt idx="149">
                  <c:v>50.281335962566502</c:v>
                </c:pt>
                <c:pt idx="150">
                  <c:v>50.559191383188796</c:v>
                </c:pt>
                <c:pt idx="151">
                  <c:v>50.831218964974603</c:v>
                </c:pt>
                <c:pt idx="152">
                  <c:v>51.000129964298502</c:v>
                </c:pt>
                <c:pt idx="153">
                  <c:v>51.175027875012098</c:v>
                </c:pt>
                <c:pt idx="154">
                  <c:v>51.1681415726528</c:v>
                </c:pt>
                <c:pt idx="155">
                  <c:v>50.998805490196403</c:v>
                </c:pt>
                <c:pt idx="156">
                  <c:v>50.841857369743998</c:v>
                </c:pt>
                <c:pt idx="157">
                  <c:v>50.805999809122</c:v>
                </c:pt>
                <c:pt idx="158">
                  <c:v>50.871199380717698</c:v>
                </c:pt>
                <c:pt idx="159">
                  <c:v>50.861254493020297</c:v>
                </c:pt>
                <c:pt idx="160">
                  <c:v>50.9431844774521</c:v>
                </c:pt>
                <c:pt idx="161">
                  <c:v>51.146216447211899</c:v>
                </c:pt>
                <c:pt idx="162">
                  <c:v>51.332982403722902</c:v>
                </c:pt>
                <c:pt idx="163">
                  <c:v>51.398833307812097</c:v>
                </c:pt>
                <c:pt idx="164">
                  <c:v>51.409714964930899</c:v>
                </c:pt>
                <c:pt idx="165">
                  <c:v>51.4363774461929</c:v>
                </c:pt>
                <c:pt idx="166">
                  <c:v>51.274678225784903</c:v>
                </c:pt>
                <c:pt idx="167">
                  <c:v>51.011571790666999</c:v>
                </c:pt>
                <c:pt idx="168">
                  <c:v>50.876248420128697</c:v>
                </c:pt>
                <c:pt idx="169">
                  <c:v>50.775119017863403</c:v>
                </c:pt>
                <c:pt idx="170">
                  <c:v>50.645630012262899</c:v>
                </c:pt>
                <c:pt idx="171">
                  <c:v>50.532153598049703</c:v>
                </c:pt>
                <c:pt idx="172">
                  <c:v>50.280856626173403</c:v>
                </c:pt>
                <c:pt idx="173">
                  <c:v>50.186962838638202</c:v>
                </c:pt>
                <c:pt idx="174">
                  <c:v>50.412115315032601</c:v>
                </c:pt>
                <c:pt idx="175">
                  <c:v>50.653506656713503</c:v>
                </c:pt>
                <c:pt idx="176">
                  <c:v>50.8382268854443</c:v>
                </c:pt>
                <c:pt idx="177">
                  <c:v>50.856042002968302</c:v>
                </c:pt>
                <c:pt idx="178">
                  <c:v>50.879578448542503</c:v>
                </c:pt>
                <c:pt idx="179">
                  <c:v>50.706529099879198</c:v>
                </c:pt>
                <c:pt idx="180">
                  <c:v>50.476092192010697</c:v>
                </c:pt>
                <c:pt idx="181">
                  <c:v>50.367951284361702</c:v>
                </c:pt>
                <c:pt idx="182">
                  <c:v>50.271638715145599</c:v>
                </c:pt>
                <c:pt idx="183">
                  <c:v>50.274504337310901</c:v>
                </c:pt>
                <c:pt idx="184">
                  <c:v>50.1760082834126</c:v>
                </c:pt>
                <c:pt idx="185">
                  <c:v>50.032268766697001</c:v>
                </c:pt>
                <c:pt idx="186">
                  <c:v>50.134072512073402</c:v>
                </c:pt>
                <c:pt idx="187">
                  <c:v>50.295048737034399</c:v>
                </c:pt>
                <c:pt idx="188">
                  <c:v>50.448424120481697</c:v>
                </c:pt>
                <c:pt idx="189">
                  <c:v>50.639302352793599</c:v>
                </c:pt>
                <c:pt idx="190">
                  <c:v>50.586219049216098</c:v>
                </c:pt>
                <c:pt idx="191">
                  <c:v>50.2757014798283</c:v>
                </c:pt>
                <c:pt idx="192">
                  <c:v>50.017662093222199</c:v>
                </c:pt>
                <c:pt idx="193">
                  <c:v>49.956360078602899</c:v>
                </c:pt>
                <c:pt idx="194">
                  <c:v>49.942550233838297</c:v>
                </c:pt>
                <c:pt idx="195">
                  <c:v>49.769745720034003</c:v>
                </c:pt>
                <c:pt idx="196">
                  <c:v>49.6116675750865</c:v>
                </c:pt>
                <c:pt idx="197">
                  <c:v>49.648810925383899</c:v>
                </c:pt>
                <c:pt idx="198">
                  <c:v>49.730761218086798</c:v>
                </c:pt>
                <c:pt idx="199">
                  <c:v>49.764984237157897</c:v>
                </c:pt>
                <c:pt idx="200">
                  <c:v>49.765678046490798</c:v>
                </c:pt>
                <c:pt idx="201">
                  <c:v>49.828783563872797</c:v>
                </c:pt>
                <c:pt idx="202">
                  <c:v>49.614586414390601</c:v>
                </c:pt>
                <c:pt idx="203">
                  <c:v>49.695731633705101</c:v>
                </c:pt>
                <c:pt idx="204">
                  <c:v>49.957330283840498</c:v>
                </c:pt>
                <c:pt idx="205">
                  <c:v>50.079560999197902</c:v>
                </c:pt>
                <c:pt idx="206">
                  <c:v>50.309593212626197</c:v>
                </c:pt>
                <c:pt idx="207">
                  <c:v>50.483457747929002</c:v>
                </c:pt>
                <c:pt idx="208">
                  <c:v>50.476433626658903</c:v>
                </c:pt>
                <c:pt idx="209">
                  <c:v>50.585775582055199</c:v>
                </c:pt>
                <c:pt idx="210">
                  <c:v>50.775398751396501</c:v>
                </c:pt>
                <c:pt idx="211">
                  <c:v>50.709359056130801</c:v>
                </c:pt>
                <c:pt idx="212">
                  <c:v>50.631641401054601</c:v>
                </c:pt>
                <c:pt idx="213">
                  <c:v>50.441070700906003</c:v>
                </c:pt>
                <c:pt idx="214">
                  <c:v>50.148509660602699</c:v>
                </c:pt>
                <c:pt idx="215">
                  <c:v>50.097066575528203</c:v>
                </c:pt>
                <c:pt idx="216">
                  <c:v>50.279467553865103</c:v>
                </c:pt>
                <c:pt idx="217">
                  <c:v>50.3267691563182</c:v>
                </c:pt>
                <c:pt idx="218">
                  <c:v>50.177231681230403</c:v>
                </c:pt>
                <c:pt idx="219">
                  <c:v>50.022927365323703</c:v>
                </c:pt>
                <c:pt idx="220">
                  <c:v>50.056486125375699</c:v>
                </c:pt>
                <c:pt idx="221">
                  <c:v>50.261463634584402</c:v>
                </c:pt>
                <c:pt idx="222">
                  <c:v>50.432753986580103</c:v>
                </c:pt>
                <c:pt idx="223">
                  <c:v>50.444859388098102</c:v>
                </c:pt>
                <c:pt idx="224">
                  <c:v>50.2754149299112</c:v>
                </c:pt>
                <c:pt idx="225">
                  <c:v>49.838072655850802</c:v>
                </c:pt>
                <c:pt idx="226">
                  <c:v>49.104004621759202</c:v>
                </c:pt>
                <c:pt idx="227">
                  <c:v>48.9489446955902</c:v>
                </c:pt>
                <c:pt idx="228">
                  <c:v>49.826531959730197</c:v>
                </c:pt>
                <c:pt idx="229">
                  <c:v>49.393175226374403</c:v>
                </c:pt>
                <c:pt idx="230">
                  <c:v>48.762575778739198</c:v>
                </c:pt>
                <c:pt idx="231">
                  <c:v>49.246335954290203</c:v>
                </c:pt>
                <c:pt idx="232">
                  <c:v>49.749760550990302</c:v>
                </c:pt>
                <c:pt idx="233">
                  <c:v>50.052471364920201</c:v>
                </c:pt>
                <c:pt idx="234">
                  <c:v>50.185775710628597</c:v>
                </c:pt>
                <c:pt idx="235">
                  <c:v>50.1934827920484</c:v>
                </c:pt>
                <c:pt idx="236">
                  <c:v>49.967435594932603</c:v>
                </c:pt>
                <c:pt idx="237">
                  <c:v>49.848577506203</c:v>
                </c:pt>
                <c:pt idx="238">
                  <c:v>49.9450764746381</c:v>
                </c:pt>
                <c:pt idx="239">
                  <c:v>49.971928825859699</c:v>
                </c:pt>
                <c:pt idx="240">
                  <c:v>49.831587469358197</c:v>
                </c:pt>
                <c:pt idx="241">
                  <c:v>49.890543926951104</c:v>
                </c:pt>
                <c:pt idx="242">
                  <c:v>50.077374470984701</c:v>
                </c:pt>
                <c:pt idx="243">
                  <c:v>50.189133015378502</c:v>
                </c:pt>
                <c:pt idx="244">
                  <c:v>50.269274916078402</c:v>
                </c:pt>
                <c:pt idx="245">
                  <c:v>50.093200053587999</c:v>
                </c:pt>
                <c:pt idx="246">
                  <c:v>49.7752060791247</c:v>
                </c:pt>
                <c:pt idx="247">
                  <c:v>49.606714455112098</c:v>
                </c:pt>
                <c:pt idx="248">
                  <c:v>49.486032967329002</c:v>
                </c:pt>
                <c:pt idx="249">
                  <c:v>49.2296710256811</c:v>
                </c:pt>
                <c:pt idx="250">
                  <c:v>49.019571832459903</c:v>
                </c:pt>
                <c:pt idx="251">
                  <c:v>48.962269403045902</c:v>
                </c:pt>
                <c:pt idx="252">
                  <c:v>48.948421217157097</c:v>
                </c:pt>
                <c:pt idx="253">
                  <c:v>49.1367522758337</c:v>
                </c:pt>
                <c:pt idx="254">
                  <c:v>49.465393382173303</c:v>
                </c:pt>
                <c:pt idx="255">
                  <c:v>49.859998644761497</c:v>
                </c:pt>
                <c:pt idx="256">
                  <c:v>50.0984121121474</c:v>
                </c:pt>
                <c:pt idx="257">
                  <c:v>50.001831458934099</c:v>
                </c:pt>
                <c:pt idx="258">
                  <c:v>50.087300841645202</c:v>
                </c:pt>
                <c:pt idx="259">
                  <c:v>50.314118022733197</c:v>
                </c:pt>
                <c:pt idx="260">
                  <c:v>50.1201977475679</c:v>
                </c:pt>
                <c:pt idx="261">
                  <c:v>49.474807715328602</c:v>
                </c:pt>
                <c:pt idx="262">
                  <c:v>49.415518210450699</c:v>
                </c:pt>
                <c:pt idx="263">
                  <c:v>49.089527274465098</c:v>
                </c:pt>
                <c:pt idx="264">
                  <c:v>49.022056414406201</c:v>
                </c:pt>
                <c:pt idx="265">
                  <c:v>49.765870458635398</c:v>
                </c:pt>
                <c:pt idx="266">
                  <c:v>50.140548159156403</c:v>
                </c:pt>
                <c:pt idx="267">
                  <c:v>50.304577914357203</c:v>
                </c:pt>
                <c:pt idx="268">
                  <c:v>50.413600529415902</c:v>
                </c:pt>
                <c:pt idx="269">
                  <c:v>50.423438972713399</c:v>
                </c:pt>
                <c:pt idx="270">
                  <c:v>50.448946844123398</c:v>
                </c:pt>
                <c:pt idx="271">
                  <c:v>50.509599032647202</c:v>
                </c:pt>
                <c:pt idx="272">
                  <c:v>50.442562345813599</c:v>
                </c:pt>
                <c:pt idx="273">
                  <c:v>50.068512604329399</c:v>
                </c:pt>
                <c:pt idx="274">
                  <c:v>49.8238918739155</c:v>
                </c:pt>
                <c:pt idx="275">
                  <c:v>49.930441964220201</c:v>
                </c:pt>
                <c:pt idx="276">
                  <c:v>50.164746140176099</c:v>
                </c:pt>
                <c:pt idx="277">
                  <c:v>50.373552936457898</c:v>
                </c:pt>
                <c:pt idx="278">
                  <c:v>50.416088134935698</c:v>
                </c:pt>
                <c:pt idx="279">
                  <c:v>50.368131694117203</c:v>
                </c:pt>
                <c:pt idx="280">
                  <c:v>50.405855244400897</c:v>
                </c:pt>
                <c:pt idx="281">
                  <c:v>50.336190461740699</c:v>
                </c:pt>
                <c:pt idx="282">
                  <c:v>50.107354322328597</c:v>
                </c:pt>
                <c:pt idx="283">
                  <c:v>45.519021440140001</c:v>
                </c:pt>
                <c:pt idx="284">
                  <c:v>40.069241768857403</c:v>
                </c:pt>
                <c:pt idx="285">
                  <c:v>35.964945880937798</c:v>
                </c:pt>
                <c:pt idx="286">
                  <c:v>33.453107813697898</c:v>
                </c:pt>
                <c:pt idx="287">
                  <c:v>32.054873280919303</c:v>
                </c:pt>
                <c:pt idx="288">
                  <c:v>31.687461059314</c:v>
                </c:pt>
                <c:pt idx="289">
                  <c:v>31.820318219369501</c:v>
                </c:pt>
                <c:pt idx="290">
                  <c:v>32.185246264352799</c:v>
                </c:pt>
                <c:pt idx="291">
                  <c:v>32.7776257248794</c:v>
                </c:pt>
                <c:pt idx="292">
                  <c:v>33.676050586250298</c:v>
                </c:pt>
                <c:pt idx="293">
                  <c:v>34.529318882141602</c:v>
                </c:pt>
                <c:pt idx="294">
                  <c:v>35.657865739928603</c:v>
                </c:pt>
                <c:pt idx="295">
                  <c:v>37.0797566131317</c:v>
                </c:pt>
                <c:pt idx="296">
                  <c:v>38.602165938532004</c:v>
                </c:pt>
                <c:pt idx="297">
                  <c:v>40.3061735789992</c:v>
                </c:pt>
                <c:pt idx="298">
                  <c:v>41.759841469803597</c:v>
                </c:pt>
                <c:pt idx="299">
                  <c:v>43.197457665374202</c:v>
                </c:pt>
                <c:pt idx="300">
                  <c:v>44.604411009511203</c:v>
                </c:pt>
                <c:pt idx="301">
                  <c:v>45.610496083275002</c:v>
                </c:pt>
                <c:pt idx="302">
                  <c:v>46.344370032171099</c:v>
                </c:pt>
                <c:pt idx="303">
                  <c:v>47.026988551526998</c:v>
                </c:pt>
                <c:pt idx="304">
                  <c:v>47.685271205559602</c:v>
                </c:pt>
                <c:pt idx="305">
                  <c:v>48.235887784259702</c:v>
                </c:pt>
                <c:pt idx="306">
                  <c:v>48.600847968474298</c:v>
                </c:pt>
                <c:pt idx="307">
                  <c:v>49.078016994344303</c:v>
                </c:pt>
                <c:pt idx="308">
                  <c:v>49.775813317136702</c:v>
                </c:pt>
                <c:pt idx="309">
                  <c:v>50.408404351722403</c:v>
                </c:pt>
                <c:pt idx="310">
                  <c:v>50.997026586703399</c:v>
                </c:pt>
                <c:pt idx="311">
                  <c:v>51.5611542358752</c:v>
                </c:pt>
                <c:pt idx="312">
                  <c:v>51.755834650075798</c:v>
                </c:pt>
                <c:pt idx="313">
                  <c:v>51.542468456503897</c:v>
                </c:pt>
                <c:pt idx="314">
                  <c:v>51.269313568046499</c:v>
                </c:pt>
                <c:pt idx="315">
                  <c:v>50.855058784529099</c:v>
                </c:pt>
                <c:pt idx="316">
                  <c:v>50.5712970778116</c:v>
                </c:pt>
                <c:pt idx="317">
                  <c:v>50.671643333594801</c:v>
                </c:pt>
                <c:pt idx="318">
                  <c:v>50.852560254831097</c:v>
                </c:pt>
                <c:pt idx="319">
                  <c:v>50.902104949890102</c:v>
                </c:pt>
                <c:pt idx="320">
                  <c:v>50.889271498414701</c:v>
                </c:pt>
                <c:pt idx="321">
                  <c:v>51.0317852389948</c:v>
                </c:pt>
                <c:pt idx="322">
                  <c:v>51.181266630065302</c:v>
                </c:pt>
                <c:pt idx="323">
                  <c:v>51.327354841169303</c:v>
                </c:pt>
                <c:pt idx="324">
                  <c:v>51.347359207452797</c:v>
                </c:pt>
                <c:pt idx="325">
                  <c:v>51.143187942509101</c:v>
                </c:pt>
                <c:pt idx="326">
                  <c:v>50.990260613617401</c:v>
                </c:pt>
                <c:pt idx="327">
                  <c:v>50.909799548075</c:v>
                </c:pt>
                <c:pt idx="328">
                  <c:v>50.965764273075102</c:v>
                </c:pt>
                <c:pt idx="329">
                  <c:v>51.189177263127199</c:v>
                </c:pt>
                <c:pt idx="330">
                  <c:v>51.3832643648268</c:v>
                </c:pt>
                <c:pt idx="331">
                  <c:v>51.501709151560597</c:v>
                </c:pt>
                <c:pt idx="332">
                  <c:v>51.625766006602298</c:v>
                </c:pt>
                <c:pt idx="333">
                  <c:v>51.676452286135898</c:v>
                </c:pt>
                <c:pt idx="334">
                  <c:v>51.353945957029701</c:v>
                </c:pt>
                <c:pt idx="335">
                  <c:v>51.0129184613211</c:v>
                </c:pt>
                <c:pt idx="336">
                  <c:v>50.988812965954601</c:v>
                </c:pt>
                <c:pt idx="337">
                  <c:v>51.739205333507797</c:v>
                </c:pt>
                <c:pt idx="338">
                  <c:v>53.026696838636397</c:v>
                </c:pt>
                <c:pt idx="339">
                  <c:v>54.013388863348403</c:v>
                </c:pt>
                <c:pt idx="340">
                  <c:v>54.686565831226602</c:v>
                </c:pt>
                <c:pt idx="341">
                  <c:v>55.564981896795501</c:v>
                </c:pt>
                <c:pt idx="342">
                  <c:v>60.423652847969102</c:v>
                </c:pt>
                <c:pt idx="343">
                  <c:v>64.957461739905696</c:v>
                </c:pt>
                <c:pt idx="344">
                  <c:v>68.754575695328796</c:v>
                </c:pt>
                <c:pt idx="345">
                  <c:v>69.106385155016994</c:v>
                </c:pt>
                <c:pt idx="346">
                  <c:v>67.0224740956169</c:v>
                </c:pt>
                <c:pt idx="347">
                  <c:v>61.1867925450169</c:v>
                </c:pt>
                <c:pt idx="348">
                  <c:v>54.523503170078101</c:v>
                </c:pt>
                <c:pt idx="349">
                  <c:v>48.873828960273798</c:v>
                </c:pt>
                <c:pt idx="350">
                  <c:v>49.449388557437302</c:v>
                </c:pt>
                <c:pt idx="351">
                  <c:v>51.496972404376997</c:v>
                </c:pt>
                <c:pt idx="352">
                  <c:v>53.135196063105901</c:v>
                </c:pt>
                <c:pt idx="353">
                  <c:v>56.6465484521216</c:v>
                </c:pt>
                <c:pt idx="354">
                  <c:v>61.594673251462503</c:v>
                </c:pt>
                <c:pt idx="355">
                  <c:v>64.025302446280506</c:v>
                </c:pt>
                <c:pt idx="356">
                  <c:v>59.769452009368898</c:v>
                </c:pt>
                <c:pt idx="357">
                  <c:v>59.738358772661499</c:v>
                </c:pt>
                <c:pt idx="358">
                  <c:v>63.369973812707102</c:v>
                </c:pt>
                <c:pt idx="359">
                  <c:v>65.8412147522114</c:v>
                </c:pt>
                <c:pt idx="360">
                  <c:v>68.330023724347896</c:v>
                </c:pt>
                <c:pt idx="361">
                  <c:v>69.549654060768404</c:v>
                </c:pt>
                <c:pt idx="362">
                  <c:v>69.656502958513002</c:v>
                </c:pt>
              </c:numCache>
            </c:numRef>
          </c:yVal>
          <c:smooth val="0"/>
          <c:extLst>
            <c:ext xmlns:c16="http://schemas.microsoft.com/office/drawing/2014/chart" uri="{C3380CC4-5D6E-409C-BE32-E72D297353CC}">
              <c16:uniqueId val="{00000000-19EA-463D-8EC9-2EDF3FE57E3F}"/>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5="http://schemas.microsoft.com/office/drawing/2012/chart" uri="{02D57815-91ED-43cb-92C2-25804820EDAC}">
              <c15:filteredCategoryTitle>
                <c15:cat>
                  <c:numRef>
                    <c:extLst>
                      <c:ext uri="{02D57815-91ED-43cb-92C2-25804820EDAC}">
                        <c15:formulaRef>
                          <c15:sqref>[1]Sheet1!$AU$20:$AU$26</c15:sqref>
                        </c15:formulaRef>
                      </c:ext>
                    </c:extLst>
                    <c:numCache>
                      <c:formatCode>General</c:formatCode>
                      <c:ptCount val="7"/>
                      <c:pt idx="0">
                        <c:v>25</c:v>
                      </c:pt>
                      <c:pt idx="1">
                        <c:v>50</c:v>
                      </c:pt>
                      <c:pt idx="2">
                        <c:v>75</c:v>
                      </c:pt>
                      <c:pt idx="3">
                        <c:v>100</c:v>
                      </c:pt>
                      <c:pt idx="4">
                        <c:v>125</c:v>
                      </c:pt>
                      <c:pt idx="5">
                        <c:v>150</c:v>
                      </c:pt>
                      <c:pt idx="6">
                        <c:v>175</c:v>
                      </c:pt>
                    </c:numCache>
                  </c:numRef>
                </c15:cat>
              </c15:filteredCategoryTitle>
            </c:ext>
            <c:ext xmlns:c16="http://schemas.microsoft.com/office/drawing/2014/chart" uri="{C3380CC4-5D6E-409C-BE32-E72D297353CC}">
              <c16:uniqueId val="{00000001-BA6F-40E3-9C14-4FA0E4DB87EA}"/>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D752-410C-A2A1-21A9EF31C66A}"/>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Sweden_ports_600LPF_125Ah!$A$2:$A$265</c:f>
              <c:numCache>
                <c:formatCode>General</c:formatCode>
                <c:ptCount val="26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numCache>
            </c:numRef>
          </c:cat>
          <c:val>
            <c:numRef>
              <c:f>Sweden_ports_600LPF_125Ah!$B$2:$B$265</c:f>
              <c:numCache>
                <c:formatCode>General</c:formatCode>
                <c:ptCount val="264"/>
                <c:pt idx="0">
                  <c:v>0</c:v>
                </c:pt>
                <c:pt idx="1">
                  <c:v>0</c:v>
                </c:pt>
                <c:pt idx="2">
                  <c:v>52</c:v>
                </c:pt>
                <c:pt idx="3">
                  <c:v>123</c:v>
                </c:pt>
                <c:pt idx="4">
                  <c:v>167</c:v>
                </c:pt>
                <c:pt idx="5">
                  <c:v>183</c:v>
                </c:pt>
                <c:pt idx="6">
                  <c:v>174</c:v>
                </c:pt>
                <c:pt idx="7">
                  <c:v>222</c:v>
                </c:pt>
                <c:pt idx="8">
                  <c:v>481</c:v>
                </c:pt>
                <c:pt idx="9">
                  <c:v>263</c:v>
                </c:pt>
                <c:pt idx="10">
                  <c:v>251</c:v>
                </c:pt>
                <c:pt idx="11">
                  <c:v>159</c:v>
                </c:pt>
                <c:pt idx="12">
                  <c:v>157</c:v>
                </c:pt>
                <c:pt idx="13">
                  <c:v>158</c:v>
                </c:pt>
                <c:pt idx="14">
                  <c:v>136</c:v>
                </c:pt>
                <c:pt idx="15">
                  <c:v>248</c:v>
                </c:pt>
                <c:pt idx="16">
                  <c:v>405</c:v>
                </c:pt>
                <c:pt idx="17">
                  <c:v>405</c:v>
                </c:pt>
                <c:pt idx="18">
                  <c:v>398</c:v>
                </c:pt>
                <c:pt idx="19">
                  <c:v>458</c:v>
                </c:pt>
                <c:pt idx="20">
                  <c:v>642</c:v>
                </c:pt>
                <c:pt idx="21">
                  <c:v>1113</c:v>
                </c:pt>
                <c:pt idx="22">
                  <c:v>1129</c:v>
                </c:pt>
                <c:pt idx="23">
                  <c:v>1100</c:v>
                </c:pt>
                <c:pt idx="24">
                  <c:v>1094</c:v>
                </c:pt>
                <c:pt idx="25">
                  <c:v>1096</c:v>
                </c:pt>
                <c:pt idx="26">
                  <c:v>1018</c:v>
                </c:pt>
                <c:pt idx="27">
                  <c:v>635</c:v>
                </c:pt>
                <c:pt idx="28">
                  <c:v>718</c:v>
                </c:pt>
                <c:pt idx="29">
                  <c:v>1124</c:v>
                </c:pt>
                <c:pt idx="30">
                  <c:v>1113</c:v>
                </c:pt>
                <c:pt idx="31">
                  <c:v>1116</c:v>
                </c:pt>
                <c:pt idx="32">
                  <c:v>1119</c:v>
                </c:pt>
                <c:pt idx="33">
                  <c:v>1129</c:v>
                </c:pt>
                <c:pt idx="34">
                  <c:v>1116</c:v>
                </c:pt>
                <c:pt idx="35">
                  <c:v>1100</c:v>
                </c:pt>
                <c:pt idx="36">
                  <c:v>1113</c:v>
                </c:pt>
                <c:pt idx="37">
                  <c:v>1138</c:v>
                </c:pt>
                <c:pt idx="38">
                  <c:v>1107</c:v>
                </c:pt>
                <c:pt idx="39">
                  <c:v>1128</c:v>
                </c:pt>
                <c:pt idx="40">
                  <c:v>1127</c:v>
                </c:pt>
                <c:pt idx="41">
                  <c:v>1115</c:v>
                </c:pt>
                <c:pt idx="42">
                  <c:v>1119</c:v>
                </c:pt>
                <c:pt idx="43">
                  <c:v>1162</c:v>
                </c:pt>
                <c:pt idx="44">
                  <c:v>1109</c:v>
                </c:pt>
                <c:pt idx="45">
                  <c:v>1110</c:v>
                </c:pt>
                <c:pt idx="46">
                  <c:v>1111</c:v>
                </c:pt>
                <c:pt idx="47">
                  <c:v>1119</c:v>
                </c:pt>
                <c:pt idx="48">
                  <c:v>1120</c:v>
                </c:pt>
                <c:pt idx="49">
                  <c:v>1124</c:v>
                </c:pt>
                <c:pt idx="50">
                  <c:v>1123</c:v>
                </c:pt>
                <c:pt idx="51">
                  <c:v>1121</c:v>
                </c:pt>
                <c:pt idx="52">
                  <c:v>1121</c:v>
                </c:pt>
                <c:pt idx="53">
                  <c:v>1121</c:v>
                </c:pt>
                <c:pt idx="54">
                  <c:v>1119</c:v>
                </c:pt>
                <c:pt idx="55">
                  <c:v>1123</c:v>
                </c:pt>
                <c:pt idx="56">
                  <c:v>1126</c:v>
                </c:pt>
                <c:pt idx="57">
                  <c:v>1124</c:v>
                </c:pt>
                <c:pt idx="58">
                  <c:v>1123</c:v>
                </c:pt>
                <c:pt idx="59">
                  <c:v>1123</c:v>
                </c:pt>
                <c:pt idx="60">
                  <c:v>1124</c:v>
                </c:pt>
                <c:pt idx="61">
                  <c:v>1127</c:v>
                </c:pt>
                <c:pt idx="62">
                  <c:v>1126</c:v>
                </c:pt>
                <c:pt idx="63">
                  <c:v>1126</c:v>
                </c:pt>
                <c:pt idx="64">
                  <c:v>1129</c:v>
                </c:pt>
                <c:pt idx="65">
                  <c:v>1130</c:v>
                </c:pt>
                <c:pt idx="66">
                  <c:v>1128</c:v>
                </c:pt>
                <c:pt idx="67">
                  <c:v>1129</c:v>
                </c:pt>
                <c:pt idx="68">
                  <c:v>1126</c:v>
                </c:pt>
                <c:pt idx="69">
                  <c:v>1104</c:v>
                </c:pt>
                <c:pt idx="70">
                  <c:v>1139</c:v>
                </c:pt>
                <c:pt idx="71">
                  <c:v>1134</c:v>
                </c:pt>
                <c:pt idx="72">
                  <c:v>1136</c:v>
                </c:pt>
                <c:pt idx="73">
                  <c:v>1135</c:v>
                </c:pt>
                <c:pt idx="74">
                  <c:v>1134</c:v>
                </c:pt>
                <c:pt idx="75">
                  <c:v>1132</c:v>
                </c:pt>
                <c:pt idx="76">
                  <c:v>1133</c:v>
                </c:pt>
                <c:pt idx="77">
                  <c:v>1133</c:v>
                </c:pt>
                <c:pt idx="78">
                  <c:v>1138</c:v>
                </c:pt>
                <c:pt idx="79">
                  <c:v>1135</c:v>
                </c:pt>
                <c:pt idx="80">
                  <c:v>1133</c:v>
                </c:pt>
                <c:pt idx="81">
                  <c:v>1135</c:v>
                </c:pt>
                <c:pt idx="82">
                  <c:v>1135</c:v>
                </c:pt>
                <c:pt idx="83">
                  <c:v>1134</c:v>
                </c:pt>
                <c:pt idx="84">
                  <c:v>1136</c:v>
                </c:pt>
                <c:pt idx="85">
                  <c:v>1140</c:v>
                </c:pt>
                <c:pt idx="86">
                  <c:v>1139</c:v>
                </c:pt>
                <c:pt idx="87">
                  <c:v>1131</c:v>
                </c:pt>
                <c:pt idx="88">
                  <c:v>1137</c:v>
                </c:pt>
                <c:pt idx="89">
                  <c:v>1137</c:v>
                </c:pt>
                <c:pt idx="90">
                  <c:v>1137</c:v>
                </c:pt>
                <c:pt idx="91">
                  <c:v>1134</c:v>
                </c:pt>
                <c:pt idx="92">
                  <c:v>1136</c:v>
                </c:pt>
                <c:pt idx="93">
                  <c:v>1133</c:v>
                </c:pt>
                <c:pt idx="94">
                  <c:v>1133</c:v>
                </c:pt>
                <c:pt idx="95">
                  <c:v>1135</c:v>
                </c:pt>
                <c:pt idx="96">
                  <c:v>1132</c:v>
                </c:pt>
                <c:pt idx="97">
                  <c:v>1133</c:v>
                </c:pt>
                <c:pt idx="98">
                  <c:v>1159</c:v>
                </c:pt>
                <c:pt idx="99">
                  <c:v>1165</c:v>
                </c:pt>
                <c:pt idx="100">
                  <c:v>1165</c:v>
                </c:pt>
                <c:pt idx="101">
                  <c:v>1176</c:v>
                </c:pt>
                <c:pt idx="102">
                  <c:v>1176</c:v>
                </c:pt>
                <c:pt idx="103">
                  <c:v>1183</c:v>
                </c:pt>
                <c:pt idx="104">
                  <c:v>1189</c:v>
                </c:pt>
                <c:pt idx="105">
                  <c:v>1174</c:v>
                </c:pt>
                <c:pt idx="106">
                  <c:v>1176</c:v>
                </c:pt>
                <c:pt idx="107">
                  <c:v>1174</c:v>
                </c:pt>
                <c:pt idx="108">
                  <c:v>1177</c:v>
                </c:pt>
                <c:pt idx="109">
                  <c:v>1170</c:v>
                </c:pt>
                <c:pt idx="110">
                  <c:v>1172</c:v>
                </c:pt>
                <c:pt idx="111">
                  <c:v>1177</c:v>
                </c:pt>
                <c:pt idx="112">
                  <c:v>1180</c:v>
                </c:pt>
                <c:pt idx="113">
                  <c:v>1179</c:v>
                </c:pt>
                <c:pt idx="114">
                  <c:v>1182</c:v>
                </c:pt>
                <c:pt idx="115">
                  <c:v>1176</c:v>
                </c:pt>
                <c:pt idx="116">
                  <c:v>1171</c:v>
                </c:pt>
                <c:pt idx="117">
                  <c:v>1171</c:v>
                </c:pt>
                <c:pt idx="118">
                  <c:v>1169</c:v>
                </c:pt>
                <c:pt idx="119">
                  <c:v>1173</c:v>
                </c:pt>
                <c:pt idx="120">
                  <c:v>1168</c:v>
                </c:pt>
                <c:pt idx="121">
                  <c:v>1171</c:v>
                </c:pt>
                <c:pt idx="122">
                  <c:v>1168</c:v>
                </c:pt>
                <c:pt idx="123">
                  <c:v>1167</c:v>
                </c:pt>
                <c:pt idx="124">
                  <c:v>1168</c:v>
                </c:pt>
                <c:pt idx="125">
                  <c:v>1168</c:v>
                </c:pt>
                <c:pt idx="126">
                  <c:v>1172</c:v>
                </c:pt>
                <c:pt idx="127">
                  <c:v>1173</c:v>
                </c:pt>
                <c:pt idx="128">
                  <c:v>1165</c:v>
                </c:pt>
                <c:pt idx="129">
                  <c:v>1169</c:v>
                </c:pt>
                <c:pt idx="130">
                  <c:v>1150</c:v>
                </c:pt>
                <c:pt idx="131">
                  <c:v>1170</c:v>
                </c:pt>
                <c:pt idx="132">
                  <c:v>1168</c:v>
                </c:pt>
                <c:pt idx="133">
                  <c:v>1166</c:v>
                </c:pt>
                <c:pt idx="134">
                  <c:v>1169</c:v>
                </c:pt>
                <c:pt idx="135">
                  <c:v>1169</c:v>
                </c:pt>
                <c:pt idx="136">
                  <c:v>1160</c:v>
                </c:pt>
                <c:pt idx="137">
                  <c:v>1164</c:v>
                </c:pt>
                <c:pt idx="138">
                  <c:v>1163</c:v>
                </c:pt>
                <c:pt idx="139">
                  <c:v>1167</c:v>
                </c:pt>
                <c:pt idx="140">
                  <c:v>1170</c:v>
                </c:pt>
                <c:pt idx="141">
                  <c:v>1164</c:v>
                </c:pt>
                <c:pt idx="142">
                  <c:v>1166</c:v>
                </c:pt>
                <c:pt idx="143">
                  <c:v>1185</c:v>
                </c:pt>
                <c:pt idx="144">
                  <c:v>1158</c:v>
                </c:pt>
                <c:pt idx="145">
                  <c:v>1129</c:v>
                </c:pt>
                <c:pt idx="146">
                  <c:v>1163</c:v>
                </c:pt>
                <c:pt idx="147">
                  <c:v>1163</c:v>
                </c:pt>
                <c:pt idx="148">
                  <c:v>1163</c:v>
                </c:pt>
                <c:pt idx="149">
                  <c:v>1165</c:v>
                </c:pt>
                <c:pt idx="150">
                  <c:v>1162</c:v>
                </c:pt>
                <c:pt idx="151">
                  <c:v>1164</c:v>
                </c:pt>
                <c:pt idx="152">
                  <c:v>1171</c:v>
                </c:pt>
                <c:pt idx="153">
                  <c:v>1169</c:v>
                </c:pt>
                <c:pt idx="154">
                  <c:v>1165</c:v>
                </c:pt>
                <c:pt idx="155">
                  <c:v>1162</c:v>
                </c:pt>
                <c:pt idx="156">
                  <c:v>1165</c:v>
                </c:pt>
                <c:pt idx="157">
                  <c:v>1171</c:v>
                </c:pt>
                <c:pt idx="158">
                  <c:v>1172</c:v>
                </c:pt>
                <c:pt idx="159">
                  <c:v>1167</c:v>
                </c:pt>
                <c:pt idx="160">
                  <c:v>1161</c:v>
                </c:pt>
                <c:pt idx="161">
                  <c:v>1166</c:v>
                </c:pt>
                <c:pt idx="162">
                  <c:v>1162</c:v>
                </c:pt>
                <c:pt idx="163">
                  <c:v>1161</c:v>
                </c:pt>
                <c:pt idx="164">
                  <c:v>1164</c:v>
                </c:pt>
                <c:pt idx="165">
                  <c:v>1168</c:v>
                </c:pt>
                <c:pt idx="166">
                  <c:v>1171</c:v>
                </c:pt>
                <c:pt idx="167">
                  <c:v>1171</c:v>
                </c:pt>
                <c:pt idx="168">
                  <c:v>1170</c:v>
                </c:pt>
                <c:pt idx="169">
                  <c:v>1172</c:v>
                </c:pt>
                <c:pt idx="170">
                  <c:v>1170</c:v>
                </c:pt>
                <c:pt idx="171">
                  <c:v>1167</c:v>
                </c:pt>
                <c:pt idx="172">
                  <c:v>1172</c:v>
                </c:pt>
                <c:pt idx="173">
                  <c:v>1171</c:v>
                </c:pt>
                <c:pt idx="174">
                  <c:v>1172</c:v>
                </c:pt>
                <c:pt idx="175">
                  <c:v>1171</c:v>
                </c:pt>
                <c:pt idx="176">
                  <c:v>1180</c:v>
                </c:pt>
                <c:pt idx="177">
                  <c:v>1177</c:v>
                </c:pt>
                <c:pt idx="178">
                  <c:v>1184</c:v>
                </c:pt>
                <c:pt idx="179">
                  <c:v>1188</c:v>
                </c:pt>
                <c:pt idx="180">
                  <c:v>1180</c:v>
                </c:pt>
                <c:pt idx="181">
                  <c:v>1217</c:v>
                </c:pt>
                <c:pt idx="182">
                  <c:v>1190</c:v>
                </c:pt>
                <c:pt idx="183">
                  <c:v>1192</c:v>
                </c:pt>
                <c:pt idx="184">
                  <c:v>1187</c:v>
                </c:pt>
                <c:pt idx="185">
                  <c:v>1184</c:v>
                </c:pt>
                <c:pt idx="186">
                  <c:v>1183</c:v>
                </c:pt>
                <c:pt idx="187">
                  <c:v>1186</c:v>
                </c:pt>
                <c:pt idx="188">
                  <c:v>1189</c:v>
                </c:pt>
                <c:pt idx="189">
                  <c:v>1173</c:v>
                </c:pt>
                <c:pt idx="190">
                  <c:v>1188</c:v>
                </c:pt>
                <c:pt idx="191">
                  <c:v>1200</c:v>
                </c:pt>
                <c:pt idx="192">
                  <c:v>1188</c:v>
                </c:pt>
                <c:pt idx="193">
                  <c:v>1194</c:v>
                </c:pt>
                <c:pt idx="194">
                  <c:v>1186</c:v>
                </c:pt>
                <c:pt idx="195">
                  <c:v>1188</c:v>
                </c:pt>
                <c:pt idx="196">
                  <c:v>1188</c:v>
                </c:pt>
                <c:pt idx="197">
                  <c:v>1187</c:v>
                </c:pt>
                <c:pt idx="198">
                  <c:v>1174</c:v>
                </c:pt>
                <c:pt idx="199">
                  <c:v>1149</c:v>
                </c:pt>
                <c:pt idx="200">
                  <c:v>1132</c:v>
                </c:pt>
                <c:pt idx="201">
                  <c:v>1156</c:v>
                </c:pt>
                <c:pt idx="202">
                  <c:v>1159</c:v>
                </c:pt>
                <c:pt idx="203">
                  <c:v>1167</c:v>
                </c:pt>
                <c:pt idx="204">
                  <c:v>1159</c:v>
                </c:pt>
                <c:pt idx="205">
                  <c:v>1162</c:v>
                </c:pt>
                <c:pt idx="206">
                  <c:v>1161</c:v>
                </c:pt>
                <c:pt idx="207">
                  <c:v>1161</c:v>
                </c:pt>
                <c:pt idx="208">
                  <c:v>1160</c:v>
                </c:pt>
                <c:pt idx="209">
                  <c:v>1158</c:v>
                </c:pt>
                <c:pt idx="210">
                  <c:v>1160</c:v>
                </c:pt>
                <c:pt idx="211">
                  <c:v>1159</c:v>
                </c:pt>
                <c:pt idx="212">
                  <c:v>1158</c:v>
                </c:pt>
                <c:pt idx="213">
                  <c:v>1159</c:v>
                </c:pt>
                <c:pt idx="214">
                  <c:v>1167</c:v>
                </c:pt>
                <c:pt idx="215">
                  <c:v>1163</c:v>
                </c:pt>
                <c:pt idx="216">
                  <c:v>1154</c:v>
                </c:pt>
                <c:pt idx="217">
                  <c:v>1154</c:v>
                </c:pt>
                <c:pt idx="218">
                  <c:v>1151</c:v>
                </c:pt>
                <c:pt idx="219">
                  <c:v>1148</c:v>
                </c:pt>
                <c:pt idx="220">
                  <c:v>1149</c:v>
                </c:pt>
                <c:pt idx="221">
                  <c:v>1146</c:v>
                </c:pt>
                <c:pt idx="222">
                  <c:v>1144</c:v>
                </c:pt>
                <c:pt idx="223">
                  <c:v>1146</c:v>
                </c:pt>
                <c:pt idx="224">
                  <c:v>1146</c:v>
                </c:pt>
                <c:pt idx="225">
                  <c:v>1156</c:v>
                </c:pt>
                <c:pt idx="226">
                  <c:v>1155</c:v>
                </c:pt>
                <c:pt idx="227">
                  <c:v>1151</c:v>
                </c:pt>
                <c:pt idx="228">
                  <c:v>1158</c:v>
                </c:pt>
                <c:pt idx="229">
                  <c:v>1157</c:v>
                </c:pt>
                <c:pt idx="230">
                  <c:v>1156</c:v>
                </c:pt>
                <c:pt idx="231">
                  <c:v>1148</c:v>
                </c:pt>
                <c:pt idx="232">
                  <c:v>1173</c:v>
                </c:pt>
                <c:pt idx="233">
                  <c:v>1108</c:v>
                </c:pt>
                <c:pt idx="234">
                  <c:v>1109</c:v>
                </c:pt>
                <c:pt idx="235">
                  <c:v>1106</c:v>
                </c:pt>
                <c:pt idx="236">
                  <c:v>1108</c:v>
                </c:pt>
                <c:pt idx="237">
                  <c:v>1113</c:v>
                </c:pt>
                <c:pt idx="238">
                  <c:v>1110</c:v>
                </c:pt>
                <c:pt idx="239">
                  <c:v>1105</c:v>
                </c:pt>
                <c:pt idx="240">
                  <c:v>1107</c:v>
                </c:pt>
                <c:pt idx="241">
                  <c:v>1107</c:v>
                </c:pt>
                <c:pt idx="242">
                  <c:v>1107</c:v>
                </c:pt>
                <c:pt idx="243">
                  <c:v>1105</c:v>
                </c:pt>
                <c:pt idx="244">
                  <c:v>1106</c:v>
                </c:pt>
                <c:pt idx="245">
                  <c:v>1105</c:v>
                </c:pt>
                <c:pt idx="246">
                  <c:v>1103</c:v>
                </c:pt>
                <c:pt idx="247">
                  <c:v>1103</c:v>
                </c:pt>
                <c:pt idx="248">
                  <c:v>1161</c:v>
                </c:pt>
                <c:pt idx="249">
                  <c:v>1116</c:v>
                </c:pt>
                <c:pt idx="250">
                  <c:v>1117</c:v>
                </c:pt>
                <c:pt idx="251">
                  <c:v>1122</c:v>
                </c:pt>
                <c:pt idx="252">
                  <c:v>1084</c:v>
                </c:pt>
                <c:pt idx="253">
                  <c:v>1092</c:v>
                </c:pt>
                <c:pt idx="254">
                  <c:v>724</c:v>
                </c:pt>
                <c:pt idx="255">
                  <c:v>402</c:v>
                </c:pt>
                <c:pt idx="256">
                  <c:v>288</c:v>
                </c:pt>
                <c:pt idx="257">
                  <c:v>329</c:v>
                </c:pt>
                <c:pt idx="258">
                  <c:v>187</c:v>
                </c:pt>
                <c:pt idx="259">
                  <c:v>129</c:v>
                </c:pt>
                <c:pt idx="260">
                  <c:v>77</c:v>
                </c:pt>
                <c:pt idx="261">
                  <c:v>53</c:v>
                </c:pt>
                <c:pt idx="262">
                  <c:v>0</c:v>
                </c:pt>
                <c:pt idx="263">
                  <c:v>0</c:v>
                </c:pt>
              </c:numCache>
            </c:numRef>
          </c:val>
          <c:smooth val="0"/>
          <c:extLst>
            <c:ext xmlns:c16="http://schemas.microsoft.com/office/drawing/2014/chart" uri="{C3380CC4-5D6E-409C-BE32-E72D297353CC}">
              <c16:uniqueId val="{00000000-D3D9-4EED-882A-FC79D5BAC1E7}"/>
            </c:ext>
          </c:extLst>
        </c:ser>
        <c:ser>
          <c:idx val="1"/>
          <c:order val="1"/>
          <c:spPr>
            <a:ln w="0" cap="rnd">
              <a:solidFill>
                <a:schemeClr val="accent2"/>
              </a:solidFill>
              <a:round/>
            </a:ln>
            <a:effectLst/>
          </c:spPr>
          <c:marker>
            <c:symbol val="none"/>
          </c:marker>
          <c:cat>
            <c:numRef>
              <c:f>Sweden_ports_600LPF_125Ah!$A$2:$A$265</c:f>
              <c:numCache>
                <c:formatCode>General</c:formatCode>
                <c:ptCount val="26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numCache>
            </c:numRef>
          </c:cat>
          <c:val>
            <c:numRef>
              <c:f>Sweden_ports_600LPF_125Ah!$D$2:$D$265</c:f>
              <c:numCache>
                <c:formatCode>General</c:formatCode>
                <c:ptCount val="264"/>
                <c:pt idx="0">
                  <c:v>24.700272869226399</c:v>
                </c:pt>
                <c:pt idx="1">
                  <c:v>-0.15000035242832921</c:v>
                </c:pt>
                <c:pt idx="2">
                  <c:v>50.904107124742403</c:v>
                </c:pt>
                <c:pt idx="3">
                  <c:v>76.798603468265796</c:v>
                </c:pt>
                <c:pt idx="4">
                  <c:v>67.930291317572596</c:v>
                </c:pt>
                <c:pt idx="5">
                  <c:v>38.412430238581003</c:v>
                </c:pt>
                <c:pt idx="6">
                  <c:v>1.8448590217016241</c:v>
                </c:pt>
                <c:pt idx="7">
                  <c:v>24.1546445245346</c:v>
                </c:pt>
                <c:pt idx="8">
                  <c:v>114.0613928662802</c:v>
                </c:pt>
                <c:pt idx="9">
                  <c:v>-114.8932031164294</c:v>
                </c:pt>
                <c:pt idx="10">
                  <c:v>-89.411055553370204</c:v>
                </c:pt>
                <c:pt idx="11">
                  <c:v>-130.12682106349141</c:v>
                </c:pt>
                <c:pt idx="12">
                  <c:v>-77.378259872596004</c:v>
                </c:pt>
                <c:pt idx="13">
                  <c:v>-41.008631993834399</c:v>
                </c:pt>
                <c:pt idx="14">
                  <c:v>-35.593194656318403</c:v>
                </c:pt>
                <c:pt idx="15">
                  <c:v>68.840368606518993</c:v>
                </c:pt>
                <c:pt idx="16">
                  <c:v>155.596606334971</c:v>
                </c:pt>
                <c:pt idx="17">
                  <c:v>78.998736786885004</c:v>
                </c:pt>
                <c:pt idx="18">
                  <c:v>27.7442369646506</c:v>
                </c:pt>
                <c:pt idx="19">
                  <c:v>48.442111312564997</c:v>
                </c:pt>
                <c:pt idx="20">
                  <c:v>108.8930823574422</c:v>
                </c:pt>
                <c:pt idx="21">
                  <c:v>92.107642035485995</c:v>
                </c:pt>
                <c:pt idx="22">
                  <c:v>77.829882167076406</c:v>
                </c:pt>
                <c:pt idx="23">
                  <c:v>10.244741737931481</c:v>
                </c:pt>
                <c:pt idx="24">
                  <c:v>-17.99636637962298</c:v>
                </c:pt>
                <c:pt idx="25">
                  <c:v>-30.725911471492399</c:v>
                </c:pt>
                <c:pt idx="26">
                  <c:v>-107.72683736593321</c:v>
                </c:pt>
                <c:pt idx="27">
                  <c:v>-174.19500461432199</c:v>
                </c:pt>
                <c:pt idx="28">
                  <c:v>-76.866189663596003</c:v>
                </c:pt>
                <c:pt idx="29">
                  <c:v>124.1053365710752</c:v>
                </c:pt>
                <c:pt idx="30">
                  <c:v>88.114433088349998</c:v>
                </c:pt>
                <c:pt idx="31">
                  <c:v>49.329433415551001</c:v>
                </c:pt>
                <c:pt idx="32">
                  <c:v>21.479449991386399</c:v>
                </c:pt>
                <c:pt idx="33">
                  <c:v>7.5022698251772804</c:v>
                </c:pt>
                <c:pt idx="34">
                  <c:v>-22.138561453327199</c:v>
                </c:pt>
                <c:pt idx="35">
                  <c:v>-45.767785451447402</c:v>
                </c:pt>
                <c:pt idx="36">
                  <c:v>-36.845184721758599</c:v>
                </c:pt>
                <c:pt idx="37">
                  <c:v>-18.590972848943078</c:v>
                </c:pt>
                <c:pt idx="38">
                  <c:v>-52.772017966282398</c:v>
                </c:pt>
                <c:pt idx="39">
                  <c:v>-31.759871071564199</c:v>
                </c:pt>
                <c:pt idx="40">
                  <c:v>-34.043863995540598</c:v>
                </c:pt>
                <c:pt idx="41">
                  <c:v>-44.254031786757402</c:v>
                </c:pt>
                <c:pt idx="42">
                  <c:v>-36.681403333640397</c:v>
                </c:pt>
                <c:pt idx="43">
                  <c:v>3.93345899342268</c:v>
                </c:pt>
                <c:pt idx="44">
                  <c:v>-48.859769918754402</c:v>
                </c:pt>
                <c:pt idx="45">
                  <c:v>-40.178676352579799</c:v>
                </c:pt>
                <c:pt idx="46">
                  <c:v>-32.328179642601</c:v>
                </c:pt>
                <c:pt idx="47">
                  <c:v>-19.34820036858212</c:v>
                </c:pt>
                <c:pt idx="48">
                  <c:v>-15.085257234763899</c:v>
                </c:pt>
                <c:pt idx="49">
                  <c:v>-8.8414112188844403</c:v>
                </c:pt>
                <c:pt idx="50">
                  <c:v>-8.2265499129883999</c:v>
                </c:pt>
                <c:pt idx="51">
                  <c:v>-8.3613907255863396</c:v>
                </c:pt>
                <c:pt idx="52">
                  <c:v>-6.4644519699143999</c:v>
                </c:pt>
                <c:pt idx="53">
                  <c:v>-4.8474152449068599</c:v>
                </c:pt>
                <c:pt idx="54">
                  <c:v>-5.2098886553915396</c:v>
                </c:pt>
                <c:pt idx="55">
                  <c:v>-0.15129246911057939</c:v>
                </c:pt>
                <c:pt idx="56">
                  <c:v>2.7252860230127198</c:v>
                </c:pt>
                <c:pt idx="57">
                  <c:v>0.46344834586081801</c:v>
                </c:pt>
                <c:pt idx="58">
                  <c:v>-0.36107709064038002</c:v>
                </c:pt>
                <c:pt idx="59">
                  <c:v>-9.8261966777601198E-2</c:v>
                </c:pt>
                <c:pt idx="60">
                  <c:v>0.95734313414001604</c:v>
                </c:pt>
                <c:pt idx="61">
                  <c:v>3.4211240407375398</c:v>
                </c:pt>
                <c:pt idx="62">
                  <c:v>1.691683563137806</c:v>
                </c:pt>
                <c:pt idx="63">
                  <c:v>1.21973351659147</c:v>
                </c:pt>
                <c:pt idx="64">
                  <c:v>3.4089263732352402</c:v>
                </c:pt>
                <c:pt idx="65">
                  <c:v>3.1967700464846001</c:v>
                </c:pt>
                <c:pt idx="66">
                  <c:v>0.35937100413808198</c:v>
                </c:pt>
                <c:pt idx="67">
                  <c:v>0.83038277865098797</c:v>
                </c:pt>
                <c:pt idx="68">
                  <c:v>-2.2864280288956</c:v>
                </c:pt>
                <c:pt idx="69">
                  <c:v>-20.844001325293799</c:v>
                </c:pt>
                <c:pt idx="70">
                  <c:v>15.11216442315988</c:v>
                </c:pt>
                <c:pt idx="71">
                  <c:v>6.7967997772701398</c:v>
                </c:pt>
                <c:pt idx="72">
                  <c:v>6.4576428008722599</c:v>
                </c:pt>
                <c:pt idx="73">
                  <c:v>3.4255427565419398</c:v>
                </c:pt>
                <c:pt idx="74">
                  <c:v>1.074457141334078</c:v>
                </c:pt>
                <c:pt idx="75">
                  <c:v>-1.5607739699069001</c:v>
                </c:pt>
                <c:pt idx="76">
                  <c:v>-0.88053949766670003</c:v>
                </c:pt>
                <c:pt idx="77">
                  <c:v>-1.208266066919008</c:v>
                </c:pt>
                <c:pt idx="78">
                  <c:v>2.8928837938779202</c:v>
                </c:pt>
                <c:pt idx="79">
                  <c:v>-1.045872460386152</c:v>
                </c:pt>
                <c:pt idx="80">
                  <c:v>-3.0737611584763802</c:v>
                </c:pt>
                <c:pt idx="81">
                  <c:v>-1.03407074740217</c:v>
                </c:pt>
                <c:pt idx="82">
                  <c:v>-1.209452395625328</c:v>
                </c:pt>
                <c:pt idx="83">
                  <c:v>-2.1623010678138401</c:v>
                </c:pt>
                <c:pt idx="84">
                  <c:v>-0.21581028016065401</c:v>
                </c:pt>
                <c:pt idx="85">
                  <c:v>2.9590835924262602</c:v>
                </c:pt>
                <c:pt idx="86">
                  <c:v>0.91479969703243202</c:v>
                </c:pt>
                <c:pt idx="87">
                  <c:v>-6.6653354695024003</c:v>
                </c:pt>
                <c:pt idx="88">
                  <c:v>-1.7337639223299981E-2</c:v>
                </c:pt>
                <c:pt idx="89">
                  <c:v>-0.24842519622079201</c:v>
                </c:pt>
                <c:pt idx="90">
                  <c:v>-0.4127064246512</c:v>
                </c:pt>
                <c:pt idx="91">
                  <c:v>-3.1063164909866399</c:v>
                </c:pt>
                <c:pt idx="92">
                  <c:v>-0.698615391310206</c:v>
                </c:pt>
                <c:pt idx="93">
                  <c:v>-3.1955037851588401</c:v>
                </c:pt>
                <c:pt idx="94">
                  <c:v>-2.3614008497300198</c:v>
                </c:pt>
                <c:pt idx="95">
                  <c:v>5.6854911523214403E-2</c:v>
                </c:pt>
                <c:pt idx="96">
                  <c:v>-2.4565766564929401</c:v>
                </c:pt>
                <c:pt idx="97">
                  <c:v>-0.79694667921111995</c:v>
                </c:pt>
                <c:pt idx="98">
                  <c:v>21.984047600455199</c:v>
                </c:pt>
                <c:pt idx="99">
                  <c:v>20.999281419621799</c:v>
                </c:pt>
                <c:pt idx="100">
                  <c:v>14.489338015385179</c:v>
                </c:pt>
                <c:pt idx="101">
                  <c:v>18.744807960696221</c:v>
                </c:pt>
                <c:pt idx="102">
                  <c:v>11.90467865758262</c:v>
                </c:pt>
                <c:pt idx="103">
                  <c:v>12.53332183695726</c:v>
                </c:pt>
                <c:pt idx="104">
                  <c:v>11.83227467806234</c:v>
                </c:pt>
                <c:pt idx="105">
                  <c:v>-7.2852599152527997</c:v>
                </c:pt>
                <c:pt idx="106">
                  <c:v>-6.7714452907373399</c:v>
                </c:pt>
                <c:pt idx="107">
                  <c:v>-9.6629585493991001</c:v>
                </c:pt>
                <c:pt idx="108">
                  <c:v>-7.2153467509342599</c:v>
                </c:pt>
                <c:pt idx="109">
                  <c:v>-13.8618708655322</c:v>
                </c:pt>
                <c:pt idx="110">
                  <c:v>-10.66088614304136</c:v>
                </c:pt>
                <c:pt idx="111">
                  <c:v>-5.2865489271795401</c:v>
                </c:pt>
                <c:pt idx="112">
                  <c:v>-2.7817479581113198</c:v>
                </c:pt>
                <c:pt idx="113">
                  <c:v>-4.2807577132361398</c:v>
                </c:pt>
                <c:pt idx="114">
                  <c:v>-1.805423261045106</c:v>
                </c:pt>
                <c:pt idx="115">
                  <c:v>-7.7181063629697197</c:v>
                </c:pt>
                <c:pt idx="116">
                  <c:v>-11.11965214952586</c:v>
                </c:pt>
                <c:pt idx="117">
                  <c:v>-9.0101548540820602</c:v>
                </c:pt>
                <c:pt idx="118">
                  <c:v>-8.8713155526724403</c:v>
                </c:pt>
                <c:pt idx="119">
                  <c:v>-3.2663963353766001</c:v>
                </c:pt>
                <c:pt idx="120">
                  <c:v>-6.7474902169574396</c:v>
                </c:pt>
                <c:pt idx="121">
                  <c:v>-2.21631363844552</c:v>
                </c:pt>
                <c:pt idx="122">
                  <c:v>-3.9331677955920599</c:v>
                </c:pt>
                <c:pt idx="123">
                  <c:v>-3.3707696650300001</c:v>
                </c:pt>
                <c:pt idx="124">
                  <c:v>-1.100623435182984</c:v>
                </c:pt>
                <c:pt idx="125">
                  <c:v>-0.218671888712312</c:v>
                </c:pt>
                <c:pt idx="126">
                  <c:v>3.92921755143818</c:v>
                </c:pt>
                <c:pt idx="127">
                  <c:v>4.3351357850464796</c:v>
                </c:pt>
                <c:pt idx="128">
                  <c:v>-3.3098147854581401</c:v>
                </c:pt>
                <c:pt idx="129">
                  <c:v>1.443178581520836</c:v>
                </c:pt>
                <c:pt idx="130">
                  <c:v>-14.98435746608572</c:v>
                </c:pt>
                <c:pt idx="131">
                  <c:v>6.9512462212486401</c:v>
                </c:pt>
                <c:pt idx="132">
                  <c:v>4.1756923542140596</c:v>
                </c:pt>
                <c:pt idx="133">
                  <c:v>1.9547454756923439</c:v>
                </c:pt>
                <c:pt idx="134">
                  <c:v>4.5602590473571398</c:v>
                </c:pt>
                <c:pt idx="135">
                  <c:v>3.78073993841384</c:v>
                </c:pt>
                <c:pt idx="136">
                  <c:v>-4.7344529399512396</c:v>
                </c:pt>
                <c:pt idx="137">
                  <c:v>0.27679132983832799</c:v>
                </c:pt>
                <c:pt idx="138">
                  <c:v>-0.29301621701271002</c:v>
                </c:pt>
                <c:pt idx="139">
                  <c:v>3.6241235575141402</c:v>
                </c:pt>
                <c:pt idx="140">
                  <c:v>5.5955772111184396</c:v>
                </c:pt>
                <c:pt idx="141">
                  <c:v>-0.90023597499358399</c:v>
                </c:pt>
                <c:pt idx="142">
                  <c:v>1.1745871542667119</c:v>
                </c:pt>
                <c:pt idx="143">
                  <c:v>17.46083137049828</c:v>
                </c:pt>
                <c:pt idx="144">
                  <c:v>-10.72437075364666</c:v>
                </c:pt>
                <c:pt idx="145">
                  <c:v>-33.401370807582197</c:v>
                </c:pt>
                <c:pt idx="146">
                  <c:v>5.2606532793796399</c:v>
                </c:pt>
                <c:pt idx="147">
                  <c:v>4.69836813102836</c:v>
                </c:pt>
                <c:pt idx="148">
                  <c:v>4.1264493235230804</c:v>
                </c:pt>
                <c:pt idx="149">
                  <c:v>5.3024308542644398</c:v>
                </c:pt>
                <c:pt idx="150">
                  <c:v>1.6894955934815179</c:v>
                </c:pt>
                <c:pt idx="151">
                  <c:v>3.25536199313468</c:v>
                </c:pt>
                <c:pt idx="152">
                  <c:v>8.6687649793961192</c:v>
                </c:pt>
                <c:pt idx="153">
                  <c:v>4.6750523215246798</c:v>
                </c:pt>
                <c:pt idx="154">
                  <c:v>-0.20953407968052001</c:v>
                </c:pt>
                <c:pt idx="155">
                  <c:v>-3.0163700869882799</c:v>
                </c:pt>
                <c:pt idx="156">
                  <c:v>0.168761098778308</c:v>
                </c:pt>
                <c:pt idx="157">
                  <c:v>5.1689644618771</c:v>
                </c:pt>
                <c:pt idx="158">
                  <c:v>4.4432921798733798</c:v>
                </c:pt>
                <c:pt idx="159">
                  <c:v>-1.448645573471244</c:v>
                </c:pt>
                <c:pt idx="160">
                  <c:v>-6.7220885565520199</c:v>
                </c:pt>
                <c:pt idx="161">
                  <c:v>-0.94156475897134795</c:v>
                </c:pt>
                <c:pt idx="162">
                  <c:v>-4.3647730661047399</c:v>
                </c:pt>
                <c:pt idx="163">
                  <c:v>-4.20797438629294</c:v>
                </c:pt>
                <c:pt idx="164">
                  <c:v>-0.48639466623784799</c:v>
                </c:pt>
                <c:pt idx="165">
                  <c:v>3.2014715579038802</c:v>
                </c:pt>
                <c:pt idx="166">
                  <c:v>5.0153277413882602</c:v>
                </c:pt>
                <c:pt idx="167">
                  <c:v>3.6273459638616599</c:v>
                </c:pt>
                <c:pt idx="168">
                  <c:v>1.60273688751072</c:v>
                </c:pt>
                <c:pt idx="169">
                  <c:v>2.63283435588454</c:v>
                </c:pt>
                <c:pt idx="170">
                  <c:v>-0.14337568095981679</c:v>
                </c:pt>
                <c:pt idx="171">
                  <c:v>-3.10649054543204</c:v>
                </c:pt>
                <c:pt idx="172">
                  <c:v>1.701728522429832</c:v>
                </c:pt>
                <c:pt idx="173">
                  <c:v>7.0596718788839802E-2</c:v>
                </c:pt>
                <c:pt idx="174">
                  <c:v>0.57358205410414198</c:v>
                </c:pt>
                <c:pt idx="175">
                  <c:v>-0.80175359925662604</c:v>
                </c:pt>
                <c:pt idx="176">
                  <c:v>6.8786678178155203</c:v>
                </c:pt>
                <c:pt idx="177">
                  <c:v>2.0520483270401</c:v>
                </c:pt>
                <c:pt idx="178">
                  <c:v>7.04008130016582</c:v>
                </c:pt>
                <c:pt idx="179">
                  <c:v>8.0125219177958193</c:v>
                </c:pt>
                <c:pt idx="180">
                  <c:v>-1.934523063085924</c:v>
                </c:pt>
                <c:pt idx="181">
                  <c:v>29.815274006229401</c:v>
                </c:pt>
                <c:pt idx="182">
                  <c:v>-2.6663338289901399</c:v>
                </c:pt>
                <c:pt idx="183">
                  <c:v>-2.06376245695794</c:v>
                </c:pt>
                <c:pt idx="184">
                  <c:v>-7.6616123033496804</c:v>
                </c:pt>
                <c:pt idx="185">
                  <c:v>-9.97997493515164</c:v>
                </c:pt>
                <c:pt idx="186">
                  <c:v>-9.7135549133813193</c:v>
                </c:pt>
                <c:pt idx="187">
                  <c:v>-5.7236513811789198</c:v>
                </c:pt>
                <c:pt idx="188">
                  <c:v>-2.50076224512578</c:v>
                </c:pt>
                <c:pt idx="189">
                  <c:v>-16.573461304829198</c:v>
                </c:pt>
                <c:pt idx="190">
                  <c:v>0.25469204692619202</c:v>
                </c:pt>
                <c:pt idx="191">
                  <c:v>10.484675926112519</c:v>
                </c:pt>
                <c:pt idx="192">
                  <c:v>-2.9743380973850599</c:v>
                </c:pt>
                <c:pt idx="193">
                  <c:v>2.55473059285162</c:v>
                </c:pt>
                <c:pt idx="194">
                  <c:v>-5.52888269034682</c:v>
                </c:pt>
                <c:pt idx="195">
                  <c:v>-2.8092991583884399</c:v>
                </c:pt>
                <c:pt idx="196">
                  <c:v>-2.3932733269224999</c:v>
                </c:pt>
                <c:pt idx="197">
                  <c:v>-2.8788548523738</c:v>
                </c:pt>
                <c:pt idx="198">
                  <c:v>-13.65006920506994</c:v>
                </c:pt>
                <c:pt idx="199">
                  <c:v>-31.916426547768001</c:v>
                </c:pt>
                <c:pt idx="200">
                  <c:v>-37.743770608130397</c:v>
                </c:pt>
                <c:pt idx="201">
                  <c:v>-5.1792056994159399</c:v>
                </c:pt>
                <c:pt idx="202">
                  <c:v>1.3527782844601399</c:v>
                </c:pt>
                <c:pt idx="203">
                  <c:v>10.553612611146001</c:v>
                </c:pt>
                <c:pt idx="204">
                  <c:v>3.2734540593441399</c:v>
                </c:pt>
                <c:pt idx="205">
                  <c:v>7.2352545031227002</c:v>
                </c:pt>
                <c:pt idx="206">
                  <c:v>6.5178670359539801</c:v>
                </c:pt>
                <c:pt idx="207">
                  <c:v>6.6414519814901398</c:v>
                </c:pt>
                <c:pt idx="208">
                  <c:v>5.6609464968562397</c:v>
                </c:pt>
                <c:pt idx="209">
                  <c:v>3.8838032970957599</c:v>
                </c:pt>
                <c:pt idx="210">
                  <c:v>5.892281667572</c:v>
                </c:pt>
                <c:pt idx="211">
                  <c:v>4.6168314960141998</c:v>
                </c:pt>
                <c:pt idx="212">
                  <c:v>3.5165460080723601</c:v>
                </c:pt>
                <c:pt idx="213">
                  <c:v>4.3130663347192</c:v>
                </c:pt>
                <c:pt idx="214">
                  <c:v>10.834870611491979</c:v>
                </c:pt>
                <c:pt idx="215">
                  <c:v>5.0031012251770397</c:v>
                </c:pt>
                <c:pt idx="216">
                  <c:v>-3.8600327499379001</c:v>
                </c:pt>
                <c:pt idx="217">
                  <c:v>-2.59661809307894</c:v>
                </c:pt>
                <c:pt idx="218">
                  <c:v>-4.1617829468299998</c:v>
                </c:pt>
                <c:pt idx="219">
                  <c:v>-5.20089386535256</c:v>
                </c:pt>
                <c:pt idx="220">
                  <c:v>-2.3492262336672001</c:v>
                </c:pt>
                <c:pt idx="221">
                  <c:v>-3.5954589186386001</c:v>
                </c:pt>
                <c:pt idx="222">
                  <c:v>-3.54396842172198</c:v>
                </c:pt>
                <c:pt idx="223">
                  <c:v>6.7884164641731595E-2</c:v>
                </c:pt>
                <c:pt idx="224">
                  <c:v>1.0361145504176039</c:v>
                </c:pt>
                <c:pt idx="225">
                  <c:v>10.35825688124218</c:v>
                </c:pt>
                <c:pt idx="226">
                  <c:v>7.4872119111605997</c:v>
                </c:pt>
                <c:pt idx="227">
                  <c:v>2.5184488835285399</c:v>
                </c:pt>
                <c:pt idx="228">
                  <c:v>8.2343651379944198</c:v>
                </c:pt>
                <c:pt idx="229">
                  <c:v>5.33700877368834</c:v>
                </c:pt>
                <c:pt idx="230">
                  <c:v>3.0053678313553198</c:v>
                </c:pt>
                <c:pt idx="231">
                  <c:v>-4.8889853829648402</c:v>
                </c:pt>
                <c:pt idx="232">
                  <c:v>17.903748310515361</c:v>
                </c:pt>
                <c:pt idx="233">
                  <c:v>-43.468200434745199</c:v>
                </c:pt>
                <c:pt idx="234">
                  <c:v>-30.852523123544799</c:v>
                </c:pt>
                <c:pt idx="235">
                  <c:v>-23.734651553943799</c:v>
                </c:pt>
                <c:pt idx="236">
                  <c:v>-13.2645332461941</c:v>
                </c:pt>
                <c:pt idx="237">
                  <c:v>-2.4618690179394398</c:v>
                </c:pt>
                <c:pt idx="238">
                  <c:v>-1.2659939460404921</c:v>
                </c:pt>
                <c:pt idx="239">
                  <c:v>-2.0360968969511801</c:v>
                </c:pt>
                <c:pt idx="240">
                  <c:v>3.4756047454979799</c:v>
                </c:pt>
                <c:pt idx="241">
                  <c:v>5.6846026911026204</c:v>
                </c:pt>
                <c:pt idx="242">
                  <c:v>7.1068603664154599</c:v>
                </c:pt>
                <c:pt idx="243">
                  <c:v>6.1970123135250397</c:v>
                </c:pt>
                <c:pt idx="244">
                  <c:v>7.8852223676876001</c:v>
                </c:pt>
                <c:pt idx="245">
                  <c:v>7.1402694387100398</c:v>
                </c:pt>
                <c:pt idx="246">
                  <c:v>5.50246736515028</c:v>
                </c:pt>
                <c:pt idx="247">
                  <c:v>5.8301499702621404</c:v>
                </c:pt>
                <c:pt idx="248">
                  <c:v>55.366747152849797</c:v>
                </c:pt>
                <c:pt idx="249">
                  <c:v>1.7576637108355719</c:v>
                </c:pt>
                <c:pt idx="250">
                  <c:v>1.8286576215760699</c:v>
                </c:pt>
                <c:pt idx="251">
                  <c:v>5.2551200135906999</c:v>
                </c:pt>
                <c:pt idx="252">
                  <c:v>-29.253988410631599</c:v>
                </c:pt>
                <c:pt idx="253">
                  <c:v>-14.16110298724756</c:v>
                </c:pt>
                <c:pt idx="254">
                  <c:v>-150.5242045569556</c:v>
                </c:pt>
                <c:pt idx="255">
                  <c:v>-127.1892575760204</c:v>
                </c:pt>
                <c:pt idx="256">
                  <c:v>-107.649179582242</c:v>
                </c:pt>
                <c:pt idx="257">
                  <c:v>-7.3530807432182197</c:v>
                </c:pt>
                <c:pt idx="258">
                  <c:v>-86.370560810693405</c:v>
                </c:pt>
                <c:pt idx="259">
                  <c:v>-61.276311014343399</c:v>
                </c:pt>
                <c:pt idx="260">
                  <c:v>-38.084308334786002</c:v>
                </c:pt>
                <c:pt idx="261">
                  <c:v>-1.81149214692083</c:v>
                </c:pt>
                <c:pt idx="262">
                  <c:v>-6.3252350337374796</c:v>
                </c:pt>
                <c:pt idx="263">
                  <c:v>-0.14749306874614279</c:v>
                </c:pt>
              </c:numCache>
            </c:numRef>
          </c:val>
          <c:smooth val="0"/>
          <c:extLst>
            <c:ext xmlns:c16="http://schemas.microsoft.com/office/drawing/2014/chart" uri="{C3380CC4-5D6E-409C-BE32-E72D297353CC}">
              <c16:uniqueId val="{00000001-D3D9-4EED-882A-FC79D5BAC1E7}"/>
            </c:ext>
          </c:extLst>
        </c:ser>
        <c:ser>
          <c:idx val="2"/>
          <c:order val="2"/>
          <c:spPr>
            <a:ln w="28575" cap="rnd">
              <a:solidFill>
                <a:schemeClr val="accent3"/>
              </a:solidFill>
              <a:round/>
            </a:ln>
            <a:effectLst/>
          </c:spPr>
          <c:marker>
            <c:symbol val="none"/>
          </c:marker>
          <c:cat>
            <c:numRef>
              <c:f>Sweden_ports_600LPF_125Ah!$A$2:$A$265</c:f>
              <c:numCache>
                <c:formatCode>General</c:formatCode>
                <c:ptCount val="26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numCache>
            </c:numRef>
          </c:cat>
          <c:val>
            <c:numRef>
              <c:f>Sweden_ports_600LPF_125Ah!$G$2:$G$265</c:f>
              <c:numCache>
                <c:formatCode>General</c:formatCode>
                <c:ptCount val="264"/>
                <c:pt idx="0">
                  <c:v>0</c:v>
                </c:pt>
                <c:pt idx="1">
                  <c:v>0.15000356422751582</c:v>
                </c:pt>
                <c:pt idx="2">
                  <c:v>1.095967120449951</c:v>
                </c:pt>
                <c:pt idx="3">
                  <c:v>46.201051953616322</c:v>
                </c:pt>
                <c:pt idx="4">
                  <c:v>99.069030582764412</c:v>
                </c:pt>
                <c:pt idx="5">
                  <c:v>144.586752182559</c:v>
                </c:pt>
                <c:pt idx="6">
                  <c:v>172.15430996317681</c:v>
                </c:pt>
                <c:pt idx="7">
                  <c:v>197.8438227297282</c:v>
                </c:pt>
                <c:pt idx="8">
                  <c:v>347.31251406196827</c:v>
                </c:pt>
                <c:pt idx="9">
                  <c:v>377.89229042106211</c:v>
                </c:pt>
                <c:pt idx="10">
                  <c:v>340.40745718704272</c:v>
                </c:pt>
                <c:pt idx="11">
                  <c:v>289.12486406604211</c:v>
                </c:pt>
                <c:pt idx="12">
                  <c:v>234.37640012224591</c:v>
                </c:pt>
                <c:pt idx="13">
                  <c:v>199.0073860199424</c:v>
                </c:pt>
                <c:pt idx="14">
                  <c:v>171.59241231560611</c:v>
                </c:pt>
                <c:pt idx="15">
                  <c:v>179.15792500869571</c:v>
                </c:pt>
                <c:pt idx="16">
                  <c:v>249.3993099448044</c:v>
                </c:pt>
                <c:pt idx="17">
                  <c:v>325.99780228741321</c:v>
                </c:pt>
                <c:pt idx="18">
                  <c:v>370.25168495279939</c:v>
                </c:pt>
                <c:pt idx="19">
                  <c:v>409.55158869392972</c:v>
                </c:pt>
                <c:pt idx="20">
                  <c:v>515.47588962330872</c:v>
                </c:pt>
                <c:pt idx="21">
                  <c:v>900.75639643696798</c:v>
                </c:pt>
                <c:pt idx="22">
                  <c:v>1051.0812576817921</c:v>
                </c:pt>
                <c:pt idx="23">
                  <c:v>1089.702237330054</c:v>
                </c:pt>
                <c:pt idx="24">
                  <c:v>1111.938768358704</c:v>
                </c:pt>
                <c:pt idx="25">
                  <c:v>1126.6654915957681</c:v>
                </c:pt>
                <c:pt idx="26">
                  <c:v>1125.6711847370639</c:v>
                </c:pt>
                <c:pt idx="27">
                  <c:v>886.69440275318641</c:v>
                </c:pt>
                <c:pt idx="28">
                  <c:v>794.83949797003015</c:v>
                </c:pt>
                <c:pt idx="29">
                  <c:v>909.48270278771099</c:v>
                </c:pt>
                <c:pt idx="30">
                  <c:v>1024.8400412379449</c:v>
                </c:pt>
                <c:pt idx="31">
                  <c:v>1066.6189960140241</c:v>
                </c:pt>
                <c:pt idx="32">
                  <c:v>1097.4645641840762</c:v>
                </c:pt>
                <c:pt idx="33">
                  <c:v>1121.4375685823791</c:v>
                </c:pt>
                <c:pt idx="34">
                  <c:v>1138.077014113494</c:v>
                </c:pt>
                <c:pt idx="35">
                  <c:v>1145.705163329088</c:v>
                </c:pt>
                <c:pt idx="36">
                  <c:v>1149.780153089853</c:v>
                </c:pt>
                <c:pt idx="37">
                  <c:v>1156.523945212143</c:v>
                </c:pt>
                <c:pt idx="38">
                  <c:v>1159.7077632885662</c:v>
                </c:pt>
                <c:pt idx="39">
                  <c:v>1159.69256930151</c:v>
                </c:pt>
                <c:pt idx="40">
                  <c:v>1160.9776107599848</c:v>
                </c:pt>
                <c:pt idx="41">
                  <c:v>1159.188791672457</c:v>
                </c:pt>
                <c:pt idx="42">
                  <c:v>1155.6159005592449</c:v>
                </c:pt>
                <c:pt idx="43">
                  <c:v>1157.998199085207</c:v>
                </c:pt>
                <c:pt idx="44">
                  <c:v>1157.7971823080582</c:v>
                </c:pt>
                <c:pt idx="45">
                  <c:v>1150.114388211837</c:v>
                </c:pt>
                <c:pt idx="46">
                  <c:v>1143.2651149576081</c:v>
                </c:pt>
                <c:pt idx="47">
                  <c:v>1138.285592960382</c:v>
                </c:pt>
                <c:pt idx="48">
                  <c:v>1135.023603607269</c:v>
                </c:pt>
                <c:pt idx="49">
                  <c:v>1132.779960505422</c:v>
                </c:pt>
                <c:pt idx="50">
                  <c:v>1131.1656560836739</c:v>
                </c:pt>
                <c:pt idx="51">
                  <c:v>1129.3008738881849</c:v>
                </c:pt>
                <c:pt idx="52">
                  <c:v>1127.4041411150311</c:v>
                </c:pt>
                <c:pt idx="53">
                  <c:v>1125.7873731626491</c:v>
                </c:pt>
                <c:pt idx="54">
                  <c:v>1124.150234619663</c:v>
                </c:pt>
                <c:pt idx="55">
                  <c:v>1123.0914656406421</c:v>
                </c:pt>
                <c:pt idx="56">
                  <c:v>1123.2149101965001</c:v>
                </c:pt>
                <c:pt idx="57">
                  <c:v>1123.4769892470902</c:v>
                </c:pt>
                <c:pt idx="58">
                  <c:v>1123.3014911956079</c:v>
                </c:pt>
                <c:pt idx="59">
                  <c:v>1123.0386635551499</c:v>
                </c:pt>
                <c:pt idx="60">
                  <c:v>1122.9830085545279</c:v>
                </c:pt>
                <c:pt idx="61">
                  <c:v>1123.5190169477698</c:v>
                </c:pt>
                <c:pt idx="62">
                  <c:v>1124.248563896004</c:v>
                </c:pt>
                <c:pt idx="63">
                  <c:v>1124.720380795806</c:v>
                </c:pt>
                <c:pt idx="64">
                  <c:v>1125.53087580243</c:v>
                </c:pt>
                <c:pt idx="65">
                  <c:v>1126.742940361881</c:v>
                </c:pt>
                <c:pt idx="66">
                  <c:v>1127.5803756514529</c:v>
                </c:pt>
                <c:pt idx="67">
                  <c:v>1128.109104229437</c:v>
                </c:pt>
                <c:pt idx="68">
                  <c:v>1128.226130290602</c:v>
                </c:pt>
                <c:pt idx="69">
                  <c:v>1124.7853972250791</c:v>
                </c:pt>
                <c:pt idx="70">
                  <c:v>1123.8261048796139</c:v>
                </c:pt>
                <c:pt idx="71">
                  <c:v>1127.1431608875541</c:v>
                </c:pt>
                <c:pt idx="72">
                  <c:v>1129.4815309971209</c:v>
                </c:pt>
                <c:pt idx="73">
                  <c:v>1131.5134617524009</c:v>
                </c:pt>
                <c:pt idx="74">
                  <c:v>1132.864326060678</c:v>
                </c:pt>
                <c:pt idx="75">
                  <c:v>1133.499514868163</c:v>
                </c:pt>
                <c:pt idx="76">
                  <c:v>1133.819053844481</c:v>
                </c:pt>
                <c:pt idx="77">
                  <c:v>1134.1467817693201</c:v>
                </c:pt>
                <c:pt idx="78">
                  <c:v>1135.0451794140449</c:v>
                </c:pt>
                <c:pt idx="79">
                  <c:v>1135.984237522893</c:v>
                </c:pt>
                <c:pt idx="80">
                  <c:v>1136.0120743791272</c:v>
                </c:pt>
                <c:pt idx="81">
                  <c:v>1135.9721595913379</c:v>
                </c:pt>
                <c:pt idx="82">
                  <c:v>1136.147624222202</c:v>
                </c:pt>
                <c:pt idx="83">
                  <c:v>1136.1005429571092</c:v>
                </c:pt>
                <c:pt idx="84">
                  <c:v>1136.1538675992779</c:v>
                </c:pt>
                <c:pt idx="85">
                  <c:v>1136.9787040609472</c:v>
                </c:pt>
                <c:pt idx="86">
                  <c:v>1138.023094301253</c:v>
                </c:pt>
                <c:pt idx="87">
                  <c:v>1137.603726998505</c:v>
                </c:pt>
                <c:pt idx="88">
                  <c:v>1136.955031851501</c:v>
                </c:pt>
                <c:pt idx="89">
                  <c:v>1137.186416819844</c:v>
                </c:pt>
                <c:pt idx="90">
                  <c:v>1137.350670316785</c:v>
                </c:pt>
                <c:pt idx="91">
                  <c:v>1137.044513429541</c:v>
                </c:pt>
                <c:pt idx="92">
                  <c:v>1136.636594168139</c:v>
                </c:pt>
                <c:pt idx="93">
                  <c:v>1136.1338609472359</c:v>
                </c:pt>
                <c:pt idx="94">
                  <c:v>1135.2997322778331</c:v>
                </c:pt>
                <c:pt idx="95">
                  <c:v>1134.8814278424691</c:v>
                </c:pt>
                <c:pt idx="96">
                  <c:v>1134.3952336974839</c:v>
                </c:pt>
                <c:pt idx="97">
                  <c:v>1133.7354861519691</c:v>
                </c:pt>
                <c:pt idx="98">
                  <c:v>1136.9524182545611</c:v>
                </c:pt>
                <c:pt idx="99">
                  <c:v>1143.937064400408</c:v>
                </c:pt>
                <c:pt idx="100">
                  <c:v>1150.446201018417</c:v>
                </c:pt>
                <c:pt idx="101">
                  <c:v>1157.1888261037411</c:v>
                </c:pt>
                <c:pt idx="102">
                  <c:v>1164.0283282945081</c:v>
                </c:pt>
                <c:pt idx="103">
                  <c:v>1170.3980426700418</c:v>
                </c:pt>
                <c:pt idx="104">
                  <c:v>1177.097823215757</c:v>
                </c:pt>
                <c:pt idx="105">
                  <c:v>1181.2158674170289</c:v>
                </c:pt>
                <c:pt idx="106">
                  <c:v>1182.7007598026162</c:v>
                </c:pt>
                <c:pt idx="107">
                  <c:v>1183.5923458559939</c:v>
                </c:pt>
                <c:pt idx="108">
                  <c:v>1184.1443217362698</c:v>
                </c:pt>
                <c:pt idx="109">
                  <c:v>1183.7915418858752</c:v>
                </c:pt>
                <c:pt idx="110">
                  <c:v>1182.5902657298161</c:v>
                </c:pt>
                <c:pt idx="111">
                  <c:v>1182.2158077284698</c:v>
                </c:pt>
                <c:pt idx="112">
                  <c:v>1182.7110133478609</c:v>
                </c:pt>
                <c:pt idx="113">
                  <c:v>1183.2101661339991</c:v>
                </c:pt>
                <c:pt idx="114">
                  <c:v>1183.7344802729672</c:v>
                </c:pt>
                <c:pt idx="115">
                  <c:v>1183.6477408188689</c:v>
                </c:pt>
                <c:pt idx="116">
                  <c:v>1182.049572438387</c:v>
                </c:pt>
                <c:pt idx="117">
                  <c:v>1179.9402031870832</c:v>
                </c:pt>
                <c:pt idx="118">
                  <c:v>1177.8019117448221</c:v>
                </c:pt>
                <c:pt idx="119">
                  <c:v>1176.196939561971</c:v>
                </c:pt>
                <c:pt idx="120">
                  <c:v>1174.6788749441641</c:v>
                </c:pt>
                <c:pt idx="121">
                  <c:v>1173.1475161149122</c:v>
                </c:pt>
                <c:pt idx="122">
                  <c:v>1171.864978380243</c:v>
                </c:pt>
                <c:pt idx="123">
                  <c:v>1170.30276574344</c:v>
                </c:pt>
                <c:pt idx="124">
                  <c:v>1169.032742015175</c:v>
                </c:pt>
                <c:pt idx="125">
                  <c:v>1168.151014385973</c:v>
                </c:pt>
                <c:pt idx="126">
                  <c:v>1168.002901393623</c:v>
                </c:pt>
                <c:pt idx="127">
                  <c:v>1168.597035999441</c:v>
                </c:pt>
                <c:pt idx="128">
                  <c:v>1168.2426108422519</c:v>
                </c:pt>
                <c:pt idx="129">
                  <c:v>1167.4890479756971</c:v>
                </c:pt>
                <c:pt idx="130">
                  <c:v>1164.918472720416</c:v>
                </c:pt>
                <c:pt idx="131">
                  <c:v>1162.9809012047128</c:v>
                </c:pt>
                <c:pt idx="132">
                  <c:v>1163.7575818063381</c:v>
                </c:pt>
                <c:pt idx="133">
                  <c:v>1163.978495798679</c:v>
                </c:pt>
                <c:pt idx="134">
                  <c:v>1164.3726050967239</c:v>
                </c:pt>
                <c:pt idx="135">
                  <c:v>1165.152149708895</c:v>
                </c:pt>
                <c:pt idx="136">
                  <c:v>1164.6679927252951</c:v>
                </c:pt>
                <c:pt idx="137">
                  <c:v>1163.656171345797</c:v>
                </c:pt>
                <c:pt idx="138">
                  <c:v>1163.2263494934871</c:v>
                </c:pt>
                <c:pt idx="139">
                  <c:v>1163.3088870719821</c:v>
                </c:pt>
                <c:pt idx="140">
                  <c:v>1164.3372830109511</c:v>
                </c:pt>
                <c:pt idx="141">
                  <c:v>1164.8335499679508</c:v>
                </c:pt>
                <c:pt idx="142">
                  <c:v>1164.758270780457</c:v>
                </c:pt>
                <c:pt idx="143">
                  <c:v>1167.4704325313792</c:v>
                </c:pt>
                <c:pt idx="144">
                  <c:v>1168.6582033386749</c:v>
                </c:pt>
                <c:pt idx="145">
                  <c:v>1162.3365954299879</c:v>
                </c:pt>
                <c:pt idx="146">
                  <c:v>1157.6717035381441</c:v>
                </c:pt>
                <c:pt idx="147">
                  <c:v>1158.2358265464479</c:v>
                </c:pt>
                <c:pt idx="148">
                  <c:v>1158.8076389353412</c:v>
                </c:pt>
                <c:pt idx="149">
                  <c:v>1159.6313803654891</c:v>
                </c:pt>
                <c:pt idx="150">
                  <c:v>1160.2445025450058</c:v>
                </c:pt>
                <c:pt idx="151">
                  <c:v>1160.678259165978</c:v>
                </c:pt>
                <c:pt idx="152">
                  <c:v>1162.264239315999</c:v>
                </c:pt>
                <c:pt idx="153">
                  <c:v>1164.2581076200022</c:v>
                </c:pt>
                <c:pt idx="154">
                  <c:v>1165.142663709498</c:v>
                </c:pt>
                <c:pt idx="155">
                  <c:v>1164.9494929140542</c:v>
                </c:pt>
                <c:pt idx="156">
                  <c:v>1164.7640376816662</c:v>
                </c:pt>
                <c:pt idx="157">
                  <c:v>1165.7634444071459</c:v>
                </c:pt>
                <c:pt idx="158">
                  <c:v>1167.4890759746611</c:v>
                </c:pt>
                <c:pt idx="159">
                  <c:v>1168.3812169739158</c:v>
                </c:pt>
                <c:pt idx="160">
                  <c:v>1167.6548837118689</c:v>
                </c:pt>
                <c:pt idx="161">
                  <c:v>1166.8738509384029</c:v>
                </c:pt>
                <c:pt idx="162">
                  <c:v>1166.2977057552721</c:v>
                </c:pt>
                <c:pt idx="163">
                  <c:v>1165.1409560910688</c:v>
                </c:pt>
                <c:pt idx="164">
                  <c:v>1164.4192677772171</c:v>
                </c:pt>
                <c:pt idx="165">
                  <c:v>1164.731265969489</c:v>
                </c:pt>
                <c:pt idx="166">
                  <c:v>1165.917229144371</c:v>
                </c:pt>
                <c:pt idx="167">
                  <c:v>1167.305122262961</c:v>
                </c:pt>
                <c:pt idx="168">
                  <c:v>1168.32960225396</c:v>
                </c:pt>
                <c:pt idx="169">
                  <c:v>1169.2991379473372</c:v>
                </c:pt>
                <c:pt idx="170">
                  <c:v>1170.0754420043158</c:v>
                </c:pt>
                <c:pt idx="171">
                  <c:v>1170.0386369461619</c:v>
                </c:pt>
                <c:pt idx="172">
                  <c:v>1170.2298951338221</c:v>
                </c:pt>
                <c:pt idx="173">
                  <c:v>1170.861257739339</c:v>
                </c:pt>
                <c:pt idx="174">
                  <c:v>1171.3580586198</c:v>
                </c:pt>
                <c:pt idx="175">
                  <c:v>1171.733442558075</c:v>
                </c:pt>
                <c:pt idx="176">
                  <c:v>1173.0521419145189</c:v>
                </c:pt>
                <c:pt idx="177">
                  <c:v>1174.879121406273</c:v>
                </c:pt>
                <c:pt idx="178">
                  <c:v>1176.8900790242881</c:v>
                </c:pt>
                <c:pt idx="179">
                  <c:v>1179.9171971836649</c:v>
                </c:pt>
                <c:pt idx="180">
                  <c:v>1181.864603951982</c:v>
                </c:pt>
                <c:pt idx="181">
                  <c:v>1187.110882582263</c:v>
                </c:pt>
                <c:pt idx="182">
                  <c:v>1192.595318247078</c:v>
                </c:pt>
                <c:pt idx="183">
                  <c:v>1193.9907390552091</c:v>
                </c:pt>
                <c:pt idx="184">
                  <c:v>1194.5889099507599</c:v>
                </c:pt>
                <c:pt idx="185">
                  <c:v>1193.9073152117669</c:v>
                </c:pt>
                <c:pt idx="186">
                  <c:v>1192.6410488962379</c:v>
                </c:pt>
                <c:pt idx="187">
                  <c:v>1191.651101553231</c:v>
                </c:pt>
                <c:pt idx="188">
                  <c:v>1191.4282450346579</c:v>
                </c:pt>
                <c:pt idx="189">
                  <c:v>1189.502536975092</c:v>
                </c:pt>
                <c:pt idx="190">
                  <c:v>1187.6728621441498</c:v>
                </c:pt>
                <c:pt idx="191">
                  <c:v>1189.442625251274</c:v>
                </c:pt>
                <c:pt idx="192">
                  <c:v>1190.9028227403869</c:v>
                </c:pt>
                <c:pt idx="193">
                  <c:v>1191.3725651690252</c:v>
                </c:pt>
                <c:pt idx="194">
                  <c:v>1191.4570305483389</c:v>
                </c:pt>
                <c:pt idx="195">
                  <c:v>1190.7369962992441</c:v>
                </c:pt>
                <c:pt idx="196">
                  <c:v>1190.3211743980498</c:v>
                </c:pt>
                <c:pt idx="197">
                  <c:v>1189.80692757423</c:v>
                </c:pt>
                <c:pt idx="198">
                  <c:v>1187.579363600988</c:v>
                </c:pt>
                <c:pt idx="199">
                  <c:v>1180.847860651008</c:v>
                </c:pt>
                <c:pt idx="200">
                  <c:v>1169.676948738429</c:v>
                </c:pt>
                <c:pt idx="201">
                  <c:v>1161.1115682350849</c:v>
                </c:pt>
                <c:pt idx="202">
                  <c:v>1157.581421486919</c:v>
                </c:pt>
                <c:pt idx="203">
                  <c:v>1156.3804786812389</c:v>
                </c:pt>
                <c:pt idx="204">
                  <c:v>1155.6617125860719</c:v>
                </c:pt>
                <c:pt idx="205">
                  <c:v>1154.699441046567</c:v>
                </c:pt>
                <c:pt idx="206">
                  <c:v>1154.4171071765761</c:v>
                </c:pt>
                <c:pt idx="207">
                  <c:v>1154.2934835495989</c:v>
                </c:pt>
                <c:pt idx="208">
                  <c:v>1154.2740508748341</c:v>
                </c:pt>
                <c:pt idx="209">
                  <c:v>1154.051297390763</c:v>
                </c:pt>
                <c:pt idx="210">
                  <c:v>1154.0425806467731</c:v>
                </c:pt>
                <c:pt idx="211">
                  <c:v>1154.3181539799239</c:v>
                </c:pt>
                <c:pt idx="212">
                  <c:v>1154.418423632181</c:v>
                </c:pt>
                <c:pt idx="213">
                  <c:v>1154.6217461714759</c:v>
                </c:pt>
                <c:pt idx="214">
                  <c:v>1156.099232876976</c:v>
                </c:pt>
                <c:pt idx="215">
                  <c:v>1157.9313723260309</c:v>
                </c:pt>
                <c:pt idx="216">
                  <c:v>1157.794857954729</c:v>
                </c:pt>
                <c:pt idx="217">
                  <c:v>1156.5311592074668</c:v>
                </c:pt>
                <c:pt idx="218">
                  <c:v>1155.0967684285231</c:v>
                </c:pt>
                <c:pt idx="219">
                  <c:v>1153.136245387401</c:v>
                </c:pt>
                <c:pt idx="220">
                  <c:v>1151.2846798447229</c:v>
                </c:pt>
                <c:pt idx="221">
                  <c:v>1149.5314640334329</c:v>
                </c:pt>
                <c:pt idx="222">
                  <c:v>1147.48028784711</c:v>
                </c:pt>
                <c:pt idx="223">
                  <c:v>1145.868483756771</c:v>
                </c:pt>
                <c:pt idx="224">
                  <c:v>1144.9005348699541</c:v>
                </c:pt>
                <c:pt idx="225">
                  <c:v>1145.577660922449</c:v>
                </c:pt>
                <c:pt idx="226">
                  <c:v>1147.449001636287</c:v>
                </c:pt>
                <c:pt idx="227">
                  <c:v>1148.4177805301219</c:v>
                </c:pt>
                <c:pt idx="228">
                  <c:v>1149.7009784882039</c:v>
                </c:pt>
                <c:pt idx="229">
                  <c:v>1151.598454614621</c:v>
                </c:pt>
                <c:pt idx="230">
                  <c:v>1152.9298606499099</c:v>
                </c:pt>
                <c:pt idx="231">
                  <c:v>1152.824667024159</c:v>
                </c:pt>
                <c:pt idx="232">
                  <c:v>1155.0295303398539</c:v>
                </c:pt>
                <c:pt idx="233">
                  <c:v>1151.4074949914129</c:v>
                </c:pt>
                <c:pt idx="234">
                  <c:v>1139.7901172560651</c:v>
                </c:pt>
                <c:pt idx="235">
                  <c:v>1129.6742050152629</c:v>
                </c:pt>
                <c:pt idx="236">
                  <c:v>1121.205208127031</c:v>
                </c:pt>
                <c:pt idx="237">
                  <c:v>1115.403302955204</c:v>
                </c:pt>
                <c:pt idx="238">
                  <c:v>1111.208540130207</c:v>
                </c:pt>
                <c:pt idx="239">
                  <c:v>1106.9794277662681</c:v>
                </c:pt>
                <c:pt idx="240">
                  <c:v>1103.467880809269</c:v>
                </c:pt>
                <c:pt idx="241">
                  <c:v>1101.259327166865</c:v>
                </c:pt>
                <c:pt idx="242">
                  <c:v>1099.8372828486149</c:v>
                </c:pt>
                <c:pt idx="243">
                  <c:v>1098.747408060495</c:v>
                </c:pt>
                <c:pt idx="244">
                  <c:v>1098.059132772747</c:v>
                </c:pt>
                <c:pt idx="245">
                  <c:v>1097.804232918963</c:v>
                </c:pt>
                <c:pt idx="246">
                  <c:v>1097.442147887316</c:v>
                </c:pt>
                <c:pt idx="247">
                  <c:v>1097.1144042411061</c:v>
                </c:pt>
                <c:pt idx="248">
                  <c:v>1105.57305190233</c:v>
                </c:pt>
                <c:pt idx="249">
                  <c:v>1114.186653925281</c:v>
                </c:pt>
                <c:pt idx="250">
                  <c:v>1115.112983604507</c:v>
                </c:pt>
                <c:pt idx="251">
                  <c:v>1116.6860296448101</c:v>
                </c:pt>
                <c:pt idx="252">
                  <c:v>1113.1981674180211</c:v>
                </c:pt>
                <c:pt idx="253">
                  <c:v>1106.10386601408</c:v>
                </c:pt>
                <c:pt idx="254">
                  <c:v>958.66790015752201</c:v>
                </c:pt>
                <c:pt idx="255">
                  <c:v>559.90047732027926</c:v>
                </c:pt>
                <c:pt idx="256">
                  <c:v>398.82806188280819</c:v>
                </c:pt>
                <c:pt idx="257">
                  <c:v>336.3490082378475</c:v>
                </c:pt>
                <c:pt idx="258">
                  <c:v>273.36942754582412</c:v>
                </c:pt>
                <c:pt idx="259">
                  <c:v>190.2753580246866</c:v>
                </c:pt>
                <c:pt idx="260">
                  <c:v>115.0839971636112</c:v>
                </c:pt>
                <c:pt idx="261">
                  <c:v>54.811507183152479</c:v>
                </c:pt>
                <c:pt idx="262">
                  <c:v>6.3252146972477874</c:v>
                </c:pt>
                <c:pt idx="263">
                  <c:v>0.14749800200284138</c:v>
                </c:pt>
              </c:numCache>
            </c:numRef>
          </c:val>
          <c:smooth val="0"/>
          <c:extLst>
            <c:ext xmlns:c16="http://schemas.microsoft.com/office/drawing/2014/chart" uri="{C3380CC4-5D6E-409C-BE32-E72D297353CC}">
              <c16:uniqueId val="{00000002-D3D9-4EED-882A-FC79D5BAC1E7}"/>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Sweden_ports_600LPF_125Ah!$H$1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Sweden_ports_600LPF_125Ah!$A$2:$A$265</c:f>
              <c:numCache>
                <c:formatCode>General</c:formatCode>
                <c:ptCount val="264"/>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numCache>
            </c:numRef>
          </c:xVal>
          <c:yVal>
            <c:numRef>
              <c:f>Sweden_ports_600LPF_125Ah!$H$2:$H$265</c:f>
              <c:numCache>
                <c:formatCode>General</c:formatCode>
                <c:ptCount val="264"/>
                <c:pt idx="0">
                  <c:v>50</c:v>
                </c:pt>
                <c:pt idx="1">
                  <c:v>50.5428687088679</c:v>
                </c:pt>
                <c:pt idx="2">
                  <c:v>49.538948900384099</c:v>
                </c:pt>
                <c:pt idx="3">
                  <c:v>46.944709935685502</c:v>
                </c:pt>
                <c:pt idx="4">
                  <c:v>44.1144635455518</c:v>
                </c:pt>
                <c:pt idx="5">
                  <c:v>42.086644058518502</c:v>
                </c:pt>
                <c:pt idx="6">
                  <c:v>41.371446916764</c:v>
                </c:pt>
                <c:pt idx="7">
                  <c:v>40.819747802275302</c:v>
                </c:pt>
                <c:pt idx="8">
                  <c:v>36.992233860287001</c:v>
                </c:pt>
                <c:pt idx="9">
                  <c:v>37.191264313986999</c:v>
                </c:pt>
                <c:pt idx="10">
                  <c:v>41.100363245145097</c:v>
                </c:pt>
                <c:pt idx="11">
                  <c:v>45.413150099651297</c:v>
                </c:pt>
                <c:pt idx="12">
                  <c:v>49.319839114030998</c:v>
                </c:pt>
                <c:pt idx="13">
                  <c:v>51.542249004872701</c:v>
                </c:pt>
                <c:pt idx="14">
                  <c:v>53.016845381662897</c:v>
                </c:pt>
                <c:pt idx="15">
                  <c:v>52.160271213561103</c:v>
                </c:pt>
                <c:pt idx="16">
                  <c:v>47.564731045875199</c:v>
                </c:pt>
                <c:pt idx="17">
                  <c:v>43.087095751447997</c:v>
                </c:pt>
                <c:pt idx="18">
                  <c:v>41.090268174577801</c:v>
                </c:pt>
                <c:pt idx="19">
                  <c:v>39.560316694790203</c:v>
                </c:pt>
                <c:pt idx="20">
                  <c:v>35.766645947508799</c:v>
                </c:pt>
                <c:pt idx="21">
                  <c:v>31.8060396604338</c:v>
                </c:pt>
                <c:pt idx="22">
                  <c:v>28.465178850137502</c:v>
                </c:pt>
                <c:pt idx="23">
                  <c:v>26.809607272884801</c:v>
                </c:pt>
                <c:pt idx="24">
                  <c:v>26.993357639116098</c:v>
                </c:pt>
                <c:pt idx="25">
                  <c:v>27.9604239968372</c:v>
                </c:pt>
                <c:pt idx="26">
                  <c:v>30.727714446732701</c:v>
                </c:pt>
                <c:pt idx="27">
                  <c:v>37.174439265168402</c:v>
                </c:pt>
                <c:pt idx="28">
                  <c:v>42.313346221637197</c:v>
                </c:pt>
                <c:pt idx="29">
                  <c:v>39.320657339097501</c:v>
                </c:pt>
                <c:pt idx="30">
                  <c:v>34.949055674640199</c:v>
                </c:pt>
                <c:pt idx="31">
                  <c:v>32.290929834663899</c:v>
                </c:pt>
                <c:pt idx="32">
                  <c:v>30.934037343347299</c:v>
                </c:pt>
                <c:pt idx="33">
                  <c:v>30.383330903356001</c:v>
                </c:pt>
                <c:pt idx="34">
                  <c:v>30.699906496681901</c:v>
                </c:pt>
                <c:pt idx="35">
                  <c:v>32.046180721159701</c:v>
                </c:pt>
                <c:pt idx="36">
                  <c:v>33.6455205606253</c:v>
                </c:pt>
                <c:pt idx="37">
                  <c:v>34.707824006538601</c:v>
                </c:pt>
                <c:pt idx="38">
                  <c:v>36.126264227662602</c:v>
                </c:pt>
                <c:pt idx="39">
                  <c:v>37.748097806389197</c:v>
                </c:pt>
                <c:pt idx="40">
                  <c:v>39.027863965633998</c:v>
                </c:pt>
                <c:pt idx="41">
                  <c:v>40.555706594866102</c:v>
                </c:pt>
                <c:pt idx="42">
                  <c:v>42.117386187171697</c:v>
                </c:pt>
                <c:pt idx="43">
                  <c:v>42.7151493852569</c:v>
                </c:pt>
                <c:pt idx="44">
                  <c:v>43.634187224325203</c:v>
                </c:pt>
                <c:pt idx="45">
                  <c:v>45.349580691220098</c:v>
                </c:pt>
                <c:pt idx="46">
                  <c:v>46.745907510064903</c:v>
                </c:pt>
                <c:pt idx="47">
                  <c:v>47.734577207468703</c:v>
                </c:pt>
                <c:pt idx="48">
                  <c:v>48.397842361358201</c:v>
                </c:pt>
                <c:pt idx="49">
                  <c:v>48.855708955919098</c:v>
                </c:pt>
                <c:pt idx="50">
                  <c:v>49.186086370874598</c:v>
                </c:pt>
                <c:pt idx="51">
                  <c:v>49.507880268096002</c:v>
                </c:pt>
                <c:pt idx="52">
                  <c:v>49.793538182525801</c:v>
                </c:pt>
                <c:pt idx="53">
                  <c:v>50.011339370379901</c:v>
                </c:pt>
                <c:pt idx="54">
                  <c:v>50.2067470891824</c:v>
                </c:pt>
                <c:pt idx="55">
                  <c:v>50.305774184332002</c:v>
                </c:pt>
                <c:pt idx="56">
                  <c:v>50.252982138179199</c:v>
                </c:pt>
                <c:pt idx="57">
                  <c:v>50.193317294312401</c:v>
                </c:pt>
                <c:pt idx="58">
                  <c:v>50.1921466442069</c:v>
                </c:pt>
                <c:pt idx="59">
                  <c:v>50.200802977323903</c:v>
                </c:pt>
                <c:pt idx="60">
                  <c:v>50.1830948870575</c:v>
                </c:pt>
                <c:pt idx="61">
                  <c:v>50.095693751460303</c:v>
                </c:pt>
                <c:pt idx="62">
                  <c:v>49.998156653298501</c:v>
                </c:pt>
                <c:pt idx="63">
                  <c:v>49.9421245495665</c:v>
                </c:pt>
                <c:pt idx="64">
                  <c:v>49.850144620672403</c:v>
                </c:pt>
                <c:pt idx="65">
                  <c:v>49.722130436150202</c:v>
                </c:pt>
                <c:pt idx="66">
                  <c:v>49.655885048610998</c:v>
                </c:pt>
                <c:pt idx="67">
                  <c:v>49.632345658561199</c:v>
                </c:pt>
                <c:pt idx="68">
                  <c:v>49.663630445017198</c:v>
                </c:pt>
                <c:pt idx="69">
                  <c:v>50.129942832527497</c:v>
                </c:pt>
                <c:pt idx="70">
                  <c:v>50.205485417257599</c:v>
                </c:pt>
                <c:pt idx="71">
                  <c:v>49.788002946082003</c:v>
                </c:pt>
                <c:pt idx="72">
                  <c:v>49.531003465919703</c:v>
                </c:pt>
                <c:pt idx="73">
                  <c:v>49.342081995564399</c:v>
                </c:pt>
                <c:pt idx="74">
                  <c:v>49.2570268945205</c:v>
                </c:pt>
                <c:pt idx="75">
                  <c:v>49.269016506957399</c:v>
                </c:pt>
                <c:pt idx="76">
                  <c:v>49.315737728375098</c:v>
                </c:pt>
                <c:pt idx="77">
                  <c:v>49.356583604486097</c:v>
                </c:pt>
                <c:pt idx="78">
                  <c:v>49.319933371271297</c:v>
                </c:pt>
                <c:pt idx="79">
                  <c:v>49.287868280449501</c:v>
                </c:pt>
                <c:pt idx="80">
                  <c:v>49.369753355563397</c:v>
                </c:pt>
                <c:pt idx="81">
                  <c:v>49.447494572506699</c:v>
                </c:pt>
                <c:pt idx="82">
                  <c:v>49.491188766834902</c:v>
                </c:pt>
                <c:pt idx="83">
                  <c:v>49.557521124128101</c:v>
                </c:pt>
                <c:pt idx="84">
                  <c:v>49.6017922225913</c:v>
                </c:pt>
                <c:pt idx="85">
                  <c:v>49.5454967092289</c:v>
                </c:pt>
                <c:pt idx="86">
                  <c:v>49.472268777264702</c:v>
                </c:pt>
                <c:pt idx="87">
                  <c:v>49.591066308584303</c:v>
                </c:pt>
                <c:pt idx="88">
                  <c:v>49.714330057293999</c:v>
                </c:pt>
                <c:pt idx="89">
                  <c:v>49.719692049054899</c:v>
                </c:pt>
                <c:pt idx="90">
                  <c:v>49.732678191956303</c:v>
                </c:pt>
                <c:pt idx="91">
                  <c:v>49.803527799168101</c:v>
                </c:pt>
                <c:pt idx="92">
                  <c:v>49.875036900377403</c:v>
                </c:pt>
                <c:pt idx="93">
                  <c:v>49.952968620675499</c:v>
                </c:pt>
                <c:pt idx="94">
                  <c:v>50.059963819169802</c:v>
                </c:pt>
                <c:pt idx="95">
                  <c:v>50.1023408438001</c:v>
                </c:pt>
                <c:pt idx="96">
                  <c:v>50.151307830184798</c:v>
                </c:pt>
                <c:pt idx="97">
                  <c:v>50.212829011213898</c:v>
                </c:pt>
                <c:pt idx="98">
                  <c:v>49.779122231093403</c:v>
                </c:pt>
                <c:pt idx="99">
                  <c:v>48.944269446313697</c:v>
                </c:pt>
                <c:pt idx="100">
                  <c:v>48.260589046451102</c:v>
                </c:pt>
                <c:pt idx="101">
                  <c:v>47.610592627840298</c:v>
                </c:pt>
                <c:pt idx="102">
                  <c:v>47.021157936816302</c:v>
                </c:pt>
                <c:pt idx="103">
                  <c:v>46.545724098619203</c:v>
                </c:pt>
                <c:pt idx="104">
                  <c:v>46.072869844795001</c:v>
                </c:pt>
                <c:pt idx="105">
                  <c:v>46.001498323288402</c:v>
                </c:pt>
                <c:pt idx="106">
                  <c:v>46.273881584753802</c:v>
                </c:pt>
                <c:pt idx="107">
                  <c:v>46.595262159201397</c:v>
                </c:pt>
                <c:pt idx="108">
                  <c:v>46.920543893348999</c:v>
                </c:pt>
                <c:pt idx="109">
                  <c:v>47.335072857266098</c:v>
                </c:pt>
                <c:pt idx="110">
                  <c:v>47.807714671200799</c:v>
                </c:pt>
                <c:pt idx="111">
                  <c:v>48.1122483015304</c:v>
                </c:pt>
                <c:pt idx="112">
                  <c:v>48.266550826960803</c:v>
                </c:pt>
                <c:pt idx="113">
                  <c:v>48.404866766482598</c:v>
                </c:pt>
                <c:pt idx="114">
                  <c:v>48.520767269951897</c:v>
                </c:pt>
                <c:pt idx="115">
                  <c:v>48.710636294216101</c:v>
                </c:pt>
                <c:pt idx="116">
                  <c:v>49.078809118769598</c:v>
                </c:pt>
                <c:pt idx="117">
                  <c:v>49.467144152305004</c:v>
                </c:pt>
                <c:pt idx="118">
                  <c:v>49.813629268413898</c:v>
                </c:pt>
                <c:pt idx="119">
                  <c:v>50.043970643908402</c:v>
                </c:pt>
                <c:pt idx="120">
                  <c:v>50.241210629346</c:v>
                </c:pt>
                <c:pt idx="121">
                  <c:v>50.4109696454844</c:v>
                </c:pt>
                <c:pt idx="122">
                  <c:v>50.531744187599799</c:v>
                </c:pt>
                <c:pt idx="123">
                  <c:v>50.672869955099202</c:v>
                </c:pt>
                <c:pt idx="124">
                  <c:v>50.757534317522598</c:v>
                </c:pt>
                <c:pt idx="125">
                  <c:v>50.7823221281486</c:v>
                </c:pt>
                <c:pt idx="126">
                  <c:v>50.706577180905199</c:v>
                </c:pt>
                <c:pt idx="127">
                  <c:v>50.545839440314701</c:v>
                </c:pt>
                <c:pt idx="128">
                  <c:v>50.532845346818704</c:v>
                </c:pt>
                <c:pt idx="129">
                  <c:v>50.564760183495302</c:v>
                </c:pt>
                <c:pt idx="130">
                  <c:v>50.842037464504102</c:v>
                </c:pt>
                <c:pt idx="131">
                  <c:v>50.977689990054202</c:v>
                </c:pt>
                <c:pt idx="132">
                  <c:v>50.764244420769799</c:v>
                </c:pt>
                <c:pt idx="133">
                  <c:v>50.647336606828802</c:v>
                </c:pt>
                <c:pt idx="134">
                  <c:v>50.518551027055302</c:v>
                </c:pt>
                <c:pt idx="135">
                  <c:v>50.357398552663398</c:v>
                </c:pt>
                <c:pt idx="136">
                  <c:v>50.383628637054301</c:v>
                </c:pt>
                <c:pt idx="137">
                  <c:v>50.4655270461149</c:v>
                </c:pt>
                <c:pt idx="138">
                  <c:v>50.4663507521688</c:v>
                </c:pt>
                <c:pt idx="139">
                  <c:v>50.398139813808299</c:v>
                </c:pt>
                <c:pt idx="140">
                  <c:v>50.217404294533701</c:v>
                </c:pt>
                <c:pt idx="141">
                  <c:v>50.132207626599602</c:v>
                </c:pt>
                <c:pt idx="142">
                  <c:v>50.125009724047302</c:v>
                </c:pt>
                <c:pt idx="143">
                  <c:v>49.748220011495498</c:v>
                </c:pt>
                <c:pt idx="144">
                  <c:v>49.642716473203102</c:v>
                </c:pt>
                <c:pt idx="145">
                  <c:v>50.5174281252702</c:v>
                </c:pt>
                <c:pt idx="146">
                  <c:v>51.026798489345097</c:v>
                </c:pt>
                <c:pt idx="147">
                  <c:v>50.833964888032703</c:v>
                </c:pt>
                <c:pt idx="148">
                  <c:v>50.663250113169497</c:v>
                </c:pt>
                <c:pt idx="149">
                  <c:v>50.479188391516701</c:v>
                </c:pt>
                <c:pt idx="150">
                  <c:v>50.346833808122199</c:v>
                </c:pt>
                <c:pt idx="151">
                  <c:v>50.249457089815998</c:v>
                </c:pt>
                <c:pt idx="152">
                  <c:v>50.0130208061939</c:v>
                </c:pt>
                <c:pt idx="153">
                  <c:v>49.757634290812298</c:v>
                </c:pt>
                <c:pt idx="154">
                  <c:v>49.675442348283902</c:v>
                </c:pt>
                <c:pt idx="155">
                  <c:v>49.740581302551803</c:v>
                </c:pt>
                <c:pt idx="156">
                  <c:v>49.7929211023108</c:v>
                </c:pt>
                <c:pt idx="157">
                  <c:v>49.684769375557799</c:v>
                </c:pt>
                <c:pt idx="158">
                  <c:v>49.498852894980303</c:v>
                </c:pt>
                <c:pt idx="159">
                  <c:v>49.4460769759174</c:v>
                </c:pt>
                <c:pt idx="160">
                  <c:v>49.6093109651014</c:v>
                </c:pt>
                <c:pt idx="161">
                  <c:v>49.752704091333598</c:v>
                </c:pt>
                <c:pt idx="162">
                  <c:v>49.8587081473853</c:v>
                </c:pt>
                <c:pt idx="163">
                  <c:v>50.0248173196659</c:v>
                </c:pt>
                <c:pt idx="164">
                  <c:v>50.112471288022498</c:v>
                </c:pt>
                <c:pt idx="165">
                  <c:v>50.056417590133798</c:v>
                </c:pt>
                <c:pt idx="166">
                  <c:v>49.895293498602399</c:v>
                </c:pt>
                <c:pt idx="167">
                  <c:v>49.728819194121797</c:v>
                </c:pt>
                <c:pt idx="168">
                  <c:v>49.629169879061998</c:v>
                </c:pt>
                <c:pt idx="169">
                  <c:v>49.546056542451403</c:v>
                </c:pt>
                <c:pt idx="170">
                  <c:v>49.500257600354203</c:v>
                </c:pt>
                <c:pt idx="171">
                  <c:v>49.565972335294298</c:v>
                </c:pt>
                <c:pt idx="172">
                  <c:v>49.5888886366306</c:v>
                </c:pt>
                <c:pt idx="173">
                  <c:v>49.555960942343603</c:v>
                </c:pt>
                <c:pt idx="174">
                  <c:v>49.543015827177598</c:v>
                </c:pt>
                <c:pt idx="175">
                  <c:v>49.5486780238626</c:v>
                </c:pt>
                <c:pt idx="176">
                  <c:v>49.423831667729402</c:v>
                </c:pt>
                <c:pt idx="177">
                  <c:v>49.254801216733703</c:v>
                </c:pt>
                <c:pt idx="178">
                  <c:v>49.073882527052</c:v>
                </c:pt>
                <c:pt idx="179">
                  <c:v>48.780761441055503</c:v>
                </c:pt>
                <c:pt idx="180">
                  <c:v>48.6715604852917</c:v>
                </c:pt>
                <c:pt idx="181">
                  <c:v>48.101560565063203</c:v>
                </c:pt>
                <c:pt idx="182">
                  <c:v>47.601907199480898</c:v>
                </c:pt>
                <c:pt idx="183">
                  <c:v>47.693265538278297</c:v>
                </c:pt>
                <c:pt idx="184">
                  <c:v>47.886702619295299</c:v>
                </c:pt>
                <c:pt idx="185">
                  <c:v>48.230756265908902</c:v>
                </c:pt>
                <c:pt idx="186">
                  <c:v>48.612312130042902</c:v>
                </c:pt>
                <c:pt idx="187">
                  <c:v>48.908178809743099</c:v>
                </c:pt>
                <c:pt idx="188">
                  <c:v>49.064890473528003</c:v>
                </c:pt>
                <c:pt idx="189">
                  <c:v>49.446649925051702</c:v>
                </c:pt>
                <c:pt idx="190">
                  <c:v>49.748359703782697</c:v>
                </c:pt>
                <c:pt idx="191">
                  <c:v>49.530960439659097</c:v>
                </c:pt>
                <c:pt idx="192">
                  <c:v>49.396787945326601</c:v>
                </c:pt>
                <c:pt idx="193">
                  <c:v>49.400180901158201</c:v>
                </c:pt>
                <c:pt idx="194">
                  <c:v>49.464798264846202</c:v>
                </c:pt>
                <c:pt idx="195">
                  <c:v>49.6241571429088</c:v>
                </c:pt>
                <c:pt idx="196">
                  <c:v>49.7246849957425</c:v>
                </c:pt>
                <c:pt idx="197">
                  <c:v>49.827343753391901</c:v>
                </c:pt>
                <c:pt idx="198">
                  <c:v>50.156989868438103</c:v>
                </c:pt>
                <c:pt idx="199">
                  <c:v>51.054768122953298</c:v>
                </c:pt>
                <c:pt idx="200">
                  <c:v>52.406704427287899</c:v>
                </c:pt>
                <c:pt idx="201">
                  <c:v>53.207740636292201</c:v>
                </c:pt>
                <c:pt idx="202">
                  <c:v>53.2758775576186</c:v>
                </c:pt>
                <c:pt idx="203">
                  <c:v>53.036375252859202</c:v>
                </c:pt>
                <c:pt idx="204">
                  <c:v>52.774848774092803</c:v>
                </c:pt>
                <c:pt idx="205">
                  <c:v>52.567340444871597</c:v>
                </c:pt>
                <c:pt idx="206">
                  <c:v>52.301157043669498</c:v>
                </c:pt>
                <c:pt idx="207">
                  <c:v>52.045714450730799</c:v>
                </c:pt>
                <c:pt idx="208">
                  <c:v>51.807920153144799</c:v>
                </c:pt>
                <c:pt idx="209">
                  <c:v>51.624393826041903</c:v>
                </c:pt>
                <c:pt idx="210">
                  <c:v>51.432843890916203</c:v>
                </c:pt>
                <c:pt idx="211">
                  <c:v>51.230103881012703</c:v>
                </c:pt>
                <c:pt idx="212">
                  <c:v>51.073320187239297</c:v>
                </c:pt>
                <c:pt idx="213">
                  <c:v>50.920661764951198</c:v>
                </c:pt>
                <c:pt idx="214">
                  <c:v>50.620539981328001</c:v>
                </c:pt>
                <c:pt idx="215">
                  <c:v>50.318465986828301</c:v>
                </c:pt>
                <c:pt idx="216">
                  <c:v>50.304462843768</c:v>
                </c:pt>
                <c:pt idx="217">
                  <c:v>50.428534099627399</c:v>
                </c:pt>
                <c:pt idx="218">
                  <c:v>50.561044075057701</c:v>
                </c:pt>
                <c:pt idx="219">
                  <c:v>50.7435584046735</c:v>
                </c:pt>
                <c:pt idx="220">
                  <c:v>50.887312030436497</c:v>
                </c:pt>
                <c:pt idx="221">
                  <c:v>51.003756644516898</c:v>
                </c:pt>
                <c:pt idx="222">
                  <c:v>51.142160081603798</c:v>
                </c:pt>
                <c:pt idx="223">
                  <c:v>51.206176638480699</c:v>
                </c:pt>
                <c:pt idx="224">
                  <c:v>51.183844194809701</c:v>
                </c:pt>
                <c:pt idx="225">
                  <c:v>50.953844845601701</c:v>
                </c:pt>
                <c:pt idx="226">
                  <c:v>50.610077890706499</c:v>
                </c:pt>
                <c:pt idx="227">
                  <c:v>50.420568740340101</c:v>
                </c:pt>
                <c:pt idx="228">
                  <c:v>50.206485261259097</c:v>
                </c:pt>
                <c:pt idx="229">
                  <c:v>49.945730754115203</c:v>
                </c:pt>
                <c:pt idx="230">
                  <c:v>49.7860029425389</c:v>
                </c:pt>
                <c:pt idx="231">
                  <c:v>49.829885676083897</c:v>
                </c:pt>
                <c:pt idx="232">
                  <c:v>49.5557861458622</c:v>
                </c:pt>
                <c:pt idx="233">
                  <c:v>50.106757039913902</c:v>
                </c:pt>
                <c:pt idx="234">
                  <c:v>51.532191163692701</c:v>
                </c:pt>
                <c:pt idx="235">
                  <c:v>52.581605880616699</c:v>
                </c:pt>
                <c:pt idx="236">
                  <c:v>53.287816589016899</c:v>
                </c:pt>
                <c:pt idx="237">
                  <c:v>53.581928456595499</c:v>
                </c:pt>
                <c:pt idx="238">
                  <c:v>53.653060866211703</c:v>
                </c:pt>
                <c:pt idx="239">
                  <c:v>53.717931501286202</c:v>
                </c:pt>
                <c:pt idx="240">
                  <c:v>53.684503889676797</c:v>
                </c:pt>
                <c:pt idx="241">
                  <c:v>53.5045794494294</c:v>
                </c:pt>
                <c:pt idx="242">
                  <c:v>53.254945357186898</c:v>
                </c:pt>
                <c:pt idx="243">
                  <c:v>52.9977256537816</c:v>
                </c:pt>
                <c:pt idx="244">
                  <c:v>52.722713649552396</c:v>
                </c:pt>
                <c:pt idx="245">
                  <c:v>52.431847299579402</c:v>
                </c:pt>
                <c:pt idx="246">
                  <c:v>52.188162835571603</c:v>
                </c:pt>
                <c:pt idx="247">
                  <c:v>51.967893414514499</c:v>
                </c:pt>
                <c:pt idx="248">
                  <c:v>50.725269732572002</c:v>
                </c:pt>
                <c:pt idx="249">
                  <c:v>49.667128013191501</c:v>
                </c:pt>
                <c:pt idx="250">
                  <c:v>49.597586148823801</c:v>
                </c:pt>
                <c:pt idx="251">
                  <c:v>49.456654830131001</c:v>
                </c:pt>
                <c:pt idx="252">
                  <c:v>49.955695498852499</c:v>
                </c:pt>
                <c:pt idx="253">
                  <c:v>50.781500464917798</c:v>
                </c:pt>
                <c:pt idx="254">
                  <c:v>55.670362699584203</c:v>
                </c:pt>
                <c:pt idx="255">
                  <c:v>60.938674853379297</c:v>
                </c:pt>
                <c:pt idx="256">
                  <c:v>65.396532483333203</c:v>
                </c:pt>
                <c:pt idx="257">
                  <c:v>67.470177183904397</c:v>
                </c:pt>
                <c:pt idx="258">
                  <c:v>69.422896832276706</c:v>
                </c:pt>
                <c:pt idx="259">
                  <c:v>72.219505764786106</c:v>
                </c:pt>
                <c:pt idx="260">
                  <c:v>74.093241304211702</c:v>
                </c:pt>
                <c:pt idx="261">
                  <c:v>74.794878446361494</c:v>
                </c:pt>
                <c:pt idx="262">
                  <c:v>74.905053062193304</c:v>
                </c:pt>
                <c:pt idx="263">
                  <c:v>74.991017266130797</c:v>
                </c:pt>
              </c:numCache>
            </c:numRef>
          </c:yVal>
          <c:smooth val="0"/>
          <c:extLst>
            <c:ext xmlns:c16="http://schemas.microsoft.com/office/drawing/2014/chart" uri="{C3380CC4-5D6E-409C-BE32-E72D297353CC}">
              <c16:uniqueId val="{00000000-531A-4BE9-8E4F-6245D3D38F0C}"/>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5="http://schemas.microsoft.com/office/drawing/2012/chart" uri="{02D57815-91ED-43cb-92C2-25804820EDAC}">
              <c15:filteredCategoryTitle>
                <c15:cat>
                  <c:numRef>
                    <c:extLst>
                      <c:ext uri="{02D57815-91ED-43cb-92C2-25804820EDAC}">
                        <c15:formulaRef>
                          <c15:sqref>[1]Sheet1!$AU$20:$AU$26</c15:sqref>
                        </c15:formulaRef>
                      </c:ext>
                    </c:extLst>
                    <c:numCache>
                      <c:formatCode>General</c:formatCode>
                      <c:ptCount val="7"/>
                      <c:pt idx="0">
                        <c:v>25</c:v>
                      </c:pt>
                      <c:pt idx="1">
                        <c:v>50</c:v>
                      </c:pt>
                      <c:pt idx="2">
                        <c:v>75</c:v>
                      </c:pt>
                      <c:pt idx="3">
                        <c:v>100</c:v>
                      </c:pt>
                      <c:pt idx="4">
                        <c:v>125</c:v>
                      </c:pt>
                      <c:pt idx="5">
                        <c:v>150</c:v>
                      </c:pt>
                      <c:pt idx="6">
                        <c:v>175</c:v>
                      </c:pt>
                    </c:numCache>
                  </c:numRef>
                </c15:cat>
              </c15:filteredCategoryTitle>
            </c:ext>
            <c:ext xmlns:c16="http://schemas.microsoft.com/office/drawing/2014/chart" uri="{C3380CC4-5D6E-409C-BE32-E72D297353CC}">
              <c16:uniqueId val="{00000001-4160-45F0-8847-95CC5EE8E34D}"/>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16F7-4C6D-AA52-8F46FAE18728}"/>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0" cap="rnd">
              <a:solidFill>
                <a:schemeClr val="accent1"/>
              </a:solidFill>
              <a:round/>
            </a:ln>
            <a:effectLst/>
          </c:spPr>
          <c:marker>
            <c:symbol val="none"/>
          </c:marker>
          <c:cat>
            <c:numRef>
              <c:f>Sweden_Belgium_600LPF_125Ah!$A$2:$A$1221</c:f>
              <c:numCache>
                <c:formatCode>General</c:formatCode>
                <c:ptCount val="122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numCache>
            </c:numRef>
          </c:cat>
          <c:val>
            <c:numRef>
              <c:f>Sweden_Belgium_600LPF_125Ah!$B$2:$B$1221</c:f>
              <c:numCache>
                <c:formatCode>General</c:formatCode>
                <c:ptCount val="1220"/>
                <c:pt idx="0">
                  <c:v>0</c:v>
                </c:pt>
                <c:pt idx="1">
                  <c:v>0</c:v>
                </c:pt>
                <c:pt idx="2">
                  <c:v>49</c:v>
                </c:pt>
                <c:pt idx="3">
                  <c:v>106</c:v>
                </c:pt>
                <c:pt idx="4">
                  <c:v>178</c:v>
                </c:pt>
                <c:pt idx="5">
                  <c:v>438</c:v>
                </c:pt>
                <c:pt idx="6">
                  <c:v>452</c:v>
                </c:pt>
                <c:pt idx="7">
                  <c:v>207</c:v>
                </c:pt>
                <c:pt idx="8">
                  <c:v>262</c:v>
                </c:pt>
                <c:pt idx="9">
                  <c:v>343</c:v>
                </c:pt>
                <c:pt idx="10">
                  <c:v>931</c:v>
                </c:pt>
                <c:pt idx="11">
                  <c:v>1124</c:v>
                </c:pt>
                <c:pt idx="12">
                  <c:v>1163</c:v>
                </c:pt>
                <c:pt idx="13">
                  <c:v>1114</c:v>
                </c:pt>
                <c:pt idx="14">
                  <c:v>1089</c:v>
                </c:pt>
                <c:pt idx="15">
                  <c:v>1085</c:v>
                </c:pt>
                <c:pt idx="16">
                  <c:v>1095</c:v>
                </c:pt>
                <c:pt idx="17">
                  <c:v>1083</c:v>
                </c:pt>
                <c:pt idx="18">
                  <c:v>1085</c:v>
                </c:pt>
                <c:pt idx="19">
                  <c:v>1087</c:v>
                </c:pt>
                <c:pt idx="20">
                  <c:v>1088</c:v>
                </c:pt>
                <c:pt idx="21">
                  <c:v>1089</c:v>
                </c:pt>
                <c:pt idx="22">
                  <c:v>1089</c:v>
                </c:pt>
                <c:pt idx="23">
                  <c:v>1086</c:v>
                </c:pt>
                <c:pt idx="24">
                  <c:v>1093</c:v>
                </c:pt>
                <c:pt idx="25">
                  <c:v>1092</c:v>
                </c:pt>
                <c:pt idx="26">
                  <c:v>1093</c:v>
                </c:pt>
                <c:pt idx="27">
                  <c:v>1093</c:v>
                </c:pt>
                <c:pt idx="28">
                  <c:v>1092</c:v>
                </c:pt>
                <c:pt idx="29">
                  <c:v>1100</c:v>
                </c:pt>
                <c:pt idx="30">
                  <c:v>1097</c:v>
                </c:pt>
                <c:pt idx="31">
                  <c:v>1095</c:v>
                </c:pt>
                <c:pt idx="32">
                  <c:v>1134</c:v>
                </c:pt>
                <c:pt idx="33">
                  <c:v>1133</c:v>
                </c:pt>
                <c:pt idx="34">
                  <c:v>1136</c:v>
                </c:pt>
                <c:pt idx="35">
                  <c:v>1141</c:v>
                </c:pt>
                <c:pt idx="36">
                  <c:v>1148</c:v>
                </c:pt>
                <c:pt idx="37">
                  <c:v>1137</c:v>
                </c:pt>
                <c:pt idx="38">
                  <c:v>1130</c:v>
                </c:pt>
                <c:pt idx="39">
                  <c:v>1136</c:v>
                </c:pt>
                <c:pt idx="40">
                  <c:v>1130</c:v>
                </c:pt>
                <c:pt idx="41">
                  <c:v>1130</c:v>
                </c:pt>
                <c:pt idx="42">
                  <c:v>1130</c:v>
                </c:pt>
                <c:pt idx="43">
                  <c:v>1140</c:v>
                </c:pt>
                <c:pt idx="44">
                  <c:v>1138</c:v>
                </c:pt>
                <c:pt idx="45">
                  <c:v>1133</c:v>
                </c:pt>
                <c:pt idx="46">
                  <c:v>1130</c:v>
                </c:pt>
                <c:pt idx="47">
                  <c:v>1128</c:v>
                </c:pt>
                <c:pt idx="48">
                  <c:v>1123</c:v>
                </c:pt>
                <c:pt idx="49">
                  <c:v>1134</c:v>
                </c:pt>
                <c:pt idx="50">
                  <c:v>1141</c:v>
                </c:pt>
                <c:pt idx="51">
                  <c:v>1138</c:v>
                </c:pt>
                <c:pt idx="52">
                  <c:v>1138</c:v>
                </c:pt>
                <c:pt idx="53">
                  <c:v>1135</c:v>
                </c:pt>
                <c:pt idx="54">
                  <c:v>1140</c:v>
                </c:pt>
                <c:pt idx="55">
                  <c:v>1132</c:v>
                </c:pt>
                <c:pt idx="56">
                  <c:v>1134</c:v>
                </c:pt>
                <c:pt idx="57">
                  <c:v>1129</c:v>
                </c:pt>
                <c:pt idx="58">
                  <c:v>1128</c:v>
                </c:pt>
                <c:pt idx="59">
                  <c:v>1127</c:v>
                </c:pt>
                <c:pt idx="60">
                  <c:v>1133</c:v>
                </c:pt>
                <c:pt idx="61">
                  <c:v>1138</c:v>
                </c:pt>
                <c:pt idx="62">
                  <c:v>1137</c:v>
                </c:pt>
                <c:pt idx="63">
                  <c:v>1143</c:v>
                </c:pt>
                <c:pt idx="64">
                  <c:v>1160</c:v>
                </c:pt>
                <c:pt idx="65">
                  <c:v>1156</c:v>
                </c:pt>
                <c:pt idx="66">
                  <c:v>1132</c:v>
                </c:pt>
                <c:pt idx="67">
                  <c:v>1134</c:v>
                </c:pt>
                <c:pt idx="68">
                  <c:v>1129</c:v>
                </c:pt>
                <c:pt idx="69">
                  <c:v>1141</c:v>
                </c:pt>
                <c:pt idx="70">
                  <c:v>1143</c:v>
                </c:pt>
                <c:pt idx="71">
                  <c:v>1175</c:v>
                </c:pt>
                <c:pt idx="72">
                  <c:v>1136</c:v>
                </c:pt>
                <c:pt idx="73">
                  <c:v>1125</c:v>
                </c:pt>
                <c:pt idx="74">
                  <c:v>1122</c:v>
                </c:pt>
                <c:pt idx="75">
                  <c:v>1139</c:v>
                </c:pt>
                <c:pt idx="76">
                  <c:v>1120</c:v>
                </c:pt>
                <c:pt idx="77">
                  <c:v>1125</c:v>
                </c:pt>
                <c:pt idx="78">
                  <c:v>1128</c:v>
                </c:pt>
                <c:pt idx="79">
                  <c:v>1136</c:v>
                </c:pt>
                <c:pt idx="80">
                  <c:v>1131</c:v>
                </c:pt>
                <c:pt idx="81">
                  <c:v>1113</c:v>
                </c:pt>
                <c:pt idx="82">
                  <c:v>1120</c:v>
                </c:pt>
                <c:pt idx="83">
                  <c:v>1131</c:v>
                </c:pt>
                <c:pt idx="84">
                  <c:v>1124</c:v>
                </c:pt>
                <c:pt idx="85">
                  <c:v>1125</c:v>
                </c:pt>
                <c:pt idx="86">
                  <c:v>1128</c:v>
                </c:pt>
                <c:pt idx="87">
                  <c:v>1133</c:v>
                </c:pt>
                <c:pt idx="88">
                  <c:v>1130</c:v>
                </c:pt>
                <c:pt idx="89">
                  <c:v>1129</c:v>
                </c:pt>
                <c:pt idx="90">
                  <c:v>1120</c:v>
                </c:pt>
                <c:pt idx="91">
                  <c:v>1125</c:v>
                </c:pt>
                <c:pt idx="92">
                  <c:v>1129</c:v>
                </c:pt>
                <c:pt idx="93">
                  <c:v>1136</c:v>
                </c:pt>
                <c:pt idx="94">
                  <c:v>1135</c:v>
                </c:pt>
                <c:pt idx="95">
                  <c:v>1137</c:v>
                </c:pt>
                <c:pt idx="96">
                  <c:v>1138</c:v>
                </c:pt>
                <c:pt idx="97">
                  <c:v>1136</c:v>
                </c:pt>
                <c:pt idx="98">
                  <c:v>1130</c:v>
                </c:pt>
                <c:pt idx="99">
                  <c:v>1129</c:v>
                </c:pt>
                <c:pt idx="100">
                  <c:v>1130</c:v>
                </c:pt>
                <c:pt idx="101">
                  <c:v>1130</c:v>
                </c:pt>
                <c:pt idx="102">
                  <c:v>1128</c:v>
                </c:pt>
                <c:pt idx="103">
                  <c:v>1132</c:v>
                </c:pt>
                <c:pt idx="104">
                  <c:v>1136</c:v>
                </c:pt>
                <c:pt idx="105">
                  <c:v>1141</c:v>
                </c:pt>
                <c:pt idx="106">
                  <c:v>1143</c:v>
                </c:pt>
                <c:pt idx="107">
                  <c:v>1136</c:v>
                </c:pt>
                <c:pt idx="108">
                  <c:v>1129</c:v>
                </c:pt>
                <c:pt idx="109">
                  <c:v>1130</c:v>
                </c:pt>
                <c:pt idx="110">
                  <c:v>1135</c:v>
                </c:pt>
                <c:pt idx="111">
                  <c:v>1128</c:v>
                </c:pt>
                <c:pt idx="112">
                  <c:v>1129</c:v>
                </c:pt>
                <c:pt idx="113">
                  <c:v>1141</c:v>
                </c:pt>
                <c:pt idx="114">
                  <c:v>1136</c:v>
                </c:pt>
                <c:pt idx="115">
                  <c:v>1137</c:v>
                </c:pt>
                <c:pt idx="116">
                  <c:v>1143</c:v>
                </c:pt>
                <c:pt idx="117">
                  <c:v>1131</c:v>
                </c:pt>
                <c:pt idx="118">
                  <c:v>1134</c:v>
                </c:pt>
                <c:pt idx="119">
                  <c:v>1140</c:v>
                </c:pt>
                <c:pt idx="120">
                  <c:v>1136</c:v>
                </c:pt>
                <c:pt idx="121">
                  <c:v>1139</c:v>
                </c:pt>
                <c:pt idx="122">
                  <c:v>1155</c:v>
                </c:pt>
                <c:pt idx="123">
                  <c:v>1139</c:v>
                </c:pt>
                <c:pt idx="124">
                  <c:v>1142</c:v>
                </c:pt>
                <c:pt idx="125">
                  <c:v>1148</c:v>
                </c:pt>
                <c:pt idx="126">
                  <c:v>1146</c:v>
                </c:pt>
                <c:pt idx="127">
                  <c:v>1141</c:v>
                </c:pt>
                <c:pt idx="128">
                  <c:v>1145</c:v>
                </c:pt>
                <c:pt idx="129">
                  <c:v>1170</c:v>
                </c:pt>
                <c:pt idx="130">
                  <c:v>1139</c:v>
                </c:pt>
                <c:pt idx="131">
                  <c:v>1140</c:v>
                </c:pt>
                <c:pt idx="132">
                  <c:v>1175</c:v>
                </c:pt>
                <c:pt idx="133">
                  <c:v>750</c:v>
                </c:pt>
                <c:pt idx="134">
                  <c:v>747</c:v>
                </c:pt>
                <c:pt idx="135">
                  <c:v>757</c:v>
                </c:pt>
                <c:pt idx="136">
                  <c:v>752</c:v>
                </c:pt>
                <c:pt idx="137">
                  <c:v>751</c:v>
                </c:pt>
                <c:pt idx="138">
                  <c:v>756</c:v>
                </c:pt>
                <c:pt idx="139">
                  <c:v>775</c:v>
                </c:pt>
                <c:pt idx="140">
                  <c:v>743</c:v>
                </c:pt>
                <c:pt idx="141">
                  <c:v>746</c:v>
                </c:pt>
                <c:pt idx="142">
                  <c:v>739</c:v>
                </c:pt>
                <c:pt idx="143">
                  <c:v>757</c:v>
                </c:pt>
                <c:pt idx="144">
                  <c:v>763</c:v>
                </c:pt>
                <c:pt idx="145">
                  <c:v>748</c:v>
                </c:pt>
                <c:pt idx="146">
                  <c:v>750</c:v>
                </c:pt>
                <c:pt idx="147">
                  <c:v>764</c:v>
                </c:pt>
                <c:pt idx="148">
                  <c:v>756</c:v>
                </c:pt>
                <c:pt idx="149">
                  <c:v>753</c:v>
                </c:pt>
                <c:pt idx="150">
                  <c:v>763</c:v>
                </c:pt>
                <c:pt idx="151">
                  <c:v>756</c:v>
                </c:pt>
                <c:pt idx="152">
                  <c:v>746</c:v>
                </c:pt>
                <c:pt idx="153">
                  <c:v>752</c:v>
                </c:pt>
                <c:pt idx="154">
                  <c:v>748</c:v>
                </c:pt>
                <c:pt idx="155">
                  <c:v>748</c:v>
                </c:pt>
                <c:pt idx="156">
                  <c:v>754</c:v>
                </c:pt>
                <c:pt idx="157">
                  <c:v>755</c:v>
                </c:pt>
                <c:pt idx="158">
                  <c:v>754</c:v>
                </c:pt>
                <c:pt idx="159">
                  <c:v>764</c:v>
                </c:pt>
                <c:pt idx="160">
                  <c:v>752</c:v>
                </c:pt>
                <c:pt idx="161">
                  <c:v>754</c:v>
                </c:pt>
                <c:pt idx="162">
                  <c:v>764</c:v>
                </c:pt>
                <c:pt idx="163">
                  <c:v>751</c:v>
                </c:pt>
                <c:pt idx="164">
                  <c:v>754</c:v>
                </c:pt>
                <c:pt idx="165">
                  <c:v>761</c:v>
                </c:pt>
                <c:pt idx="166">
                  <c:v>758</c:v>
                </c:pt>
                <c:pt idx="167">
                  <c:v>756</c:v>
                </c:pt>
                <c:pt idx="168">
                  <c:v>758</c:v>
                </c:pt>
                <c:pt idx="169">
                  <c:v>746</c:v>
                </c:pt>
                <c:pt idx="170">
                  <c:v>745</c:v>
                </c:pt>
                <c:pt idx="171">
                  <c:v>743</c:v>
                </c:pt>
                <c:pt idx="172">
                  <c:v>743</c:v>
                </c:pt>
                <c:pt idx="173">
                  <c:v>742</c:v>
                </c:pt>
                <c:pt idx="174">
                  <c:v>744</c:v>
                </c:pt>
                <c:pt idx="175">
                  <c:v>745</c:v>
                </c:pt>
                <c:pt idx="176">
                  <c:v>758</c:v>
                </c:pt>
                <c:pt idx="177">
                  <c:v>756</c:v>
                </c:pt>
                <c:pt idx="178">
                  <c:v>752</c:v>
                </c:pt>
                <c:pt idx="179">
                  <c:v>754</c:v>
                </c:pt>
                <c:pt idx="180">
                  <c:v>743</c:v>
                </c:pt>
                <c:pt idx="181">
                  <c:v>745</c:v>
                </c:pt>
                <c:pt idx="182">
                  <c:v>750</c:v>
                </c:pt>
                <c:pt idx="183">
                  <c:v>742</c:v>
                </c:pt>
                <c:pt idx="184">
                  <c:v>744</c:v>
                </c:pt>
                <c:pt idx="185">
                  <c:v>748</c:v>
                </c:pt>
                <c:pt idx="186">
                  <c:v>744</c:v>
                </c:pt>
                <c:pt idx="187">
                  <c:v>743</c:v>
                </c:pt>
                <c:pt idx="188">
                  <c:v>742</c:v>
                </c:pt>
                <c:pt idx="189">
                  <c:v>739</c:v>
                </c:pt>
                <c:pt idx="190">
                  <c:v>735</c:v>
                </c:pt>
                <c:pt idx="191">
                  <c:v>741</c:v>
                </c:pt>
                <c:pt idx="192">
                  <c:v>746</c:v>
                </c:pt>
                <c:pt idx="193">
                  <c:v>741</c:v>
                </c:pt>
                <c:pt idx="194">
                  <c:v>742</c:v>
                </c:pt>
                <c:pt idx="195">
                  <c:v>745</c:v>
                </c:pt>
                <c:pt idx="196">
                  <c:v>745</c:v>
                </c:pt>
                <c:pt idx="197">
                  <c:v>743</c:v>
                </c:pt>
                <c:pt idx="198">
                  <c:v>753</c:v>
                </c:pt>
                <c:pt idx="199">
                  <c:v>752</c:v>
                </c:pt>
                <c:pt idx="200">
                  <c:v>740</c:v>
                </c:pt>
                <c:pt idx="201">
                  <c:v>744</c:v>
                </c:pt>
                <c:pt idx="202">
                  <c:v>745</c:v>
                </c:pt>
                <c:pt idx="203">
                  <c:v>732</c:v>
                </c:pt>
                <c:pt idx="204">
                  <c:v>732</c:v>
                </c:pt>
                <c:pt idx="205">
                  <c:v>738</c:v>
                </c:pt>
                <c:pt idx="206">
                  <c:v>732</c:v>
                </c:pt>
                <c:pt idx="207">
                  <c:v>733</c:v>
                </c:pt>
                <c:pt idx="208">
                  <c:v>746</c:v>
                </c:pt>
                <c:pt idx="209">
                  <c:v>744</c:v>
                </c:pt>
                <c:pt idx="210">
                  <c:v>747</c:v>
                </c:pt>
                <c:pt idx="211">
                  <c:v>750</c:v>
                </c:pt>
                <c:pt idx="212">
                  <c:v>741</c:v>
                </c:pt>
                <c:pt idx="213">
                  <c:v>738</c:v>
                </c:pt>
                <c:pt idx="214">
                  <c:v>750</c:v>
                </c:pt>
                <c:pt idx="215">
                  <c:v>740</c:v>
                </c:pt>
                <c:pt idx="216">
                  <c:v>741</c:v>
                </c:pt>
                <c:pt idx="217">
                  <c:v>746</c:v>
                </c:pt>
                <c:pt idx="218">
                  <c:v>730</c:v>
                </c:pt>
                <c:pt idx="219">
                  <c:v>734</c:v>
                </c:pt>
                <c:pt idx="220">
                  <c:v>743</c:v>
                </c:pt>
                <c:pt idx="221">
                  <c:v>737</c:v>
                </c:pt>
                <c:pt idx="222">
                  <c:v>736</c:v>
                </c:pt>
                <c:pt idx="223">
                  <c:v>738</c:v>
                </c:pt>
                <c:pt idx="224">
                  <c:v>745</c:v>
                </c:pt>
                <c:pt idx="225">
                  <c:v>750</c:v>
                </c:pt>
                <c:pt idx="226">
                  <c:v>735</c:v>
                </c:pt>
                <c:pt idx="227">
                  <c:v>749</c:v>
                </c:pt>
                <c:pt idx="228">
                  <c:v>746</c:v>
                </c:pt>
                <c:pt idx="229">
                  <c:v>740</c:v>
                </c:pt>
                <c:pt idx="230">
                  <c:v>748</c:v>
                </c:pt>
                <c:pt idx="231">
                  <c:v>753</c:v>
                </c:pt>
                <c:pt idx="232">
                  <c:v>735</c:v>
                </c:pt>
                <c:pt idx="233">
                  <c:v>742</c:v>
                </c:pt>
                <c:pt idx="234">
                  <c:v>743</c:v>
                </c:pt>
                <c:pt idx="235">
                  <c:v>737</c:v>
                </c:pt>
                <c:pt idx="236">
                  <c:v>736</c:v>
                </c:pt>
                <c:pt idx="237">
                  <c:v>744</c:v>
                </c:pt>
                <c:pt idx="238">
                  <c:v>741</c:v>
                </c:pt>
                <c:pt idx="239">
                  <c:v>739</c:v>
                </c:pt>
                <c:pt idx="240">
                  <c:v>740</c:v>
                </c:pt>
                <c:pt idx="241">
                  <c:v>739</c:v>
                </c:pt>
                <c:pt idx="242">
                  <c:v>745</c:v>
                </c:pt>
                <c:pt idx="243">
                  <c:v>741</c:v>
                </c:pt>
                <c:pt idx="244">
                  <c:v>739</c:v>
                </c:pt>
                <c:pt idx="245">
                  <c:v>734</c:v>
                </c:pt>
                <c:pt idx="246">
                  <c:v>735</c:v>
                </c:pt>
                <c:pt idx="247">
                  <c:v>733</c:v>
                </c:pt>
                <c:pt idx="248">
                  <c:v>730</c:v>
                </c:pt>
                <c:pt idx="249">
                  <c:v>733</c:v>
                </c:pt>
                <c:pt idx="250">
                  <c:v>737</c:v>
                </c:pt>
                <c:pt idx="251">
                  <c:v>738</c:v>
                </c:pt>
                <c:pt idx="252">
                  <c:v>742</c:v>
                </c:pt>
                <c:pt idx="253">
                  <c:v>749</c:v>
                </c:pt>
                <c:pt idx="254">
                  <c:v>748</c:v>
                </c:pt>
                <c:pt idx="255">
                  <c:v>742</c:v>
                </c:pt>
                <c:pt idx="256">
                  <c:v>739</c:v>
                </c:pt>
                <c:pt idx="257">
                  <c:v>742</c:v>
                </c:pt>
                <c:pt idx="258">
                  <c:v>745</c:v>
                </c:pt>
                <c:pt idx="259">
                  <c:v>737</c:v>
                </c:pt>
                <c:pt idx="260">
                  <c:v>736</c:v>
                </c:pt>
                <c:pt idx="261">
                  <c:v>743</c:v>
                </c:pt>
                <c:pt idx="262">
                  <c:v>743</c:v>
                </c:pt>
                <c:pt idx="263">
                  <c:v>750</c:v>
                </c:pt>
                <c:pt idx="264">
                  <c:v>759</c:v>
                </c:pt>
                <c:pt idx="265">
                  <c:v>759</c:v>
                </c:pt>
                <c:pt idx="266">
                  <c:v>746</c:v>
                </c:pt>
                <c:pt idx="267">
                  <c:v>753</c:v>
                </c:pt>
                <c:pt idx="268">
                  <c:v>747</c:v>
                </c:pt>
                <c:pt idx="269">
                  <c:v>751</c:v>
                </c:pt>
                <c:pt idx="270">
                  <c:v>745</c:v>
                </c:pt>
                <c:pt idx="271">
                  <c:v>742</c:v>
                </c:pt>
                <c:pt idx="272">
                  <c:v>748</c:v>
                </c:pt>
                <c:pt idx="273">
                  <c:v>740</c:v>
                </c:pt>
                <c:pt idx="274">
                  <c:v>748</c:v>
                </c:pt>
                <c:pt idx="275">
                  <c:v>759</c:v>
                </c:pt>
                <c:pt idx="276">
                  <c:v>760</c:v>
                </c:pt>
                <c:pt idx="277">
                  <c:v>764</c:v>
                </c:pt>
                <c:pt idx="278">
                  <c:v>762</c:v>
                </c:pt>
                <c:pt idx="279">
                  <c:v>759</c:v>
                </c:pt>
                <c:pt idx="280">
                  <c:v>761</c:v>
                </c:pt>
                <c:pt idx="281">
                  <c:v>754</c:v>
                </c:pt>
                <c:pt idx="282">
                  <c:v>747</c:v>
                </c:pt>
                <c:pt idx="283">
                  <c:v>744</c:v>
                </c:pt>
                <c:pt idx="284">
                  <c:v>745</c:v>
                </c:pt>
                <c:pt idx="285">
                  <c:v>745</c:v>
                </c:pt>
                <c:pt idx="286">
                  <c:v>742</c:v>
                </c:pt>
                <c:pt idx="287">
                  <c:v>750</c:v>
                </c:pt>
                <c:pt idx="288">
                  <c:v>755</c:v>
                </c:pt>
                <c:pt idx="289">
                  <c:v>744</c:v>
                </c:pt>
                <c:pt idx="290">
                  <c:v>744</c:v>
                </c:pt>
                <c:pt idx="291">
                  <c:v>748</c:v>
                </c:pt>
                <c:pt idx="292">
                  <c:v>743</c:v>
                </c:pt>
                <c:pt idx="293">
                  <c:v>738</c:v>
                </c:pt>
                <c:pt idx="294">
                  <c:v>739</c:v>
                </c:pt>
                <c:pt idx="295">
                  <c:v>739</c:v>
                </c:pt>
                <c:pt idx="296">
                  <c:v>737</c:v>
                </c:pt>
                <c:pt idx="297">
                  <c:v>738</c:v>
                </c:pt>
                <c:pt idx="298">
                  <c:v>748</c:v>
                </c:pt>
                <c:pt idx="299">
                  <c:v>754</c:v>
                </c:pt>
                <c:pt idx="300">
                  <c:v>744</c:v>
                </c:pt>
                <c:pt idx="301">
                  <c:v>745</c:v>
                </c:pt>
                <c:pt idx="302">
                  <c:v>745</c:v>
                </c:pt>
                <c:pt idx="303">
                  <c:v>745</c:v>
                </c:pt>
                <c:pt idx="304">
                  <c:v>740</c:v>
                </c:pt>
                <c:pt idx="305">
                  <c:v>738</c:v>
                </c:pt>
                <c:pt idx="306">
                  <c:v>741</c:v>
                </c:pt>
                <c:pt idx="307">
                  <c:v>740</c:v>
                </c:pt>
                <c:pt idx="308">
                  <c:v>737</c:v>
                </c:pt>
                <c:pt idx="309">
                  <c:v>741</c:v>
                </c:pt>
                <c:pt idx="310">
                  <c:v>750</c:v>
                </c:pt>
                <c:pt idx="311">
                  <c:v>753</c:v>
                </c:pt>
                <c:pt idx="312">
                  <c:v>748</c:v>
                </c:pt>
                <c:pt idx="313">
                  <c:v>735</c:v>
                </c:pt>
                <c:pt idx="314">
                  <c:v>730</c:v>
                </c:pt>
                <c:pt idx="315">
                  <c:v>729</c:v>
                </c:pt>
                <c:pt idx="316">
                  <c:v>730</c:v>
                </c:pt>
                <c:pt idx="317">
                  <c:v>735</c:v>
                </c:pt>
                <c:pt idx="318">
                  <c:v>735</c:v>
                </c:pt>
                <c:pt idx="319">
                  <c:v>735</c:v>
                </c:pt>
                <c:pt idx="320">
                  <c:v>733</c:v>
                </c:pt>
                <c:pt idx="321">
                  <c:v>734</c:v>
                </c:pt>
                <c:pt idx="322">
                  <c:v>727</c:v>
                </c:pt>
                <c:pt idx="323">
                  <c:v>731</c:v>
                </c:pt>
                <c:pt idx="324">
                  <c:v>733</c:v>
                </c:pt>
                <c:pt idx="325">
                  <c:v>729</c:v>
                </c:pt>
                <c:pt idx="326">
                  <c:v>727</c:v>
                </c:pt>
                <c:pt idx="327">
                  <c:v>736</c:v>
                </c:pt>
                <c:pt idx="328">
                  <c:v>734</c:v>
                </c:pt>
                <c:pt idx="329">
                  <c:v>740</c:v>
                </c:pt>
                <c:pt idx="330">
                  <c:v>734</c:v>
                </c:pt>
                <c:pt idx="331">
                  <c:v>728</c:v>
                </c:pt>
                <c:pt idx="332">
                  <c:v>728</c:v>
                </c:pt>
                <c:pt idx="333">
                  <c:v>727</c:v>
                </c:pt>
                <c:pt idx="334">
                  <c:v>730</c:v>
                </c:pt>
                <c:pt idx="335">
                  <c:v>729</c:v>
                </c:pt>
                <c:pt idx="336">
                  <c:v>734</c:v>
                </c:pt>
                <c:pt idx="337">
                  <c:v>737</c:v>
                </c:pt>
                <c:pt idx="338">
                  <c:v>747</c:v>
                </c:pt>
                <c:pt idx="339">
                  <c:v>734</c:v>
                </c:pt>
                <c:pt idx="340">
                  <c:v>728</c:v>
                </c:pt>
                <c:pt idx="341">
                  <c:v>735</c:v>
                </c:pt>
                <c:pt idx="342">
                  <c:v>736</c:v>
                </c:pt>
                <c:pt idx="343">
                  <c:v>736</c:v>
                </c:pt>
                <c:pt idx="344">
                  <c:v>737</c:v>
                </c:pt>
                <c:pt idx="345">
                  <c:v>741</c:v>
                </c:pt>
                <c:pt idx="346">
                  <c:v>747</c:v>
                </c:pt>
                <c:pt idx="347">
                  <c:v>739</c:v>
                </c:pt>
                <c:pt idx="348">
                  <c:v>740</c:v>
                </c:pt>
                <c:pt idx="349">
                  <c:v>754</c:v>
                </c:pt>
                <c:pt idx="350">
                  <c:v>755</c:v>
                </c:pt>
                <c:pt idx="351">
                  <c:v>752</c:v>
                </c:pt>
                <c:pt idx="352">
                  <c:v>756</c:v>
                </c:pt>
                <c:pt idx="353">
                  <c:v>757</c:v>
                </c:pt>
                <c:pt idx="354">
                  <c:v>754</c:v>
                </c:pt>
                <c:pt idx="355">
                  <c:v>741</c:v>
                </c:pt>
                <c:pt idx="356">
                  <c:v>747</c:v>
                </c:pt>
                <c:pt idx="357">
                  <c:v>738</c:v>
                </c:pt>
                <c:pt idx="358">
                  <c:v>739</c:v>
                </c:pt>
                <c:pt idx="359">
                  <c:v>741</c:v>
                </c:pt>
                <c:pt idx="360">
                  <c:v>741</c:v>
                </c:pt>
                <c:pt idx="361">
                  <c:v>746</c:v>
                </c:pt>
                <c:pt idx="362">
                  <c:v>745</c:v>
                </c:pt>
                <c:pt idx="363">
                  <c:v>745</c:v>
                </c:pt>
                <c:pt idx="364">
                  <c:v>738</c:v>
                </c:pt>
                <c:pt idx="365">
                  <c:v>733</c:v>
                </c:pt>
                <c:pt idx="366">
                  <c:v>736</c:v>
                </c:pt>
                <c:pt idx="367">
                  <c:v>737</c:v>
                </c:pt>
                <c:pt idx="368">
                  <c:v>733</c:v>
                </c:pt>
                <c:pt idx="369">
                  <c:v>742</c:v>
                </c:pt>
                <c:pt idx="370">
                  <c:v>744</c:v>
                </c:pt>
                <c:pt idx="371">
                  <c:v>746</c:v>
                </c:pt>
                <c:pt idx="372">
                  <c:v>742</c:v>
                </c:pt>
                <c:pt idx="373">
                  <c:v>740</c:v>
                </c:pt>
                <c:pt idx="374">
                  <c:v>738</c:v>
                </c:pt>
                <c:pt idx="375">
                  <c:v>741</c:v>
                </c:pt>
                <c:pt idx="376">
                  <c:v>744</c:v>
                </c:pt>
                <c:pt idx="377">
                  <c:v>739</c:v>
                </c:pt>
                <c:pt idx="378">
                  <c:v>748</c:v>
                </c:pt>
                <c:pt idx="379">
                  <c:v>745</c:v>
                </c:pt>
                <c:pt idx="380">
                  <c:v>746</c:v>
                </c:pt>
                <c:pt idx="381">
                  <c:v>739</c:v>
                </c:pt>
                <c:pt idx="382">
                  <c:v>734</c:v>
                </c:pt>
                <c:pt idx="383">
                  <c:v>735</c:v>
                </c:pt>
                <c:pt idx="384">
                  <c:v>740</c:v>
                </c:pt>
                <c:pt idx="385">
                  <c:v>738</c:v>
                </c:pt>
                <c:pt idx="386">
                  <c:v>752</c:v>
                </c:pt>
                <c:pt idx="387">
                  <c:v>744</c:v>
                </c:pt>
                <c:pt idx="388">
                  <c:v>748</c:v>
                </c:pt>
                <c:pt idx="389">
                  <c:v>758</c:v>
                </c:pt>
                <c:pt idx="390">
                  <c:v>740</c:v>
                </c:pt>
                <c:pt idx="391">
                  <c:v>741</c:v>
                </c:pt>
                <c:pt idx="392">
                  <c:v>749</c:v>
                </c:pt>
                <c:pt idx="393">
                  <c:v>744</c:v>
                </c:pt>
                <c:pt idx="394">
                  <c:v>740</c:v>
                </c:pt>
                <c:pt idx="395">
                  <c:v>751</c:v>
                </c:pt>
                <c:pt idx="396">
                  <c:v>752</c:v>
                </c:pt>
                <c:pt idx="397">
                  <c:v>748</c:v>
                </c:pt>
                <c:pt idx="398">
                  <c:v>755</c:v>
                </c:pt>
                <c:pt idx="399">
                  <c:v>752</c:v>
                </c:pt>
                <c:pt idx="400">
                  <c:v>746</c:v>
                </c:pt>
                <c:pt idx="401">
                  <c:v>741</c:v>
                </c:pt>
                <c:pt idx="402">
                  <c:v>751</c:v>
                </c:pt>
                <c:pt idx="403">
                  <c:v>765</c:v>
                </c:pt>
                <c:pt idx="404">
                  <c:v>746</c:v>
                </c:pt>
                <c:pt idx="405">
                  <c:v>753</c:v>
                </c:pt>
                <c:pt idx="406">
                  <c:v>748</c:v>
                </c:pt>
                <c:pt idx="407">
                  <c:v>747</c:v>
                </c:pt>
                <c:pt idx="408">
                  <c:v>759</c:v>
                </c:pt>
                <c:pt idx="409">
                  <c:v>751</c:v>
                </c:pt>
                <c:pt idx="410">
                  <c:v>745</c:v>
                </c:pt>
                <c:pt idx="411">
                  <c:v>759</c:v>
                </c:pt>
                <c:pt idx="412">
                  <c:v>741</c:v>
                </c:pt>
                <c:pt idx="413">
                  <c:v>742</c:v>
                </c:pt>
                <c:pt idx="414">
                  <c:v>747</c:v>
                </c:pt>
                <c:pt idx="415">
                  <c:v>752</c:v>
                </c:pt>
                <c:pt idx="416">
                  <c:v>747</c:v>
                </c:pt>
                <c:pt idx="417">
                  <c:v>756</c:v>
                </c:pt>
                <c:pt idx="418">
                  <c:v>753</c:v>
                </c:pt>
                <c:pt idx="419">
                  <c:v>749</c:v>
                </c:pt>
                <c:pt idx="420">
                  <c:v>761</c:v>
                </c:pt>
                <c:pt idx="421">
                  <c:v>754</c:v>
                </c:pt>
                <c:pt idx="422">
                  <c:v>756</c:v>
                </c:pt>
                <c:pt idx="423">
                  <c:v>752</c:v>
                </c:pt>
                <c:pt idx="424">
                  <c:v>742</c:v>
                </c:pt>
                <c:pt idx="425">
                  <c:v>751</c:v>
                </c:pt>
                <c:pt idx="426">
                  <c:v>748</c:v>
                </c:pt>
                <c:pt idx="427">
                  <c:v>744</c:v>
                </c:pt>
                <c:pt idx="428">
                  <c:v>747</c:v>
                </c:pt>
                <c:pt idx="429">
                  <c:v>754</c:v>
                </c:pt>
                <c:pt idx="430">
                  <c:v>752</c:v>
                </c:pt>
                <c:pt idx="431">
                  <c:v>750</c:v>
                </c:pt>
                <c:pt idx="432">
                  <c:v>758</c:v>
                </c:pt>
                <c:pt idx="433">
                  <c:v>757</c:v>
                </c:pt>
                <c:pt idx="434">
                  <c:v>744</c:v>
                </c:pt>
                <c:pt idx="435">
                  <c:v>754</c:v>
                </c:pt>
                <c:pt idx="436">
                  <c:v>752</c:v>
                </c:pt>
                <c:pt idx="437">
                  <c:v>752</c:v>
                </c:pt>
                <c:pt idx="438">
                  <c:v>763</c:v>
                </c:pt>
                <c:pt idx="439">
                  <c:v>759</c:v>
                </c:pt>
                <c:pt idx="440">
                  <c:v>747</c:v>
                </c:pt>
                <c:pt idx="441">
                  <c:v>752</c:v>
                </c:pt>
                <c:pt idx="442">
                  <c:v>746</c:v>
                </c:pt>
                <c:pt idx="443">
                  <c:v>743</c:v>
                </c:pt>
                <c:pt idx="444">
                  <c:v>745</c:v>
                </c:pt>
                <c:pt idx="445">
                  <c:v>748</c:v>
                </c:pt>
                <c:pt idx="446">
                  <c:v>749</c:v>
                </c:pt>
                <c:pt idx="447">
                  <c:v>763</c:v>
                </c:pt>
                <c:pt idx="448">
                  <c:v>746</c:v>
                </c:pt>
                <c:pt idx="449">
                  <c:v>748</c:v>
                </c:pt>
                <c:pt idx="450">
                  <c:v>753</c:v>
                </c:pt>
                <c:pt idx="451">
                  <c:v>750</c:v>
                </c:pt>
                <c:pt idx="452">
                  <c:v>758</c:v>
                </c:pt>
                <c:pt idx="453">
                  <c:v>762</c:v>
                </c:pt>
                <c:pt idx="454">
                  <c:v>748</c:v>
                </c:pt>
                <c:pt idx="455">
                  <c:v>746</c:v>
                </c:pt>
                <c:pt idx="456">
                  <c:v>751</c:v>
                </c:pt>
                <c:pt idx="457">
                  <c:v>744</c:v>
                </c:pt>
                <c:pt idx="458">
                  <c:v>747</c:v>
                </c:pt>
                <c:pt idx="459">
                  <c:v>747</c:v>
                </c:pt>
                <c:pt idx="460">
                  <c:v>742</c:v>
                </c:pt>
                <c:pt idx="461">
                  <c:v>745</c:v>
                </c:pt>
                <c:pt idx="462">
                  <c:v>754</c:v>
                </c:pt>
                <c:pt idx="463">
                  <c:v>740</c:v>
                </c:pt>
                <c:pt idx="464">
                  <c:v>735</c:v>
                </c:pt>
                <c:pt idx="465">
                  <c:v>749</c:v>
                </c:pt>
                <c:pt idx="466">
                  <c:v>741</c:v>
                </c:pt>
                <c:pt idx="467">
                  <c:v>745</c:v>
                </c:pt>
                <c:pt idx="468">
                  <c:v>747</c:v>
                </c:pt>
                <c:pt idx="469">
                  <c:v>743</c:v>
                </c:pt>
                <c:pt idx="470">
                  <c:v>747</c:v>
                </c:pt>
                <c:pt idx="471">
                  <c:v>752</c:v>
                </c:pt>
                <c:pt idx="472">
                  <c:v>744</c:v>
                </c:pt>
                <c:pt idx="473">
                  <c:v>744</c:v>
                </c:pt>
                <c:pt idx="474">
                  <c:v>750</c:v>
                </c:pt>
                <c:pt idx="475">
                  <c:v>746</c:v>
                </c:pt>
                <c:pt idx="476">
                  <c:v>750</c:v>
                </c:pt>
                <c:pt idx="477">
                  <c:v>756</c:v>
                </c:pt>
                <c:pt idx="478">
                  <c:v>750</c:v>
                </c:pt>
                <c:pt idx="479">
                  <c:v>753</c:v>
                </c:pt>
                <c:pt idx="480">
                  <c:v>754</c:v>
                </c:pt>
                <c:pt idx="481">
                  <c:v>754</c:v>
                </c:pt>
                <c:pt idx="482">
                  <c:v>754</c:v>
                </c:pt>
                <c:pt idx="483">
                  <c:v>751</c:v>
                </c:pt>
                <c:pt idx="484">
                  <c:v>744</c:v>
                </c:pt>
                <c:pt idx="485">
                  <c:v>748</c:v>
                </c:pt>
                <c:pt idx="486">
                  <c:v>750</c:v>
                </c:pt>
                <c:pt idx="487">
                  <c:v>741</c:v>
                </c:pt>
                <c:pt idx="488">
                  <c:v>751</c:v>
                </c:pt>
                <c:pt idx="489">
                  <c:v>742</c:v>
                </c:pt>
                <c:pt idx="490">
                  <c:v>748</c:v>
                </c:pt>
                <c:pt idx="491">
                  <c:v>755</c:v>
                </c:pt>
                <c:pt idx="492">
                  <c:v>752</c:v>
                </c:pt>
                <c:pt idx="493">
                  <c:v>763</c:v>
                </c:pt>
                <c:pt idx="494">
                  <c:v>747</c:v>
                </c:pt>
                <c:pt idx="495">
                  <c:v>751</c:v>
                </c:pt>
                <c:pt idx="496">
                  <c:v>753</c:v>
                </c:pt>
                <c:pt idx="497">
                  <c:v>744</c:v>
                </c:pt>
                <c:pt idx="498">
                  <c:v>753</c:v>
                </c:pt>
                <c:pt idx="499">
                  <c:v>744</c:v>
                </c:pt>
                <c:pt idx="500">
                  <c:v>752</c:v>
                </c:pt>
                <c:pt idx="501">
                  <c:v>753</c:v>
                </c:pt>
                <c:pt idx="502">
                  <c:v>742</c:v>
                </c:pt>
                <c:pt idx="503">
                  <c:v>750</c:v>
                </c:pt>
                <c:pt idx="504">
                  <c:v>742</c:v>
                </c:pt>
                <c:pt idx="505">
                  <c:v>741</c:v>
                </c:pt>
                <c:pt idx="506">
                  <c:v>750</c:v>
                </c:pt>
                <c:pt idx="507">
                  <c:v>754</c:v>
                </c:pt>
                <c:pt idx="508">
                  <c:v>747</c:v>
                </c:pt>
                <c:pt idx="509">
                  <c:v>750</c:v>
                </c:pt>
                <c:pt idx="510">
                  <c:v>747</c:v>
                </c:pt>
                <c:pt idx="511">
                  <c:v>752</c:v>
                </c:pt>
                <c:pt idx="512">
                  <c:v>749</c:v>
                </c:pt>
                <c:pt idx="513">
                  <c:v>748</c:v>
                </c:pt>
                <c:pt idx="514">
                  <c:v>750</c:v>
                </c:pt>
                <c:pt idx="515">
                  <c:v>749</c:v>
                </c:pt>
                <c:pt idx="516">
                  <c:v>742</c:v>
                </c:pt>
                <c:pt idx="517">
                  <c:v>741</c:v>
                </c:pt>
                <c:pt idx="518">
                  <c:v>742</c:v>
                </c:pt>
                <c:pt idx="519">
                  <c:v>744</c:v>
                </c:pt>
                <c:pt idx="520">
                  <c:v>744</c:v>
                </c:pt>
                <c:pt idx="521">
                  <c:v>755</c:v>
                </c:pt>
                <c:pt idx="522">
                  <c:v>751</c:v>
                </c:pt>
                <c:pt idx="523">
                  <c:v>750</c:v>
                </c:pt>
                <c:pt idx="524">
                  <c:v>748</c:v>
                </c:pt>
                <c:pt idx="525">
                  <c:v>748</c:v>
                </c:pt>
                <c:pt idx="526">
                  <c:v>749</c:v>
                </c:pt>
                <c:pt idx="527">
                  <c:v>755</c:v>
                </c:pt>
                <c:pt idx="528">
                  <c:v>752</c:v>
                </c:pt>
                <c:pt idx="529">
                  <c:v>750</c:v>
                </c:pt>
                <c:pt idx="530">
                  <c:v>746</c:v>
                </c:pt>
                <c:pt idx="531">
                  <c:v>739</c:v>
                </c:pt>
                <c:pt idx="532">
                  <c:v>737</c:v>
                </c:pt>
                <c:pt idx="533">
                  <c:v>739</c:v>
                </c:pt>
                <c:pt idx="534">
                  <c:v>749</c:v>
                </c:pt>
                <c:pt idx="535">
                  <c:v>752</c:v>
                </c:pt>
                <c:pt idx="536">
                  <c:v>754</c:v>
                </c:pt>
                <c:pt idx="537">
                  <c:v>745</c:v>
                </c:pt>
                <c:pt idx="538">
                  <c:v>767</c:v>
                </c:pt>
                <c:pt idx="539">
                  <c:v>754</c:v>
                </c:pt>
                <c:pt idx="540">
                  <c:v>758</c:v>
                </c:pt>
                <c:pt idx="541">
                  <c:v>757</c:v>
                </c:pt>
                <c:pt idx="542">
                  <c:v>756</c:v>
                </c:pt>
                <c:pt idx="543">
                  <c:v>753</c:v>
                </c:pt>
                <c:pt idx="544">
                  <c:v>754</c:v>
                </c:pt>
                <c:pt idx="545">
                  <c:v>756</c:v>
                </c:pt>
                <c:pt idx="546">
                  <c:v>753</c:v>
                </c:pt>
                <c:pt idx="547">
                  <c:v>759</c:v>
                </c:pt>
                <c:pt idx="548">
                  <c:v>759</c:v>
                </c:pt>
                <c:pt idx="549">
                  <c:v>760</c:v>
                </c:pt>
                <c:pt idx="550">
                  <c:v>760</c:v>
                </c:pt>
                <c:pt idx="551">
                  <c:v>762</c:v>
                </c:pt>
                <c:pt idx="552">
                  <c:v>771</c:v>
                </c:pt>
                <c:pt idx="553">
                  <c:v>765</c:v>
                </c:pt>
                <c:pt idx="554">
                  <c:v>770</c:v>
                </c:pt>
                <c:pt idx="555">
                  <c:v>762</c:v>
                </c:pt>
                <c:pt idx="556">
                  <c:v>762</c:v>
                </c:pt>
                <c:pt idx="557">
                  <c:v>761</c:v>
                </c:pt>
                <c:pt idx="558">
                  <c:v>763</c:v>
                </c:pt>
                <c:pt idx="559">
                  <c:v>763</c:v>
                </c:pt>
                <c:pt idx="560">
                  <c:v>769</c:v>
                </c:pt>
                <c:pt idx="561">
                  <c:v>766</c:v>
                </c:pt>
                <c:pt idx="562">
                  <c:v>769</c:v>
                </c:pt>
                <c:pt idx="563">
                  <c:v>767</c:v>
                </c:pt>
                <c:pt idx="564">
                  <c:v>778</c:v>
                </c:pt>
                <c:pt idx="565">
                  <c:v>776</c:v>
                </c:pt>
                <c:pt idx="566">
                  <c:v>778</c:v>
                </c:pt>
                <c:pt idx="567">
                  <c:v>775</c:v>
                </c:pt>
                <c:pt idx="568">
                  <c:v>766</c:v>
                </c:pt>
                <c:pt idx="569">
                  <c:v>762</c:v>
                </c:pt>
                <c:pt idx="570">
                  <c:v>763</c:v>
                </c:pt>
                <c:pt idx="571">
                  <c:v>762</c:v>
                </c:pt>
                <c:pt idx="572">
                  <c:v>765</c:v>
                </c:pt>
                <c:pt idx="573">
                  <c:v>766</c:v>
                </c:pt>
                <c:pt idx="574">
                  <c:v>765</c:v>
                </c:pt>
                <c:pt idx="575">
                  <c:v>765</c:v>
                </c:pt>
                <c:pt idx="576">
                  <c:v>765</c:v>
                </c:pt>
                <c:pt idx="577">
                  <c:v>764</c:v>
                </c:pt>
                <c:pt idx="578">
                  <c:v>764</c:v>
                </c:pt>
                <c:pt idx="579">
                  <c:v>759</c:v>
                </c:pt>
                <c:pt idx="580">
                  <c:v>756</c:v>
                </c:pt>
                <c:pt idx="581">
                  <c:v>760</c:v>
                </c:pt>
                <c:pt idx="582">
                  <c:v>763</c:v>
                </c:pt>
                <c:pt idx="583">
                  <c:v>758</c:v>
                </c:pt>
                <c:pt idx="584">
                  <c:v>763</c:v>
                </c:pt>
                <c:pt idx="585">
                  <c:v>765</c:v>
                </c:pt>
                <c:pt idx="586">
                  <c:v>768</c:v>
                </c:pt>
                <c:pt idx="587">
                  <c:v>767</c:v>
                </c:pt>
                <c:pt idx="588">
                  <c:v>766</c:v>
                </c:pt>
                <c:pt idx="589">
                  <c:v>770</c:v>
                </c:pt>
                <c:pt idx="590">
                  <c:v>760</c:v>
                </c:pt>
                <c:pt idx="591">
                  <c:v>755</c:v>
                </c:pt>
                <c:pt idx="592">
                  <c:v>755</c:v>
                </c:pt>
                <c:pt idx="593">
                  <c:v>756</c:v>
                </c:pt>
                <c:pt idx="594">
                  <c:v>765</c:v>
                </c:pt>
                <c:pt idx="595">
                  <c:v>765</c:v>
                </c:pt>
                <c:pt idx="596">
                  <c:v>766</c:v>
                </c:pt>
                <c:pt idx="597">
                  <c:v>773</c:v>
                </c:pt>
                <c:pt idx="598">
                  <c:v>773</c:v>
                </c:pt>
                <c:pt idx="599">
                  <c:v>766</c:v>
                </c:pt>
                <c:pt idx="600">
                  <c:v>765</c:v>
                </c:pt>
                <c:pt idx="601">
                  <c:v>762</c:v>
                </c:pt>
                <c:pt idx="602">
                  <c:v>768</c:v>
                </c:pt>
                <c:pt idx="603">
                  <c:v>769</c:v>
                </c:pt>
                <c:pt idx="604">
                  <c:v>765</c:v>
                </c:pt>
                <c:pt idx="605">
                  <c:v>772</c:v>
                </c:pt>
                <c:pt idx="606">
                  <c:v>768</c:v>
                </c:pt>
                <c:pt idx="607">
                  <c:v>765</c:v>
                </c:pt>
                <c:pt idx="608">
                  <c:v>765</c:v>
                </c:pt>
                <c:pt idx="609">
                  <c:v>768</c:v>
                </c:pt>
                <c:pt idx="610">
                  <c:v>758</c:v>
                </c:pt>
                <c:pt idx="611">
                  <c:v>759</c:v>
                </c:pt>
                <c:pt idx="612">
                  <c:v>760</c:v>
                </c:pt>
                <c:pt idx="613">
                  <c:v>768</c:v>
                </c:pt>
                <c:pt idx="614">
                  <c:v>774</c:v>
                </c:pt>
                <c:pt idx="615">
                  <c:v>765</c:v>
                </c:pt>
                <c:pt idx="616">
                  <c:v>776</c:v>
                </c:pt>
                <c:pt idx="617">
                  <c:v>782</c:v>
                </c:pt>
                <c:pt idx="618">
                  <c:v>774</c:v>
                </c:pt>
                <c:pt idx="619">
                  <c:v>765</c:v>
                </c:pt>
                <c:pt idx="620">
                  <c:v>763</c:v>
                </c:pt>
                <c:pt idx="621">
                  <c:v>765</c:v>
                </c:pt>
                <c:pt idx="622">
                  <c:v>768</c:v>
                </c:pt>
                <c:pt idx="623">
                  <c:v>770</c:v>
                </c:pt>
                <c:pt idx="624">
                  <c:v>782</c:v>
                </c:pt>
                <c:pt idx="625">
                  <c:v>778</c:v>
                </c:pt>
                <c:pt idx="626">
                  <c:v>772</c:v>
                </c:pt>
                <c:pt idx="627">
                  <c:v>776</c:v>
                </c:pt>
                <c:pt idx="628">
                  <c:v>768</c:v>
                </c:pt>
                <c:pt idx="629">
                  <c:v>766</c:v>
                </c:pt>
                <c:pt idx="630">
                  <c:v>770</c:v>
                </c:pt>
                <c:pt idx="631">
                  <c:v>769</c:v>
                </c:pt>
                <c:pt idx="632">
                  <c:v>769</c:v>
                </c:pt>
                <c:pt idx="633">
                  <c:v>777</c:v>
                </c:pt>
                <c:pt idx="634">
                  <c:v>776</c:v>
                </c:pt>
                <c:pt idx="635">
                  <c:v>778</c:v>
                </c:pt>
                <c:pt idx="636">
                  <c:v>781</c:v>
                </c:pt>
                <c:pt idx="637">
                  <c:v>786</c:v>
                </c:pt>
                <c:pt idx="638">
                  <c:v>802</c:v>
                </c:pt>
                <c:pt idx="639">
                  <c:v>795</c:v>
                </c:pt>
                <c:pt idx="640">
                  <c:v>785</c:v>
                </c:pt>
                <c:pt idx="641">
                  <c:v>778</c:v>
                </c:pt>
                <c:pt idx="642">
                  <c:v>784</c:v>
                </c:pt>
                <c:pt idx="643">
                  <c:v>783</c:v>
                </c:pt>
                <c:pt idx="644">
                  <c:v>787</c:v>
                </c:pt>
                <c:pt idx="645">
                  <c:v>786</c:v>
                </c:pt>
                <c:pt idx="646">
                  <c:v>779</c:v>
                </c:pt>
                <c:pt idx="647">
                  <c:v>773</c:v>
                </c:pt>
                <c:pt idx="648">
                  <c:v>774</c:v>
                </c:pt>
                <c:pt idx="649">
                  <c:v>773</c:v>
                </c:pt>
                <c:pt idx="650">
                  <c:v>774</c:v>
                </c:pt>
                <c:pt idx="651">
                  <c:v>777</c:v>
                </c:pt>
                <c:pt idx="652">
                  <c:v>795</c:v>
                </c:pt>
                <c:pt idx="653">
                  <c:v>781</c:v>
                </c:pt>
                <c:pt idx="654">
                  <c:v>774</c:v>
                </c:pt>
                <c:pt idx="655">
                  <c:v>773</c:v>
                </c:pt>
                <c:pt idx="656">
                  <c:v>772</c:v>
                </c:pt>
                <c:pt idx="657">
                  <c:v>769</c:v>
                </c:pt>
                <c:pt idx="658">
                  <c:v>777</c:v>
                </c:pt>
                <c:pt idx="659">
                  <c:v>778</c:v>
                </c:pt>
                <c:pt idx="660">
                  <c:v>776</c:v>
                </c:pt>
                <c:pt idx="661">
                  <c:v>773</c:v>
                </c:pt>
                <c:pt idx="662">
                  <c:v>774</c:v>
                </c:pt>
                <c:pt idx="663">
                  <c:v>773</c:v>
                </c:pt>
                <c:pt idx="664">
                  <c:v>762</c:v>
                </c:pt>
                <c:pt idx="665">
                  <c:v>763</c:v>
                </c:pt>
                <c:pt idx="666">
                  <c:v>761</c:v>
                </c:pt>
                <c:pt idx="667">
                  <c:v>765</c:v>
                </c:pt>
                <c:pt idx="668">
                  <c:v>766</c:v>
                </c:pt>
                <c:pt idx="669">
                  <c:v>771</c:v>
                </c:pt>
                <c:pt idx="670">
                  <c:v>773</c:v>
                </c:pt>
                <c:pt idx="671">
                  <c:v>787</c:v>
                </c:pt>
                <c:pt idx="672">
                  <c:v>789</c:v>
                </c:pt>
                <c:pt idx="673">
                  <c:v>775</c:v>
                </c:pt>
                <c:pt idx="674">
                  <c:v>769</c:v>
                </c:pt>
                <c:pt idx="675">
                  <c:v>771</c:v>
                </c:pt>
                <c:pt idx="676">
                  <c:v>767</c:v>
                </c:pt>
                <c:pt idx="677">
                  <c:v>762</c:v>
                </c:pt>
                <c:pt idx="678">
                  <c:v>767</c:v>
                </c:pt>
                <c:pt idx="679">
                  <c:v>773</c:v>
                </c:pt>
                <c:pt idx="680">
                  <c:v>768</c:v>
                </c:pt>
                <c:pt idx="681">
                  <c:v>764</c:v>
                </c:pt>
                <c:pt idx="682">
                  <c:v>775</c:v>
                </c:pt>
                <c:pt idx="683">
                  <c:v>779</c:v>
                </c:pt>
                <c:pt idx="684">
                  <c:v>783</c:v>
                </c:pt>
                <c:pt idx="685">
                  <c:v>776</c:v>
                </c:pt>
                <c:pt idx="686">
                  <c:v>775</c:v>
                </c:pt>
                <c:pt idx="687">
                  <c:v>783</c:v>
                </c:pt>
                <c:pt idx="688">
                  <c:v>784</c:v>
                </c:pt>
                <c:pt idx="689">
                  <c:v>788</c:v>
                </c:pt>
                <c:pt idx="690">
                  <c:v>783</c:v>
                </c:pt>
                <c:pt idx="691">
                  <c:v>778</c:v>
                </c:pt>
                <c:pt idx="692">
                  <c:v>778</c:v>
                </c:pt>
                <c:pt idx="693">
                  <c:v>776</c:v>
                </c:pt>
                <c:pt idx="694">
                  <c:v>777</c:v>
                </c:pt>
                <c:pt idx="695">
                  <c:v>781</c:v>
                </c:pt>
                <c:pt idx="696">
                  <c:v>781</c:v>
                </c:pt>
                <c:pt idx="697">
                  <c:v>769</c:v>
                </c:pt>
                <c:pt idx="698">
                  <c:v>773</c:v>
                </c:pt>
                <c:pt idx="699">
                  <c:v>772</c:v>
                </c:pt>
                <c:pt idx="700">
                  <c:v>778</c:v>
                </c:pt>
                <c:pt idx="701">
                  <c:v>786</c:v>
                </c:pt>
                <c:pt idx="702">
                  <c:v>791</c:v>
                </c:pt>
                <c:pt idx="703">
                  <c:v>792</c:v>
                </c:pt>
                <c:pt idx="704">
                  <c:v>793</c:v>
                </c:pt>
                <c:pt idx="705">
                  <c:v>786</c:v>
                </c:pt>
                <c:pt idx="706">
                  <c:v>797</c:v>
                </c:pt>
                <c:pt idx="707">
                  <c:v>794</c:v>
                </c:pt>
                <c:pt idx="708">
                  <c:v>788</c:v>
                </c:pt>
                <c:pt idx="709">
                  <c:v>785</c:v>
                </c:pt>
                <c:pt idx="710">
                  <c:v>788</c:v>
                </c:pt>
                <c:pt idx="711">
                  <c:v>779</c:v>
                </c:pt>
                <c:pt idx="712">
                  <c:v>781</c:v>
                </c:pt>
                <c:pt idx="713">
                  <c:v>754</c:v>
                </c:pt>
                <c:pt idx="714">
                  <c:v>808</c:v>
                </c:pt>
                <c:pt idx="715">
                  <c:v>798</c:v>
                </c:pt>
                <c:pt idx="716">
                  <c:v>802</c:v>
                </c:pt>
                <c:pt idx="717">
                  <c:v>777</c:v>
                </c:pt>
                <c:pt idx="718">
                  <c:v>786</c:v>
                </c:pt>
                <c:pt idx="719">
                  <c:v>784</c:v>
                </c:pt>
                <c:pt idx="720">
                  <c:v>787</c:v>
                </c:pt>
                <c:pt idx="721">
                  <c:v>788</c:v>
                </c:pt>
                <c:pt idx="722">
                  <c:v>783</c:v>
                </c:pt>
                <c:pt idx="723">
                  <c:v>785</c:v>
                </c:pt>
                <c:pt idx="724">
                  <c:v>782</c:v>
                </c:pt>
                <c:pt idx="725">
                  <c:v>781</c:v>
                </c:pt>
                <c:pt idx="726">
                  <c:v>787</c:v>
                </c:pt>
                <c:pt idx="727">
                  <c:v>824</c:v>
                </c:pt>
                <c:pt idx="728">
                  <c:v>631</c:v>
                </c:pt>
                <c:pt idx="729">
                  <c:v>249</c:v>
                </c:pt>
                <c:pt idx="730">
                  <c:v>125</c:v>
                </c:pt>
                <c:pt idx="731">
                  <c:v>126</c:v>
                </c:pt>
                <c:pt idx="732">
                  <c:v>123</c:v>
                </c:pt>
                <c:pt idx="733">
                  <c:v>122</c:v>
                </c:pt>
                <c:pt idx="734">
                  <c:v>133</c:v>
                </c:pt>
                <c:pt idx="735">
                  <c:v>230</c:v>
                </c:pt>
                <c:pt idx="736">
                  <c:v>134</c:v>
                </c:pt>
                <c:pt idx="737">
                  <c:v>222</c:v>
                </c:pt>
                <c:pt idx="738">
                  <c:v>421</c:v>
                </c:pt>
                <c:pt idx="739">
                  <c:v>459</c:v>
                </c:pt>
                <c:pt idx="740">
                  <c:v>471</c:v>
                </c:pt>
                <c:pt idx="741">
                  <c:v>489</c:v>
                </c:pt>
                <c:pt idx="742">
                  <c:v>414</c:v>
                </c:pt>
                <c:pt idx="743">
                  <c:v>346</c:v>
                </c:pt>
                <c:pt idx="744">
                  <c:v>421</c:v>
                </c:pt>
                <c:pt idx="745">
                  <c:v>437</c:v>
                </c:pt>
                <c:pt idx="746">
                  <c:v>448</c:v>
                </c:pt>
                <c:pt idx="747">
                  <c:v>475</c:v>
                </c:pt>
                <c:pt idx="748">
                  <c:v>477</c:v>
                </c:pt>
                <c:pt idx="749">
                  <c:v>462</c:v>
                </c:pt>
                <c:pt idx="750">
                  <c:v>455</c:v>
                </c:pt>
                <c:pt idx="751">
                  <c:v>469</c:v>
                </c:pt>
                <c:pt idx="752">
                  <c:v>466</c:v>
                </c:pt>
                <c:pt idx="753">
                  <c:v>478</c:v>
                </c:pt>
                <c:pt idx="754">
                  <c:v>388</c:v>
                </c:pt>
                <c:pt idx="755">
                  <c:v>474</c:v>
                </c:pt>
                <c:pt idx="756">
                  <c:v>473</c:v>
                </c:pt>
                <c:pt idx="757">
                  <c:v>476</c:v>
                </c:pt>
                <c:pt idx="758">
                  <c:v>480</c:v>
                </c:pt>
                <c:pt idx="759">
                  <c:v>477</c:v>
                </c:pt>
                <c:pt idx="760">
                  <c:v>468</c:v>
                </c:pt>
                <c:pt idx="761">
                  <c:v>492</c:v>
                </c:pt>
                <c:pt idx="762">
                  <c:v>532</c:v>
                </c:pt>
                <c:pt idx="763">
                  <c:v>511</c:v>
                </c:pt>
                <c:pt idx="764">
                  <c:v>512</c:v>
                </c:pt>
                <c:pt idx="765">
                  <c:v>504</c:v>
                </c:pt>
                <c:pt idx="766">
                  <c:v>471</c:v>
                </c:pt>
                <c:pt idx="767">
                  <c:v>493</c:v>
                </c:pt>
                <c:pt idx="768">
                  <c:v>504</c:v>
                </c:pt>
                <c:pt idx="769">
                  <c:v>316</c:v>
                </c:pt>
                <c:pt idx="770">
                  <c:v>225</c:v>
                </c:pt>
                <c:pt idx="771">
                  <c:v>321</c:v>
                </c:pt>
                <c:pt idx="772">
                  <c:v>510</c:v>
                </c:pt>
                <c:pt idx="773">
                  <c:v>504</c:v>
                </c:pt>
                <c:pt idx="774">
                  <c:v>499</c:v>
                </c:pt>
                <c:pt idx="775">
                  <c:v>504</c:v>
                </c:pt>
                <c:pt idx="776">
                  <c:v>483</c:v>
                </c:pt>
                <c:pt idx="777">
                  <c:v>472</c:v>
                </c:pt>
                <c:pt idx="778">
                  <c:v>471</c:v>
                </c:pt>
                <c:pt idx="779">
                  <c:v>473</c:v>
                </c:pt>
                <c:pt idx="780">
                  <c:v>474</c:v>
                </c:pt>
                <c:pt idx="781">
                  <c:v>479</c:v>
                </c:pt>
                <c:pt idx="782">
                  <c:v>195</c:v>
                </c:pt>
                <c:pt idx="783">
                  <c:v>147</c:v>
                </c:pt>
                <c:pt idx="784">
                  <c:v>170</c:v>
                </c:pt>
                <c:pt idx="785">
                  <c:v>194</c:v>
                </c:pt>
                <c:pt idx="786">
                  <c:v>144</c:v>
                </c:pt>
                <c:pt idx="787">
                  <c:v>200</c:v>
                </c:pt>
                <c:pt idx="788">
                  <c:v>473</c:v>
                </c:pt>
                <c:pt idx="789">
                  <c:v>498</c:v>
                </c:pt>
                <c:pt idx="790">
                  <c:v>498</c:v>
                </c:pt>
                <c:pt idx="791">
                  <c:v>493</c:v>
                </c:pt>
                <c:pt idx="792">
                  <c:v>492</c:v>
                </c:pt>
                <c:pt idx="793">
                  <c:v>494</c:v>
                </c:pt>
                <c:pt idx="794">
                  <c:v>500</c:v>
                </c:pt>
                <c:pt idx="795">
                  <c:v>509</c:v>
                </c:pt>
                <c:pt idx="796">
                  <c:v>500</c:v>
                </c:pt>
                <c:pt idx="797">
                  <c:v>499</c:v>
                </c:pt>
                <c:pt idx="798">
                  <c:v>495</c:v>
                </c:pt>
                <c:pt idx="799">
                  <c:v>500</c:v>
                </c:pt>
                <c:pt idx="800">
                  <c:v>495</c:v>
                </c:pt>
                <c:pt idx="801">
                  <c:v>501</c:v>
                </c:pt>
                <c:pt idx="802">
                  <c:v>498</c:v>
                </c:pt>
                <c:pt idx="803">
                  <c:v>500</c:v>
                </c:pt>
                <c:pt idx="804">
                  <c:v>504</c:v>
                </c:pt>
                <c:pt idx="805">
                  <c:v>507</c:v>
                </c:pt>
                <c:pt idx="806">
                  <c:v>500</c:v>
                </c:pt>
                <c:pt idx="807">
                  <c:v>497</c:v>
                </c:pt>
                <c:pt idx="808">
                  <c:v>537</c:v>
                </c:pt>
                <c:pt idx="809">
                  <c:v>512</c:v>
                </c:pt>
                <c:pt idx="810">
                  <c:v>505</c:v>
                </c:pt>
                <c:pt idx="811">
                  <c:v>507</c:v>
                </c:pt>
                <c:pt idx="812">
                  <c:v>510</c:v>
                </c:pt>
                <c:pt idx="813">
                  <c:v>505</c:v>
                </c:pt>
                <c:pt idx="814">
                  <c:v>577</c:v>
                </c:pt>
                <c:pt idx="815">
                  <c:v>904</c:v>
                </c:pt>
                <c:pt idx="816">
                  <c:v>243</c:v>
                </c:pt>
                <c:pt idx="817">
                  <c:v>128</c:v>
                </c:pt>
                <c:pt idx="818">
                  <c:v>128</c:v>
                </c:pt>
                <c:pt idx="819">
                  <c:v>128</c:v>
                </c:pt>
                <c:pt idx="820">
                  <c:v>128</c:v>
                </c:pt>
                <c:pt idx="821">
                  <c:v>128</c:v>
                </c:pt>
                <c:pt idx="822">
                  <c:v>128</c:v>
                </c:pt>
                <c:pt idx="823">
                  <c:v>145</c:v>
                </c:pt>
                <c:pt idx="824">
                  <c:v>141</c:v>
                </c:pt>
                <c:pt idx="825">
                  <c:v>196</c:v>
                </c:pt>
                <c:pt idx="826">
                  <c:v>146</c:v>
                </c:pt>
                <c:pt idx="827">
                  <c:v>348</c:v>
                </c:pt>
                <c:pt idx="828">
                  <c:v>206</c:v>
                </c:pt>
                <c:pt idx="829">
                  <c:v>301</c:v>
                </c:pt>
                <c:pt idx="830">
                  <c:v>254</c:v>
                </c:pt>
                <c:pt idx="831">
                  <c:v>387</c:v>
                </c:pt>
                <c:pt idx="832">
                  <c:v>548</c:v>
                </c:pt>
                <c:pt idx="833">
                  <c:v>270</c:v>
                </c:pt>
                <c:pt idx="834">
                  <c:v>131</c:v>
                </c:pt>
                <c:pt idx="835">
                  <c:v>320</c:v>
                </c:pt>
                <c:pt idx="836">
                  <c:v>179</c:v>
                </c:pt>
                <c:pt idx="837">
                  <c:v>810</c:v>
                </c:pt>
                <c:pt idx="838">
                  <c:v>871</c:v>
                </c:pt>
                <c:pt idx="839">
                  <c:v>891</c:v>
                </c:pt>
                <c:pt idx="840">
                  <c:v>866</c:v>
                </c:pt>
                <c:pt idx="841">
                  <c:v>885</c:v>
                </c:pt>
                <c:pt idx="842">
                  <c:v>853</c:v>
                </c:pt>
                <c:pt idx="843">
                  <c:v>868</c:v>
                </c:pt>
                <c:pt idx="844">
                  <c:v>859</c:v>
                </c:pt>
                <c:pt idx="845">
                  <c:v>847</c:v>
                </c:pt>
                <c:pt idx="846">
                  <c:v>850</c:v>
                </c:pt>
                <c:pt idx="847">
                  <c:v>857</c:v>
                </c:pt>
                <c:pt idx="848">
                  <c:v>853</c:v>
                </c:pt>
                <c:pt idx="849">
                  <c:v>862</c:v>
                </c:pt>
                <c:pt idx="850">
                  <c:v>865</c:v>
                </c:pt>
                <c:pt idx="851">
                  <c:v>861</c:v>
                </c:pt>
                <c:pt idx="852">
                  <c:v>863</c:v>
                </c:pt>
                <c:pt idx="853">
                  <c:v>863</c:v>
                </c:pt>
                <c:pt idx="854">
                  <c:v>884</c:v>
                </c:pt>
                <c:pt idx="855">
                  <c:v>891</c:v>
                </c:pt>
                <c:pt idx="856">
                  <c:v>861</c:v>
                </c:pt>
                <c:pt idx="857">
                  <c:v>872</c:v>
                </c:pt>
                <c:pt idx="858">
                  <c:v>882</c:v>
                </c:pt>
                <c:pt idx="859">
                  <c:v>882</c:v>
                </c:pt>
                <c:pt idx="860">
                  <c:v>868</c:v>
                </c:pt>
                <c:pt idx="861">
                  <c:v>876</c:v>
                </c:pt>
                <c:pt idx="862">
                  <c:v>881</c:v>
                </c:pt>
                <c:pt idx="863">
                  <c:v>872</c:v>
                </c:pt>
                <c:pt idx="864">
                  <c:v>863</c:v>
                </c:pt>
                <c:pt idx="865">
                  <c:v>877</c:v>
                </c:pt>
                <c:pt idx="866">
                  <c:v>877</c:v>
                </c:pt>
                <c:pt idx="867">
                  <c:v>886</c:v>
                </c:pt>
                <c:pt idx="868">
                  <c:v>871</c:v>
                </c:pt>
                <c:pt idx="869">
                  <c:v>867</c:v>
                </c:pt>
                <c:pt idx="870">
                  <c:v>875</c:v>
                </c:pt>
                <c:pt idx="871">
                  <c:v>884</c:v>
                </c:pt>
                <c:pt idx="872">
                  <c:v>873</c:v>
                </c:pt>
                <c:pt idx="873">
                  <c:v>878</c:v>
                </c:pt>
                <c:pt idx="874">
                  <c:v>876</c:v>
                </c:pt>
                <c:pt idx="875">
                  <c:v>874</c:v>
                </c:pt>
                <c:pt idx="876">
                  <c:v>872</c:v>
                </c:pt>
                <c:pt idx="877">
                  <c:v>874</c:v>
                </c:pt>
                <c:pt idx="878">
                  <c:v>873</c:v>
                </c:pt>
                <c:pt idx="879">
                  <c:v>864</c:v>
                </c:pt>
                <c:pt idx="880">
                  <c:v>866</c:v>
                </c:pt>
                <c:pt idx="881">
                  <c:v>871</c:v>
                </c:pt>
                <c:pt idx="882">
                  <c:v>878</c:v>
                </c:pt>
                <c:pt idx="883">
                  <c:v>860</c:v>
                </c:pt>
                <c:pt idx="884">
                  <c:v>467</c:v>
                </c:pt>
                <c:pt idx="885">
                  <c:v>677</c:v>
                </c:pt>
                <c:pt idx="886">
                  <c:v>683</c:v>
                </c:pt>
                <c:pt idx="887">
                  <c:v>697</c:v>
                </c:pt>
                <c:pt idx="888">
                  <c:v>679</c:v>
                </c:pt>
                <c:pt idx="889">
                  <c:v>677</c:v>
                </c:pt>
                <c:pt idx="890">
                  <c:v>672</c:v>
                </c:pt>
                <c:pt idx="891">
                  <c:v>672</c:v>
                </c:pt>
                <c:pt idx="892">
                  <c:v>672</c:v>
                </c:pt>
                <c:pt idx="893">
                  <c:v>680</c:v>
                </c:pt>
                <c:pt idx="894">
                  <c:v>678</c:v>
                </c:pt>
                <c:pt idx="895">
                  <c:v>677</c:v>
                </c:pt>
                <c:pt idx="896">
                  <c:v>677</c:v>
                </c:pt>
                <c:pt idx="897">
                  <c:v>673</c:v>
                </c:pt>
                <c:pt idx="898">
                  <c:v>673</c:v>
                </c:pt>
                <c:pt idx="899">
                  <c:v>679</c:v>
                </c:pt>
                <c:pt idx="900">
                  <c:v>671</c:v>
                </c:pt>
                <c:pt idx="901">
                  <c:v>677</c:v>
                </c:pt>
                <c:pt idx="902">
                  <c:v>686</c:v>
                </c:pt>
                <c:pt idx="903">
                  <c:v>678</c:v>
                </c:pt>
                <c:pt idx="904">
                  <c:v>680</c:v>
                </c:pt>
                <c:pt idx="905">
                  <c:v>675</c:v>
                </c:pt>
                <c:pt idx="906">
                  <c:v>672</c:v>
                </c:pt>
                <c:pt idx="907">
                  <c:v>673</c:v>
                </c:pt>
                <c:pt idx="908">
                  <c:v>676</c:v>
                </c:pt>
                <c:pt idx="909">
                  <c:v>678</c:v>
                </c:pt>
                <c:pt idx="910">
                  <c:v>678</c:v>
                </c:pt>
                <c:pt idx="911">
                  <c:v>681</c:v>
                </c:pt>
                <c:pt idx="912">
                  <c:v>682</c:v>
                </c:pt>
                <c:pt idx="913">
                  <c:v>686</c:v>
                </c:pt>
                <c:pt idx="914">
                  <c:v>677</c:v>
                </c:pt>
                <c:pt idx="915">
                  <c:v>675</c:v>
                </c:pt>
                <c:pt idx="916">
                  <c:v>677</c:v>
                </c:pt>
                <c:pt idx="917">
                  <c:v>678</c:v>
                </c:pt>
                <c:pt idx="918">
                  <c:v>674</c:v>
                </c:pt>
                <c:pt idx="919">
                  <c:v>678</c:v>
                </c:pt>
                <c:pt idx="920">
                  <c:v>686</c:v>
                </c:pt>
                <c:pt idx="921">
                  <c:v>688</c:v>
                </c:pt>
                <c:pt idx="922">
                  <c:v>671</c:v>
                </c:pt>
                <c:pt idx="923">
                  <c:v>665</c:v>
                </c:pt>
                <c:pt idx="924">
                  <c:v>674</c:v>
                </c:pt>
                <c:pt idx="925">
                  <c:v>676</c:v>
                </c:pt>
                <c:pt idx="926">
                  <c:v>671</c:v>
                </c:pt>
                <c:pt idx="927">
                  <c:v>667</c:v>
                </c:pt>
                <c:pt idx="928">
                  <c:v>675</c:v>
                </c:pt>
                <c:pt idx="929">
                  <c:v>679</c:v>
                </c:pt>
                <c:pt idx="930">
                  <c:v>676</c:v>
                </c:pt>
                <c:pt idx="931">
                  <c:v>669</c:v>
                </c:pt>
                <c:pt idx="932">
                  <c:v>667</c:v>
                </c:pt>
                <c:pt idx="933">
                  <c:v>670</c:v>
                </c:pt>
                <c:pt idx="934">
                  <c:v>673</c:v>
                </c:pt>
                <c:pt idx="935">
                  <c:v>673</c:v>
                </c:pt>
                <c:pt idx="936">
                  <c:v>672</c:v>
                </c:pt>
                <c:pt idx="937">
                  <c:v>675</c:v>
                </c:pt>
                <c:pt idx="938">
                  <c:v>675</c:v>
                </c:pt>
                <c:pt idx="939">
                  <c:v>672</c:v>
                </c:pt>
                <c:pt idx="940">
                  <c:v>668</c:v>
                </c:pt>
                <c:pt idx="941">
                  <c:v>675</c:v>
                </c:pt>
                <c:pt idx="942">
                  <c:v>676</c:v>
                </c:pt>
                <c:pt idx="943">
                  <c:v>679</c:v>
                </c:pt>
                <c:pt idx="944">
                  <c:v>687</c:v>
                </c:pt>
                <c:pt idx="945">
                  <c:v>689</c:v>
                </c:pt>
                <c:pt idx="946">
                  <c:v>687</c:v>
                </c:pt>
                <c:pt idx="947">
                  <c:v>684</c:v>
                </c:pt>
                <c:pt idx="948">
                  <c:v>681</c:v>
                </c:pt>
                <c:pt idx="949">
                  <c:v>688</c:v>
                </c:pt>
                <c:pt idx="950">
                  <c:v>686</c:v>
                </c:pt>
                <c:pt idx="951">
                  <c:v>680</c:v>
                </c:pt>
                <c:pt idx="952">
                  <c:v>683</c:v>
                </c:pt>
                <c:pt idx="953">
                  <c:v>694</c:v>
                </c:pt>
                <c:pt idx="954">
                  <c:v>691</c:v>
                </c:pt>
                <c:pt idx="955">
                  <c:v>688</c:v>
                </c:pt>
                <c:pt idx="956">
                  <c:v>687</c:v>
                </c:pt>
                <c:pt idx="957">
                  <c:v>684</c:v>
                </c:pt>
                <c:pt idx="958">
                  <c:v>689</c:v>
                </c:pt>
                <c:pt idx="959">
                  <c:v>690</c:v>
                </c:pt>
                <c:pt idx="960">
                  <c:v>697</c:v>
                </c:pt>
                <c:pt idx="961">
                  <c:v>699</c:v>
                </c:pt>
                <c:pt idx="962">
                  <c:v>707</c:v>
                </c:pt>
                <c:pt idx="963">
                  <c:v>702</c:v>
                </c:pt>
                <c:pt idx="964">
                  <c:v>699</c:v>
                </c:pt>
                <c:pt idx="965">
                  <c:v>698</c:v>
                </c:pt>
                <c:pt idx="966">
                  <c:v>693</c:v>
                </c:pt>
                <c:pt idx="967">
                  <c:v>687</c:v>
                </c:pt>
                <c:pt idx="968">
                  <c:v>688</c:v>
                </c:pt>
                <c:pt idx="969">
                  <c:v>677</c:v>
                </c:pt>
                <c:pt idx="970">
                  <c:v>679</c:v>
                </c:pt>
                <c:pt idx="971">
                  <c:v>682</c:v>
                </c:pt>
                <c:pt idx="972">
                  <c:v>682</c:v>
                </c:pt>
                <c:pt idx="973">
                  <c:v>684</c:v>
                </c:pt>
                <c:pt idx="974">
                  <c:v>688</c:v>
                </c:pt>
                <c:pt idx="975">
                  <c:v>690</c:v>
                </c:pt>
                <c:pt idx="976">
                  <c:v>677</c:v>
                </c:pt>
                <c:pt idx="977">
                  <c:v>678</c:v>
                </c:pt>
                <c:pt idx="978">
                  <c:v>681</c:v>
                </c:pt>
                <c:pt idx="979">
                  <c:v>680</c:v>
                </c:pt>
                <c:pt idx="980">
                  <c:v>691</c:v>
                </c:pt>
                <c:pt idx="981">
                  <c:v>697</c:v>
                </c:pt>
                <c:pt idx="982">
                  <c:v>694</c:v>
                </c:pt>
                <c:pt idx="983">
                  <c:v>700</c:v>
                </c:pt>
                <c:pt idx="984">
                  <c:v>699</c:v>
                </c:pt>
                <c:pt idx="985">
                  <c:v>695</c:v>
                </c:pt>
                <c:pt idx="986">
                  <c:v>695</c:v>
                </c:pt>
                <c:pt idx="987">
                  <c:v>696</c:v>
                </c:pt>
                <c:pt idx="988">
                  <c:v>693</c:v>
                </c:pt>
                <c:pt idx="989">
                  <c:v>685</c:v>
                </c:pt>
                <c:pt idx="990">
                  <c:v>687</c:v>
                </c:pt>
                <c:pt idx="991">
                  <c:v>686</c:v>
                </c:pt>
                <c:pt idx="992">
                  <c:v>690</c:v>
                </c:pt>
                <c:pt idx="993">
                  <c:v>695</c:v>
                </c:pt>
                <c:pt idx="994">
                  <c:v>691</c:v>
                </c:pt>
                <c:pt idx="995">
                  <c:v>696</c:v>
                </c:pt>
                <c:pt idx="996">
                  <c:v>707</c:v>
                </c:pt>
                <c:pt idx="997">
                  <c:v>685</c:v>
                </c:pt>
                <c:pt idx="998">
                  <c:v>682</c:v>
                </c:pt>
                <c:pt idx="999">
                  <c:v>690</c:v>
                </c:pt>
                <c:pt idx="1000">
                  <c:v>682</c:v>
                </c:pt>
                <c:pt idx="1001">
                  <c:v>681</c:v>
                </c:pt>
                <c:pt idx="1002">
                  <c:v>683</c:v>
                </c:pt>
                <c:pt idx="1003">
                  <c:v>677</c:v>
                </c:pt>
                <c:pt idx="1004">
                  <c:v>680</c:v>
                </c:pt>
                <c:pt idx="1005">
                  <c:v>688</c:v>
                </c:pt>
                <c:pt idx="1006">
                  <c:v>683</c:v>
                </c:pt>
                <c:pt idx="1007">
                  <c:v>683</c:v>
                </c:pt>
                <c:pt idx="1008">
                  <c:v>689</c:v>
                </c:pt>
                <c:pt idx="1009">
                  <c:v>685</c:v>
                </c:pt>
                <c:pt idx="1010">
                  <c:v>684</c:v>
                </c:pt>
                <c:pt idx="1011">
                  <c:v>692</c:v>
                </c:pt>
                <c:pt idx="1012">
                  <c:v>683</c:v>
                </c:pt>
                <c:pt idx="1013">
                  <c:v>687</c:v>
                </c:pt>
                <c:pt idx="1014">
                  <c:v>686</c:v>
                </c:pt>
                <c:pt idx="1015">
                  <c:v>681</c:v>
                </c:pt>
                <c:pt idx="1016">
                  <c:v>680</c:v>
                </c:pt>
                <c:pt idx="1017">
                  <c:v>688</c:v>
                </c:pt>
                <c:pt idx="1018">
                  <c:v>691</c:v>
                </c:pt>
                <c:pt idx="1019">
                  <c:v>685</c:v>
                </c:pt>
                <c:pt idx="1020">
                  <c:v>687</c:v>
                </c:pt>
                <c:pt idx="1021">
                  <c:v>692</c:v>
                </c:pt>
                <c:pt idx="1022">
                  <c:v>686</c:v>
                </c:pt>
                <c:pt idx="1023">
                  <c:v>678</c:v>
                </c:pt>
                <c:pt idx="1024">
                  <c:v>675</c:v>
                </c:pt>
                <c:pt idx="1025">
                  <c:v>684</c:v>
                </c:pt>
                <c:pt idx="1026">
                  <c:v>687</c:v>
                </c:pt>
                <c:pt idx="1027">
                  <c:v>676</c:v>
                </c:pt>
                <c:pt idx="1028">
                  <c:v>683</c:v>
                </c:pt>
                <c:pt idx="1029">
                  <c:v>681</c:v>
                </c:pt>
                <c:pt idx="1030">
                  <c:v>686</c:v>
                </c:pt>
                <c:pt idx="1031">
                  <c:v>682</c:v>
                </c:pt>
                <c:pt idx="1032">
                  <c:v>681</c:v>
                </c:pt>
                <c:pt idx="1033">
                  <c:v>679</c:v>
                </c:pt>
                <c:pt idx="1034">
                  <c:v>672</c:v>
                </c:pt>
                <c:pt idx="1035">
                  <c:v>682</c:v>
                </c:pt>
                <c:pt idx="1036">
                  <c:v>660</c:v>
                </c:pt>
                <c:pt idx="1037">
                  <c:v>662</c:v>
                </c:pt>
                <c:pt idx="1038">
                  <c:v>671</c:v>
                </c:pt>
                <c:pt idx="1039">
                  <c:v>676</c:v>
                </c:pt>
                <c:pt idx="1040">
                  <c:v>674</c:v>
                </c:pt>
                <c:pt idx="1041">
                  <c:v>648</c:v>
                </c:pt>
                <c:pt idx="1042">
                  <c:v>669</c:v>
                </c:pt>
                <c:pt idx="1043">
                  <c:v>667</c:v>
                </c:pt>
                <c:pt idx="1044">
                  <c:v>661</c:v>
                </c:pt>
                <c:pt idx="1045">
                  <c:v>661</c:v>
                </c:pt>
                <c:pt idx="1046">
                  <c:v>661</c:v>
                </c:pt>
                <c:pt idx="1047">
                  <c:v>660</c:v>
                </c:pt>
                <c:pt idx="1048">
                  <c:v>665</c:v>
                </c:pt>
                <c:pt idx="1049">
                  <c:v>665</c:v>
                </c:pt>
                <c:pt idx="1050">
                  <c:v>667</c:v>
                </c:pt>
                <c:pt idx="1051">
                  <c:v>671</c:v>
                </c:pt>
                <c:pt idx="1052">
                  <c:v>675</c:v>
                </c:pt>
                <c:pt idx="1053">
                  <c:v>666</c:v>
                </c:pt>
                <c:pt idx="1054">
                  <c:v>662</c:v>
                </c:pt>
                <c:pt idx="1055">
                  <c:v>667</c:v>
                </c:pt>
                <c:pt idx="1056">
                  <c:v>663</c:v>
                </c:pt>
                <c:pt idx="1057">
                  <c:v>663</c:v>
                </c:pt>
                <c:pt idx="1058">
                  <c:v>663</c:v>
                </c:pt>
                <c:pt idx="1059">
                  <c:v>665</c:v>
                </c:pt>
                <c:pt idx="1060">
                  <c:v>678</c:v>
                </c:pt>
                <c:pt idx="1061">
                  <c:v>668</c:v>
                </c:pt>
                <c:pt idx="1062">
                  <c:v>671</c:v>
                </c:pt>
                <c:pt idx="1063">
                  <c:v>668</c:v>
                </c:pt>
                <c:pt idx="1064">
                  <c:v>664</c:v>
                </c:pt>
                <c:pt idx="1065">
                  <c:v>675</c:v>
                </c:pt>
                <c:pt idx="1066">
                  <c:v>663</c:v>
                </c:pt>
                <c:pt idx="1067">
                  <c:v>661</c:v>
                </c:pt>
                <c:pt idx="1068">
                  <c:v>670</c:v>
                </c:pt>
                <c:pt idx="1069">
                  <c:v>672</c:v>
                </c:pt>
                <c:pt idx="1070">
                  <c:v>672</c:v>
                </c:pt>
                <c:pt idx="1071">
                  <c:v>673</c:v>
                </c:pt>
                <c:pt idx="1072">
                  <c:v>668</c:v>
                </c:pt>
                <c:pt idx="1073">
                  <c:v>664</c:v>
                </c:pt>
                <c:pt idx="1074">
                  <c:v>663</c:v>
                </c:pt>
                <c:pt idx="1075">
                  <c:v>664</c:v>
                </c:pt>
                <c:pt idx="1076">
                  <c:v>672</c:v>
                </c:pt>
                <c:pt idx="1077">
                  <c:v>660</c:v>
                </c:pt>
                <c:pt idx="1078">
                  <c:v>671</c:v>
                </c:pt>
                <c:pt idx="1079">
                  <c:v>668</c:v>
                </c:pt>
                <c:pt idx="1080">
                  <c:v>671</c:v>
                </c:pt>
                <c:pt idx="1081">
                  <c:v>668</c:v>
                </c:pt>
                <c:pt idx="1082">
                  <c:v>668</c:v>
                </c:pt>
                <c:pt idx="1083">
                  <c:v>664</c:v>
                </c:pt>
                <c:pt idx="1084">
                  <c:v>659</c:v>
                </c:pt>
                <c:pt idx="1085">
                  <c:v>663</c:v>
                </c:pt>
                <c:pt idx="1086">
                  <c:v>667</c:v>
                </c:pt>
                <c:pt idx="1087">
                  <c:v>663</c:v>
                </c:pt>
                <c:pt idx="1088">
                  <c:v>671</c:v>
                </c:pt>
                <c:pt idx="1089">
                  <c:v>672</c:v>
                </c:pt>
                <c:pt idx="1090">
                  <c:v>692</c:v>
                </c:pt>
                <c:pt idx="1091">
                  <c:v>673</c:v>
                </c:pt>
                <c:pt idx="1092">
                  <c:v>672</c:v>
                </c:pt>
                <c:pt idx="1093">
                  <c:v>675</c:v>
                </c:pt>
                <c:pt idx="1094">
                  <c:v>675</c:v>
                </c:pt>
                <c:pt idx="1095">
                  <c:v>664</c:v>
                </c:pt>
                <c:pt idx="1096">
                  <c:v>668</c:v>
                </c:pt>
                <c:pt idx="1097">
                  <c:v>671</c:v>
                </c:pt>
                <c:pt idx="1098">
                  <c:v>672</c:v>
                </c:pt>
                <c:pt idx="1099">
                  <c:v>677</c:v>
                </c:pt>
                <c:pt idx="1100">
                  <c:v>675</c:v>
                </c:pt>
                <c:pt idx="1101">
                  <c:v>674</c:v>
                </c:pt>
                <c:pt idx="1102">
                  <c:v>669</c:v>
                </c:pt>
                <c:pt idx="1103">
                  <c:v>672</c:v>
                </c:pt>
                <c:pt idx="1104">
                  <c:v>664</c:v>
                </c:pt>
                <c:pt idx="1105">
                  <c:v>668</c:v>
                </c:pt>
                <c:pt idx="1106">
                  <c:v>670</c:v>
                </c:pt>
                <c:pt idx="1107">
                  <c:v>683</c:v>
                </c:pt>
                <c:pt idx="1108">
                  <c:v>692</c:v>
                </c:pt>
                <c:pt idx="1109">
                  <c:v>684</c:v>
                </c:pt>
                <c:pt idx="1110">
                  <c:v>676</c:v>
                </c:pt>
                <c:pt idx="1111">
                  <c:v>670</c:v>
                </c:pt>
                <c:pt idx="1112">
                  <c:v>675</c:v>
                </c:pt>
                <c:pt idx="1113">
                  <c:v>672</c:v>
                </c:pt>
                <c:pt idx="1114">
                  <c:v>681</c:v>
                </c:pt>
                <c:pt idx="1115">
                  <c:v>682</c:v>
                </c:pt>
                <c:pt idx="1116">
                  <c:v>682</c:v>
                </c:pt>
                <c:pt idx="1117">
                  <c:v>688</c:v>
                </c:pt>
                <c:pt idx="1118">
                  <c:v>688</c:v>
                </c:pt>
                <c:pt idx="1119">
                  <c:v>684</c:v>
                </c:pt>
                <c:pt idx="1120">
                  <c:v>677</c:v>
                </c:pt>
                <c:pt idx="1121">
                  <c:v>674</c:v>
                </c:pt>
                <c:pt idx="1122">
                  <c:v>678</c:v>
                </c:pt>
                <c:pt idx="1123">
                  <c:v>679</c:v>
                </c:pt>
                <c:pt idx="1124">
                  <c:v>672</c:v>
                </c:pt>
                <c:pt idx="1125">
                  <c:v>678</c:v>
                </c:pt>
                <c:pt idx="1126">
                  <c:v>681</c:v>
                </c:pt>
                <c:pt idx="1127">
                  <c:v>672</c:v>
                </c:pt>
                <c:pt idx="1128">
                  <c:v>678</c:v>
                </c:pt>
                <c:pt idx="1129">
                  <c:v>674</c:v>
                </c:pt>
                <c:pt idx="1130">
                  <c:v>672</c:v>
                </c:pt>
                <c:pt idx="1131">
                  <c:v>675</c:v>
                </c:pt>
                <c:pt idx="1132">
                  <c:v>674</c:v>
                </c:pt>
                <c:pt idx="1133">
                  <c:v>675</c:v>
                </c:pt>
                <c:pt idx="1134">
                  <c:v>676</c:v>
                </c:pt>
                <c:pt idx="1135">
                  <c:v>677</c:v>
                </c:pt>
                <c:pt idx="1136">
                  <c:v>677</c:v>
                </c:pt>
                <c:pt idx="1137">
                  <c:v>681</c:v>
                </c:pt>
                <c:pt idx="1138">
                  <c:v>679</c:v>
                </c:pt>
                <c:pt idx="1139">
                  <c:v>678</c:v>
                </c:pt>
                <c:pt idx="1140">
                  <c:v>671</c:v>
                </c:pt>
                <c:pt idx="1141">
                  <c:v>670</c:v>
                </c:pt>
                <c:pt idx="1142">
                  <c:v>668</c:v>
                </c:pt>
                <c:pt idx="1143">
                  <c:v>676</c:v>
                </c:pt>
                <c:pt idx="1144">
                  <c:v>675</c:v>
                </c:pt>
                <c:pt idx="1145">
                  <c:v>675</c:v>
                </c:pt>
                <c:pt idx="1146">
                  <c:v>676</c:v>
                </c:pt>
                <c:pt idx="1147">
                  <c:v>672</c:v>
                </c:pt>
                <c:pt idx="1148">
                  <c:v>671</c:v>
                </c:pt>
                <c:pt idx="1149">
                  <c:v>671</c:v>
                </c:pt>
                <c:pt idx="1150">
                  <c:v>672</c:v>
                </c:pt>
                <c:pt idx="1151">
                  <c:v>669</c:v>
                </c:pt>
                <c:pt idx="1152">
                  <c:v>676</c:v>
                </c:pt>
                <c:pt idx="1153">
                  <c:v>679</c:v>
                </c:pt>
                <c:pt idx="1154">
                  <c:v>672</c:v>
                </c:pt>
                <c:pt idx="1155">
                  <c:v>680</c:v>
                </c:pt>
                <c:pt idx="1156">
                  <c:v>671</c:v>
                </c:pt>
                <c:pt idx="1157">
                  <c:v>670</c:v>
                </c:pt>
                <c:pt idx="1158">
                  <c:v>672</c:v>
                </c:pt>
                <c:pt idx="1159">
                  <c:v>670</c:v>
                </c:pt>
                <c:pt idx="1160">
                  <c:v>672</c:v>
                </c:pt>
                <c:pt idx="1161">
                  <c:v>675</c:v>
                </c:pt>
                <c:pt idx="1162">
                  <c:v>678</c:v>
                </c:pt>
                <c:pt idx="1163">
                  <c:v>670</c:v>
                </c:pt>
                <c:pt idx="1164">
                  <c:v>664</c:v>
                </c:pt>
                <c:pt idx="1165">
                  <c:v>665</c:v>
                </c:pt>
                <c:pt idx="1166">
                  <c:v>676</c:v>
                </c:pt>
                <c:pt idx="1167">
                  <c:v>664</c:v>
                </c:pt>
                <c:pt idx="1168">
                  <c:v>667</c:v>
                </c:pt>
                <c:pt idx="1169">
                  <c:v>666</c:v>
                </c:pt>
                <c:pt idx="1170">
                  <c:v>674</c:v>
                </c:pt>
                <c:pt idx="1171">
                  <c:v>670</c:v>
                </c:pt>
                <c:pt idx="1172">
                  <c:v>664</c:v>
                </c:pt>
                <c:pt idx="1173">
                  <c:v>664</c:v>
                </c:pt>
                <c:pt idx="1174">
                  <c:v>669</c:v>
                </c:pt>
                <c:pt idx="1175">
                  <c:v>669</c:v>
                </c:pt>
                <c:pt idx="1176">
                  <c:v>679</c:v>
                </c:pt>
                <c:pt idx="1177">
                  <c:v>394</c:v>
                </c:pt>
                <c:pt idx="1178">
                  <c:v>852</c:v>
                </c:pt>
                <c:pt idx="1179">
                  <c:v>847</c:v>
                </c:pt>
                <c:pt idx="1180">
                  <c:v>852</c:v>
                </c:pt>
                <c:pt idx="1181">
                  <c:v>852</c:v>
                </c:pt>
                <c:pt idx="1182">
                  <c:v>837</c:v>
                </c:pt>
                <c:pt idx="1183">
                  <c:v>853</c:v>
                </c:pt>
                <c:pt idx="1184">
                  <c:v>846</c:v>
                </c:pt>
                <c:pt idx="1185">
                  <c:v>856</c:v>
                </c:pt>
                <c:pt idx="1186">
                  <c:v>852</c:v>
                </c:pt>
                <c:pt idx="1187">
                  <c:v>860</c:v>
                </c:pt>
                <c:pt idx="1188">
                  <c:v>864</c:v>
                </c:pt>
                <c:pt idx="1189">
                  <c:v>867</c:v>
                </c:pt>
                <c:pt idx="1190">
                  <c:v>862</c:v>
                </c:pt>
                <c:pt idx="1191">
                  <c:v>846</c:v>
                </c:pt>
                <c:pt idx="1192">
                  <c:v>878</c:v>
                </c:pt>
                <c:pt idx="1193">
                  <c:v>848</c:v>
                </c:pt>
                <c:pt idx="1194">
                  <c:v>831</c:v>
                </c:pt>
                <c:pt idx="1195">
                  <c:v>853</c:v>
                </c:pt>
                <c:pt idx="1196">
                  <c:v>849</c:v>
                </c:pt>
                <c:pt idx="1197">
                  <c:v>856</c:v>
                </c:pt>
                <c:pt idx="1198">
                  <c:v>877</c:v>
                </c:pt>
                <c:pt idx="1199">
                  <c:v>854</c:v>
                </c:pt>
                <c:pt idx="1200">
                  <c:v>871</c:v>
                </c:pt>
                <c:pt idx="1201">
                  <c:v>813</c:v>
                </c:pt>
                <c:pt idx="1202">
                  <c:v>882</c:v>
                </c:pt>
                <c:pt idx="1203">
                  <c:v>887</c:v>
                </c:pt>
                <c:pt idx="1204">
                  <c:v>813</c:v>
                </c:pt>
                <c:pt idx="1205">
                  <c:v>835</c:v>
                </c:pt>
                <c:pt idx="1206">
                  <c:v>850</c:v>
                </c:pt>
                <c:pt idx="1207">
                  <c:v>845</c:v>
                </c:pt>
                <c:pt idx="1208">
                  <c:v>878</c:v>
                </c:pt>
                <c:pt idx="1209">
                  <c:v>664</c:v>
                </c:pt>
                <c:pt idx="1210">
                  <c:v>641</c:v>
                </c:pt>
                <c:pt idx="1211">
                  <c:v>192</c:v>
                </c:pt>
                <c:pt idx="1212">
                  <c:v>135</c:v>
                </c:pt>
                <c:pt idx="1213">
                  <c:v>135</c:v>
                </c:pt>
                <c:pt idx="1214">
                  <c:v>135</c:v>
                </c:pt>
                <c:pt idx="1215">
                  <c:v>96</c:v>
                </c:pt>
                <c:pt idx="1216">
                  <c:v>55</c:v>
                </c:pt>
                <c:pt idx="1217">
                  <c:v>32</c:v>
                </c:pt>
                <c:pt idx="1218">
                  <c:v>0</c:v>
                </c:pt>
                <c:pt idx="1219">
                  <c:v>0</c:v>
                </c:pt>
              </c:numCache>
            </c:numRef>
          </c:val>
          <c:smooth val="0"/>
          <c:extLst>
            <c:ext xmlns:c16="http://schemas.microsoft.com/office/drawing/2014/chart" uri="{C3380CC4-5D6E-409C-BE32-E72D297353CC}">
              <c16:uniqueId val="{00000000-676D-4D06-9E5A-31D749128B9F}"/>
            </c:ext>
          </c:extLst>
        </c:ser>
        <c:ser>
          <c:idx val="1"/>
          <c:order val="1"/>
          <c:spPr>
            <a:ln w="0" cap="rnd">
              <a:solidFill>
                <a:schemeClr val="accent2"/>
              </a:solidFill>
              <a:round/>
            </a:ln>
            <a:effectLst/>
          </c:spPr>
          <c:marker>
            <c:symbol val="none"/>
          </c:marker>
          <c:cat>
            <c:numRef>
              <c:f>Sweden_Belgium_600LPF_125Ah!$A$2:$A$1221</c:f>
              <c:numCache>
                <c:formatCode>General</c:formatCode>
                <c:ptCount val="122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numCache>
            </c:numRef>
          </c:cat>
          <c:val>
            <c:numRef>
              <c:f>Sweden_Belgium_600LPF_125Ah!$D$2:$D$1221</c:f>
              <c:numCache>
                <c:formatCode>General</c:formatCode>
                <c:ptCount val="1220"/>
                <c:pt idx="0">
                  <c:v>24.700272869226399</c:v>
                </c:pt>
                <c:pt idx="1">
                  <c:v>-0.15000035242832921</c:v>
                </c:pt>
                <c:pt idx="2">
                  <c:v>48.082478637271599</c:v>
                </c:pt>
                <c:pt idx="3">
                  <c:v>65.396302879690793</c:v>
                </c:pt>
                <c:pt idx="4">
                  <c:v>83.158687792005793</c:v>
                </c:pt>
                <c:pt idx="5">
                  <c:v>124.21072716242961</c:v>
                </c:pt>
                <c:pt idx="6">
                  <c:v>64.609814821742802</c:v>
                </c:pt>
                <c:pt idx="7">
                  <c:v>-170.49700659286279</c:v>
                </c:pt>
                <c:pt idx="8">
                  <c:v>-67.616427477498405</c:v>
                </c:pt>
                <c:pt idx="9">
                  <c:v>14.25807517841808</c:v>
                </c:pt>
                <c:pt idx="10">
                  <c:v>121.8234178621332</c:v>
                </c:pt>
                <c:pt idx="11">
                  <c:v>103.0262553099144</c:v>
                </c:pt>
                <c:pt idx="12">
                  <c:v>87.119802105222803</c:v>
                </c:pt>
                <c:pt idx="13">
                  <c:v>6.2122010970536401</c:v>
                </c:pt>
                <c:pt idx="14">
                  <c:v>-35.016108041494398</c:v>
                </c:pt>
                <c:pt idx="15">
                  <c:v>-45.998110542881598</c:v>
                </c:pt>
                <c:pt idx="16">
                  <c:v>-40.5438499102994</c:v>
                </c:pt>
                <c:pt idx="17">
                  <c:v>-54.130999018520001</c:v>
                </c:pt>
                <c:pt idx="18">
                  <c:v>-50.430343932596998</c:v>
                </c:pt>
                <c:pt idx="19">
                  <c:v>-46.060182827132003</c:v>
                </c:pt>
                <c:pt idx="20">
                  <c:v>-42.189122012489399</c:v>
                </c:pt>
                <c:pt idx="21">
                  <c:v>-37.9456222291304</c:v>
                </c:pt>
                <c:pt idx="22">
                  <c:v>-34.418907616408397</c:v>
                </c:pt>
                <c:pt idx="23">
                  <c:v>-33.248025716905801</c:v>
                </c:pt>
                <c:pt idx="24">
                  <c:v>-22.690718154304601</c:v>
                </c:pt>
                <c:pt idx="25">
                  <c:v>-21.024967145705201</c:v>
                </c:pt>
                <c:pt idx="26">
                  <c:v>-17.38245613563506</c:v>
                </c:pt>
                <c:pt idx="27">
                  <c:v>-14.9809340643487</c:v>
                </c:pt>
                <c:pt idx="28">
                  <c:v>-13.570052508307739</c:v>
                </c:pt>
                <c:pt idx="29">
                  <c:v>-4.3837380208788197</c:v>
                </c:pt>
                <c:pt idx="30">
                  <c:v>-6.9264806302438</c:v>
                </c:pt>
                <c:pt idx="31">
                  <c:v>-7.69550282666982</c:v>
                </c:pt>
                <c:pt idx="32">
                  <c:v>27.033475086139799</c:v>
                </c:pt>
                <c:pt idx="33">
                  <c:v>17.372309496228478</c:v>
                </c:pt>
                <c:pt idx="34">
                  <c:v>13.21832955807908</c:v>
                </c:pt>
                <c:pt idx="35">
                  <c:v>11.51100954104102</c:v>
                </c:pt>
                <c:pt idx="36">
                  <c:v>11.661917009652219</c:v>
                </c:pt>
                <c:pt idx="37">
                  <c:v>-4.0508843377199799</c:v>
                </c:pt>
                <c:pt idx="38">
                  <c:v>-12.144958360753281</c:v>
                </c:pt>
                <c:pt idx="39">
                  <c:v>-6.5666182022343804</c:v>
                </c:pt>
                <c:pt idx="40">
                  <c:v>-12.55607211872266</c:v>
                </c:pt>
                <c:pt idx="41">
                  <c:v>-11.440290842607039</c:v>
                </c:pt>
                <c:pt idx="42">
                  <c:v>-10.2420705051567</c:v>
                </c:pt>
                <c:pt idx="43">
                  <c:v>-0.398752959384442</c:v>
                </c:pt>
                <c:pt idx="44">
                  <c:v>-3.4107250710461998</c:v>
                </c:pt>
                <c:pt idx="45">
                  <c:v>-8.1317358962398991</c:v>
                </c:pt>
                <c:pt idx="46">
                  <c:v>-9.6590363127886008</c:v>
                </c:pt>
                <c:pt idx="47">
                  <c:v>-9.6185938065506598</c:v>
                </c:pt>
                <c:pt idx="48">
                  <c:v>-11.85656701228314</c:v>
                </c:pt>
                <c:pt idx="49">
                  <c:v>0.65155505163248195</c:v>
                </c:pt>
                <c:pt idx="50">
                  <c:v>6.4604940871052801</c:v>
                </c:pt>
                <c:pt idx="51">
                  <c:v>1.9511409964842239</c:v>
                </c:pt>
                <c:pt idx="52">
                  <c:v>1.12771542340498</c:v>
                </c:pt>
                <c:pt idx="53">
                  <c:v>-2.1033438777896598</c:v>
                </c:pt>
                <c:pt idx="54">
                  <c:v>2.4577634372487398</c:v>
                </c:pt>
                <c:pt idx="55">
                  <c:v>-5.4347355141438198</c:v>
                </c:pt>
                <c:pt idx="56">
                  <c:v>-2.5053977867523001</c:v>
                </c:pt>
                <c:pt idx="57">
                  <c:v>-6.2779119922325402</c:v>
                </c:pt>
                <c:pt idx="58">
                  <c:v>-5.4265587069490797</c:v>
                </c:pt>
                <c:pt idx="59">
                  <c:v>-4.6147969242696201</c:v>
                </c:pt>
                <c:pt idx="60">
                  <c:v>2.1614216598679201</c:v>
                </c:pt>
                <c:pt idx="61">
                  <c:v>6.2470174538991401</c:v>
                </c:pt>
                <c:pt idx="62">
                  <c:v>3.9087011135630401</c:v>
                </c:pt>
                <c:pt idx="63">
                  <c:v>8.0773874667196193</c:v>
                </c:pt>
                <c:pt idx="64">
                  <c:v>20.3953274214348</c:v>
                </c:pt>
                <c:pt idx="65">
                  <c:v>10.83554147929144</c:v>
                </c:pt>
                <c:pt idx="66">
                  <c:v>-13.87728918130202</c:v>
                </c:pt>
                <c:pt idx="67">
                  <c:v>-9.4168442999052395</c:v>
                </c:pt>
                <c:pt idx="68">
                  <c:v>-11.82237941716984</c:v>
                </c:pt>
                <c:pt idx="69">
                  <c:v>1.4333436096671739</c:v>
                </c:pt>
                <c:pt idx="70">
                  <c:v>2.62464495314258</c:v>
                </c:pt>
                <c:pt idx="71">
                  <c:v>29.307978985393</c:v>
                </c:pt>
                <c:pt idx="72">
                  <c:v>-12.99176750033342</c:v>
                </c:pt>
                <c:pt idx="73">
                  <c:v>-19.974646337398859</c:v>
                </c:pt>
                <c:pt idx="74">
                  <c:v>-17.603659637036621</c:v>
                </c:pt>
                <c:pt idx="75">
                  <c:v>1.9977951308850459</c:v>
                </c:pt>
                <c:pt idx="76">
                  <c:v>-14.5181262208357</c:v>
                </c:pt>
                <c:pt idx="77">
                  <c:v>-5.6204238856224</c:v>
                </c:pt>
                <c:pt idx="78">
                  <c:v>-0.55558871179376201</c:v>
                </c:pt>
                <c:pt idx="79">
                  <c:v>7.50724226182518</c:v>
                </c:pt>
                <c:pt idx="80">
                  <c:v>2.0469111445047199</c:v>
                </c:pt>
                <c:pt idx="81">
                  <c:v>-13.230538577677599</c:v>
                </c:pt>
                <c:pt idx="82">
                  <c:v>-2.58404693127456</c:v>
                </c:pt>
                <c:pt idx="83">
                  <c:v>8.7931124513520196</c:v>
                </c:pt>
                <c:pt idx="84">
                  <c:v>1.43671856127602</c:v>
                </c:pt>
                <c:pt idx="85">
                  <c:v>2.83458776410018</c:v>
                </c:pt>
                <c:pt idx="86">
                  <c:v>5.4887929730679197</c:v>
                </c:pt>
                <c:pt idx="87">
                  <c:v>8.9820898376479992</c:v>
                </c:pt>
                <c:pt idx="88">
                  <c:v>4.39782918986936</c:v>
                </c:pt>
                <c:pt idx="89">
                  <c:v>2.59094508051058</c:v>
                </c:pt>
                <c:pt idx="90">
                  <c:v>-5.7003290537033999</c:v>
                </c:pt>
                <c:pt idx="91">
                  <c:v>0.39401539127304402</c:v>
                </c:pt>
                <c:pt idx="92">
                  <c:v>4.02025851803658</c:v>
                </c:pt>
                <c:pt idx="93">
                  <c:v>9.1422412402319804</c:v>
                </c:pt>
                <c:pt idx="94">
                  <c:v>5.7585483503182404</c:v>
                </c:pt>
                <c:pt idx="95">
                  <c:v>5.6557833040423402</c:v>
                </c:pt>
                <c:pt idx="96">
                  <c:v>4.5431116998757197</c:v>
                </c:pt>
                <c:pt idx="97">
                  <c:v>0.99494888729781805</c:v>
                </c:pt>
                <c:pt idx="98">
                  <c:v>-5.1112805217971404</c:v>
                </c:pt>
                <c:pt idx="99">
                  <c:v>-5.16967622856468</c:v>
                </c:pt>
                <c:pt idx="100">
                  <c:v>-3.32236819316494</c:v>
                </c:pt>
                <c:pt idx="101">
                  <c:v>-2.7058071354632398</c:v>
                </c:pt>
                <c:pt idx="102">
                  <c:v>-3.8822057850490999</c:v>
                </c:pt>
                <c:pt idx="103">
                  <c:v>0.53551707935815196</c:v>
                </c:pt>
                <c:pt idx="104">
                  <c:v>3.7894572460106399</c:v>
                </c:pt>
                <c:pt idx="105">
                  <c:v>6.9391755096164403</c:v>
                </c:pt>
                <c:pt idx="106">
                  <c:v>6.4739222107497802</c:v>
                </c:pt>
                <c:pt idx="107">
                  <c:v>-1.8262684296537319</c:v>
                </c:pt>
                <c:pt idx="108">
                  <c:v>-7.9316434380615197</c:v>
                </c:pt>
                <c:pt idx="109">
                  <c:v>-5.3145594648746002</c:v>
                </c:pt>
                <c:pt idx="110">
                  <c:v>0.24625694832054201</c:v>
                </c:pt>
                <c:pt idx="111">
                  <c:v>-5.9698558374614796</c:v>
                </c:pt>
                <c:pt idx="112">
                  <c:v>-3.4971181809430401</c:v>
                </c:pt>
                <c:pt idx="113">
                  <c:v>7.9162790177430997</c:v>
                </c:pt>
                <c:pt idx="114">
                  <c:v>1.4874326349665601</c:v>
                </c:pt>
                <c:pt idx="115">
                  <c:v>1.8391732457638681</c:v>
                </c:pt>
                <c:pt idx="116">
                  <c:v>6.3487222030599</c:v>
                </c:pt>
                <c:pt idx="117">
                  <c:v>-6.0120788129811</c:v>
                </c:pt>
                <c:pt idx="118">
                  <c:v>-2.07356087148862</c:v>
                </c:pt>
                <c:pt idx="119">
                  <c:v>3.5024375489972202</c:v>
                </c:pt>
                <c:pt idx="120">
                  <c:v>-1.0853694798224061</c:v>
                </c:pt>
                <c:pt idx="121">
                  <c:v>1.5735726295694981</c:v>
                </c:pt>
                <c:pt idx="122">
                  <c:v>14.70361609732052</c:v>
                </c:pt>
                <c:pt idx="123">
                  <c:v>-3.5824804041671401</c:v>
                </c:pt>
                <c:pt idx="124">
                  <c:v>-0.68929665481285995</c:v>
                </c:pt>
                <c:pt idx="125">
                  <c:v>4.0787640587973399</c:v>
                </c:pt>
                <c:pt idx="126">
                  <c:v>0.60024774388846802</c:v>
                </c:pt>
                <c:pt idx="127">
                  <c:v>-4.6020764220575598</c:v>
                </c:pt>
                <c:pt idx="128">
                  <c:v>-0.56495041272295599</c:v>
                </c:pt>
                <c:pt idx="129">
                  <c:v>20.6048778606506</c:v>
                </c:pt>
                <c:pt idx="130">
                  <c:v>-12.6080816919503</c:v>
                </c:pt>
                <c:pt idx="131">
                  <c:v>-9.3852099922443006</c:v>
                </c:pt>
                <c:pt idx="132">
                  <c:v>22.718542241474999</c:v>
                </c:pt>
                <c:pt idx="133">
                  <c:v>-159.68238157743519</c:v>
                </c:pt>
                <c:pt idx="134">
                  <c:v>-118.7510311965098</c:v>
                </c:pt>
                <c:pt idx="135">
                  <c:v>-57.674888437817202</c:v>
                </c:pt>
                <c:pt idx="136">
                  <c:v>-26.0700757131176</c:v>
                </c:pt>
                <c:pt idx="137">
                  <c:v>-0.73269545792792401</c:v>
                </c:pt>
                <c:pt idx="138">
                  <c:v>20.491265572728199</c:v>
                </c:pt>
                <c:pt idx="139">
                  <c:v>44.178682542273201</c:v>
                </c:pt>
                <c:pt idx="140">
                  <c:v>16.493044495597601</c:v>
                </c:pt>
                <c:pt idx="141">
                  <c:v>26.164779091117399</c:v>
                </c:pt>
                <c:pt idx="142">
                  <c:v>23.100275490358602</c:v>
                </c:pt>
                <c:pt idx="143">
                  <c:v>39.953948482072597</c:v>
                </c:pt>
                <c:pt idx="144">
                  <c:v>39.147858118433597</c:v>
                </c:pt>
                <c:pt idx="145">
                  <c:v>20.158772760431798</c:v>
                </c:pt>
                <c:pt idx="146">
                  <c:v>20.805512276672001</c:v>
                </c:pt>
                <c:pt idx="147">
                  <c:v>29.808666113271599</c:v>
                </c:pt>
                <c:pt idx="148">
                  <c:v>16.615809641095979</c:v>
                </c:pt>
                <c:pt idx="149">
                  <c:v>11.51060844006002</c:v>
                </c:pt>
                <c:pt idx="150">
                  <c:v>18.125144212609939</c:v>
                </c:pt>
                <c:pt idx="151">
                  <c:v>7.9318383736889402</c:v>
                </c:pt>
                <c:pt idx="152">
                  <c:v>-1.286879112815996</c:v>
                </c:pt>
                <c:pt idx="153">
                  <c:v>5.6991886443592596</c:v>
                </c:pt>
                <c:pt idx="154">
                  <c:v>1.8883884418624719</c:v>
                </c:pt>
                <c:pt idx="155">
                  <c:v>2.5783561281277199</c:v>
                </c:pt>
                <c:pt idx="156">
                  <c:v>7.6870437832018599</c:v>
                </c:pt>
                <c:pt idx="157">
                  <c:v>6.5860356250042598</c:v>
                </c:pt>
                <c:pt idx="158">
                  <c:v>3.99253787915772</c:v>
                </c:pt>
                <c:pt idx="159">
                  <c:v>10.952457365711121</c:v>
                </c:pt>
                <c:pt idx="160">
                  <c:v>-2.6968448676945398</c:v>
                </c:pt>
                <c:pt idx="161">
                  <c:v>-6.3462447137713998E-2</c:v>
                </c:pt>
                <c:pt idx="162">
                  <c:v>8.0096906689781004</c:v>
                </c:pt>
                <c:pt idx="163">
                  <c:v>-5.6042350520005</c:v>
                </c:pt>
                <c:pt idx="164">
                  <c:v>-1.220675298353628</c:v>
                </c:pt>
                <c:pt idx="165">
                  <c:v>4.8228766076854397</c:v>
                </c:pt>
                <c:pt idx="166">
                  <c:v>0.45493900327665798</c:v>
                </c:pt>
                <c:pt idx="167">
                  <c:v>-1.5464168210285141</c:v>
                </c:pt>
                <c:pt idx="168">
                  <c:v>0.44883124846026401</c:v>
                </c:pt>
                <c:pt idx="169">
                  <c:v>-9.4970549529875008</c:v>
                </c:pt>
                <c:pt idx="170">
                  <c:v>-6.5951436092142002</c:v>
                </c:pt>
                <c:pt idx="171">
                  <c:v>-5.2414197552186996</c:v>
                </c:pt>
                <c:pt idx="172">
                  <c:v>-2.5410472813414402</c:v>
                </c:pt>
                <c:pt idx="173">
                  <c:v>-1.507749965057066</c:v>
                </c:pt>
                <c:pt idx="174">
                  <c:v>1.6108977577916941</c:v>
                </c:pt>
                <c:pt idx="175">
                  <c:v>2.7149036237148998</c:v>
                </c:pt>
                <c:pt idx="176">
                  <c:v>12.86258660960598</c:v>
                </c:pt>
                <c:pt idx="177">
                  <c:v>6.74384926629362</c:v>
                </c:pt>
                <c:pt idx="178">
                  <c:v>0.96268836806703395</c:v>
                </c:pt>
                <c:pt idx="179">
                  <c:v>2.0421377286787599</c:v>
                </c:pt>
                <c:pt idx="180">
                  <c:v>-7.75092344442574</c:v>
                </c:pt>
                <c:pt idx="181">
                  <c:v>-3.231765135921</c:v>
                </c:pt>
                <c:pt idx="182">
                  <c:v>2.1822084133912401</c:v>
                </c:pt>
                <c:pt idx="183">
                  <c:v>-4.8621741067739999</c:v>
                </c:pt>
                <c:pt idx="184">
                  <c:v>-1.12499840399762</c:v>
                </c:pt>
                <c:pt idx="185">
                  <c:v>2.8933080281806198</c:v>
                </c:pt>
                <c:pt idx="186">
                  <c:v>-1.0765086946511999</c:v>
                </c:pt>
                <c:pt idx="187">
                  <c:v>-1.1497584259939999</c:v>
                </c:pt>
                <c:pt idx="188">
                  <c:v>-1.142798070685028</c:v>
                </c:pt>
                <c:pt idx="189">
                  <c:v>-2.6810899713725602</c:v>
                </c:pt>
                <c:pt idx="190">
                  <c:v>-4.3283416452136798</c:v>
                </c:pt>
                <c:pt idx="191">
                  <c:v>2.8034946249995998</c:v>
                </c:pt>
                <c:pt idx="192">
                  <c:v>6.3888694549645004</c:v>
                </c:pt>
                <c:pt idx="193">
                  <c:v>0.39177840464387598</c:v>
                </c:pt>
                <c:pt idx="194">
                  <c:v>1.3633546754408521</c:v>
                </c:pt>
                <c:pt idx="195">
                  <c:v>3.5116149187561199</c:v>
                </c:pt>
                <c:pt idx="196">
                  <c:v>2.3188651577516399</c:v>
                </c:pt>
                <c:pt idx="197">
                  <c:v>-0.1376105315317552</c:v>
                </c:pt>
                <c:pt idx="198">
                  <c:v>7.8871338407759604</c:v>
                </c:pt>
                <c:pt idx="199">
                  <c:v>3.8391313505887399</c:v>
                </c:pt>
                <c:pt idx="200">
                  <c:v>-7.6852842887327597</c:v>
                </c:pt>
                <c:pt idx="201">
                  <c:v>-1.870980779365802</c:v>
                </c:pt>
                <c:pt idx="202">
                  <c:v>-0.49096066602639798</c:v>
                </c:pt>
                <c:pt idx="203">
                  <c:v>-10.767580631496919</c:v>
                </c:pt>
                <c:pt idx="204">
                  <c:v>-6.4071269771290797</c:v>
                </c:pt>
                <c:pt idx="205">
                  <c:v>1.4367022465210819</c:v>
                </c:pt>
                <c:pt idx="206">
                  <c:v>-3.2339095258016002</c:v>
                </c:pt>
                <c:pt idx="207">
                  <c:v>-0.458040317728934</c:v>
                </c:pt>
                <c:pt idx="208">
                  <c:v>10.87579180245052</c:v>
                </c:pt>
                <c:pt idx="209">
                  <c:v>5.5881701975601201</c:v>
                </c:pt>
                <c:pt idx="210">
                  <c:v>5.9789496772346604</c:v>
                </c:pt>
                <c:pt idx="211">
                  <c:v>5.9579540249104204</c:v>
                </c:pt>
                <c:pt idx="212">
                  <c:v>-3.8990514047784601</c:v>
                </c:pt>
                <c:pt idx="213">
                  <c:v>-5.18009357338864</c:v>
                </c:pt>
                <c:pt idx="214">
                  <c:v>6.2145961003044601</c:v>
                </c:pt>
                <c:pt idx="215">
                  <c:v>-4.4030164671264398</c:v>
                </c:pt>
                <c:pt idx="216">
                  <c:v>-2.1535984316644798</c:v>
                </c:pt>
                <c:pt idx="217">
                  <c:v>2.5627555801477002</c:v>
                </c:pt>
                <c:pt idx="218">
                  <c:v>-11.321912570114121</c:v>
                </c:pt>
                <c:pt idx="219">
                  <c:v>-3.6382912183493801</c:v>
                </c:pt>
                <c:pt idx="220">
                  <c:v>5.3789658740469601</c:v>
                </c:pt>
                <c:pt idx="221">
                  <c:v>-1.1232672714188241</c:v>
                </c:pt>
                <c:pt idx="222">
                  <c:v>-1.198396459448166</c:v>
                </c:pt>
                <c:pt idx="223">
                  <c:v>1.2011895306609619</c:v>
                </c:pt>
                <c:pt idx="224">
                  <c:v>6.6482412593473397</c:v>
                </c:pt>
                <c:pt idx="225">
                  <c:v>8.19714685160708</c:v>
                </c:pt>
                <c:pt idx="226">
                  <c:v>-7.1459964424553197</c:v>
                </c:pt>
                <c:pt idx="227">
                  <c:v>6.5976800809599601</c:v>
                </c:pt>
                <c:pt idx="228">
                  <c:v>1.441702950837598</c:v>
                </c:pt>
                <c:pt idx="229">
                  <c:v>-4.2855627818674398</c:v>
                </c:pt>
                <c:pt idx="230">
                  <c:v>3.4527972641107199</c:v>
                </c:pt>
                <c:pt idx="231">
                  <c:v>5.8076424874213997</c:v>
                </c:pt>
                <c:pt idx="232">
                  <c:v>-11.3244250586318</c:v>
                </c:pt>
                <c:pt idx="233">
                  <c:v>-1.7148144658272859</c:v>
                </c:pt>
                <c:pt idx="234">
                  <c:v>-0.33056314869086201</c:v>
                </c:pt>
                <c:pt idx="235">
                  <c:v>-5.0242963943484202</c:v>
                </c:pt>
                <c:pt idx="236">
                  <c:v>-3.7770222600257402</c:v>
                </c:pt>
                <c:pt idx="237">
                  <c:v>4.3639377812103799</c:v>
                </c:pt>
                <c:pt idx="238">
                  <c:v>0.54418942776530999</c:v>
                </c:pt>
                <c:pt idx="239">
                  <c:v>-1.101172577887408</c:v>
                </c:pt>
                <c:pt idx="240">
                  <c:v>0.30074860432270001</c:v>
                </c:pt>
                <c:pt idx="241">
                  <c:v>-0.42050761558522798</c:v>
                </c:pt>
                <c:pt idx="242">
                  <c:v>4.7237702352081197</c:v>
                </c:pt>
                <c:pt idx="243">
                  <c:v>-0.21068529229336</c:v>
                </c:pt>
                <c:pt idx="244">
                  <c:v>-1.7298064160355699</c:v>
                </c:pt>
                <c:pt idx="245">
                  <c:v>-5.0038856094604798</c:v>
                </c:pt>
                <c:pt idx="246">
                  <c:v>-2.06010421000162</c:v>
                </c:pt>
                <c:pt idx="247">
                  <c:v>-2.49360299189722</c:v>
                </c:pt>
                <c:pt idx="248">
                  <c:v>-3.4485504459248202</c:v>
                </c:pt>
                <c:pt idx="249">
                  <c:v>0.88836563751220998</c:v>
                </c:pt>
                <c:pt idx="250">
                  <c:v>4.3816944735265002</c:v>
                </c:pt>
                <c:pt idx="251">
                  <c:v>3.9960518084982199</c:v>
                </c:pt>
                <c:pt idx="252">
                  <c:v>5.9601385915432603</c:v>
                </c:pt>
                <c:pt idx="253">
                  <c:v>9.3226588081886792</c:v>
                </c:pt>
                <c:pt idx="254">
                  <c:v>4.6525129485680798</c:v>
                </c:pt>
                <c:pt idx="255">
                  <c:v>-2.5025755834513399</c:v>
                </c:pt>
                <c:pt idx="256">
                  <c:v>-4.5282002458650403</c:v>
                </c:pt>
                <c:pt idx="257">
                  <c:v>-0.81629403406629797</c:v>
                </c:pt>
                <c:pt idx="258">
                  <c:v>1.5727321188846519</c:v>
                </c:pt>
                <c:pt idx="259">
                  <c:v>-5.7625957909464196</c:v>
                </c:pt>
                <c:pt idx="260">
                  <c:v>-4.5602934327348601</c:v>
                </c:pt>
                <c:pt idx="261">
                  <c:v>2.7919560956043399</c:v>
                </c:pt>
                <c:pt idx="262">
                  <c:v>1.7351931160343039</c:v>
                </c:pt>
                <c:pt idx="263">
                  <c:v>6.5704493355110598</c:v>
                </c:pt>
                <c:pt idx="264">
                  <c:v>10.93523117478574</c:v>
                </c:pt>
                <c:pt idx="265">
                  <c:v>6.0339003470620796</c:v>
                </c:pt>
                <c:pt idx="266">
                  <c:v>-7.7352136278834402</c:v>
                </c:pt>
                <c:pt idx="267">
                  <c:v>-0.1530276088099492</c:v>
                </c:pt>
                <c:pt idx="268">
                  <c:v>-5.7139173385296997</c:v>
                </c:pt>
                <c:pt idx="269">
                  <c:v>-0.99836205392783595</c:v>
                </c:pt>
                <c:pt idx="270">
                  <c:v>-5.94593894103682</c:v>
                </c:pt>
                <c:pt idx="271">
                  <c:v>-6.4206609160113599</c:v>
                </c:pt>
                <c:pt idx="272">
                  <c:v>0.76053209980041803</c:v>
                </c:pt>
                <c:pt idx="273">
                  <c:v>-5.8950132034929599</c:v>
                </c:pt>
                <c:pt idx="274">
                  <c:v>2.92493855583586</c:v>
                </c:pt>
                <c:pt idx="275">
                  <c:v>10.77883022228508</c:v>
                </c:pt>
                <c:pt idx="276">
                  <c:v>7.2942398616146802</c:v>
                </c:pt>
                <c:pt idx="277">
                  <c:v>7.1565992675648999</c:v>
                </c:pt>
                <c:pt idx="278">
                  <c:v>1.956621296738664</c:v>
                </c:pt>
                <c:pt idx="279">
                  <c:v>-2.2408010926641202</c:v>
                </c:pt>
                <c:pt idx="280">
                  <c:v>-0.81298057360894804</c:v>
                </c:pt>
                <c:pt idx="281">
                  <c:v>-7.0684136218998601</c:v>
                </c:pt>
                <c:pt idx="282">
                  <c:v>-10.734683035873161</c:v>
                </c:pt>
                <c:pt idx="283">
                  <c:v>-9.3751409140899593</c:v>
                </c:pt>
                <c:pt idx="284">
                  <c:v>-4.8779404399537203</c:v>
                </c:pt>
                <c:pt idx="285">
                  <c:v>-2.5934321218884002</c:v>
                </c:pt>
                <c:pt idx="286">
                  <c:v>-3.4186350961231402</c:v>
                </c:pt>
                <c:pt idx="287">
                  <c:v>4.9949479845792402</c:v>
                </c:pt>
                <c:pt idx="288">
                  <c:v>7.7067572657024002</c:v>
                </c:pt>
                <c:pt idx="289">
                  <c:v>-3.69650386369808</c:v>
                </c:pt>
                <c:pt idx="290">
                  <c:v>-1.979668876057572</c:v>
                </c:pt>
                <c:pt idx="291">
                  <c:v>2.3942448475659002</c:v>
                </c:pt>
                <c:pt idx="292">
                  <c:v>-2.1253047564060199</c:v>
                </c:pt>
                <c:pt idx="293">
                  <c:v>-4.8927418389332002</c:v>
                </c:pt>
                <c:pt idx="294">
                  <c:v>-1.6319696340154259</c:v>
                </c:pt>
                <c:pt idx="295">
                  <c:v>-0.28837836562222202</c:v>
                </c:pt>
                <c:pt idx="296">
                  <c:v>-1.01913837662498</c:v>
                </c:pt>
                <c:pt idx="297">
                  <c:v>0.95760375278231002</c:v>
                </c:pt>
                <c:pt idx="298">
                  <c:v>9.3368920640671007</c:v>
                </c:pt>
                <c:pt idx="299">
                  <c:v>11.024240380723819</c:v>
                </c:pt>
                <c:pt idx="300">
                  <c:v>-1.1673098616486881</c:v>
                </c:pt>
                <c:pt idx="301">
                  <c:v>-6.1309546779457998E-2</c:v>
                </c:pt>
                <c:pt idx="302">
                  <c:v>-0.15433870409530601</c:v>
                </c:pt>
                <c:pt idx="303">
                  <c:v>-0.20637689271064999</c:v>
                </c:pt>
                <c:pt idx="304">
                  <c:v>-4.2204588910476799</c:v>
                </c:pt>
                <c:pt idx="305">
                  <c:v>-4.1765804657961798</c:v>
                </c:pt>
                <c:pt idx="306">
                  <c:v>3.2967249421443801E-2</c:v>
                </c:pt>
                <c:pt idx="307">
                  <c:v>-0.49343616379644001</c:v>
                </c:pt>
                <c:pt idx="308">
                  <c:v>-2.3991407945163599</c:v>
                </c:pt>
                <c:pt idx="309">
                  <c:v>2.0869552331502401</c:v>
                </c:pt>
                <c:pt idx="310">
                  <c:v>8.8163293553571407</c:v>
                </c:pt>
                <c:pt idx="311">
                  <c:v>7.8923910785537004</c:v>
                </c:pt>
                <c:pt idx="312">
                  <c:v>0.56889635380935599</c:v>
                </c:pt>
                <c:pt idx="313">
                  <c:v>-10.48820985642562</c:v>
                </c:pt>
                <c:pt idx="314">
                  <c:v>-10.62851727310044</c:v>
                </c:pt>
                <c:pt idx="315">
                  <c:v>-7.0265578223530198</c:v>
                </c:pt>
                <c:pt idx="316">
                  <c:v>-2.8237737498080002</c:v>
                </c:pt>
                <c:pt idx="317">
                  <c:v>3.1487206097837999</c:v>
                </c:pt>
                <c:pt idx="318">
                  <c:v>2.79101739835802</c:v>
                </c:pt>
                <c:pt idx="319">
                  <c:v>2.4365492704613398</c:v>
                </c:pt>
                <c:pt idx="320">
                  <c:v>0.508082482532072</c:v>
                </c:pt>
                <c:pt idx="321">
                  <c:v>1.656925625240282</c:v>
                </c:pt>
                <c:pt idx="322">
                  <c:v>-4.0652230856482596</c:v>
                </c:pt>
                <c:pt idx="323">
                  <c:v>1.271608415595354</c:v>
                </c:pt>
                <c:pt idx="324">
                  <c:v>2.9875240034301398</c:v>
                </c:pt>
                <c:pt idx="325">
                  <c:v>-0.84502749608368999</c:v>
                </c:pt>
                <c:pt idx="326">
                  <c:v>-1.6306920476773059</c:v>
                </c:pt>
                <c:pt idx="327">
                  <c:v>6.7053954677938599</c:v>
                </c:pt>
                <c:pt idx="328">
                  <c:v>2.8972684656134202</c:v>
                </c:pt>
                <c:pt idx="329">
                  <c:v>6.7330025223116801</c:v>
                </c:pt>
                <c:pt idx="330">
                  <c:v>-0.71044576295630002</c:v>
                </c:pt>
                <c:pt idx="331">
                  <c:v>-5.3791384974646803</c:v>
                </c:pt>
                <c:pt idx="332">
                  <c:v>-3.2982350907347202</c:v>
                </c:pt>
                <c:pt idx="333">
                  <c:v>-2.62727377070004</c:v>
                </c:pt>
                <c:pt idx="334">
                  <c:v>1.102123625351964</c:v>
                </c:pt>
                <c:pt idx="335">
                  <c:v>0.218703307470658</c:v>
                </c:pt>
                <c:pt idx="336">
                  <c:v>4.4272723049818197</c:v>
                </c:pt>
                <c:pt idx="337">
                  <c:v>5.2863255697620399</c:v>
                </c:pt>
                <c:pt idx="338">
                  <c:v>11.163979915676959</c:v>
                </c:pt>
                <c:pt idx="339">
                  <c:v>-3.9547281107437602</c:v>
                </c:pt>
                <c:pt idx="340">
                  <c:v>-7.7522928137954201</c:v>
                </c:pt>
                <c:pt idx="341">
                  <c:v>0.56688279521040796</c:v>
                </c:pt>
                <c:pt idx="342">
                  <c:v>1.0164767052600041</c:v>
                </c:pt>
                <c:pt idx="343">
                  <c:v>0.45648872629217202</c:v>
                </c:pt>
                <c:pt idx="344">
                  <c:v>0.87872571723769399</c:v>
                </c:pt>
                <c:pt idx="345">
                  <c:v>3.4966000109754201</c:v>
                </c:pt>
                <c:pt idx="346">
                  <c:v>6.5880723911440802</c:v>
                </c:pt>
                <c:pt idx="347">
                  <c:v>-2.9179300736597802</c:v>
                </c:pt>
                <c:pt idx="348">
                  <c:v>-1.6243144024013021</c:v>
                </c:pt>
                <c:pt idx="349">
                  <c:v>9.6403265494927606</c:v>
                </c:pt>
                <c:pt idx="350">
                  <c:v>5.9729436725100404</c:v>
                </c:pt>
                <c:pt idx="351">
                  <c:v>0.1881313610972476</c:v>
                </c:pt>
                <c:pt idx="352">
                  <c:v>2.1011954356992399</c:v>
                </c:pt>
                <c:pt idx="353">
                  <c:v>0.82790830248819203</c:v>
                </c:pt>
                <c:pt idx="354">
                  <c:v>-3.2161694514035402</c:v>
                </c:pt>
                <c:pt idx="355">
                  <c:v>-13.64148026722602</c:v>
                </c:pt>
                <c:pt idx="356">
                  <c:v>-4.4602394708110804</c:v>
                </c:pt>
                <c:pt idx="357">
                  <c:v>-10.402019353460901</c:v>
                </c:pt>
                <c:pt idx="358">
                  <c:v>-5.7083999974846398</c:v>
                </c:pt>
                <c:pt idx="359">
                  <c:v>-1.6679836088647739</c:v>
                </c:pt>
                <c:pt idx="360">
                  <c:v>-0.62680384458733396</c:v>
                </c:pt>
                <c:pt idx="361">
                  <c:v>4.0491580088993597</c:v>
                </c:pt>
                <c:pt idx="362">
                  <c:v>2.0391412363799399</c:v>
                </c:pt>
                <c:pt idx="363">
                  <c:v>1.4707006223674179</c:v>
                </c:pt>
                <c:pt idx="364">
                  <c:v>-4.5414301190034196</c:v>
                </c:pt>
                <c:pt idx="365">
                  <c:v>-6.5442335203104998</c:v>
                </c:pt>
                <c:pt idx="366">
                  <c:v>-1.1276532393612999</c:v>
                </c:pt>
                <c:pt idx="367">
                  <c:v>0.75682420182854004</c:v>
                </c:pt>
                <c:pt idx="368">
                  <c:v>-2.0715720636350401</c:v>
                </c:pt>
                <c:pt idx="369">
                  <c:v>6.5949168822445996</c:v>
                </c:pt>
                <c:pt idx="370">
                  <c:v>6.19148225540886</c:v>
                </c:pt>
                <c:pt idx="371">
                  <c:v>5.6555434399538802</c:v>
                </c:pt>
                <c:pt idx="372">
                  <c:v>0.27600565406016198</c:v>
                </c:pt>
                <c:pt idx="373">
                  <c:v>-1.546672558600382</c:v>
                </c:pt>
                <c:pt idx="374">
                  <c:v>-2.6293765843853598</c:v>
                </c:pt>
                <c:pt idx="375">
                  <c:v>0.79369674359015396</c:v>
                </c:pt>
                <c:pt idx="376">
                  <c:v>2.9239902640106599</c:v>
                </c:pt>
                <c:pt idx="377">
                  <c:v>-2.2417371477886401</c:v>
                </c:pt>
                <c:pt idx="378">
                  <c:v>5.7565562149794198</c:v>
                </c:pt>
                <c:pt idx="379">
                  <c:v>0.98783021435257201</c:v>
                </c:pt>
                <c:pt idx="380">
                  <c:v>1.1134379293236221</c:v>
                </c:pt>
                <c:pt idx="381">
                  <c:v>-5.2417217082496199</c:v>
                </c:pt>
                <c:pt idx="382">
                  <c:v>-7.4326264280993604</c:v>
                </c:pt>
                <c:pt idx="383">
                  <c:v>-3.68901244883034</c:v>
                </c:pt>
                <c:pt idx="384">
                  <c:v>2.0401787672693201</c:v>
                </c:pt>
                <c:pt idx="385">
                  <c:v>-1.0574748817789499E-2</c:v>
                </c:pt>
                <c:pt idx="386">
                  <c:v>11.44753593387026</c:v>
                </c:pt>
                <c:pt idx="387">
                  <c:v>0.63584931187665805</c:v>
                </c:pt>
                <c:pt idx="388">
                  <c:v>3.334358640105</c:v>
                </c:pt>
                <c:pt idx="389">
                  <c:v>9.6846609561730794</c:v>
                </c:pt>
                <c:pt idx="390">
                  <c:v>-9.0800967448911596</c:v>
                </c:pt>
                <c:pt idx="391">
                  <c:v>-5.4033874571691998</c:v>
                </c:pt>
                <c:pt idx="392">
                  <c:v>2.7673707433811798</c:v>
                </c:pt>
                <c:pt idx="393">
                  <c:v>-2.5546387396246</c:v>
                </c:pt>
                <c:pt idx="394">
                  <c:v>-5.0157504543737002</c:v>
                </c:pt>
                <c:pt idx="395">
                  <c:v>5.6255106956237597</c:v>
                </c:pt>
                <c:pt idx="396">
                  <c:v>4.1355454975289803</c:v>
                </c:pt>
                <c:pt idx="397">
                  <c:v>-0.98862932527138403</c:v>
                </c:pt>
                <c:pt idx="398">
                  <c:v>4.5893698870194202</c:v>
                </c:pt>
                <c:pt idx="399">
                  <c:v>-6.2840692289196406E-2</c:v>
                </c:pt>
                <c:pt idx="400">
                  <c:v>-5.4127965667730402</c:v>
                </c:pt>
                <c:pt idx="401">
                  <c:v>-7.76502614147544</c:v>
                </c:pt>
                <c:pt idx="402">
                  <c:v>3.0775523769512798</c:v>
                </c:pt>
                <c:pt idx="403">
                  <c:v>13.01387897437238</c:v>
                </c:pt>
                <c:pt idx="404">
                  <c:v>-7.6244799982816804</c:v>
                </c:pt>
                <c:pt idx="405">
                  <c:v>0.38092032757696997</c:v>
                </c:pt>
                <c:pt idx="406">
                  <c:v>-4.1350940468158797</c:v>
                </c:pt>
                <c:pt idx="407">
                  <c:v>-3.6211317837881598</c:v>
                </c:pt>
                <c:pt idx="408">
                  <c:v>7.2557694015428202</c:v>
                </c:pt>
                <c:pt idx="409">
                  <c:v>-2.1414443506827001</c:v>
                </c:pt>
                <c:pt idx="410">
                  <c:v>-6.4191656119270597</c:v>
                </c:pt>
                <c:pt idx="411">
                  <c:v>7.1351984686143997</c:v>
                </c:pt>
                <c:pt idx="412">
                  <c:v>-10.144050271195839</c:v>
                </c:pt>
                <c:pt idx="413">
                  <c:v>-5.4783490957285004</c:v>
                </c:pt>
                <c:pt idx="414">
                  <c:v>0.93238081643241399</c:v>
                </c:pt>
                <c:pt idx="415">
                  <c:v>4.9553179690179396</c:v>
                </c:pt>
                <c:pt idx="416">
                  <c:v>-0.70209319721347996</c:v>
                </c:pt>
                <c:pt idx="417">
                  <c:v>6.9183750241717998</c:v>
                </c:pt>
                <c:pt idx="418">
                  <c:v>1.85975596921927</c:v>
                </c:pt>
                <c:pt idx="419">
                  <c:v>-2.2359053957594801</c:v>
                </c:pt>
                <c:pt idx="420">
                  <c:v>8.04695643806898</c:v>
                </c:pt>
                <c:pt idx="421">
                  <c:v>-0.96309787711419204</c:v>
                </c:pt>
                <c:pt idx="422">
                  <c:v>0.54501797396423401</c:v>
                </c:pt>
                <c:pt idx="423">
                  <c:v>-3.3161442366914202</c:v>
                </c:pt>
                <c:pt idx="424">
                  <c:v>-10.41783005343596</c:v>
                </c:pt>
                <c:pt idx="425">
                  <c:v>0.72906858051794798</c:v>
                </c:pt>
                <c:pt idx="426">
                  <c:v>-1.8079594298355059</c:v>
                </c:pt>
                <c:pt idx="427">
                  <c:v>-4.1357599179217397</c:v>
                </c:pt>
                <c:pt idx="428">
                  <c:v>0.166552925818858</c:v>
                </c:pt>
                <c:pt idx="429">
                  <c:v>6.0818720577257999</c:v>
                </c:pt>
                <c:pt idx="430">
                  <c:v>2.3728791619065399</c:v>
                </c:pt>
                <c:pt idx="431">
                  <c:v>-8.9033913732366396E-2</c:v>
                </c:pt>
                <c:pt idx="432">
                  <c:v>6.3398301599784403</c:v>
                </c:pt>
                <c:pt idx="433">
                  <c:v>2.9481731438730199</c:v>
                </c:pt>
                <c:pt idx="434">
                  <c:v>-8.9319902650340008</c:v>
                </c:pt>
                <c:pt idx="435">
                  <c:v>2.3034540397909402</c:v>
                </c:pt>
                <c:pt idx="436">
                  <c:v>-0.24830482576502799</c:v>
                </c:pt>
                <c:pt idx="437">
                  <c:v>-0.26144753754237798</c:v>
                </c:pt>
                <c:pt idx="438">
                  <c:v>8.5320937101782395</c:v>
                </c:pt>
                <c:pt idx="439">
                  <c:v>1.7512872657554941</c:v>
                </c:pt>
                <c:pt idx="440">
                  <c:v>-9.0398332567704802</c:v>
                </c:pt>
                <c:pt idx="441">
                  <c:v>-1.902115088883966</c:v>
                </c:pt>
                <c:pt idx="442">
                  <c:v>-6.0657334083855599</c:v>
                </c:pt>
                <c:pt idx="443">
                  <c:v>-6.0364337307854203</c:v>
                </c:pt>
                <c:pt idx="444">
                  <c:v>-1.7449185247360539</c:v>
                </c:pt>
                <c:pt idx="445">
                  <c:v>1.8569166635182619</c:v>
                </c:pt>
                <c:pt idx="446">
                  <c:v>2.45952436485722</c:v>
                </c:pt>
                <c:pt idx="447">
                  <c:v>13.10783811090892</c:v>
                </c:pt>
                <c:pt idx="448">
                  <c:v>-5.48233121251842</c:v>
                </c:pt>
                <c:pt idx="449">
                  <c:v>-1.8625183107707819</c:v>
                </c:pt>
                <c:pt idx="450">
                  <c:v>2.9195083294832198</c:v>
                </c:pt>
                <c:pt idx="451">
                  <c:v>-0.56693083236644803</c:v>
                </c:pt>
                <c:pt idx="452">
                  <c:v>6.0313084388317399</c:v>
                </c:pt>
                <c:pt idx="453">
                  <c:v>6.7570046891596398</c:v>
                </c:pt>
                <c:pt idx="454">
                  <c:v>-7.4739413128937802</c:v>
                </c:pt>
                <c:pt idx="455">
                  <c:v>-6.5933211854931804</c:v>
                </c:pt>
                <c:pt idx="456">
                  <c:v>-0.13543064235395119</c:v>
                </c:pt>
                <c:pt idx="457">
                  <c:v>-5.6126300904021598</c:v>
                </c:pt>
                <c:pt idx="458">
                  <c:v>-0.84684638957637404</c:v>
                </c:pt>
                <c:pt idx="459">
                  <c:v>-0.17788743474211821</c:v>
                </c:pt>
                <c:pt idx="460">
                  <c:v>-3.73719320739312</c:v>
                </c:pt>
                <c:pt idx="461">
                  <c:v>0.56298635260542396</c:v>
                </c:pt>
                <c:pt idx="462">
                  <c:v>8.0514491885953792</c:v>
                </c:pt>
                <c:pt idx="463">
                  <c:v>-5.9254714347610404</c:v>
                </c:pt>
                <c:pt idx="464">
                  <c:v>-7.3320555858848602</c:v>
                </c:pt>
                <c:pt idx="465">
                  <c:v>7.2750694972043197</c:v>
                </c:pt>
                <c:pt idx="466">
                  <c:v>-1.3563124661525039</c:v>
                </c:pt>
                <c:pt idx="467">
                  <c:v>2.8110876685507602</c:v>
                </c:pt>
                <c:pt idx="468">
                  <c:v>3.7273020168357598</c:v>
                </c:pt>
                <c:pt idx="469">
                  <c:v>-0.64939027664112203</c:v>
                </c:pt>
                <c:pt idx="470">
                  <c:v>2.9904335214286801</c:v>
                </c:pt>
                <c:pt idx="471">
                  <c:v>5.9594172664349596</c:v>
                </c:pt>
                <c:pt idx="472">
                  <c:v>-2.8049231278158602</c:v>
                </c:pt>
                <c:pt idx="473">
                  <c:v>-1.849374735113122</c:v>
                </c:pt>
                <c:pt idx="474">
                  <c:v>3.6311510293917202</c:v>
                </c:pt>
                <c:pt idx="475">
                  <c:v>-1.041119853359004</c:v>
                </c:pt>
                <c:pt idx="476">
                  <c:v>2.4290548106606602</c:v>
                </c:pt>
                <c:pt idx="477">
                  <c:v>6.1183190101029998</c:v>
                </c:pt>
                <c:pt idx="478">
                  <c:v>-1.3997285613827579</c:v>
                </c:pt>
                <c:pt idx="479">
                  <c:v>1.0787987033312381</c:v>
                </c:pt>
                <c:pt idx="480">
                  <c:v>1.0077509167233181</c:v>
                </c:pt>
                <c:pt idx="481">
                  <c:v>0.118102778574178</c:v>
                </c:pt>
                <c:pt idx="482">
                  <c:v>-0.45254024600451997</c:v>
                </c:pt>
                <c:pt idx="483">
                  <c:v>-3.1927706568801599</c:v>
                </c:pt>
                <c:pt idx="484">
                  <c:v>-7.9869689434340803</c:v>
                </c:pt>
                <c:pt idx="485">
                  <c:v>-1.8782200744879181</c:v>
                </c:pt>
                <c:pt idx="486">
                  <c:v>0.49085743270598597</c:v>
                </c:pt>
                <c:pt idx="487">
                  <c:v>-6.8130857393014601</c:v>
                </c:pt>
                <c:pt idx="488">
                  <c:v>4.0343910072242997</c:v>
                </c:pt>
                <c:pt idx="489">
                  <c:v>-4.4361108328533403</c:v>
                </c:pt>
                <c:pt idx="490">
                  <c:v>2.3674359907839402</c:v>
                </c:pt>
                <c:pt idx="491">
                  <c:v>7.3726615385377796</c:v>
                </c:pt>
                <c:pt idx="492">
                  <c:v>2.2302765459022398</c:v>
                </c:pt>
                <c:pt idx="493">
                  <c:v>10.048549747520781</c:v>
                </c:pt>
                <c:pt idx="494">
                  <c:v>-7.0099102030924403</c:v>
                </c:pt>
                <c:pt idx="495">
                  <c:v>-1.552644871486756</c:v>
                </c:pt>
                <c:pt idx="496">
                  <c:v>0.39059070457148598</c:v>
                </c:pt>
                <c:pt idx="497">
                  <c:v>-7.1825140732012001</c:v>
                </c:pt>
                <c:pt idx="498">
                  <c:v>2.7141309555185198</c:v>
                </c:pt>
                <c:pt idx="499">
                  <c:v>-5.5013947110435204</c:v>
                </c:pt>
                <c:pt idx="500">
                  <c:v>3.1099420267315598</c:v>
                </c:pt>
                <c:pt idx="501">
                  <c:v>2.8454319928584599</c:v>
                </c:pt>
                <c:pt idx="502">
                  <c:v>-7.0372160863013802</c:v>
                </c:pt>
                <c:pt idx="503">
                  <c:v>2.1844157495616798</c:v>
                </c:pt>
                <c:pt idx="504">
                  <c:v>-4.8374758727906197</c:v>
                </c:pt>
                <c:pt idx="505">
                  <c:v>-3.4820006774436001</c:v>
                </c:pt>
                <c:pt idx="506">
                  <c:v>5.5186151144648603</c:v>
                </c:pt>
                <c:pt idx="507">
                  <c:v>6.9819171018684996</c:v>
                </c:pt>
                <c:pt idx="508">
                  <c:v>-1.187504540903074</c:v>
                </c:pt>
                <c:pt idx="509">
                  <c:v>1.6679857150097219</c:v>
                </c:pt>
                <c:pt idx="510">
                  <c:v>-1.3861396853685961</c:v>
                </c:pt>
                <c:pt idx="511">
                  <c:v>3.12665771994424</c:v>
                </c:pt>
                <c:pt idx="512">
                  <c:v>-0.53941390522759203</c:v>
                </c:pt>
                <c:pt idx="513">
                  <c:v>-1.2452373878899601</c:v>
                </c:pt>
                <c:pt idx="514">
                  <c:v>0.75965231730456195</c:v>
                </c:pt>
                <c:pt idx="515">
                  <c:v>-0.39802473887522799</c:v>
                </c:pt>
                <c:pt idx="516">
                  <c:v>-5.9067967676921604</c:v>
                </c:pt>
                <c:pt idx="517">
                  <c:v>-4.3401649053905604</c:v>
                </c:pt>
                <c:pt idx="518">
                  <c:v>-1.54898108822074</c:v>
                </c:pt>
                <c:pt idx="519">
                  <c:v>1.089200297656046</c:v>
                </c:pt>
                <c:pt idx="520">
                  <c:v>1.114817459082214</c:v>
                </c:pt>
                <c:pt idx="521">
                  <c:v>9.8559395688268392</c:v>
                </c:pt>
                <c:pt idx="522">
                  <c:v>2.9800009821190199</c:v>
                </c:pt>
                <c:pt idx="523">
                  <c:v>0.87972693475541797</c:v>
                </c:pt>
                <c:pt idx="524">
                  <c:v>-1.2909995725457939</c:v>
                </c:pt>
                <c:pt idx="525">
                  <c:v>-1.012778816952338</c:v>
                </c:pt>
                <c:pt idx="526">
                  <c:v>8.7610865675764003E-3</c:v>
                </c:pt>
                <c:pt idx="527">
                  <c:v>4.6500005018962796</c:v>
                </c:pt>
                <c:pt idx="528">
                  <c:v>0.19812240436080519</c:v>
                </c:pt>
                <c:pt idx="529">
                  <c:v>-1.8400874750820999</c:v>
                </c:pt>
                <c:pt idx="530">
                  <c:v>-4.6489467660738804</c:v>
                </c:pt>
                <c:pt idx="531">
                  <c:v>-8.6158561855533797</c:v>
                </c:pt>
                <c:pt idx="532">
                  <c:v>-6.7413024213189798</c:v>
                </c:pt>
                <c:pt idx="533">
                  <c:v>-2.0462748664849202</c:v>
                </c:pt>
                <c:pt idx="534">
                  <c:v>7.4020665070418801</c:v>
                </c:pt>
                <c:pt idx="535">
                  <c:v>7.46355816112042</c:v>
                </c:pt>
                <c:pt idx="536">
                  <c:v>6.3684961612087196</c:v>
                </c:pt>
                <c:pt idx="537">
                  <c:v>-3.3948789316569399</c:v>
                </c:pt>
                <c:pt idx="538">
                  <c:v>15.31878873299082</c:v>
                </c:pt>
                <c:pt idx="539">
                  <c:v>-1.4422040172927919</c:v>
                </c:pt>
                <c:pt idx="540">
                  <c:v>1.55583488226094</c:v>
                </c:pt>
                <c:pt idx="541">
                  <c:v>-0.602348837020516</c:v>
                </c:pt>
                <c:pt idx="542">
                  <c:v>-1.9488705988666</c:v>
                </c:pt>
                <c:pt idx="543">
                  <c:v>-4.3174300986948202</c:v>
                </c:pt>
                <c:pt idx="544">
                  <c:v>-2.4304631921229598</c:v>
                </c:pt>
                <c:pt idx="545">
                  <c:v>-0.31933949328788602</c:v>
                </c:pt>
                <c:pt idx="546">
                  <c:v>-2.9595102793838399</c:v>
                </c:pt>
                <c:pt idx="547">
                  <c:v>2.6902510994110802</c:v>
                </c:pt>
                <c:pt idx="548">
                  <c:v>1.36692498976281</c:v>
                </c:pt>
                <c:pt idx="549">
                  <c:v>1.2627398908490941</c:v>
                </c:pt>
                <c:pt idx="550">
                  <c:v>0.34018168480335398</c:v>
                </c:pt>
                <c:pt idx="551">
                  <c:v>1.337624105476396</c:v>
                </c:pt>
                <c:pt idx="552">
                  <c:v>7.5156296358307797</c:v>
                </c:pt>
                <c:pt idx="553">
                  <c:v>-0.88546261975953999</c:v>
                </c:pt>
                <c:pt idx="554">
                  <c:v>2.6021371933229198</c:v>
                </c:pt>
                <c:pt idx="555">
                  <c:v>-5.6991043670895598</c:v>
                </c:pt>
                <c:pt idx="556">
                  <c:v>-4.3374389597162599</c:v>
                </c:pt>
                <c:pt idx="557">
                  <c:v>-4.0716170365331203</c:v>
                </c:pt>
                <c:pt idx="558">
                  <c:v>-1.315575339433714</c:v>
                </c:pt>
                <c:pt idx="559">
                  <c:v>-1.098613376849372</c:v>
                </c:pt>
                <c:pt idx="560">
                  <c:v>3.8927734157382599</c:v>
                </c:pt>
                <c:pt idx="561">
                  <c:v>-0.30253024689733599</c:v>
                </c:pt>
                <c:pt idx="562">
                  <c:v>1.8377917623145199</c:v>
                </c:pt>
                <c:pt idx="563">
                  <c:v>-0.88200293021127196</c:v>
                </c:pt>
                <c:pt idx="564">
                  <c:v>7.8349503295006997</c:v>
                </c:pt>
                <c:pt idx="565">
                  <c:v>2.6431689391584401</c:v>
                </c:pt>
                <c:pt idx="566">
                  <c:v>2.4131780454527001</c:v>
                </c:pt>
                <c:pt idx="567">
                  <c:v>-1.850016808156518</c:v>
                </c:pt>
                <c:pt idx="568">
                  <c:v>-9.3129249790768203</c:v>
                </c:pt>
                <c:pt idx="569">
                  <c:v>-9.6619917200069008</c:v>
                </c:pt>
                <c:pt idx="570">
                  <c:v>-5.4349728355145004</c:v>
                </c:pt>
                <c:pt idx="571">
                  <c:v>-4.0861483024863396</c:v>
                </c:pt>
                <c:pt idx="572">
                  <c:v>0.164719148645741</c:v>
                </c:pt>
                <c:pt idx="573">
                  <c:v>1.2693225109253761</c:v>
                </c:pt>
                <c:pt idx="574">
                  <c:v>0.31530446895196002</c:v>
                </c:pt>
                <c:pt idx="575">
                  <c:v>0.49283993093257999</c:v>
                </c:pt>
                <c:pt idx="576">
                  <c:v>0.584016824471142</c:v>
                </c:pt>
                <c:pt idx="577">
                  <c:v>-0.1847544062831904</c:v>
                </c:pt>
                <c:pt idx="578">
                  <c:v>0.1336882712307278</c:v>
                </c:pt>
                <c:pt idx="579">
                  <c:v>-3.6716224229698402</c:v>
                </c:pt>
                <c:pt idx="580">
                  <c:v>-4.33020723971726</c:v>
                </c:pt>
                <c:pt idx="581">
                  <c:v>1.0494342101527301</c:v>
                </c:pt>
                <c:pt idx="582">
                  <c:v>3.6290809097994998</c:v>
                </c:pt>
                <c:pt idx="583">
                  <c:v>-1.291862008545694</c:v>
                </c:pt>
                <c:pt idx="584">
                  <c:v>3.6312030064978398</c:v>
                </c:pt>
                <c:pt idx="585">
                  <c:v>4.2038709028650603</c:v>
                </c:pt>
                <c:pt idx="586">
                  <c:v>5.1801414340496201</c:v>
                </c:pt>
                <c:pt idx="587">
                  <c:v>2.3697307646129602</c:v>
                </c:pt>
                <c:pt idx="588">
                  <c:v>0.47090694690718798</c:v>
                </c:pt>
                <c:pt idx="589">
                  <c:v>3.2423043052193399</c:v>
                </c:pt>
                <c:pt idx="590">
                  <c:v>-6.3464355187767998</c:v>
                </c:pt>
                <c:pt idx="591">
                  <c:v>-8.1774724223187398</c:v>
                </c:pt>
                <c:pt idx="592">
                  <c:v>-4.9668516350226</c:v>
                </c:pt>
                <c:pt idx="593">
                  <c:v>-1.891312174505988</c:v>
                </c:pt>
                <c:pt idx="594">
                  <c:v>6.5515865261528203</c:v>
                </c:pt>
                <c:pt idx="595">
                  <c:v>4.4337176492125598</c:v>
                </c:pt>
                <c:pt idx="596">
                  <c:v>3.6855932869017001</c:v>
                </c:pt>
                <c:pt idx="597">
                  <c:v>7.8470568799029596</c:v>
                </c:pt>
                <c:pt idx="598">
                  <c:v>4.5502600581127002</c:v>
                </c:pt>
                <c:pt idx="599">
                  <c:v>-3.3650121643306998</c:v>
                </c:pt>
                <c:pt idx="600">
                  <c:v>-3.4648562977907802</c:v>
                </c:pt>
                <c:pt idx="601">
                  <c:v>-4.9737502768287998</c:v>
                </c:pt>
                <c:pt idx="602">
                  <c:v>1.496217579009568</c:v>
                </c:pt>
                <c:pt idx="603">
                  <c:v>1.556398388507398</c:v>
                </c:pt>
                <c:pt idx="604">
                  <c:v>-2.4806863062230202</c:v>
                </c:pt>
                <c:pt idx="605">
                  <c:v>3.8635015629659599</c:v>
                </c:pt>
                <c:pt idx="606">
                  <c:v>-1.0682793815868521</c:v>
                </c:pt>
                <c:pt idx="607">
                  <c:v>-3.37138536242868</c:v>
                </c:pt>
                <c:pt idx="608">
                  <c:v>-2.2870360913313199</c:v>
                </c:pt>
                <c:pt idx="609">
                  <c:v>0.91230179228905395</c:v>
                </c:pt>
                <c:pt idx="610">
                  <c:v>-7.4980889066035603</c:v>
                </c:pt>
                <c:pt idx="611">
                  <c:v>-3.7181053311294399</c:v>
                </c:pt>
                <c:pt idx="612">
                  <c:v>-1.135087599598122</c:v>
                </c:pt>
                <c:pt idx="613">
                  <c:v>6.1642792658469201</c:v>
                </c:pt>
                <c:pt idx="614">
                  <c:v>8.9405599264440596</c:v>
                </c:pt>
                <c:pt idx="615">
                  <c:v>-1.6966833878290359</c:v>
                </c:pt>
                <c:pt idx="616">
                  <c:v>7.6064811751168602</c:v>
                </c:pt>
                <c:pt idx="617">
                  <c:v>9.2092410547191808</c:v>
                </c:pt>
                <c:pt idx="618">
                  <c:v>-1.393766425238846</c:v>
                </c:pt>
                <c:pt idx="619">
                  <c:v>-8.9228793212030997</c:v>
                </c:pt>
                <c:pt idx="620">
                  <c:v>-7.7261679391390201</c:v>
                </c:pt>
                <c:pt idx="621">
                  <c:v>-3.4016364528657199</c:v>
                </c:pt>
                <c:pt idx="622">
                  <c:v>0.31823579824780002</c:v>
                </c:pt>
                <c:pt idx="623">
                  <c:v>1.8790565546137621</c:v>
                </c:pt>
                <c:pt idx="624">
                  <c:v>10.80383731498414</c:v>
                </c:pt>
                <c:pt idx="625">
                  <c:v>3.2094949618331201</c:v>
                </c:pt>
                <c:pt idx="626">
                  <c:v>-3.3972194602061001</c:v>
                </c:pt>
                <c:pt idx="627">
                  <c:v>0.54481748182560996</c:v>
                </c:pt>
                <c:pt idx="628">
                  <c:v>-6.5792143477206597</c:v>
                </c:pt>
                <c:pt idx="629">
                  <c:v>-6.0334032888915603</c:v>
                </c:pt>
                <c:pt idx="630">
                  <c:v>-0.59959147179559602</c:v>
                </c:pt>
                <c:pt idx="631">
                  <c:v>-1.1041831175758441</c:v>
                </c:pt>
                <c:pt idx="632">
                  <c:v>-0.57617452796462998</c:v>
                </c:pt>
                <c:pt idx="633">
                  <c:v>6.19792331079418</c:v>
                </c:pt>
                <c:pt idx="634">
                  <c:v>3.0401151976770202</c:v>
                </c:pt>
                <c:pt idx="635">
                  <c:v>3.2900380231788802</c:v>
                </c:pt>
                <c:pt idx="636">
                  <c:v>4.1072530178484401</c:v>
                </c:pt>
                <c:pt idx="637">
                  <c:v>6.0556678917698399</c:v>
                </c:pt>
                <c:pt idx="638">
                  <c:v>15.87573929225724</c:v>
                </c:pt>
                <c:pt idx="639">
                  <c:v>3.0262191634176201</c:v>
                </c:pt>
                <c:pt idx="640">
                  <c:v>-7.7868920894376998</c:v>
                </c:pt>
                <c:pt idx="641">
                  <c:v>-11.99570605762322</c:v>
                </c:pt>
                <c:pt idx="642">
                  <c:v>-3.7143994074799398</c:v>
                </c:pt>
                <c:pt idx="643">
                  <c:v>-3.8448200549464602</c:v>
                </c:pt>
                <c:pt idx="644">
                  <c:v>0.26008840271925798</c:v>
                </c:pt>
                <c:pt idx="645">
                  <c:v>-1.129605692194612</c:v>
                </c:pt>
                <c:pt idx="646">
                  <c:v>-6.7956838281724004</c:v>
                </c:pt>
                <c:pt idx="647">
                  <c:v>-9.3294822575453402</c:v>
                </c:pt>
                <c:pt idx="648">
                  <c:v>-4.9109610176213998</c:v>
                </c:pt>
                <c:pt idx="649">
                  <c:v>-3.4563239758190201</c:v>
                </c:pt>
                <c:pt idx="650">
                  <c:v>-0.76235778611619598</c:v>
                </c:pt>
                <c:pt idx="651">
                  <c:v>2.60196391042264</c:v>
                </c:pt>
                <c:pt idx="652">
                  <c:v>16.669677415701042</c:v>
                </c:pt>
                <c:pt idx="653">
                  <c:v>-0.72540767853900801</c:v>
                </c:pt>
                <c:pt idx="654">
                  <c:v>-6.2350423373692596</c:v>
                </c:pt>
                <c:pt idx="655">
                  <c:v>-4.6713399446575403</c:v>
                </c:pt>
                <c:pt idx="656">
                  <c:v>-3.4556337091305598</c:v>
                </c:pt>
                <c:pt idx="657">
                  <c:v>-4.1233345009373004</c:v>
                </c:pt>
                <c:pt idx="658">
                  <c:v>4.4558520912214403</c:v>
                </c:pt>
                <c:pt idx="659">
                  <c:v>4.1343114506229997</c:v>
                </c:pt>
                <c:pt idx="660">
                  <c:v>1.3376440464641439</c:v>
                </c:pt>
                <c:pt idx="661">
                  <c:v>-1.3148168351313241</c:v>
                </c:pt>
                <c:pt idx="662">
                  <c:v>0.25391870432908997</c:v>
                </c:pt>
                <c:pt idx="663">
                  <c:v>-0.35651665247873399</c:v>
                </c:pt>
                <c:pt idx="664">
                  <c:v>-8.7485520281767393</c:v>
                </c:pt>
                <c:pt idx="665">
                  <c:v>-4.0989240651462397</c:v>
                </c:pt>
                <c:pt idx="666">
                  <c:v>-3.3397281815306199</c:v>
                </c:pt>
                <c:pt idx="667">
                  <c:v>2.10192664666492</c:v>
                </c:pt>
                <c:pt idx="668">
                  <c:v>3.07688211323156</c:v>
                </c:pt>
                <c:pt idx="669">
                  <c:v>6.7609551345555001</c:v>
                </c:pt>
                <c:pt idx="670">
                  <c:v>6.4065421128074203</c:v>
                </c:pt>
                <c:pt idx="671">
                  <c:v>15.508087072001819</c:v>
                </c:pt>
                <c:pt idx="672">
                  <c:v>11.03392011455324</c:v>
                </c:pt>
                <c:pt idx="673">
                  <c:v>-5.1489557518947002</c:v>
                </c:pt>
                <c:pt idx="674">
                  <c:v>-8.8774368354562405</c:v>
                </c:pt>
                <c:pt idx="675">
                  <c:v>-4.4463338745013203</c:v>
                </c:pt>
                <c:pt idx="676">
                  <c:v>-6.2175591072944796</c:v>
                </c:pt>
                <c:pt idx="677">
                  <c:v>-7.8705006995174598</c:v>
                </c:pt>
                <c:pt idx="678">
                  <c:v>-0.553960369029736</c:v>
                </c:pt>
                <c:pt idx="679">
                  <c:v>4.9480373877034198</c:v>
                </c:pt>
                <c:pt idx="680">
                  <c:v>-0.57193695128547595</c:v>
                </c:pt>
                <c:pt idx="681">
                  <c:v>-3.27245855239752</c:v>
                </c:pt>
                <c:pt idx="682">
                  <c:v>7.1658295084932604</c:v>
                </c:pt>
                <c:pt idx="683">
                  <c:v>7.9068040230005403</c:v>
                </c:pt>
                <c:pt idx="684">
                  <c:v>8.0321384083020995</c:v>
                </c:pt>
                <c:pt idx="685">
                  <c:v>-1.062421963549786</c:v>
                </c:pt>
                <c:pt idx="686">
                  <c:v>-2.0281088352183598</c:v>
                </c:pt>
                <c:pt idx="687">
                  <c:v>4.6657004617550797</c:v>
                </c:pt>
                <c:pt idx="688">
                  <c:v>3.13418659956056</c:v>
                </c:pt>
                <c:pt idx="689">
                  <c:v>4.4235070451238601</c:v>
                </c:pt>
                <c:pt idx="690">
                  <c:v>-2.1703969571240398</c:v>
                </c:pt>
                <c:pt idx="691">
                  <c:v>-6.3114711378604804</c:v>
                </c:pt>
                <c:pt idx="692">
                  <c:v>-4.6733637878704197</c:v>
                </c:pt>
                <c:pt idx="693">
                  <c:v>-5.0171023149872598</c:v>
                </c:pt>
                <c:pt idx="694">
                  <c:v>-2.6037792261495598</c:v>
                </c:pt>
                <c:pt idx="695">
                  <c:v>1.4695751621572479</c:v>
                </c:pt>
                <c:pt idx="696">
                  <c:v>0.80619947782189005</c:v>
                </c:pt>
                <c:pt idx="697">
                  <c:v>-9.2883950735276208</c:v>
                </c:pt>
                <c:pt idx="698">
                  <c:v>-2.5026262603706999</c:v>
                </c:pt>
                <c:pt idx="699">
                  <c:v>-2.0495148410605801</c:v>
                </c:pt>
                <c:pt idx="700">
                  <c:v>3.9458644253575601</c:v>
                </c:pt>
                <c:pt idx="701">
                  <c:v>9.2122282657996806</c:v>
                </c:pt>
                <c:pt idx="702">
                  <c:v>9.7745541992014804</c:v>
                </c:pt>
                <c:pt idx="703">
                  <c:v>6.4997641022129198</c:v>
                </c:pt>
                <c:pt idx="704">
                  <c:v>4.1157812595218397</c:v>
                </c:pt>
                <c:pt idx="705">
                  <c:v>-4.0274413071300401</c:v>
                </c:pt>
                <c:pt idx="706">
                  <c:v>5.38281139369772</c:v>
                </c:pt>
                <c:pt idx="707">
                  <c:v>-5.0117269251862002E-2</c:v>
                </c:pt>
                <c:pt idx="708">
                  <c:v>-5.9637591808060604</c:v>
                </c:pt>
                <c:pt idx="709">
                  <c:v>-7.0979463979913398</c:v>
                </c:pt>
                <c:pt idx="710">
                  <c:v>-2.6853552662236799</c:v>
                </c:pt>
                <c:pt idx="711">
                  <c:v>-9.3728408823455407</c:v>
                </c:pt>
                <c:pt idx="712">
                  <c:v>-4.4135410527053001</c:v>
                </c:pt>
                <c:pt idx="713">
                  <c:v>-24.317324946095599</c:v>
                </c:pt>
                <c:pt idx="714">
                  <c:v>29.0230934274486</c:v>
                </c:pt>
                <c:pt idx="715">
                  <c:v>10.59180814824512</c:v>
                </c:pt>
                <c:pt idx="716">
                  <c:v>9.5498289733808992</c:v>
                </c:pt>
                <c:pt idx="717">
                  <c:v>-14.861331496732539</c:v>
                </c:pt>
                <c:pt idx="718">
                  <c:v>-2.5796887677171401</c:v>
                </c:pt>
                <c:pt idx="719">
                  <c:v>-3.3963695501115998</c:v>
                </c:pt>
                <c:pt idx="720">
                  <c:v>0.24735800013841</c:v>
                </c:pt>
                <c:pt idx="721">
                  <c:v>0.97269955219242399</c:v>
                </c:pt>
                <c:pt idx="722">
                  <c:v>-3.42635038828658</c:v>
                </c:pt>
                <c:pt idx="723">
                  <c:v>-0.47728964103437199</c:v>
                </c:pt>
                <c:pt idx="724">
                  <c:v>-2.57665284369584</c:v>
                </c:pt>
                <c:pt idx="725">
                  <c:v>-2.2038680786461602</c:v>
                </c:pt>
                <c:pt idx="726">
                  <c:v>3.7566548991145998</c:v>
                </c:pt>
                <c:pt idx="727">
                  <c:v>32.322846961649198</c:v>
                </c:pt>
                <c:pt idx="728">
                  <c:v>-135.65087262672139</c:v>
                </c:pt>
                <c:pt idx="729">
                  <c:v>-142.09393706575261</c:v>
                </c:pt>
                <c:pt idx="730">
                  <c:v>-120.27731073346401</c:v>
                </c:pt>
                <c:pt idx="731">
                  <c:v>-44.520090891200603</c:v>
                </c:pt>
                <c:pt idx="732">
                  <c:v>-2.7225353007164199</c:v>
                </c:pt>
                <c:pt idx="733">
                  <c:v>21.794358024813999</c:v>
                </c:pt>
                <c:pt idx="734">
                  <c:v>42.668326565611203</c:v>
                </c:pt>
                <c:pt idx="735">
                  <c:v>114.7876275993236</c:v>
                </c:pt>
                <c:pt idx="736">
                  <c:v>5.1595495215498604</c:v>
                </c:pt>
                <c:pt idx="737">
                  <c:v>81.211297448696996</c:v>
                </c:pt>
                <c:pt idx="738">
                  <c:v>169.35327927195561</c:v>
                </c:pt>
                <c:pt idx="739">
                  <c:v>122.40984152096</c:v>
                </c:pt>
                <c:pt idx="740">
                  <c:v>70.021071856896199</c:v>
                </c:pt>
                <c:pt idx="741">
                  <c:v>42.0623894127352</c:v>
                </c:pt>
                <c:pt idx="742">
                  <c:v>-46.935752855049401</c:v>
                </c:pt>
                <c:pt idx="743">
                  <c:v>-90.9033363682924</c:v>
                </c:pt>
                <c:pt idx="744">
                  <c:v>-2.1439314751866001</c:v>
                </c:pt>
                <c:pt idx="745">
                  <c:v>4.2425984432249999</c:v>
                </c:pt>
                <c:pt idx="746">
                  <c:v>3.9257091831072799</c:v>
                </c:pt>
                <c:pt idx="747">
                  <c:v>15.825892222578959</c:v>
                </c:pt>
                <c:pt idx="748">
                  <c:v>2.86389293961434</c:v>
                </c:pt>
                <c:pt idx="749">
                  <c:v>-17.848688286117419</c:v>
                </c:pt>
                <c:pt idx="750">
                  <c:v>-22.899174209786</c:v>
                </c:pt>
                <c:pt idx="751">
                  <c:v>-8.5406016523806603</c:v>
                </c:pt>
                <c:pt idx="752">
                  <c:v>-12.754262130329479</c:v>
                </c:pt>
                <c:pt idx="753">
                  <c:v>-3.04064912082714</c:v>
                </c:pt>
                <c:pt idx="754">
                  <c:v>-75.560986987381199</c:v>
                </c:pt>
                <c:pt idx="755">
                  <c:v>21.112628967231998</c:v>
                </c:pt>
                <c:pt idx="756">
                  <c:v>9.6496078369908602</c:v>
                </c:pt>
                <c:pt idx="757">
                  <c:v>5.5658051868390404</c:v>
                </c:pt>
                <c:pt idx="758">
                  <c:v>3.6794731166835999</c:v>
                </c:pt>
                <c:pt idx="759">
                  <c:v>-2.9761812144742401</c:v>
                </c:pt>
                <c:pt idx="760">
                  <c:v>-11.322811287755499</c:v>
                </c:pt>
                <c:pt idx="761">
                  <c:v>9.7234878773904594</c:v>
                </c:pt>
                <c:pt idx="762">
                  <c:v>33.859646729062597</c:v>
                </c:pt>
                <c:pt idx="763">
                  <c:v>-0.55136399008757797</c:v>
                </c:pt>
                <c:pt idx="764">
                  <c:v>-3.8126703591220599</c:v>
                </c:pt>
                <c:pt idx="765">
                  <c:v>-12.484857229357941</c:v>
                </c:pt>
                <c:pt idx="766">
                  <c:v>-36.268058393085802</c:v>
                </c:pt>
                <c:pt idx="767">
                  <c:v>-6.0045706894853801</c:v>
                </c:pt>
                <c:pt idx="768">
                  <c:v>3.6572151082130602</c:v>
                </c:pt>
                <c:pt idx="769">
                  <c:v>-144.06178562655319</c:v>
                </c:pt>
                <c:pt idx="770">
                  <c:v>-142.48406847979601</c:v>
                </c:pt>
                <c:pt idx="771">
                  <c:v>4.9802063497378803</c:v>
                </c:pt>
                <c:pt idx="772">
                  <c:v>158.65730991043361</c:v>
                </c:pt>
                <c:pt idx="773">
                  <c:v>90.3476987510182</c:v>
                </c:pt>
                <c:pt idx="774">
                  <c:v>48.203012156215998</c:v>
                </c:pt>
                <c:pt idx="775">
                  <c:v>29.3183616348588</c:v>
                </c:pt>
                <c:pt idx="776">
                  <c:v>-3.0088090756662602</c:v>
                </c:pt>
                <c:pt idx="777">
                  <c:v>-14.07863038749506</c:v>
                </c:pt>
                <c:pt idx="778">
                  <c:v>-12.152441728664201</c:v>
                </c:pt>
                <c:pt idx="779">
                  <c:v>-8.0885927464657996</c:v>
                </c:pt>
                <c:pt idx="780">
                  <c:v>-6.0593275668579398</c:v>
                </c:pt>
                <c:pt idx="781">
                  <c:v>-1.4866437649294379</c:v>
                </c:pt>
                <c:pt idx="782">
                  <c:v>-162.1614780817952</c:v>
                </c:pt>
                <c:pt idx="783">
                  <c:v>-116.1559400009636</c:v>
                </c:pt>
                <c:pt idx="784">
                  <c:v>-32.572207172604401</c:v>
                </c:pt>
                <c:pt idx="785">
                  <c:v>16.545349265125701</c:v>
                </c:pt>
                <c:pt idx="786">
                  <c:v>-12.329797553102541</c:v>
                </c:pt>
                <c:pt idx="787">
                  <c:v>51.151861290543202</c:v>
                </c:pt>
                <c:pt idx="788">
                  <c:v>169.5294282267574</c:v>
                </c:pt>
                <c:pt idx="789">
                  <c:v>118.4847726713612</c:v>
                </c:pt>
                <c:pt idx="790">
                  <c:v>63.543195690188597</c:v>
                </c:pt>
                <c:pt idx="791">
                  <c:v>25.542353294748398</c:v>
                </c:pt>
                <c:pt idx="792">
                  <c:v>5.4638637612432603</c:v>
                </c:pt>
                <c:pt idx="793">
                  <c:v>-4.1666385516888997</c:v>
                </c:pt>
                <c:pt idx="794">
                  <c:v>-6.4921042840809999</c:v>
                </c:pt>
                <c:pt idx="795">
                  <c:v>-5.1919169730185999</c:v>
                </c:pt>
                <c:pt idx="796">
                  <c:v>-18.03229210032482</c:v>
                </c:pt>
                <c:pt idx="797">
                  <c:v>-18.531682363891161</c:v>
                </c:pt>
                <c:pt idx="798">
                  <c:v>-20.2000848823882</c:v>
                </c:pt>
                <c:pt idx="799">
                  <c:v>-13.209961559738259</c:v>
                </c:pt>
                <c:pt idx="800">
                  <c:v>-16.122035101631479</c:v>
                </c:pt>
                <c:pt idx="801">
                  <c:v>-8.5334265568165399</c:v>
                </c:pt>
                <c:pt idx="802">
                  <c:v>-10.55973342280814</c:v>
                </c:pt>
                <c:pt idx="803">
                  <c:v>-7.3608993844171398</c:v>
                </c:pt>
                <c:pt idx="804">
                  <c:v>-3.5565637005791402</c:v>
                </c:pt>
                <c:pt idx="805">
                  <c:v>-1.9027540696363381</c:v>
                </c:pt>
                <c:pt idx="806">
                  <c:v>-8.5402273574509806</c:v>
                </c:pt>
                <c:pt idx="807">
                  <c:v>-8.9340596187217596</c:v>
                </c:pt>
                <c:pt idx="808">
                  <c:v>24.430754798633199</c:v>
                </c:pt>
                <c:pt idx="809">
                  <c:v>-7.23441198920146</c:v>
                </c:pt>
                <c:pt idx="810">
                  <c:v>-11.6862612369884</c:v>
                </c:pt>
                <c:pt idx="811">
                  <c:v>-6.7711776789910196</c:v>
                </c:pt>
                <c:pt idx="812">
                  <c:v>-2.7489630533957201</c:v>
                </c:pt>
                <c:pt idx="813">
                  <c:v>-6.4050698554277803</c:v>
                </c:pt>
                <c:pt idx="814">
                  <c:v>51.147312061256002</c:v>
                </c:pt>
                <c:pt idx="815">
                  <c:v>140.776560160965</c:v>
                </c:pt>
                <c:pt idx="816">
                  <c:v>-174.94146571960459</c:v>
                </c:pt>
                <c:pt idx="817">
                  <c:v>-162.84415487342301</c:v>
                </c:pt>
                <c:pt idx="818">
                  <c:v>-82.489026428712606</c:v>
                </c:pt>
                <c:pt idx="819">
                  <c:v>-32.5378697676786</c:v>
                </c:pt>
                <c:pt idx="820">
                  <c:v>-3.0590071624811999</c:v>
                </c:pt>
                <c:pt idx="821">
                  <c:v>13.22000777730578</c:v>
                </c:pt>
                <c:pt idx="822">
                  <c:v>21.3128581608158</c:v>
                </c:pt>
                <c:pt idx="823">
                  <c:v>37.012368152785399</c:v>
                </c:pt>
                <c:pt idx="824">
                  <c:v>27.947242742173</c:v>
                </c:pt>
                <c:pt idx="825">
                  <c:v>64.956586503762196</c:v>
                </c:pt>
                <c:pt idx="826">
                  <c:v>3.86993424511288</c:v>
                </c:pt>
                <c:pt idx="827">
                  <c:v>156.74428797542541</c:v>
                </c:pt>
                <c:pt idx="828">
                  <c:v>-23.3386821512754</c:v>
                </c:pt>
                <c:pt idx="829">
                  <c:v>55.6645366045286</c:v>
                </c:pt>
                <c:pt idx="830">
                  <c:v>-9.7025557647438596</c:v>
                </c:pt>
                <c:pt idx="831">
                  <c:v>89.354173041633999</c:v>
                </c:pt>
                <c:pt idx="832">
                  <c:v>126.3334569099776</c:v>
                </c:pt>
                <c:pt idx="833">
                  <c:v>-151.25152873002639</c:v>
                </c:pt>
                <c:pt idx="834">
                  <c:v>-175.0427098315742</c:v>
                </c:pt>
                <c:pt idx="835">
                  <c:v>44.000355119257001</c:v>
                </c:pt>
                <c:pt idx="836">
                  <c:v>-83.315712093676197</c:v>
                </c:pt>
                <c:pt idx="837">
                  <c:v>151.7001309680048</c:v>
                </c:pt>
                <c:pt idx="838">
                  <c:v>128.35500493472</c:v>
                </c:pt>
                <c:pt idx="839">
                  <c:v>85.015997517676198</c:v>
                </c:pt>
                <c:pt idx="840">
                  <c:v>17.950400331188462</c:v>
                </c:pt>
                <c:pt idx="841">
                  <c:v>9.8373700919375402</c:v>
                </c:pt>
                <c:pt idx="842">
                  <c:v>-37.246438027678003</c:v>
                </c:pt>
                <c:pt idx="843">
                  <c:v>-28.577702994987</c:v>
                </c:pt>
                <c:pt idx="844">
                  <c:v>-41.2249380687688</c:v>
                </c:pt>
                <c:pt idx="845">
                  <c:v>-50.445702811989399</c:v>
                </c:pt>
                <c:pt idx="846">
                  <c:v>-42.237579591539401</c:v>
                </c:pt>
                <c:pt idx="847">
                  <c:v>-31.721934568943599</c:v>
                </c:pt>
                <c:pt idx="848">
                  <c:v>-32.380683656801999</c:v>
                </c:pt>
                <c:pt idx="849">
                  <c:v>-20.843957212732001</c:v>
                </c:pt>
                <c:pt idx="850">
                  <c:v>-17.201512802743618</c:v>
                </c:pt>
                <c:pt idx="851">
                  <c:v>-19.785317191551801</c:v>
                </c:pt>
                <c:pt idx="852">
                  <c:v>-15.777684331377021</c:v>
                </c:pt>
                <c:pt idx="853">
                  <c:v>-14.08352191627392</c:v>
                </c:pt>
                <c:pt idx="854">
                  <c:v>4.7841699275989802</c:v>
                </c:pt>
                <c:pt idx="855">
                  <c:v>5.6959970157763804</c:v>
                </c:pt>
                <c:pt idx="856">
                  <c:v>-24.155746163576399</c:v>
                </c:pt>
                <c:pt idx="857">
                  <c:v>-9.5182872573231201</c:v>
                </c:pt>
                <c:pt idx="858">
                  <c:v>-0.19376572840737619</c:v>
                </c:pt>
                <c:pt idx="859">
                  <c:v>-2.1586808307376399</c:v>
                </c:pt>
                <c:pt idx="860">
                  <c:v>-14.80485090515122</c:v>
                </c:pt>
                <c:pt idx="861">
                  <c:v>-4.6378931979518399</c:v>
                </c:pt>
                <c:pt idx="862">
                  <c:v>-0.1241547355766406</c:v>
                </c:pt>
                <c:pt idx="863">
                  <c:v>-8.5554705149860197</c:v>
                </c:pt>
                <c:pt idx="864">
                  <c:v>-13.81026682575882</c:v>
                </c:pt>
                <c:pt idx="865">
                  <c:v>2.0632088988533801</c:v>
                </c:pt>
                <c:pt idx="866">
                  <c:v>1.097703741209046</c:v>
                </c:pt>
                <c:pt idx="867">
                  <c:v>7.7578660652466596</c:v>
                </c:pt>
                <c:pt idx="868">
                  <c:v>-7.7355592788930396</c:v>
                </c:pt>
                <c:pt idx="869">
                  <c:v>-8.7339476015038198</c:v>
                </c:pt>
                <c:pt idx="870">
                  <c:v>0.77137210609523399</c:v>
                </c:pt>
                <c:pt idx="871">
                  <c:v>7.8702157286939798</c:v>
                </c:pt>
                <c:pt idx="872">
                  <c:v>-4.0684118168206602</c:v>
                </c:pt>
                <c:pt idx="873">
                  <c:v>1.2290954339497839</c:v>
                </c:pt>
                <c:pt idx="874">
                  <c:v>-1.0149052167194601</c:v>
                </c:pt>
                <c:pt idx="875">
                  <c:v>-2.4649649694107998</c:v>
                </c:pt>
                <c:pt idx="876">
                  <c:v>-3.3251780228624801</c:v>
                </c:pt>
                <c:pt idx="877">
                  <c:v>-0.49134291345058001</c:v>
                </c:pt>
                <c:pt idx="878">
                  <c:v>-1.036584615988112</c:v>
                </c:pt>
                <c:pt idx="879">
                  <c:v>-7.88360097997578</c:v>
                </c:pt>
                <c:pt idx="880">
                  <c:v>-3.1179928916584401</c:v>
                </c:pt>
                <c:pt idx="881">
                  <c:v>2.62262275839604</c:v>
                </c:pt>
                <c:pt idx="882">
                  <c:v>7.9469471042577604</c:v>
                </c:pt>
                <c:pt idx="883">
                  <c:v>-9.2438080002401399</c:v>
                </c:pt>
                <c:pt idx="884">
                  <c:v>-152.17901685750201</c:v>
                </c:pt>
                <c:pt idx="885">
                  <c:v>67.632492556047197</c:v>
                </c:pt>
                <c:pt idx="886">
                  <c:v>52.967718547704202</c:v>
                </c:pt>
                <c:pt idx="887">
                  <c:v>47.898888766697198</c:v>
                </c:pt>
                <c:pt idx="888">
                  <c:v>17.489269170350699</c:v>
                </c:pt>
                <c:pt idx="889">
                  <c:v>10.568730814950079</c:v>
                </c:pt>
                <c:pt idx="890">
                  <c:v>3.4390900181748001</c:v>
                </c:pt>
                <c:pt idx="891">
                  <c:v>2.8137222087973401</c:v>
                </c:pt>
                <c:pt idx="892">
                  <c:v>2.2941744096551</c:v>
                </c:pt>
                <c:pt idx="893">
                  <c:v>8.1737867103321804</c:v>
                </c:pt>
                <c:pt idx="894">
                  <c:v>3.5377229178580598</c:v>
                </c:pt>
                <c:pt idx="895">
                  <c:v>1.2903781303091699</c:v>
                </c:pt>
                <c:pt idx="896">
                  <c:v>0.62729125448776601</c:v>
                </c:pt>
                <c:pt idx="897">
                  <c:v>-2.9710767544661598</c:v>
                </c:pt>
                <c:pt idx="898">
                  <c:v>-1.9019666188884341</c:v>
                </c:pt>
                <c:pt idx="899">
                  <c:v>3.5870741112704998</c:v>
                </c:pt>
                <c:pt idx="900">
                  <c:v>-4.2336841957028604</c:v>
                </c:pt>
                <c:pt idx="901">
                  <c:v>2.1726200246646599</c:v>
                </c:pt>
                <c:pt idx="902">
                  <c:v>8.4074310668525403</c:v>
                </c:pt>
                <c:pt idx="903">
                  <c:v>-1.5460530431455439</c:v>
                </c:pt>
                <c:pt idx="904">
                  <c:v>0.25207144123005798</c:v>
                </c:pt>
                <c:pt idx="905">
                  <c:v>-4.1728544125621401</c:v>
                </c:pt>
                <c:pt idx="906">
                  <c:v>-5.1400922335249204</c:v>
                </c:pt>
                <c:pt idx="907">
                  <c:v>-2.3354581916131001</c:v>
                </c:pt>
                <c:pt idx="908">
                  <c:v>1.092821391940842</c:v>
                </c:pt>
                <c:pt idx="909">
                  <c:v>2.37518272099586</c:v>
                </c:pt>
                <c:pt idx="910">
                  <c:v>1.4783935576179059</c:v>
                </c:pt>
                <c:pt idx="911">
                  <c:v>3.2215402594833198</c:v>
                </c:pt>
                <c:pt idx="912">
                  <c:v>2.5716473039030201</c:v>
                </c:pt>
                <c:pt idx="913">
                  <c:v>4.4180581145515401</c:v>
                </c:pt>
                <c:pt idx="914">
                  <c:v>-4.9146090977378796</c:v>
                </c:pt>
                <c:pt idx="915">
                  <c:v>-4.94497631907256</c:v>
                </c:pt>
                <c:pt idx="916">
                  <c:v>-1.56765275653979</c:v>
                </c:pt>
                <c:pt idx="917">
                  <c:v>-0.18798195851801019</c:v>
                </c:pt>
                <c:pt idx="918">
                  <c:v>-3.2723723519035799</c:v>
                </c:pt>
                <c:pt idx="919">
                  <c:v>1.2876090022116979</c:v>
                </c:pt>
                <c:pt idx="920">
                  <c:v>7.2118014254606004</c:v>
                </c:pt>
                <c:pt idx="921">
                  <c:v>5.8092807686650003</c:v>
                </c:pt>
                <c:pt idx="922">
                  <c:v>-10.346782729761181</c:v>
                </c:pt>
                <c:pt idx="923">
                  <c:v>-11.190794614716641</c:v>
                </c:pt>
                <c:pt idx="924">
                  <c:v>0.67120133324767595</c:v>
                </c:pt>
                <c:pt idx="925">
                  <c:v>2.4626364011535999</c:v>
                </c:pt>
                <c:pt idx="926">
                  <c:v>-2.0700741581342399</c:v>
                </c:pt>
                <c:pt idx="927">
                  <c:v>-3.98821567209046</c:v>
                </c:pt>
                <c:pt idx="928">
                  <c:v>4.4824767333803397</c:v>
                </c:pt>
                <c:pt idx="929">
                  <c:v>6.3547961961514403</c:v>
                </c:pt>
                <c:pt idx="930">
                  <c:v>1.6903785905823621</c:v>
                </c:pt>
                <c:pt idx="931">
                  <c:v>-4.4346170188349197</c:v>
                </c:pt>
                <c:pt idx="932">
                  <c:v>-4.0692030834136999</c:v>
                </c:pt>
                <c:pt idx="933">
                  <c:v>0.29731536919764801</c:v>
                </c:pt>
                <c:pt idx="934">
                  <c:v>2.9840257042171401</c:v>
                </c:pt>
                <c:pt idx="935">
                  <c:v>2.1374558348685002</c:v>
                </c:pt>
                <c:pt idx="936">
                  <c:v>0.72347924804634001</c:v>
                </c:pt>
                <c:pt idx="937">
                  <c:v>2.9699904134666002</c:v>
                </c:pt>
                <c:pt idx="938">
                  <c:v>1.8529585669636139</c:v>
                </c:pt>
                <c:pt idx="939">
                  <c:v>-1.2935680573413999</c:v>
                </c:pt>
                <c:pt idx="940">
                  <c:v>-3.9691474513684999</c:v>
                </c:pt>
                <c:pt idx="941">
                  <c:v>3.2429772963593599</c:v>
                </c:pt>
                <c:pt idx="942">
                  <c:v>2.8190033886999002</c:v>
                </c:pt>
                <c:pt idx="943">
                  <c:v>4.0016136887621796</c:v>
                </c:pt>
                <c:pt idx="944">
                  <c:v>8.4941259865333993</c:v>
                </c:pt>
                <c:pt idx="945">
                  <c:v>6.1474512306193203</c:v>
                </c:pt>
                <c:pt idx="946">
                  <c:v>1.2468622612965701</c:v>
                </c:pt>
                <c:pt idx="947">
                  <c:v>-2.6456014258465399</c:v>
                </c:pt>
                <c:pt idx="948">
                  <c:v>-4.9407927520515802</c:v>
                </c:pt>
                <c:pt idx="949">
                  <c:v>1.7725588429750641</c:v>
                </c:pt>
                <c:pt idx="950">
                  <c:v>-1.2529720438999841</c:v>
                </c:pt>
                <c:pt idx="951">
                  <c:v>-6.2393886391831597</c:v>
                </c:pt>
                <c:pt idx="952">
                  <c:v>-1.9281725846050479</c:v>
                </c:pt>
                <c:pt idx="953">
                  <c:v>7.1677375735566597</c:v>
                </c:pt>
                <c:pt idx="954">
                  <c:v>1.417879191444438</c:v>
                </c:pt>
                <c:pt idx="955">
                  <c:v>-2.22544175146328</c:v>
                </c:pt>
                <c:pt idx="956">
                  <c:v>-2.8058390280641801</c:v>
                </c:pt>
                <c:pt idx="957">
                  <c:v>-4.6169424740420002</c:v>
                </c:pt>
                <c:pt idx="958">
                  <c:v>0.80209141746073798</c:v>
                </c:pt>
                <c:pt idx="959">
                  <c:v>0.97218406737027396</c:v>
                </c:pt>
                <c:pt idx="960">
                  <c:v>5.7789241151614403</c:v>
                </c:pt>
                <c:pt idx="961">
                  <c:v>4.5476354379071404</c:v>
                </c:pt>
                <c:pt idx="962">
                  <c:v>8.3232984585488996</c:v>
                </c:pt>
                <c:pt idx="963">
                  <c:v>4.9723604467641195E-4</c:v>
                </c:pt>
                <c:pt idx="964">
                  <c:v>-3.6116276925346198</c:v>
                </c:pt>
                <c:pt idx="965">
                  <c:v>-4.1144448685345196</c:v>
                </c:pt>
                <c:pt idx="966">
                  <c:v>-7.4065522925354603</c:v>
                </c:pt>
                <c:pt idx="967">
                  <c:v>-9.9060748090425204</c:v>
                </c:pt>
                <c:pt idx="968">
                  <c:v>-5.4501487476541204</c:v>
                </c:pt>
                <c:pt idx="969">
                  <c:v>-11.908995341307</c:v>
                </c:pt>
                <c:pt idx="970">
                  <c:v>-5.0727708841424803</c:v>
                </c:pt>
                <c:pt idx="971">
                  <c:v>0.21406361380539399</c:v>
                </c:pt>
                <c:pt idx="972">
                  <c:v>1.1168234325461981</c:v>
                </c:pt>
                <c:pt idx="973">
                  <c:v>3.2040563234577002</c:v>
                </c:pt>
                <c:pt idx="974">
                  <c:v>5.9279091071826802</c:v>
                </c:pt>
                <c:pt idx="975">
                  <c:v>5.7598028631359997</c:v>
                </c:pt>
                <c:pt idx="976">
                  <c:v>-6.4715550289715402</c:v>
                </c:pt>
                <c:pt idx="977">
                  <c:v>-2.6966402217142398</c:v>
                </c:pt>
                <c:pt idx="978">
                  <c:v>1.3575288211029499</c:v>
                </c:pt>
                <c:pt idx="979">
                  <c:v>0.64890863934478604</c:v>
                </c:pt>
                <c:pt idx="980">
                  <c:v>9.6564197109862402</c:v>
                </c:pt>
                <c:pt idx="981">
                  <c:v>10.845710708312859</c:v>
                </c:pt>
                <c:pt idx="982">
                  <c:v>3.96858607993178</c:v>
                </c:pt>
                <c:pt idx="983">
                  <c:v>6.6290889025898796</c:v>
                </c:pt>
                <c:pt idx="984">
                  <c:v>2.4414675164315001</c:v>
                </c:pt>
                <c:pt idx="985">
                  <c:v>-2.6574553110725798</c:v>
                </c:pt>
                <c:pt idx="986">
                  <c:v>-2.5456915391866199</c:v>
                </c:pt>
                <c:pt idx="987">
                  <c:v>-1.564147643879612</c:v>
                </c:pt>
                <c:pt idx="988">
                  <c:v>-4.0468987523993398</c:v>
                </c:pt>
                <c:pt idx="989">
                  <c:v>-9.3657989518623399</c:v>
                </c:pt>
                <c:pt idx="990">
                  <c:v>-4.3203004762460404</c:v>
                </c:pt>
                <c:pt idx="991">
                  <c:v>-3.3446000587500602</c:v>
                </c:pt>
                <c:pt idx="992">
                  <c:v>1.376356323291468</c:v>
                </c:pt>
                <c:pt idx="993">
                  <c:v>5.0400147600979004</c:v>
                </c:pt>
                <c:pt idx="994">
                  <c:v>-3.6394014761823398E-2</c:v>
                </c:pt>
                <c:pt idx="995">
                  <c:v>3.92622635715274</c:v>
                </c:pt>
                <c:pt idx="996">
                  <c:v>10.96128728209494</c:v>
                </c:pt>
                <c:pt idx="997">
                  <c:v>-11.29297081000224</c:v>
                </c:pt>
                <c:pt idx="998">
                  <c:v>-9.5941985512287804</c:v>
                </c:pt>
                <c:pt idx="999">
                  <c:v>0.63083587843671796</c:v>
                </c:pt>
                <c:pt idx="1000">
                  <c:v>-5.6907177769032398</c:v>
                </c:pt>
                <c:pt idx="1001">
                  <c:v>-3.8169817040194398</c:v>
                </c:pt>
                <c:pt idx="1002">
                  <c:v>-9.6987400318630998E-2</c:v>
                </c:pt>
                <c:pt idx="1003">
                  <c:v>-4.1030700184668998</c:v>
                </c:pt>
                <c:pt idx="1004">
                  <c:v>0.71667862738059396</c:v>
                </c:pt>
                <c:pt idx="1005">
                  <c:v>7.6227618728472804</c:v>
                </c:pt>
                <c:pt idx="1006">
                  <c:v>1.278571954922304</c:v>
                </c:pt>
                <c:pt idx="1007">
                  <c:v>1.2308097424378379</c:v>
                </c:pt>
                <c:pt idx="1008">
                  <c:v>5.8845212916690199</c:v>
                </c:pt>
                <c:pt idx="1009">
                  <c:v>0.59501570452901398</c:v>
                </c:pt>
                <c:pt idx="1010">
                  <c:v>-0.34784199472597599</c:v>
                </c:pt>
                <c:pt idx="1011">
                  <c:v>6.1974826581707196</c:v>
                </c:pt>
                <c:pt idx="1012">
                  <c:v>-3.4659409346183199</c:v>
                </c:pt>
                <c:pt idx="1013">
                  <c:v>0.96835729863386</c:v>
                </c:pt>
                <c:pt idx="1014">
                  <c:v>-0.27301903490489998</c:v>
                </c:pt>
                <c:pt idx="1015">
                  <c:v>-4.1950736653846601</c:v>
                </c:pt>
                <c:pt idx="1016">
                  <c:v>-3.2713716593672801</c:v>
                </c:pt>
                <c:pt idx="1017">
                  <c:v>4.57126403009506</c:v>
                </c:pt>
                <c:pt idx="1018">
                  <c:v>5.2758320490122204</c:v>
                </c:pt>
                <c:pt idx="1019">
                  <c:v>-1.649101894361384</c:v>
                </c:pt>
                <c:pt idx="1020">
                  <c:v>0.44910883624700398</c:v>
                </c:pt>
                <c:pt idx="1021">
                  <c:v>4.1055939771798799</c:v>
                </c:pt>
                <c:pt idx="1022">
                  <c:v>-2.51260691013576</c:v>
                </c:pt>
                <c:pt idx="1023">
                  <c:v>-8.0935216186939005</c:v>
                </c:pt>
                <c:pt idx="1024">
                  <c:v>-7.2230354605210598</c:v>
                </c:pt>
                <c:pt idx="1025">
                  <c:v>3.1472590306164401</c:v>
                </c:pt>
                <c:pt idx="1026">
                  <c:v>4.6951338507729004</c:v>
                </c:pt>
                <c:pt idx="1027">
                  <c:v>-5.62870886307046</c:v>
                </c:pt>
                <c:pt idx="1028">
                  <c:v>2.4512015291926801</c:v>
                </c:pt>
                <c:pt idx="1029">
                  <c:v>0.24081243558008</c:v>
                </c:pt>
                <c:pt idx="1030">
                  <c:v>4.3871300558718396</c:v>
                </c:pt>
                <c:pt idx="1031">
                  <c:v>-0.35672348923148001</c:v>
                </c:pt>
                <c:pt idx="1032">
                  <c:v>-0.91484439355129399</c:v>
                </c:pt>
                <c:pt idx="1033">
                  <c:v>-2.0076940805744399</c:v>
                </c:pt>
                <c:pt idx="1034">
                  <c:v>-6.5402941854543597</c:v>
                </c:pt>
                <c:pt idx="1035">
                  <c:v>4.38642012427478</c:v>
                </c:pt>
                <c:pt idx="1036">
                  <c:v>-14.314344609191361</c:v>
                </c:pt>
                <c:pt idx="1037">
                  <c:v>-6.2655418747466003</c:v>
                </c:pt>
                <c:pt idx="1038">
                  <c:v>4.5422448393546402</c:v>
                </c:pt>
                <c:pt idx="1039">
                  <c:v>7.84964803969818</c:v>
                </c:pt>
                <c:pt idx="1040">
                  <c:v>4.0018266785136403</c:v>
                </c:pt>
                <c:pt idx="1041">
                  <c:v>-17.494925937220799</c:v>
                </c:pt>
                <c:pt idx="1042">
                  <c:v>7.1173459212374599</c:v>
                </c:pt>
                <c:pt idx="1043">
                  <c:v>3.8491541952048398</c:v>
                </c:pt>
                <c:pt idx="1044">
                  <c:v>-1.5040805301850899</c:v>
                </c:pt>
                <c:pt idx="1045">
                  <c:v>-7.3012520210832604E-3</c:v>
                </c:pt>
                <c:pt idx="1046">
                  <c:v>0.91746367414577801</c:v>
                </c:pt>
                <c:pt idx="1047">
                  <c:v>0.65648687585440801</c:v>
                </c:pt>
                <c:pt idx="1048">
                  <c:v>5.1888506979341003</c:v>
                </c:pt>
                <c:pt idx="1049">
                  <c:v>3.79790036931242</c:v>
                </c:pt>
                <c:pt idx="1050">
                  <c:v>4.3347624908572602</c:v>
                </c:pt>
                <c:pt idx="1051">
                  <c:v>6.0365816415394002</c:v>
                </c:pt>
                <c:pt idx="1052">
                  <c:v>6.8032752391242601</c:v>
                </c:pt>
                <c:pt idx="1053">
                  <c:v>-3.2932863937516199</c:v>
                </c:pt>
                <c:pt idx="1054">
                  <c:v>-5.4358129317993003</c:v>
                </c:pt>
                <c:pt idx="1055">
                  <c:v>0.59704412944194196</c:v>
                </c:pt>
                <c:pt idx="1056">
                  <c:v>-2.7985559235689199</c:v>
                </c:pt>
                <c:pt idx="1057">
                  <c:v>-1.609838749641338</c:v>
                </c:pt>
                <c:pt idx="1058">
                  <c:v>-0.79828167150603002</c:v>
                </c:pt>
                <c:pt idx="1059">
                  <c:v>1.3167976504054539</c:v>
                </c:pt>
                <c:pt idx="1060">
                  <c:v>11.22777649593764</c:v>
                </c:pt>
                <c:pt idx="1061">
                  <c:v>-1.3104917802354541</c:v>
                </c:pt>
                <c:pt idx="1062">
                  <c:v>1.253077937459254</c:v>
                </c:pt>
                <c:pt idx="1063">
                  <c:v>-1.9521398621816759</c:v>
                </c:pt>
                <c:pt idx="1064">
                  <c:v>-4.6305789228756202</c:v>
                </c:pt>
                <c:pt idx="1065">
                  <c:v>5.7631134443819398</c:v>
                </c:pt>
                <c:pt idx="1066">
                  <c:v>-6.2226891051057596</c:v>
                </c:pt>
                <c:pt idx="1067">
                  <c:v>-5.4512496326033197</c:v>
                </c:pt>
                <c:pt idx="1068">
                  <c:v>3.96001969197494</c:v>
                </c:pt>
                <c:pt idx="1069">
                  <c:v>4.06759833332202</c:v>
                </c:pt>
                <c:pt idx="1070">
                  <c:v>2.36462659496872</c:v>
                </c:pt>
                <c:pt idx="1071">
                  <c:v>1.9891935578275339</c:v>
                </c:pt>
                <c:pt idx="1072">
                  <c:v>-3.0699733988272402</c:v>
                </c:pt>
                <c:pt idx="1073">
                  <c:v>-5.2650156721202803</c:v>
                </c:pt>
                <c:pt idx="1074">
                  <c:v>-4.0036400943686399</c:v>
                </c:pt>
                <c:pt idx="1075">
                  <c:v>-1.4545080548954299</c:v>
                </c:pt>
                <c:pt idx="1076">
                  <c:v>5.7069466147648198</c:v>
                </c:pt>
                <c:pt idx="1077">
                  <c:v>-5.9066787877899998</c:v>
                </c:pt>
                <c:pt idx="1078">
                  <c:v>5.33018670319818</c:v>
                </c:pt>
                <c:pt idx="1079">
                  <c:v>0.98310279610449802</c:v>
                </c:pt>
                <c:pt idx="1080">
                  <c:v>2.9803902330988401</c:v>
                </c:pt>
                <c:pt idx="1081">
                  <c:v>-0.65699809303837797</c:v>
                </c:pt>
                <c:pt idx="1082">
                  <c:v>-0.50874537659758001</c:v>
                </c:pt>
                <c:pt idx="1083">
                  <c:v>-3.5467615393513001</c:v>
                </c:pt>
                <c:pt idx="1084">
                  <c:v>-6.0428109998675597</c:v>
                </c:pt>
                <c:pt idx="1085">
                  <c:v>-0.19986397779184201</c:v>
                </c:pt>
                <c:pt idx="1086">
                  <c:v>3.4169343029848198</c:v>
                </c:pt>
                <c:pt idx="1087">
                  <c:v>-0.81774836936920003</c:v>
                </c:pt>
                <c:pt idx="1088">
                  <c:v>6.0628823732798196</c:v>
                </c:pt>
                <c:pt idx="1089">
                  <c:v>4.5077485580894798</c:v>
                </c:pt>
                <c:pt idx="1090">
                  <c:v>18.318215051236201</c:v>
                </c:pt>
                <c:pt idx="1091">
                  <c:v>-4.7596579206889604</c:v>
                </c:pt>
                <c:pt idx="1092">
                  <c:v>-4.6235706278780002</c:v>
                </c:pt>
                <c:pt idx="1093">
                  <c:v>-1.159405415172192</c:v>
                </c:pt>
                <c:pt idx="1094">
                  <c:v>-1.3260418474335061</c:v>
                </c:pt>
                <c:pt idx="1095">
                  <c:v>-10.051320026873141</c:v>
                </c:pt>
                <c:pt idx="1096">
                  <c:v>-3.1362492112899401</c:v>
                </c:pt>
                <c:pt idx="1097">
                  <c:v>0.50630489892227803</c:v>
                </c:pt>
                <c:pt idx="1098">
                  <c:v>1.157399380558968</c:v>
                </c:pt>
                <c:pt idx="1099">
                  <c:v>4.6605043374315196</c:v>
                </c:pt>
                <c:pt idx="1100">
                  <c:v>1.0856776703320581</c:v>
                </c:pt>
                <c:pt idx="1101">
                  <c:v>-0.38966934669832198</c:v>
                </c:pt>
                <c:pt idx="1102">
                  <c:v>-4.4416496997746</c:v>
                </c:pt>
                <c:pt idx="1103">
                  <c:v>-0.42590580871977601</c:v>
                </c:pt>
                <c:pt idx="1104">
                  <c:v>-6.5984251325096199</c:v>
                </c:pt>
                <c:pt idx="1105">
                  <c:v>-0.63599618876082198</c:v>
                </c:pt>
                <c:pt idx="1106">
                  <c:v>1.505057699204386</c:v>
                </c:pt>
                <c:pt idx="1107">
                  <c:v>11.431068165511579</c:v>
                </c:pt>
                <c:pt idx="1108">
                  <c:v>13.88417454271122</c:v>
                </c:pt>
                <c:pt idx="1109">
                  <c:v>1.342061621582582</c:v>
                </c:pt>
                <c:pt idx="1110">
                  <c:v>-6.50288486149294</c:v>
                </c:pt>
                <c:pt idx="1111">
                  <c:v>-9.4848242267092999</c:v>
                </c:pt>
                <c:pt idx="1112">
                  <c:v>-2.1923566990921199</c:v>
                </c:pt>
                <c:pt idx="1113">
                  <c:v>-3.8822151015099999</c:v>
                </c:pt>
                <c:pt idx="1114">
                  <c:v>4.7277398486850801</c:v>
                </c:pt>
                <c:pt idx="1115">
                  <c:v>3.5247513460230802</c:v>
                </c:pt>
                <c:pt idx="1116">
                  <c:v>1.823752950150666</c:v>
                </c:pt>
                <c:pt idx="1117">
                  <c:v>5.4238735128693598</c:v>
                </c:pt>
                <c:pt idx="1118">
                  <c:v>2.66554590429226</c:v>
                </c:pt>
                <c:pt idx="1119">
                  <c:v>-2.33433214703388</c:v>
                </c:pt>
                <c:pt idx="1120">
                  <c:v>-7.7045970322535604</c:v>
                </c:pt>
                <c:pt idx="1121">
                  <c:v>-7.5134133572224799</c:v>
                </c:pt>
                <c:pt idx="1122">
                  <c:v>-1.5038736271516719</c:v>
                </c:pt>
                <c:pt idx="1123">
                  <c:v>-7.2769419750944003E-2</c:v>
                </c:pt>
                <c:pt idx="1124">
                  <c:v>-5.5005692541342999</c:v>
                </c:pt>
                <c:pt idx="1125">
                  <c:v>1.661114046922826</c:v>
                </c:pt>
                <c:pt idx="1126">
                  <c:v>3.6532912964031601</c:v>
                </c:pt>
                <c:pt idx="1127">
                  <c:v>-4.7603935333665399</c:v>
                </c:pt>
                <c:pt idx="1128">
                  <c:v>2.09351983163622</c:v>
                </c:pt>
                <c:pt idx="1129">
                  <c:v>-1.652070444482264</c:v>
                </c:pt>
                <c:pt idx="1130">
                  <c:v>-2.3159767106344802</c:v>
                </c:pt>
                <c:pt idx="1131">
                  <c:v>1.329934121397004</c:v>
                </c:pt>
                <c:pt idx="1132">
                  <c:v>0.36790164573475398</c:v>
                </c:pt>
                <c:pt idx="1133">
                  <c:v>1.332777117567622</c:v>
                </c:pt>
                <c:pt idx="1134">
                  <c:v>1.867115030688876</c:v>
                </c:pt>
                <c:pt idx="1135">
                  <c:v>2.1095732254592598</c:v>
                </c:pt>
                <c:pt idx="1136">
                  <c:v>1.3707283120865921</c:v>
                </c:pt>
                <c:pt idx="1137">
                  <c:v>4.0060466795135401</c:v>
                </c:pt>
                <c:pt idx="1138">
                  <c:v>0.71354531391174802</c:v>
                </c:pt>
                <c:pt idx="1139">
                  <c:v>-0.57181657391549601</c:v>
                </c:pt>
                <c:pt idx="1140">
                  <c:v>-6.0801426237648197</c:v>
                </c:pt>
                <c:pt idx="1141">
                  <c:v>-4.4671885310853199</c:v>
                </c:pt>
                <c:pt idx="1142">
                  <c:v>-4.0417577814961403</c:v>
                </c:pt>
                <c:pt idx="1143">
                  <c:v>4.3049362935928199</c:v>
                </c:pt>
                <c:pt idx="1144">
                  <c:v>2.1653789188009802</c:v>
                </c:pt>
                <c:pt idx="1145">
                  <c:v>1.5271194361306619</c:v>
                </c:pt>
                <c:pt idx="1146">
                  <c:v>1.849076182188558</c:v>
                </c:pt>
                <c:pt idx="1147">
                  <c:v>-1.9851602487397539</c:v>
                </c:pt>
                <c:pt idx="1148">
                  <c:v>-1.8975922860807919</c:v>
                </c:pt>
                <c:pt idx="1149">
                  <c:v>-0.96335365508783199</c:v>
                </c:pt>
                <c:pt idx="1150">
                  <c:v>0.44982751671729398</c:v>
                </c:pt>
                <c:pt idx="1151">
                  <c:v>-1.8527291962313339</c:v>
                </c:pt>
                <c:pt idx="1152">
                  <c:v>4.6990463436999601</c:v>
                </c:pt>
                <c:pt idx="1153">
                  <c:v>5.3751889935089796</c:v>
                </c:pt>
                <c:pt idx="1154">
                  <c:v>-2.3512509271739002</c:v>
                </c:pt>
                <c:pt idx="1155">
                  <c:v>4.8140139978597398</c:v>
                </c:pt>
                <c:pt idx="1156">
                  <c:v>-4.3934405616401397</c:v>
                </c:pt>
                <c:pt idx="1157">
                  <c:v>-3.57463949578066</c:v>
                </c:pt>
                <c:pt idx="1158">
                  <c:v>-0.52835939260065801</c:v>
                </c:pt>
                <c:pt idx="1159">
                  <c:v>-1.7734744849667701</c:v>
                </c:pt>
                <c:pt idx="1160">
                  <c:v>0.69596208524025605</c:v>
                </c:pt>
                <c:pt idx="1161">
                  <c:v>2.9799174138126601</c:v>
                </c:pt>
                <c:pt idx="1162">
                  <c:v>4.2523187004443601</c:v>
                </c:pt>
                <c:pt idx="1163">
                  <c:v>-3.8416863922107001</c:v>
                </c:pt>
                <c:pt idx="1164">
                  <c:v>-7.0922866372264197</c:v>
                </c:pt>
                <c:pt idx="1165">
                  <c:v>-3.2396567203779001</c:v>
                </c:pt>
                <c:pt idx="1166">
                  <c:v>7.1838067830933801</c:v>
                </c:pt>
                <c:pt idx="1167">
                  <c:v>-4.8513383915064798</c:v>
                </c:pt>
                <c:pt idx="1168">
                  <c:v>-0.23260561031288199</c:v>
                </c:pt>
                <c:pt idx="1169">
                  <c:v>-0.51899235624184803</c:v>
                </c:pt>
                <c:pt idx="1170">
                  <c:v>6.4231719994486998</c:v>
                </c:pt>
                <c:pt idx="1171">
                  <c:v>0.947461312412198</c:v>
                </c:pt>
                <c:pt idx="1172">
                  <c:v>-4.06006388250856</c:v>
                </c:pt>
                <c:pt idx="1173">
                  <c:v>-2.2296196298987998</c:v>
                </c:pt>
                <c:pt idx="1174">
                  <c:v>2.9502106755009998</c:v>
                </c:pt>
                <c:pt idx="1175">
                  <c:v>2.0679918817678602</c:v>
                </c:pt>
                <c:pt idx="1176">
                  <c:v>9.3085631349443592</c:v>
                </c:pt>
                <c:pt idx="1177">
                  <c:v>-158.06148971928519</c:v>
                </c:pt>
                <c:pt idx="1178">
                  <c:v>169.64009912788879</c:v>
                </c:pt>
                <c:pt idx="1179">
                  <c:v>114.7679952883462</c:v>
                </c:pt>
                <c:pt idx="1180">
                  <c:v>69.817246405318997</c:v>
                </c:pt>
                <c:pt idx="1181">
                  <c:v>35.147450148164602</c:v>
                </c:pt>
                <c:pt idx="1182">
                  <c:v>-0.40508500379676399</c:v>
                </c:pt>
                <c:pt idx="1183">
                  <c:v>1.6970018442686761</c:v>
                </c:pt>
                <c:pt idx="1184">
                  <c:v>-15.56862428573824</c:v>
                </c:pt>
                <c:pt idx="1185">
                  <c:v>-12.4226178700009</c:v>
                </c:pt>
                <c:pt idx="1186">
                  <c:v>-21.202920535912799</c:v>
                </c:pt>
                <c:pt idx="1187">
                  <c:v>-16.341166740265681</c:v>
                </c:pt>
                <c:pt idx="1188">
                  <c:v>-15.68371485561422</c:v>
                </c:pt>
                <c:pt idx="1189">
                  <c:v>-15.403416741964559</c:v>
                </c:pt>
                <c:pt idx="1190">
                  <c:v>-21.118804195086199</c:v>
                </c:pt>
                <c:pt idx="1191">
                  <c:v>-33.038183243577002</c:v>
                </c:pt>
                <c:pt idx="1192">
                  <c:v>-0.37203409979625002</c:v>
                </c:pt>
                <c:pt idx="1193">
                  <c:v>-29.267323874252</c:v>
                </c:pt>
                <c:pt idx="1194">
                  <c:v>-36.630208750026597</c:v>
                </c:pt>
                <c:pt idx="1195">
                  <c:v>-8.1113616201685801</c:v>
                </c:pt>
                <c:pt idx="1196">
                  <c:v>-10.06462259189246</c:v>
                </c:pt>
                <c:pt idx="1197">
                  <c:v>-1.975677333271338</c:v>
                </c:pt>
                <c:pt idx="1198">
                  <c:v>14.844148709033179</c:v>
                </c:pt>
                <c:pt idx="1199">
                  <c:v>-10.486043886866421</c:v>
                </c:pt>
                <c:pt idx="1200">
                  <c:v>5.7847615359562399</c:v>
                </c:pt>
                <c:pt idx="1201">
                  <c:v>-44.796146028162802</c:v>
                </c:pt>
                <c:pt idx="1202">
                  <c:v>27.083650629209401</c:v>
                </c:pt>
                <c:pt idx="1203">
                  <c:v>21.3183249270182</c:v>
                </c:pt>
                <c:pt idx="1204">
                  <c:v>-47.729886531643601</c:v>
                </c:pt>
                <c:pt idx="1205">
                  <c:v>-13.11798277631274</c:v>
                </c:pt>
                <c:pt idx="1206">
                  <c:v>4.6063692027511403</c:v>
                </c:pt>
                <c:pt idx="1207">
                  <c:v>-0.1842589788048386</c:v>
                </c:pt>
                <c:pt idx="1208">
                  <c:v>27.526300528233001</c:v>
                </c:pt>
                <c:pt idx="1209">
                  <c:v>-156.03000326677699</c:v>
                </c:pt>
                <c:pt idx="1210">
                  <c:v>-112.92947694925221</c:v>
                </c:pt>
                <c:pt idx="1211">
                  <c:v>-118.5300829517674</c:v>
                </c:pt>
                <c:pt idx="1212">
                  <c:v>-81.150683697931399</c:v>
                </c:pt>
                <c:pt idx="1213">
                  <c:v>-18.56677923638016</c:v>
                </c:pt>
                <c:pt idx="1214">
                  <c:v>17.129087779964681</c:v>
                </c:pt>
                <c:pt idx="1215">
                  <c:v>6.8964688249073403</c:v>
                </c:pt>
                <c:pt idx="1216">
                  <c:v>-0.32542547932068799</c:v>
                </c:pt>
                <c:pt idx="1217">
                  <c:v>9.3542640520996994</c:v>
                </c:pt>
                <c:pt idx="1218">
                  <c:v>-3.11129009491696</c:v>
                </c:pt>
                <c:pt idx="1219">
                  <c:v>-1.9663889765138141E-2</c:v>
                </c:pt>
              </c:numCache>
            </c:numRef>
          </c:val>
          <c:smooth val="0"/>
          <c:extLst>
            <c:ext xmlns:c16="http://schemas.microsoft.com/office/drawing/2014/chart" uri="{C3380CC4-5D6E-409C-BE32-E72D297353CC}">
              <c16:uniqueId val="{00000001-676D-4D06-9E5A-31D749128B9F}"/>
            </c:ext>
          </c:extLst>
        </c:ser>
        <c:ser>
          <c:idx val="2"/>
          <c:order val="2"/>
          <c:spPr>
            <a:ln w="28575" cap="rnd">
              <a:solidFill>
                <a:schemeClr val="accent3"/>
              </a:solidFill>
              <a:round/>
            </a:ln>
            <a:effectLst/>
          </c:spPr>
          <c:marker>
            <c:symbol val="none"/>
          </c:marker>
          <c:cat>
            <c:numRef>
              <c:f>Sweden_Belgium_600LPF_125Ah!$A$2:$A$1221</c:f>
              <c:numCache>
                <c:formatCode>General</c:formatCode>
                <c:ptCount val="122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numCache>
            </c:numRef>
          </c:cat>
          <c:val>
            <c:numRef>
              <c:f>Sweden_Belgium_600LPF_125Ah!$G$2:$G$1221</c:f>
              <c:numCache>
                <c:formatCode>General</c:formatCode>
                <c:ptCount val="1220"/>
                <c:pt idx="0">
                  <c:v>0</c:v>
                </c:pt>
                <c:pt idx="1">
                  <c:v>0.15000356422751582</c:v>
                </c:pt>
                <c:pt idx="2">
                  <c:v>0.91767882222846009</c:v>
                </c:pt>
                <c:pt idx="3">
                  <c:v>40.603440087710375</c:v>
                </c:pt>
                <c:pt idx="4">
                  <c:v>94.840536081909605</c:v>
                </c:pt>
                <c:pt idx="5">
                  <c:v>296.68631992434899</c:v>
                </c:pt>
                <c:pt idx="6">
                  <c:v>387.385184339658</c:v>
                </c:pt>
                <c:pt idx="7">
                  <c:v>377.4960814220442</c:v>
                </c:pt>
                <c:pt idx="8">
                  <c:v>329.61218107700245</c:v>
                </c:pt>
                <c:pt idx="9">
                  <c:v>328.73756537594249</c:v>
                </c:pt>
                <c:pt idx="10">
                  <c:v>699.77657028086549</c:v>
                </c:pt>
                <c:pt idx="11">
                  <c:v>967.98781663623004</c:v>
                </c:pt>
                <c:pt idx="12">
                  <c:v>1070.375632623126</c:v>
                </c:pt>
                <c:pt idx="13">
                  <c:v>1107.7331302780469</c:v>
                </c:pt>
                <c:pt idx="14">
                  <c:v>1123.9576865226629</c:v>
                </c:pt>
                <c:pt idx="15">
                  <c:v>1130.9373737669339</c:v>
                </c:pt>
                <c:pt idx="16">
                  <c:v>1135.4815359097561</c:v>
                </c:pt>
                <c:pt idx="17">
                  <c:v>1137.0697011762479</c:v>
                </c:pt>
                <c:pt idx="18">
                  <c:v>1135.368554027013</c:v>
                </c:pt>
                <c:pt idx="19">
                  <c:v>1132.998806362383</c:v>
                </c:pt>
                <c:pt idx="20">
                  <c:v>1130.1282981908639</c:v>
                </c:pt>
                <c:pt idx="21">
                  <c:v>1126.885349482749</c:v>
                </c:pt>
                <c:pt idx="22">
                  <c:v>1123.359284505447</c:v>
                </c:pt>
                <c:pt idx="23">
                  <c:v>1119.1892658669631</c:v>
                </c:pt>
                <c:pt idx="24">
                  <c:v>1115.631973213965</c:v>
                </c:pt>
                <c:pt idx="25">
                  <c:v>1112.967099763956</c:v>
                </c:pt>
                <c:pt idx="26">
                  <c:v>1110.3248991428638</c:v>
                </c:pt>
                <c:pt idx="27">
                  <c:v>1107.9238141185929</c:v>
                </c:pt>
                <c:pt idx="28">
                  <c:v>1105.513371586962</c:v>
                </c:pt>
                <c:pt idx="29">
                  <c:v>1104.3267305850181</c:v>
                </c:pt>
                <c:pt idx="30">
                  <c:v>1103.8701538955611</c:v>
                </c:pt>
                <c:pt idx="31">
                  <c:v>1102.639319385084</c:v>
                </c:pt>
                <c:pt idx="32">
                  <c:v>1106.9072842499011</c:v>
                </c:pt>
                <c:pt idx="33">
                  <c:v>1115.5692718415789</c:v>
                </c:pt>
                <c:pt idx="34">
                  <c:v>1122.721864325586</c:v>
                </c:pt>
                <c:pt idx="35">
                  <c:v>1129.4279444434139</c:v>
                </c:pt>
                <c:pt idx="36">
                  <c:v>1136.275737787962</c:v>
                </c:pt>
                <c:pt idx="37">
                  <c:v>1140.9888008179171</c:v>
                </c:pt>
                <c:pt idx="38">
                  <c:v>1142.0824932245521</c:v>
                </c:pt>
                <c:pt idx="39">
                  <c:v>1142.503327300617</c:v>
                </c:pt>
                <c:pt idx="40">
                  <c:v>1142.493488210745</c:v>
                </c:pt>
                <c:pt idx="41">
                  <c:v>1141.377566489361</c:v>
                </c:pt>
                <c:pt idx="42">
                  <c:v>1140.1795574994781</c:v>
                </c:pt>
                <c:pt idx="43">
                  <c:v>1140.3356130730081</c:v>
                </c:pt>
                <c:pt idx="44">
                  <c:v>1141.3480962509911</c:v>
                </c:pt>
                <c:pt idx="45">
                  <c:v>1141.069346597367</c:v>
                </c:pt>
                <c:pt idx="46">
                  <c:v>1139.596802440785</c:v>
                </c:pt>
                <c:pt idx="47">
                  <c:v>1137.55666385205</c:v>
                </c:pt>
                <c:pt idx="48">
                  <c:v>1134.795295305405</c:v>
                </c:pt>
                <c:pt idx="49">
                  <c:v>1133.286494949459</c:v>
                </c:pt>
                <c:pt idx="50">
                  <c:v>1134.4775474933999</c:v>
                </c:pt>
                <c:pt idx="51">
                  <c:v>1135.9872168804</c:v>
                </c:pt>
                <c:pt idx="52">
                  <c:v>1136.8103341778731</c:v>
                </c:pt>
                <c:pt idx="53">
                  <c:v>1137.041535221091</c:v>
                </c:pt>
                <c:pt idx="54">
                  <c:v>1137.4798836280681</c:v>
                </c:pt>
                <c:pt idx="55">
                  <c:v>1137.373163478162</c:v>
                </c:pt>
                <c:pt idx="56">
                  <c:v>1136.4434166336209</c:v>
                </c:pt>
                <c:pt idx="57">
                  <c:v>1135.2165517614239</c:v>
                </c:pt>
                <c:pt idx="58">
                  <c:v>1133.365294011897</c:v>
                </c:pt>
                <c:pt idx="59">
                  <c:v>1131.5538403786711</c:v>
                </c:pt>
                <c:pt idx="60">
                  <c:v>1130.777338570542</c:v>
                </c:pt>
                <c:pt idx="61">
                  <c:v>1131.6916228885741</c:v>
                </c:pt>
                <c:pt idx="62">
                  <c:v>1133.0300517297389</c:v>
                </c:pt>
                <c:pt idx="63">
                  <c:v>1134.8606366338229</c:v>
                </c:pt>
                <c:pt idx="64">
                  <c:v>1139.5411898031721</c:v>
                </c:pt>
                <c:pt idx="65">
                  <c:v>1145.1012148481759</c:v>
                </c:pt>
                <c:pt idx="66">
                  <c:v>1145.815158421233</c:v>
                </c:pt>
                <c:pt idx="67">
                  <c:v>1143.3536689944422</c:v>
                </c:pt>
                <c:pt idx="68">
                  <c:v>1140.7600697709331</c:v>
                </c:pt>
                <c:pt idx="69">
                  <c:v>1139.5035627751261</c:v>
                </c:pt>
                <c:pt idx="70">
                  <c:v>1140.3126753588269</c:v>
                </c:pt>
                <c:pt idx="71">
                  <c:v>1145.626548011451</c:v>
                </c:pt>
                <c:pt idx="72">
                  <c:v>1148.9299309393919</c:v>
                </c:pt>
                <c:pt idx="73">
                  <c:v>1144.9119668566859</c:v>
                </c:pt>
                <c:pt idx="74">
                  <c:v>1139.5414745885339</c:v>
                </c:pt>
                <c:pt idx="75">
                  <c:v>1136.9392860400831</c:v>
                </c:pt>
                <c:pt idx="76">
                  <c:v>1134.4577153716439</c:v>
                </c:pt>
                <c:pt idx="77">
                  <c:v>1130.559313418478</c:v>
                </c:pt>
                <c:pt idx="78">
                  <c:v>1128.4949236359239</c:v>
                </c:pt>
                <c:pt idx="79">
                  <c:v>1128.4317911946869</c:v>
                </c:pt>
                <c:pt idx="80">
                  <c:v>1128.892787602497</c:v>
                </c:pt>
                <c:pt idx="81">
                  <c:v>1126.171471602438</c:v>
                </c:pt>
                <c:pt idx="82">
                  <c:v>1122.5241714279509</c:v>
                </c:pt>
                <c:pt idx="83">
                  <c:v>1122.1468088426011</c:v>
                </c:pt>
                <c:pt idx="84">
                  <c:v>1122.504165635931</c:v>
                </c:pt>
                <c:pt idx="85">
                  <c:v>1122.105913011369</c:v>
                </c:pt>
                <c:pt idx="86">
                  <c:v>1122.4515271516379</c:v>
                </c:pt>
                <c:pt idx="87">
                  <c:v>1123.957850006007</c:v>
                </c:pt>
                <c:pt idx="88">
                  <c:v>1125.54230509125</c:v>
                </c:pt>
                <c:pt idx="89">
                  <c:v>1126.3489466763961</c:v>
                </c:pt>
                <c:pt idx="90">
                  <c:v>1125.6408152927281</c:v>
                </c:pt>
                <c:pt idx="91">
                  <c:v>1124.5458564602911</c:v>
                </c:pt>
                <c:pt idx="92">
                  <c:v>1124.9195908427641</c:v>
                </c:pt>
                <c:pt idx="93">
                  <c:v>1126.797100425684</c:v>
                </c:pt>
                <c:pt idx="94">
                  <c:v>1129.1808449115449</c:v>
                </c:pt>
                <c:pt idx="95">
                  <c:v>1131.2830823388122</c:v>
                </c:pt>
                <c:pt idx="96">
                  <c:v>1133.3954503496429</c:v>
                </c:pt>
                <c:pt idx="97">
                  <c:v>1134.94352801994</c:v>
                </c:pt>
                <c:pt idx="98">
                  <c:v>1135.0499884934941</c:v>
                </c:pt>
                <c:pt idx="99">
                  <c:v>1134.108267232896</c:v>
                </c:pt>
                <c:pt idx="100">
                  <c:v>1133.260989836157</c:v>
                </c:pt>
                <c:pt idx="101">
                  <c:v>1132.644589546491</c:v>
                </c:pt>
                <c:pt idx="102">
                  <c:v>1131.8212468498141</c:v>
                </c:pt>
                <c:pt idx="103">
                  <c:v>1131.4032442304849</c:v>
                </c:pt>
                <c:pt idx="104">
                  <c:v>1132.149161930769</c:v>
                </c:pt>
                <c:pt idx="105">
                  <c:v>1133.9990529100921</c:v>
                </c:pt>
                <c:pt idx="106">
                  <c:v>1136.46404571516</c:v>
                </c:pt>
                <c:pt idx="107">
                  <c:v>1137.7645501391189</c:v>
                </c:pt>
                <c:pt idx="108">
                  <c:v>1136.8701060523019</c:v>
                </c:pt>
                <c:pt idx="109">
                  <c:v>1135.2528485868779</c:v>
                </c:pt>
                <c:pt idx="110">
                  <c:v>1134.691884795933</c:v>
                </c:pt>
                <c:pt idx="111">
                  <c:v>1133.9088293308409</c:v>
                </c:pt>
                <c:pt idx="112">
                  <c:v>1132.4358887246281</c:v>
                </c:pt>
                <c:pt idx="113">
                  <c:v>1133.021728145538</c:v>
                </c:pt>
                <c:pt idx="114">
                  <c:v>1134.451304283933</c:v>
                </c:pt>
                <c:pt idx="115">
                  <c:v>1135.0991129782049</c:v>
                </c:pt>
                <c:pt idx="116">
                  <c:v>1136.5890035563621</c:v>
                </c:pt>
                <c:pt idx="117">
                  <c:v>1136.9508026263111</c:v>
                </c:pt>
                <c:pt idx="118">
                  <c:v>1136.011592886741</c:v>
                </c:pt>
                <c:pt idx="119">
                  <c:v>1136.4353293220099</c:v>
                </c:pt>
                <c:pt idx="120">
                  <c:v>1137.02361372153</c:v>
                </c:pt>
                <c:pt idx="121">
                  <c:v>1137.364208545572</c:v>
                </c:pt>
                <c:pt idx="122">
                  <c:v>1140.2328645535949</c:v>
                </c:pt>
                <c:pt idx="123">
                  <c:v>1142.5204423394459</c:v>
                </c:pt>
                <c:pt idx="124">
                  <c:v>1142.6261571486</c:v>
                </c:pt>
                <c:pt idx="125">
                  <c:v>1143.857686423788</c:v>
                </c:pt>
                <c:pt idx="126">
                  <c:v>1145.3364056748871</c:v>
                </c:pt>
                <c:pt idx="127">
                  <c:v>1145.5388864568629</c:v>
                </c:pt>
                <c:pt idx="128">
                  <c:v>1145.5012426549499</c:v>
                </c:pt>
                <c:pt idx="129">
                  <c:v>1149.3294190165439</c:v>
                </c:pt>
                <c:pt idx="130">
                  <c:v>1151.545316212017</c:v>
                </c:pt>
                <c:pt idx="131">
                  <c:v>1149.3210197503529</c:v>
                </c:pt>
                <c:pt idx="132">
                  <c:v>1152.214644123324</c:v>
                </c:pt>
                <c:pt idx="133">
                  <c:v>1013.702725730457</c:v>
                </c:pt>
                <c:pt idx="134">
                  <c:v>865.72165386545453</c:v>
                </c:pt>
                <c:pt idx="135">
                  <c:v>814.64949759870001</c:v>
                </c:pt>
                <c:pt idx="136">
                  <c:v>778.04805657598013</c:v>
                </c:pt>
                <c:pt idx="137">
                  <c:v>751.71237737742354</c:v>
                </c:pt>
                <c:pt idx="138">
                  <c:v>735.48928449542245</c:v>
                </c:pt>
                <c:pt idx="139">
                  <c:v>730.80168302386983</c:v>
                </c:pt>
                <c:pt idx="140">
                  <c:v>726.4893378428784</c:v>
                </c:pt>
                <c:pt idx="141">
                  <c:v>719.81681491841141</c:v>
                </c:pt>
                <c:pt idx="142">
                  <c:v>715.88189355118197</c:v>
                </c:pt>
                <c:pt idx="143">
                  <c:v>717.02730290920681</c:v>
                </c:pt>
                <c:pt idx="144">
                  <c:v>723.83338101382105</c:v>
                </c:pt>
                <c:pt idx="145">
                  <c:v>727.82295198716156</c:v>
                </c:pt>
                <c:pt idx="146">
                  <c:v>729.17554293110607</c:v>
                </c:pt>
                <c:pt idx="147">
                  <c:v>734.17165641710278</c:v>
                </c:pt>
                <c:pt idx="148">
                  <c:v>739.36495830394801</c:v>
                </c:pt>
                <c:pt idx="149">
                  <c:v>741.46984981677724</c:v>
                </c:pt>
                <c:pt idx="150">
                  <c:v>744.85463807839051</c:v>
                </c:pt>
                <c:pt idx="151">
                  <c:v>748.04834123930698</c:v>
                </c:pt>
                <c:pt idx="152">
                  <c:v>747.26720905902846</c:v>
                </c:pt>
                <c:pt idx="153">
                  <c:v>746.28064071594906</c:v>
                </c:pt>
                <c:pt idx="154">
                  <c:v>746.09180685140757</c:v>
                </c:pt>
                <c:pt idx="155">
                  <c:v>745.40174190197308</c:v>
                </c:pt>
                <c:pt idx="156">
                  <c:v>746.29278704633589</c:v>
                </c:pt>
                <c:pt idx="157">
                  <c:v>748.39383665762307</c:v>
                </c:pt>
                <c:pt idx="158">
                  <c:v>749.98730206088919</c:v>
                </c:pt>
                <c:pt idx="159">
                  <c:v>753.02679172627347</c:v>
                </c:pt>
                <c:pt idx="160">
                  <c:v>754.67677116979348</c:v>
                </c:pt>
                <c:pt idx="161">
                  <c:v>754.04292678376021</c:v>
                </c:pt>
                <c:pt idx="162">
                  <c:v>755.96936268930392</c:v>
                </c:pt>
                <c:pt idx="163">
                  <c:v>756.5840701875278</c:v>
                </c:pt>
                <c:pt idx="164">
                  <c:v>755.20002624581241</c:v>
                </c:pt>
                <c:pt idx="165">
                  <c:v>756.15627126230106</c:v>
                </c:pt>
                <c:pt idx="166">
                  <c:v>757.52447778242731</c:v>
                </c:pt>
                <c:pt idx="167">
                  <c:v>757.52579547358823</c:v>
                </c:pt>
                <c:pt idx="168">
                  <c:v>757.53040363894615</c:v>
                </c:pt>
                <c:pt idx="169">
                  <c:v>755.4769201292977</c:v>
                </c:pt>
                <c:pt idx="170">
                  <c:v>751.57487030150821</c:v>
                </c:pt>
                <c:pt idx="171">
                  <c:v>748.22140122519511</c:v>
                </c:pt>
                <c:pt idx="172">
                  <c:v>745.52113452235142</c:v>
                </c:pt>
                <c:pt idx="173">
                  <c:v>743.48800261816234</c:v>
                </c:pt>
                <c:pt idx="174">
                  <c:v>742.36932334625033</c:v>
                </c:pt>
                <c:pt idx="175">
                  <c:v>742.2653621622735</c:v>
                </c:pt>
                <c:pt idx="176">
                  <c:v>745.11707485748229</c:v>
                </c:pt>
                <c:pt idx="177">
                  <c:v>749.23607857840113</c:v>
                </c:pt>
                <c:pt idx="178">
                  <c:v>751.01719226875832</c:v>
                </c:pt>
                <c:pt idx="179">
                  <c:v>751.93746797874155</c:v>
                </c:pt>
                <c:pt idx="180">
                  <c:v>750.73106424310743</c:v>
                </c:pt>
                <c:pt idx="181">
                  <c:v>748.21160759203258</c:v>
                </c:pt>
                <c:pt idx="182">
                  <c:v>747.79755909968969</c:v>
                </c:pt>
                <c:pt idx="183">
                  <c:v>746.84246044301199</c:v>
                </c:pt>
                <c:pt idx="184">
                  <c:v>745.10504357480454</c:v>
                </c:pt>
                <c:pt idx="185">
                  <c:v>745.0866710586306</c:v>
                </c:pt>
                <c:pt idx="186">
                  <c:v>745.05677104379424</c:v>
                </c:pt>
                <c:pt idx="187">
                  <c:v>744.12997482964045</c:v>
                </c:pt>
                <c:pt idx="188">
                  <c:v>743.12307712815755</c:v>
                </c:pt>
                <c:pt idx="189">
                  <c:v>741.66153130092789</c:v>
                </c:pt>
                <c:pt idx="190">
                  <c:v>739.30896495866079</c:v>
                </c:pt>
                <c:pt idx="191">
                  <c:v>738.17685550396709</c:v>
                </c:pt>
                <c:pt idx="192">
                  <c:v>739.59142897538186</c:v>
                </c:pt>
                <c:pt idx="193">
                  <c:v>740.58880569327994</c:v>
                </c:pt>
                <c:pt idx="194">
                  <c:v>740.61701468738556</c:v>
                </c:pt>
                <c:pt idx="195">
                  <c:v>741.46863140921698</c:v>
                </c:pt>
                <c:pt idx="196">
                  <c:v>742.66141059472318</c:v>
                </c:pt>
                <c:pt idx="197">
                  <c:v>743.11792600833178</c:v>
                </c:pt>
                <c:pt idx="198">
                  <c:v>745.09263376526792</c:v>
                </c:pt>
                <c:pt idx="199">
                  <c:v>748.14082969027857</c:v>
                </c:pt>
                <c:pt idx="200">
                  <c:v>747.66565789093625</c:v>
                </c:pt>
                <c:pt idx="201">
                  <c:v>745.85090575158301</c:v>
                </c:pt>
                <c:pt idx="202">
                  <c:v>745.47101979326169</c:v>
                </c:pt>
                <c:pt idx="203">
                  <c:v>742.74829746610681</c:v>
                </c:pt>
                <c:pt idx="204">
                  <c:v>738.3876644554839</c:v>
                </c:pt>
                <c:pt idx="205">
                  <c:v>736.5437502593104</c:v>
                </c:pt>
                <c:pt idx="206">
                  <c:v>735.21486193783494</c:v>
                </c:pt>
                <c:pt idx="207">
                  <c:v>733.43886136560445</c:v>
                </c:pt>
                <c:pt idx="208">
                  <c:v>735.10451288236618</c:v>
                </c:pt>
                <c:pt idx="209">
                  <c:v>738.39245112018455</c:v>
                </c:pt>
                <c:pt idx="210">
                  <c:v>741.00133003580459</c:v>
                </c:pt>
                <c:pt idx="211">
                  <c:v>744.02213257032849</c:v>
                </c:pt>
                <c:pt idx="212">
                  <c:v>744.87950214032981</c:v>
                </c:pt>
                <c:pt idx="213">
                  <c:v>743.16043810811607</c:v>
                </c:pt>
                <c:pt idx="214">
                  <c:v>743.76518722825767</c:v>
                </c:pt>
                <c:pt idx="215">
                  <c:v>744.383533388616</c:v>
                </c:pt>
                <c:pt idx="216">
                  <c:v>743.13380752824787</c:v>
                </c:pt>
                <c:pt idx="217">
                  <c:v>743.41729779609238</c:v>
                </c:pt>
                <c:pt idx="218">
                  <c:v>741.3028281032058</c:v>
                </c:pt>
                <c:pt idx="219">
                  <c:v>737.6187421704509</c:v>
                </c:pt>
                <c:pt idx="220">
                  <c:v>737.60131942627777</c:v>
                </c:pt>
                <c:pt idx="221">
                  <c:v>738.10404368710283</c:v>
                </c:pt>
                <c:pt idx="222">
                  <c:v>737.17905395036701</c:v>
                </c:pt>
                <c:pt idx="223">
                  <c:v>736.77938998683692</c:v>
                </c:pt>
                <c:pt idx="224">
                  <c:v>738.33206826907258</c:v>
                </c:pt>
                <c:pt idx="225">
                  <c:v>741.78301401995213</c:v>
                </c:pt>
                <c:pt idx="226">
                  <c:v>742.12683126580623</c:v>
                </c:pt>
                <c:pt idx="227">
                  <c:v>742.38212274876901</c:v>
                </c:pt>
                <c:pt idx="228">
                  <c:v>744.53856174783448</c:v>
                </c:pt>
                <c:pt idx="229">
                  <c:v>744.26594580775077</c:v>
                </c:pt>
                <c:pt idx="230">
                  <c:v>744.527078076159</c:v>
                </c:pt>
                <c:pt idx="231">
                  <c:v>747.1721701489347</c:v>
                </c:pt>
                <c:pt idx="232">
                  <c:v>746.30509673350582</c:v>
                </c:pt>
                <c:pt idx="233">
                  <c:v>743.69477373847474</c:v>
                </c:pt>
                <c:pt idx="234">
                  <c:v>743.31076349421085</c:v>
                </c:pt>
                <c:pt idx="235">
                  <c:v>742.00482290647619</c:v>
                </c:pt>
                <c:pt idx="236">
                  <c:v>739.75751449140148</c:v>
                </c:pt>
                <c:pt idx="237">
                  <c:v>739.61625376645293</c:v>
                </c:pt>
                <c:pt idx="238">
                  <c:v>740.43633580732887</c:v>
                </c:pt>
                <c:pt idx="239">
                  <c:v>740.08168331973934</c:v>
                </c:pt>
                <c:pt idx="240">
                  <c:v>739.67968175840281</c:v>
                </c:pt>
                <c:pt idx="241">
                  <c:v>739.40102685171814</c:v>
                </c:pt>
                <c:pt idx="242">
                  <c:v>740.25645184265761</c:v>
                </c:pt>
                <c:pt idx="243">
                  <c:v>741.19119772617535</c:v>
                </c:pt>
                <c:pt idx="244">
                  <c:v>740.71027696264377</c:v>
                </c:pt>
                <c:pt idx="245">
                  <c:v>738.9845670866257</c:v>
                </c:pt>
                <c:pt idx="246">
                  <c:v>737.04070031544188</c:v>
                </c:pt>
                <c:pt idx="247">
                  <c:v>735.47440257097435</c:v>
                </c:pt>
                <c:pt idx="248">
                  <c:v>733.42951139504885</c:v>
                </c:pt>
                <c:pt idx="249">
                  <c:v>732.09247397615525</c:v>
                </c:pt>
                <c:pt idx="250">
                  <c:v>732.5990820719361</c:v>
                </c:pt>
                <c:pt idx="251">
                  <c:v>733.98474205063121</c:v>
                </c:pt>
                <c:pt idx="252">
                  <c:v>736.02042363180715</c:v>
                </c:pt>
                <c:pt idx="253">
                  <c:v>739.6575687881442</c:v>
                </c:pt>
                <c:pt idx="254">
                  <c:v>743.32776102731373</c:v>
                </c:pt>
                <c:pt idx="255">
                  <c:v>744.48294786205383</c:v>
                </c:pt>
                <c:pt idx="256">
                  <c:v>743.50852522461264</c:v>
                </c:pt>
                <c:pt idx="257">
                  <c:v>742.79645513100456</c:v>
                </c:pt>
                <c:pt idx="258">
                  <c:v>743.40739208594334</c:v>
                </c:pt>
                <c:pt idx="259">
                  <c:v>742.74314513771253</c:v>
                </c:pt>
                <c:pt idx="260">
                  <c:v>740.54073439193394</c:v>
                </c:pt>
                <c:pt idx="261">
                  <c:v>740.18823209259835</c:v>
                </c:pt>
                <c:pt idx="262">
                  <c:v>741.24517460064123</c:v>
                </c:pt>
                <c:pt idx="263">
                  <c:v>743.40953507447909</c:v>
                </c:pt>
                <c:pt idx="264">
                  <c:v>748.0443831443622</c:v>
                </c:pt>
                <c:pt idx="265">
                  <c:v>752.94571536299793</c:v>
                </c:pt>
                <c:pt idx="266">
                  <c:v>753.71523664062784</c:v>
                </c:pt>
                <c:pt idx="267">
                  <c:v>753.13237453021168</c:v>
                </c:pt>
                <c:pt idx="268">
                  <c:v>752.69375555697729</c:v>
                </c:pt>
                <c:pt idx="269">
                  <c:v>751.97789136927997</c:v>
                </c:pt>
                <c:pt idx="270">
                  <c:v>750.92589072340559</c:v>
                </c:pt>
                <c:pt idx="271">
                  <c:v>748.40066688118941</c:v>
                </c:pt>
                <c:pt idx="272">
                  <c:v>747.21923634705036</c:v>
                </c:pt>
                <c:pt idx="273">
                  <c:v>745.87536045870127</c:v>
                </c:pt>
                <c:pt idx="274">
                  <c:v>745.05490042586666</c:v>
                </c:pt>
                <c:pt idx="275">
                  <c:v>748.20070147666411</c:v>
                </c:pt>
                <c:pt idx="276">
                  <c:v>752.68535802033875</c:v>
                </c:pt>
                <c:pt idx="277">
                  <c:v>756.82261788192091</c:v>
                </c:pt>
                <c:pt idx="278">
                  <c:v>760.02259892540314</c:v>
                </c:pt>
                <c:pt idx="279">
                  <c:v>761.21997470998281</c:v>
                </c:pt>
                <c:pt idx="280">
                  <c:v>761.79193447774776</c:v>
                </c:pt>
                <c:pt idx="281">
                  <c:v>761.04773875360888</c:v>
                </c:pt>
                <c:pt idx="282">
                  <c:v>757.71422195332502</c:v>
                </c:pt>
                <c:pt idx="283">
                  <c:v>753.35482147780442</c:v>
                </c:pt>
                <c:pt idx="284">
                  <c:v>749.85771200811666</c:v>
                </c:pt>
                <c:pt idx="285">
                  <c:v>747.57339017976233</c:v>
                </c:pt>
                <c:pt idx="286">
                  <c:v>745.39883896733522</c:v>
                </c:pt>
                <c:pt idx="287">
                  <c:v>744.98489915573964</c:v>
                </c:pt>
                <c:pt idx="288">
                  <c:v>747.27305045526418</c:v>
                </c:pt>
                <c:pt idx="289">
                  <c:v>747.67684835198781</c:v>
                </c:pt>
                <c:pt idx="290">
                  <c:v>745.9597322674731</c:v>
                </c:pt>
                <c:pt idx="291">
                  <c:v>745.58570447909335</c:v>
                </c:pt>
                <c:pt idx="292">
                  <c:v>745.10560130026852</c:v>
                </c:pt>
                <c:pt idx="293">
                  <c:v>742.87317706398903</c:v>
                </c:pt>
                <c:pt idx="294">
                  <c:v>740.61234094363385</c:v>
                </c:pt>
                <c:pt idx="295">
                  <c:v>739.26887185406258</c:v>
                </c:pt>
                <c:pt idx="296">
                  <c:v>737.99978195601727</c:v>
                </c:pt>
                <c:pt idx="297">
                  <c:v>737.02299711845421</c:v>
                </c:pt>
                <c:pt idx="298">
                  <c:v>738.64329551217634</c:v>
                </c:pt>
                <c:pt idx="299">
                  <c:v>742.95581302800008</c:v>
                </c:pt>
                <c:pt idx="300">
                  <c:v>745.14778490697302</c:v>
                </c:pt>
                <c:pt idx="301">
                  <c:v>745.04140176353394</c:v>
                </c:pt>
                <c:pt idx="302">
                  <c:v>745.13446045673038</c:v>
                </c:pt>
                <c:pt idx="303">
                  <c:v>745.18649522426608</c:v>
                </c:pt>
                <c:pt idx="304">
                  <c:v>744.20081383933621</c:v>
                </c:pt>
                <c:pt idx="305">
                  <c:v>742.1569587468415</c:v>
                </c:pt>
                <c:pt idx="306">
                  <c:v>740.94731556642807</c:v>
                </c:pt>
                <c:pt idx="307">
                  <c:v>740.47388861589297</c:v>
                </c:pt>
                <c:pt idx="308">
                  <c:v>739.37973104347316</c:v>
                </c:pt>
                <c:pt idx="309">
                  <c:v>738.89342328260341</c:v>
                </c:pt>
                <c:pt idx="310">
                  <c:v>741.16373224747053</c:v>
                </c:pt>
                <c:pt idx="311">
                  <c:v>745.087630955382</c:v>
                </c:pt>
                <c:pt idx="312">
                  <c:v>747.41125726081987</c:v>
                </c:pt>
                <c:pt idx="313">
                  <c:v>745.46875946764987</c:v>
                </c:pt>
                <c:pt idx="314">
                  <c:v>740.60908849980899</c:v>
                </c:pt>
                <c:pt idx="315">
                  <c:v>736.00728202215714</c:v>
                </c:pt>
                <c:pt idx="316">
                  <c:v>732.80463475124884</c:v>
                </c:pt>
                <c:pt idx="317">
                  <c:v>731.83206826798732</c:v>
                </c:pt>
                <c:pt idx="318">
                  <c:v>732.18992369385774</c:v>
                </c:pt>
                <c:pt idx="319">
                  <c:v>732.54436968272489</c:v>
                </c:pt>
                <c:pt idx="320">
                  <c:v>732.47290930417046</c:v>
                </c:pt>
                <c:pt idx="321">
                  <c:v>732.3239717902909</c:v>
                </c:pt>
                <c:pt idx="322">
                  <c:v>731.04647256948601</c:v>
                </c:pt>
                <c:pt idx="323">
                  <c:v>729.70934671150371</c:v>
                </c:pt>
                <c:pt idx="324">
                  <c:v>729.99348513827579</c:v>
                </c:pt>
                <c:pt idx="325">
                  <c:v>729.82625231854172</c:v>
                </c:pt>
                <c:pt idx="326">
                  <c:v>728.61192113417189</c:v>
                </c:pt>
                <c:pt idx="327">
                  <c:v>729.27541811454034</c:v>
                </c:pt>
                <c:pt idx="328">
                  <c:v>731.08381320859417</c:v>
                </c:pt>
                <c:pt idx="329">
                  <c:v>733.24766767784399</c:v>
                </c:pt>
                <c:pt idx="330">
                  <c:v>734.69144026044262</c:v>
                </c:pt>
                <c:pt idx="331">
                  <c:v>733.36020995245053</c:v>
                </c:pt>
                <c:pt idx="332">
                  <c:v>731.27922827285067</c:v>
                </c:pt>
                <c:pt idx="333">
                  <c:v>729.60840494212505</c:v>
                </c:pt>
                <c:pt idx="334">
                  <c:v>728.87891771946602</c:v>
                </c:pt>
                <c:pt idx="335">
                  <c:v>728.762482765404</c:v>
                </c:pt>
                <c:pt idx="336">
                  <c:v>729.55366010671241</c:v>
                </c:pt>
                <c:pt idx="337">
                  <c:v>731.69454394049399</c:v>
                </c:pt>
                <c:pt idx="338">
                  <c:v>735.81638817482735</c:v>
                </c:pt>
                <c:pt idx="339">
                  <c:v>737.93576187805775</c:v>
                </c:pt>
                <c:pt idx="340">
                  <c:v>735.73321164982121</c:v>
                </c:pt>
                <c:pt idx="341">
                  <c:v>734.41367231887716</c:v>
                </c:pt>
                <c:pt idx="342">
                  <c:v>734.96425428444513</c:v>
                </c:pt>
                <c:pt idx="343">
                  <c:v>735.52424171398923</c:v>
                </c:pt>
                <c:pt idx="344">
                  <c:v>736.10193444896345</c:v>
                </c:pt>
                <c:pt idx="345">
                  <c:v>737.48386957830655</c:v>
                </c:pt>
                <c:pt idx="346">
                  <c:v>740.3921437404141</c:v>
                </c:pt>
                <c:pt idx="347">
                  <c:v>741.89853887924244</c:v>
                </c:pt>
                <c:pt idx="348">
                  <c:v>741.60462245375254</c:v>
                </c:pt>
                <c:pt idx="349">
                  <c:v>744.33935168641528</c:v>
                </c:pt>
                <c:pt idx="350">
                  <c:v>749.00689342145552</c:v>
                </c:pt>
                <c:pt idx="351">
                  <c:v>751.79166481432162</c:v>
                </c:pt>
                <c:pt idx="352">
                  <c:v>753.87821323448884</c:v>
                </c:pt>
                <c:pt idx="353">
                  <c:v>756.15145695845831</c:v>
                </c:pt>
                <c:pt idx="354">
                  <c:v>757.19560710171595</c:v>
                </c:pt>
                <c:pt idx="355">
                  <c:v>754.62143368143416</c:v>
                </c:pt>
                <c:pt idx="356">
                  <c:v>751.43972694461934</c:v>
                </c:pt>
                <c:pt idx="357">
                  <c:v>748.38223470144601</c:v>
                </c:pt>
                <c:pt idx="358">
                  <c:v>744.68850236366484</c:v>
                </c:pt>
                <c:pt idx="359">
                  <c:v>742.64818600731326</c:v>
                </c:pt>
                <c:pt idx="360">
                  <c:v>741.60714476939131</c:v>
                </c:pt>
                <c:pt idx="361">
                  <c:v>741.93098948943839</c:v>
                </c:pt>
                <c:pt idx="362">
                  <c:v>742.94115433337424</c:v>
                </c:pt>
                <c:pt idx="363">
                  <c:v>743.50952275491989</c:v>
                </c:pt>
                <c:pt idx="364">
                  <c:v>742.52195853452281</c:v>
                </c:pt>
                <c:pt idx="365">
                  <c:v>739.52487727741266</c:v>
                </c:pt>
                <c:pt idx="366">
                  <c:v>737.10817430714008</c:v>
                </c:pt>
                <c:pt idx="367">
                  <c:v>736.22382591606834</c:v>
                </c:pt>
                <c:pt idx="368">
                  <c:v>735.05246809251241</c:v>
                </c:pt>
                <c:pt idx="369">
                  <c:v>735.3855102994479</c:v>
                </c:pt>
                <c:pt idx="370">
                  <c:v>737.78903888407558</c:v>
                </c:pt>
                <c:pt idx="371">
                  <c:v>740.32481686495237</c:v>
                </c:pt>
                <c:pt idx="372">
                  <c:v>741.70447538306667</c:v>
                </c:pt>
                <c:pt idx="373">
                  <c:v>741.52709210551325</c:v>
                </c:pt>
                <c:pt idx="374">
                  <c:v>740.60985305822499</c:v>
                </c:pt>
                <c:pt idx="375">
                  <c:v>740.18663329065396</c:v>
                </c:pt>
                <c:pt idx="376">
                  <c:v>741.05628620140169</c:v>
                </c:pt>
                <c:pt idx="377">
                  <c:v>741.22228153248034</c:v>
                </c:pt>
                <c:pt idx="378">
                  <c:v>742.22343502518504</c:v>
                </c:pt>
                <c:pt idx="379">
                  <c:v>743.99247023735256</c:v>
                </c:pt>
                <c:pt idx="380">
                  <c:v>744.86666303103061</c:v>
                </c:pt>
                <c:pt idx="381">
                  <c:v>744.22214182746086</c:v>
                </c:pt>
                <c:pt idx="382">
                  <c:v>741.41315014460849</c:v>
                </c:pt>
                <c:pt idx="383">
                  <c:v>738.66950256390567</c:v>
                </c:pt>
                <c:pt idx="384">
                  <c:v>737.94022279476576</c:v>
                </c:pt>
                <c:pt idx="385">
                  <c:v>737.9912179739996</c:v>
                </c:pt>
                <c:pt idx="386">
                  <c:v>740.53238833999171</c:v>
                </c:pt>
                <c:pt idx="387">
                  <c:v>743.34466892037506</c:v>
                </c:pt>
                <c:pt idx="388">
                  <c:v>744.64565187717096</c:v>
                </c:pt>
                <c:pt idx="389">
                  <c:v>748.29490202913394</c:v>
                </c:pt>
                <c:pt idx="390">
                  <c:v>749.06059777687176</c:v>
                </c:pt>
                <c:pt idx="391">
                  <c:v>746.38338540097868</c:v>
                </c:pt>
                <c:pt idx="392">
                  <c:v>746.2123968837285</c:v>
                </c:pt>
                <c:pt idx="393">
                  <c:v>746.5348445950674</c:v>
                </c:pt>
                <c:pt idx="394">
                  <c:v>744.99601591501914</c:v>
                </c:pt>
                <c:pt idx="395">
                  <c:v>745.35420737463483</c:v>
                </c:pt>
                <c:pt idx="396">
                  <c:v>747.84436730464051</c:v>
                </c:pt>
                <c:pt idx="397">
                  <c:v>748.96864452865805</c:v>
                </c:pt>
                <c:pt idx="398">
                  <c:v>750.39016273681943</c:v>
                </c:pt>
                <c:pt idx="399">
                  <c:v>752.04262132375402</c:v>
                </c:pt>
                <c:pt idx="400">
                  <c:v>751.39272162721977</c:v>
                </c:pt>
                <c:pt idx="401">
                  <c:v>748.74508252187945</c:v>
                </c:pt>
                <c:pt idx="402">
                  <c:v>747.9020335049936</c:v>
                </c:pt>
                <c:pt idx="403">
                  <c:v>751.96530077998136</c:v>
                </c:pt>
                <c:pt idx="404">
                  <c:v>753.60472808483337</c:v>
                </c:pt>
                <c:pt idx="405">
                  <c:v>752.59846364617442</c:v>
                </c:pt>
                <c:pt idx="406">
                  <c:v>752.11493712027664</c:v>
                </c:pt>
                <c:pt idx="407">
                  <c:v>750.600930395349</c:v>
                </c:pt>
                <c:pt idx="408">
                  <c:v>751.72349749520254</c:v>
                </c:pt>
                <c:pt idx="409">
                  <c:v>753.12133303642565</c:v>
                </c:pt>
                <c:pt idx="410">
                  <c:v>751.39908863840276</c:v>
                </c:pt>
                <c:pt idx="411">
                  <c:v>751.84398845150406</c:v>
                </c:pt>
                <c:pt idx="412">
                  <c:v>751.12441761368427</c:v>
                </c:pt>
                <c:pt idx="413">
                  <c:v>747.45827465422326</c:v>
                </c:pt>
                <c:pt idx="414">
                  <c:v>746.04750046175889</c:v>
                </c:pt>
                <c:pt idx="415">
                  <c:v>747.02450351347829</c:v>
                </c:pt>
                <c:pt idx="416">
                  <c:v>747.68222505230722</c:v>
                </c:pt>
                <c:pt idx="417">
                  <c:v>749.06117228262428</c:v>
                </c:pt>
                <c:pt idx="418">
                  <c:v>751.12008465891608</c:v>
                </c:pt>
                <c:pt idx="419">
                  <c:v>751.21577206248423</c:v>
                </c:pt>
                <c:pt idx="420">
                  <c:v>752.93222950381949</c:v>
                </c:pt>
                <c:pt idx="421">
                  <c:v>754.94283148921863</c:v>
                </c:pt>
                <c:pt idx="422">
                  <c:v>755.43435900244708</c:v>
                </c:pt>
                <c:pt idx="423">
                  <c:v>755.29574345942365</c:v>
                </c:pt>
                <c:pt idx="424">
                  <c:v>752.39782459002811</c:v>
                </c:pt>
                <c:pt idx="425">
                  <c:v>750.25039599542072</c:v>
                </c:pt>
                <c:pt idx="426">
                  <c:v>749.78788238323466</c:v>
                </c:pt>
                <c:pt idx="427">
                  <c:v>748.11582379668334</c:v>
                </c:pt>
                <c:pt idx="428">
                  <c:v>746.8133494061691</c:v>
                </c:pt>
                <c:pt idx="429">
                  <c:v>747.89782187813921</c:v>
                </c:pt>
                <c:pt idx="430">
                  <c:v>749.60702382853617</c:v>
                </c:pt>
                <c:pt idx="431">
                  <c:v>750.06890493551464</c:v>
                </c:pt>
                <c:pt idx="432">
                  <c:v>751.63958395608597</c:v>
                </c:pt>
                <c:pt idx="433">
                  <c:v>754.0314048763147</c:v>
                </c:pt>
                <c:pt idx="434">
                  <c:v>752.91206143288412</c:v>
                </c:pt>
                <c:pt idx="435">
                  <c:v>751.67588164557242</c:v>
                </c:pt>
                <c:pt idx="436">
                  <c:v>752.22803409999392</c:v>
                </c:pt>
                <c:pt idx="437">
                  <c:v>752.24110391025386</c:v>
                </c:pt>
                <c:pt idx="438">
                  <c:v>754.44702671936705</c:v>
                </c:pt>
                <c:pt idx="439">
                  <c:v>757.22818846093651</c:v>
                </c:pt>
                <c:pt idx="440">
                  <c:v>756.01966645675714</c:v>
                </c:pt>
                <c:pt idx="441">
                  <c:v>753.88148180465487</c:v>
                </c:pt>
                <c:pt idx="442">
                  <c:v>752.04561153486236</c:v>
                </c:pt>
                <c:pt idx="443">
                  <c:v>749.01639978644664</c:v>
                </c:pt>
                <c:pt idx="444">
                  <c:v>746.7248588873158</c:v>
                </c:pt>
                <c:pt idx="445">
                  <c:v>746.12303075029683</c:v>
                </c:pt>
                <c:pt idx="446">
                  <c:v>746.52046996320723</c:v>
                </c:pt>
                <c:pt idx="447">
                  <c:v>749.87147823472981</c:v>
                </c:pt>
                <c:pt idx="448">
                  <c:v>751.46264537944046</c:v>
                </c:pt>
                <c:pt idx="449">
                  <c:v>749.84225820785105</c:v>
                </c:pt>
                <c:pt idx="450">
                  <c:v>750.06011418867809</c:v>
                </c:pt>
                <c:pt idx="451">
                  <c:v>750.54680589135955</c:v>
                </c:pt>
                <c:pt idx="452">
                  <c:v>751.94808480389429</c:v>
                </c:pt>
                <c:pt idx="453">
                  <c:v>755.22231740117525</c:v>
                </c:pt>
                <c:pt idx="454">
                  <c:v>755.45388717278581</c:v>
                </c:pt>
                <c:pt idx="455">
                  <c:v>752.57302124253249</c:v>
                </c:pt>
                <c:pt idx="456">
                  <c:v>751.11498126326796</c:v>
                </c:pt>
                <c:pt idx="457">
                  <c:v>749.59270414843775</c:v>
                </c:pt>
                <c:pt idx="458">
                  <c:v>747.82668170993122</c:v>
                </c:pt>
                <c:pt idx="459">
                  <c:v>747.15787396897554</c:v>
                </c:pt>
                <c:pt idx="460">
                  <c:v>745.71744677177526</c:v>
                </c:pt>
                <c:pt idx="461">
                  <c:v>744.41707040725476</c:v>
                </c:pt>
                <c:pt idx="462">
                  <c:v>745.92830204347501</c:v>
                </c:pt>
                <c:pt idx="463">
                  <c:v>745.9060320254232</c:v>
                </c:pt>
                <c:pt idx="464">
                  <c:v>742.31252124332309</c:v>
                </c:pt>
                <c:pt idx="465">
                  <c:v>741.70477705220719</c:v>
                </c:pt>
                <c:pt idx="466">
                  <c:v>742.33689138188004</c:v>
                </c:pt>
                <c:pt idx="467">
                  <c:v>742.16908040746398</c:v>
                </c:pt>
                <c:pt idx="468">
                  <c:v>743.25286864153441</c:v>
                </c:pt>
                <c:pt idx="469">
                  <c:v>743.62974624762478</c:v>
                </c:pt>
                <c:pt idx="470">
                  <c:v>743.98961845972087</c:v>
                </c:pt>
                <c:pt idx="471">
                  <c:v>746.02047038009766</c:v>
                </c:pt>
                <c:pt idx="472">
                  <c:v>746.78521846763249</c:v>
                </c:pt>
                <c:pt idx="473">
                  <c:v>745.82944658845736</c:v>
                </c:pt>
                <c:pt idx="474">
                  <c:v>746.34867827887683</c:v>
                </c:pt>
                <c:pt idx="475">
                  <c:v>747.02125895454094</c:v>
                </c:pt>
                <c:pt idx="476">
                  <c:v>747.55076719819317</c:v>
                </c:pt>
                <c:pt idx="477">
                  <c:v>749.86128353469417</c:v>
                </c:pt>
                <c:pt idx="478">
                  <c:v>751.3796578787028</c:v>
                </c:pt>
                <c:pt idx="479">
                  <c:v>751.90077500630127</c:v>
                </c:pt>
                <c:pt idx="480">
                  <c:v>752.97182513166899</c:v>
                </c:pt>
                <c:pt idx="481">
                  <c:v>753.86145025759765</c:v>
                </c:pt>
                <c:pt idx="482">
                  <c:v>754.43205525680696</c:v>
                </c:pt>
                <c:pt idx="483">
                  <c:v>754.17240821154928</c:v>
                </c:pt>
                <c:pt idx="484">
                  <c:v>751.96688790888277</c:v>
                </c:pt>
                <c:pt idx="485">
                  <c:v>749.85788792277356</c:v>
                </c:pt>
                <c:pt idx="486">
                  <c:v>749.48890870914113</c:v>
                </c:pt>
                <c:pt idx="487">
                  <c:v>747.79334675649261</c:v>
                </c:pt>
                <c:pt idx="488">
                  <c:v>746.94525712825225</c:v>
                </c:pt>
                <c:pt idx="489">
                  <c:v>746.41646310958254</c:v>
                </c:pt>
                <c:pt idx="490">
                  <c:v>745.61243989939373</c:v>
                </c:pt>
                <c:pt idx="491">
                  <c:v>747.60705287332553</c:v>
                </c:pt>
                <c:pt idx="492">
                  <c:v>749.74965366601793</c:v>
                </c:pt>
                <c:pt idx="493">
                  <c:v>752.93067332626833</c:v>
                </c:pt>
                <c:pt idx="494">
                  <c:v>753.99002511865388</c:v>
                </c:pt>
                <c:pt idx="495">
                  <c:v>752.53213873988818</c:v>
                </c:pt>
                <c:pt idx="496">
                  <c:v>752.58897313732382</c:v>
                </c:pt>
                <c:pt idx="497">
                  <c:v>751.16255791213348</c:v>
                </c:pt>
                <c:pt idx="498">
                  <c:v>750.26533503256928</c:v>
                </c:pt>
                <c:pt idx="499">
                  <c:v>749.48154891764307</c:v>
                </c:pt>
                <c:pt idx="500">
                  <c:v>748.86965124010294</c:v>
                </c:pt>
                <c:pt idx="501">
                  <c:v>750.13432942303439</c:v>
                </c:pt>
                <c:pt idx="502">
                  <c:v>749.01746956391003</c:v>
                </c:pt>
                <c:pt idx="503">
                  <c:v>747.79524646459913</c:v>
                </c:pt>
                <c:pt idx="504">
                  <c:v>746.81776558991703</c:v>
                </c:pt>
                <c:pt idx="505">
                  <c:v>744.46219452799892</c:v>
                </c:pt>
                <c:pt idx="506">
                  <c:v>744.46123174387913</c:v>
                </c:pt>
                <c:pt idx="507">
                  <c:v>746.99794481647314</c:v>
                </c:pt>
                <c:pt idx="508">
                  <c:v>748.16767837056602</c:v>
                </c:pt>
                <c:pt idx="509">
                  <c:v>748.311823603981</c:v>
                </c:pt>
                <c:pt idx="510">
                  <c:v>748.36615734080465</c:v>
                </c:pt>
                <c:pt idx="511">
                  <c:v>748.85304597233483</c:v>
                </c:pt>
                <c:pt idx="512">
                  <c:v>749.51935797798001</c:v>
                </c:pt>
                <c:pt idx="513">
                  <c:v>749.2251275210358</c:v>
                </c:pt>
                <c:pt idx="514">
                  <c:v>749.22013265174996</c:v>
                </c:pt>
                <c:pt idx="515">
                  <c:v>749.37790631734197</c:v>
                </c:pt>
                <c:pt idx="516">
                  <c:v>747.88698297330359</c:v>
                </c:pt>
                <c:pt idx="517">
                  <c:v>745.32030475216322</c:v>
                </c:pt>
                <c:pt idx="518">
                  <c:v>743.52916610687885</c:v>
                </c:pt>
                <c:pt idx="519">
                  <c:v>742.89099286157841</c:v>
                </c:pt>
                <c:pt idx="520">
                  <c:v>742.86544848934057</c:v>
                </c:pt>
                <c:pt idx="521">
                  <c:v>745.12379584585176</c:v>
                </c:pt>
                <c:pt idx="522">
                  <c:v>748.00008009420844</c:v>
                </c:pt>
                <c:pt idx="523">
                  <c:v>749.10017400897789</c:v>
                </c:pt>
                <c:pt idx="524">
                  <c:v>749.27092309484226</c:v>
                </c:pt>
                <c:pt idx="525">
                  <c:v>748.99264883383171</c:v>
                </c:pt>
                <c:pt idx="526">
                  <c:v>748.97107591584154</c:v>
                </c:pt>
                <c:pt idx="527">
                  <c:v>750.32957242720715</c:v>
                </c:pt>
                <c:pt idx="528">
                  <c:v>751.78167586810468</c:v>
                </c:pt>
                <c:pt idx="529">
                  <c:v>751.81984524652762</c:v>
                </c:pt>
                <c:pt idx="530">
                  <c:v>750.62885050307432</c:v>
                </c:pt>
                <c:pt idx="531">
                  <c:v>747.59605699852887</c:v>
                </c:pt>
                <c:pt idx="532">
                  <c:v>743.72157493769248</c:v>
                </c:pt>
                <c:pt idx="533">
                  <c:v>741.02658326413473</c:v>
                </c:pt>
                <c:pt idx="534">
                  <c:v>741.57793198676825</c:v>
                </c:pt>
                <c:pt idx="535">
                  <c:v>744.51649999503513</c:v>
                </c:pt>
                <c:pt idx="536">
                  <c:v>747.6113974795785</c:v>
                </c:pt>
                <c:pt idx="537">
                  <c:v>748.37510915916152</c:v>
                </c:pt>
                <c:pt idx="538">
                  <c:v>751.66012497280406</c:v>
                </c:pt>
                <c:pt idx="539">
                  <c:v>755.42212521311399</c:v>
                </c:pt>
                <c:pt idx="540">
                  <c:v>756.42340739856922</c:v>
                </c:pt>
                <c:pt idx="541">
                  <c:v>757.5816925918574</c:v>
                </c:pt>
                <c:pt idx="542">
                  <c:v>757.92819108375272</c:v>
                </c:pt>
                <c:pt idx="543">
                  <c:v>757.29686220506778</c:v>
                </c:pt>
                <c:pt idx="544">
                  <c:v>756.40981095783445</c:v>
                </c:pt>
                <c:pt idx="545">
                  <c:v>756.29866014353524</c:v>
                </c:pt>
                <c:pt idx="546">
                  <c:v>755.9390330786232</c:v>
                </c:pt>
                <c:pt idx="547">
                  <c:v>756.28892770305924</c:v>
                </c:pt>
                <c:pt idx="548">
                  <c:v>757.61238267632427</c:v>
                </c:pt>
                <c:pt idx="549">
                  <c:v>758.71646005430432</c:v>
                </c:pt>
                <c:pt idx="550">
                  <c:v>759.63899259771028</c:v>
                </c:pt>
                <c:pt idx="551">
                  <c:v>760.64141132111524</c:v>
                </c:pt>
                <c:pt idx="552">
                  <c:v>763.46296396766365</c:v>
                </c:pt>
                <c:pt idx="553">
                  <c:v>765.86443959042367</c:v>
                </c:pt>
                <c:pt idx="554">
                  <c:v>767.37633553850219</c:v>
                </c:pt>
                <c:pt idx="555">
                  <c:v>767.67802816476058</c:v>
                </c:pt>
                <c:pt idx="556">
                  <c:v>766.31616101970815</c:v>
                </c:pt>
                <c:pt idx="557">
                  <c:v>765.05045950448186</c:v>
                </c:pt>
                <c:pt idx="558">
                  <c:v>764.29436125752272</c:v>
                </c:pt>
                <c:pt idx="559">
                  <c:v>764.07748724034809</c:v>
                </c:pt>
                <c:pt idx="560">
                  <c:v>765.08581629506307</c:v>
                </c:pt>
                <c:pt idx="561">
                  <c:v>766.2813666095376</c:v>
                </c:pt>
                <c:pt idx="562">
                  <c:v>767.14076758441229</c:v>
                </c:pt>
                <c:pt idx="563">
                  <c:v>767.86069525249684</c:v>
                </c:pt>
                <c:pt idx="564">
                  <c:v>770.14311175265129</c:v>
                </c:pt>
                <c:pt idx="565">
                  <c:v>773.33515299697592</c:v>
                </c:pt>
                <c:pt idx="566">
                  <c:v>775.56484153663837</c:v>
                </c:pt>
                <c:pt idx="567">
                  <c:v>776.82813255966971</c:v>
                </c:pt>
                <c:pt idx="568">
                  <c:v>775.29136169611002</c:v>
                </c:pt>
                <c:pt idx="569">
                  <c:v>771.64049027708995</c:v>
                </c:pt>
                <c:pt idx="570">
                  <c:v>768.41350945718762</c:v>
                </c:pt>
                <c:pt idx="571">
                  <c:v>766.06492023831242</c:v>
                </c:pt>
                <c:pt idx="572">
                  <c:v>764.81399460130388</c:v>
                </c:pt>
                <c:pt idx="573">
                  <c:v>764.70947337221105</c:v>
                </c:pt>
                <c:pt idx="574">
                  <c:v>764.66356633966404</c:v>
                </c:pt>
                <c:pt idx="575">
                  <c:v>764.48600638560265</c:v>
                </c:pt>
                <c:pt idx="576">
                  <c:v>764.39483576434804</c:v>
                </c:pt>
                <c:pt idx="577">
                  <c:v>764.16365959231587</c:v>
                </c:pt>
                <c:pt idx="578">
                  <c:v>763.84520198993437</c:v>
                </c:pt>
                <c:pt idx="579">
                  <c:v>762.65077166603271</c:v>
                </c:pt>
                <c:pt idx="580">
                  <c:v>760.30943818248898</c:v>
                </c:pt>
                <c:pt idx="581">
                  <c:v>758.92963925875051</c:v>
                </c:pt>
                <c:pt idx="582">
                  <c:v>759.35000294725046</c:v>
                </c:pt>
                <c:pt idx="583">
                  <c:v>759.27123800546315</c:v>
                </c:pt>
                <c:pt idx="584">
                  <c:v>759.34780853359507</c:v>
                </c:pt>
                <c:pt idx="585">
                  <c:v>760.77515515414586</c:v>
                </c:pt>
                <c:pt idx="586">
                  <c:v>762.7987132181288</c:v>
                </c:pt>
                <c:pt idx="587">
                  <c:v>764.6091467659146</c:v>
                </c:pt>
                <c:pt idx="588">
                  <c:v>765.50790940294405</c:v>
                </c:pt>
                <c:pt idx="589">
                  <c:v>766.73624727559047</c:v>
                </c:pt>
                <c:pt idx="590">
                  <c:v>766.32552074596856</c:v>
                </c:pt>
                <c:pt idx="591">
                  <c:v>763.15658273831252</c:v>
                </c:pt>
                <c:pt idx="592">
                  <c:v>759.94599692596853</c:v>
                </c:pt>
                <c:pt idx="593">
                  <c:v>757.87056320099123</c:v>
                </c:pt>
                <c:pt idx="594">
                  <c:v>758.42734397086804</c:v>
                </c:pt>
                <c:pt idx="595">
                  <c:v>760.54539770817746</c:v>
                </c:pt>
                <c:pt idx="596">
                  <c:v>762.29336936133359</c:v>
                </c:pt>
                <c:pt idx="597">
                  <c:v>765.13149710425262</c:v>
                </c:pt>
                <c:pt idx="598">
                  <c:v>768.42832632260399</c:v>
                </c:pt>
                <c:pt idx="599">
                  <c:v>769.34378914676381</c:v>
                </c:pt>
                <c:pt idx="600">
                  <c:v>768.44347165421004</c:v>
                </c:pt>
                <c:pt idx="601">
                  <c:v>766.95253811216196</c:v>
                </c:pt>
                <c:pt idx="602">
                  <c:v>766.48227713547215</c:v>
                </c:pt>
                <c:pt idx="603">
                  <c:v>767.42221629234245</c:v>
                </c:pt>
                <c:pt idx="604">
                  <c:v>767.4594791966515</c:v>
                </c:pt>
                <c:pt idx="605">
                  <c:v>768.11484672992151</c:v>
                </c:pt>
                <c:pt idx="606">
                  <c:v>769.04696622401912</c:v>
                </c:pt>
                <c:pt idx="607">
                  <c:v>768.35008030099675</c:v>
                </c:pt>
                <c:pt idx="608">
                  <c:v>767.26569478513318</c:v>
                </c:pt>
                <c:pt idx="609">
                  <c:v>767.06626270947299</c:v>
                </c:pt>
                <c:pt idx="610">
                  <c:v>765.47722912343283</c:v>
                </c:pt>
                <c:pt idx="611">
                  <c:v>762.6970311923609</c:v>
                </c:pt>
                <c:pt idx="612">
                  <c:v>761.1141238437059</c:v>
                </c:pt>
                <c:pt idx="613">
                  <c:v>761.81446042243283</c:v>
                </c:pt>
                <c:pt idx="614">
                  <c:v>765.0380363892408</c:v>
                </c:pt>
                <c:pt idx="615">
                  <c:v>766.67571406994841</c:v>
                </c:pt>
                <c:pt idx="616">
                  <c:v>768.3717043655389</c:v>
                </c:pt>
                <c:pt idx="617">
                  <c:v>772.76882710524421</c:v>
                </c:pt>
                <c:pt idx="618">
                  <c:v>775.37217110030906</c:v>
                </c:pt>
                <c:pt idx="619">
                  <c:v>773.90141355510934</c:v>
                </c:pt>
                <c:pt idx="620">
                  <c:v>770.70466092493803</c:v>
                </c:pt>
                <c:pt idx="621">
                  <c:v>768.3801446813759</c:v>
                </c:pt>
                <c:pt idx="622">
                  <c:v>767.66028786258744</c:v>
                </c:pt>
                <c:pt idx="623">
                  <c:v>768.09947539241512</c:v>
                </c:pt>
                <c:pt idx="624">
                  <c:v>771.17411876824622</c:v>
                </c:pt>
                <c:pt idx="625">
                  <c:v>774.76880439139495</c:v>
                </c:pt>
                <c:pt idx="626">
                  <c:v>775.37554693532286</c:v>
                </c:pt>
                <c:pt idx="627">
                  <c:v>775.43313679140931</c:v>
                </c:pt>
                <c:pt idx="628">
                  <c:v>774.55766848257713</c:v>
                </c:pt>
                <c:pt idx="629">
                  <c:v>772.011808484075</c:v>
                </c:pt>
                <c:pt idx="630">
                  <c:v>770.57787803306587</c:v>
                </c:pt>
                <c:pt idx="631">
                  <c:v>770.08268782172161</c:v>
                </c:pt>
                <c:pt idx="632">
                  <c:v>769.55467867685286</c:v>
                </c:pt>
                <c:pt idx="633">
                  <c:v>770.7802060705859</c:v>
                </c:pt>
                <c:pt idx="634">
                  <c:v>772.93819614641484</c:v>
                </c:pt>
                <c:pt idx="635">
                  <c:v>774.68804179291351</c:v>
                </c:pt>
                <c:pt idx="636">
                  <c:v>776.87063900289627</c:v>
                </c:pt>
                <c:pt idx="637">
                  <c:v>779.92193729478061</c:v>
                </c:pt>
                <c:pt idx="638">
                  <c:v>786.10101310559787</c:v>
                </c:pt>
                <c:pt idx="639">
                  <c:v>791.95098735865088</c:v>
                </c:pt>
                <c:pt idx="640">
                  <c:v>792.76414804777983</c:v>
                </c:pt>
                <c:pt idx="641">
                  <c:v>789.97304006397712</c:v>
                </c:pt>
                <c:pt idx="642">
                  <c:v>787.69141106699158</c:v>
                </c:pt>
                <c:pt idx="643">
                  <c:v>786.82215902609073</c:v>
                </c:pt>
                <c:pt idx="644">
                  <c:v>786.71707183263504</c:v>
                </c:pt>
                <c:pt idx="645">
                  <c:v>787.10692615260393</c:v>
                </c:pt>
                <c:pt idx="646">
                  <c:v>785.77331981116322</c:v>
                </c:pt>
                <c:pt idx="647">
                  <c:v>782.30731933679658</c:v>
                </c:pt>
                <c:pt idx="648">
                  <c:v>778.88877786317335</c:v>
                </c:pt>
                <c:pt idx="649">
                  <c:v>776.43438792403413</c:v>
                </c:pt>
                <c:pt idx="650">
                  <c:v>774.74046600277029</c:v>
                </c:pt>
                <c:pt idx="651">
                  <c:v>774.37609790945407</c:v>
                </c:pt>
                <c:pt idx="652">
                  <c:v>778.30755433982017</c:v>
                </c:pt>
                <c:pt idx="653">
                  <c:v>781.70359617017368</c:v>
                </c:pt>
                <c:pt idx="654">
                  <c:v>780.21306632288156</c:v>
                </c:pt>
                <c:pt idx="655">
                  <c:v>777.64931925007863</c:v>
                </c:pt>
                <c:pt idx="656">
                  <c:v>775.43376650721984</c:v>
                </c:pt>
                <c:pt idx="657">
                  <c:v>773.10170075973156</c:v>
                </c:pt>
                <c:pt idx="658">
                  <c:v>772.52215361980586</c:v>
                </c:pt>
                <c:pt idx="659">
                  <c:v>773.84386102529606</c:v>
                </c:pt>
                <c:pt idx="660">
                  <c:v>774.64058351121002</c:v>
                </c:pt>
                <c:pt idx="661">
                  <c:v>774.29310335453874</c:v>
                </c:pt>
                <c:pt idx="662">
                  <c:v>773.72425887070415</c:v>
                </c:pt>
                <c:pt idx="663">
                  <c:v>773.33479553798281</c:v>
                </c:pt>
                <c:pt idx="664">
                  <c:v>770.72736931233294</c:v>
                </c:pt>
                <c:pt idx="665">
                  <c:v>767.07754944345993</c:v>
                </c:pt>
                <c:pt idx="666">
                  <c:v>764.31865032881012</c:v>
                </c:pt>
                <c:pt idx="667">
                  <c:v>762.8768783957961</c:v>
                </c:pt>
                <c:pt idx="668">
                  <c:v>762.90203258673841</c:v>
                </c:pt>
                <c:pt idx="669">
                  <c:v>764.21772727004259</c:v>
                </c:pt>
                <c:pt idx="670">
                  <c:v>766.57209097777115</c:v>
                </c:pt>
                <c:pt idx="671">
                  <c:v>771.46976953165495</c:v>
                </c:pt>
                <c:pt idx="672">
                  <c:v>777.94393287537002</c:v>
                </c:pt>
                <c:pt idx="673">
                  <c:v>780.12724929517708</c:v>
                </c:pt>
                <c:pt idx="674">
                  <c:v>777.85558258259789</c:v>
                </c:pt>
                <c:pt idx="675">
                  <c:v>775.42435354013548</c:v>
                </c:pt>
                <c:pt idx="676">
                  <c:v>773.19595265557678</c:v>
                </c:pt>
                <c:pt idx="677">
                  <c:v>769.84915642130704</c:v>
                </c:pt>
                <c:pt idx="678">
                  <c:v>767.53241280360533</c:v>
                </c:pt>
                <c:pt idx="679">
                  <c:v>768.03034857160128</c:v>
                </c:pt>
                <c:pt idx="680">
                  <c:v>768.55068900646643</c:v>
                </c:pt>
                <c:pt idx="681">
                  <c:v>767.251258909478</c:v>
                </c:pt>
                <c:pt idx="682">
                  <c:v>767.81238876209886</c:v>
                </c:pt>
                <c:pt idx="683">
                  <c:v>771.07144929562071</c:v>
                </c:pt>
                <c:pt idx="684">
                  <c:v>774.94584825442621</c:v>
                </c:pt>
                <c:pt idx="685">
                  <c:v>777.04066950918934</c:v>
                </c:pt>
                <c:pt idx="686">
                  <c:v>777.00613516903798</c:v>
                </c:pt>
                <c:pt idx="687">
                  <c:v>778.31190324773559</c:v>
                </c:pt>
                <c:pt idx="688">
                  <c:v>780.84350037757713</c:v>
                </c:pt>
                <c:pt idx="689">
                  <c:v>783.55387716910468</c:v>
                </c:pt>
                <c:pt idx="690">
                  <c:v>785.14800440570275</c:v>
                </c:pt>
                <c:pt idx="691">
                  <c:v>784.28913478436516</c:v>
                </c:pt>
                <c:pt idx="692">
                  <c:v>782.65095522795173</c:v>
                </c:pt>
                <c:pt idx="693">
                  <c:v>780.99488410622132</c:v>
                </c:pt>
                <c:pt idx="694">
                  <c:v>779.58155080513973</c:v>
                </c:pt>
                <c:pt idx="695">
                  <c:v>779.50809245038499</c:v>
                </c:pt>
                <c:pt idx="696">
                  <c:v>780.17157114011547</c:v>
                </c:pt>
                <c:pt idx="697">
                  <c:v>778.26673642137575</c:v>
                </c:pt>
                <c:pt idx="698">
                  <c:v>775.48057028983169</c:v>
                </c:pt>
                <c:pt idx="699">
                  <c:v>774.0277446624425</c:v>
                </c:pt>
                <c:pt idx="700">
                  <c:v>774.03210985659598</c:v>
                </c:pt>
                <c:pt idx="701">
                  <c:v>776.76548389667096</c:v>
                </c:pt>
                <c:pt idx="702">
                  <c:v>781.20295938407162</c:v>
                </c:pt>
                <c:pt idx="703">
                  <c:v>785.47759891848273</c:v>
                </c:pt>
                <c:pt idx="704">
                  <c:v>788.86133982443243</c:v>
                </c:pt>
                <c:pt idx="705">
                  <c:v>790.00478007743436</c:v>
                </c:pt>
                <c:pt idx="706">
                  <c:v>791.59373384929199</c:v>
                </c:pt>
                <c:pt idx="707">
                  <c:v>794.02701846357274</c:v>
                </c:pt>
                <c:pt idx="708">
                  <c:v>793.94077674167931</c:v>
                </c:pt>
                <c:pt idx="709">
                  <c:v>792.07498134693094</c:v>
                </c:pt>
                <c:pt idx="710">
                  <c:v>790.66226683096647</c:v>
                </c:pt>
                <c:pt idx="711">
                  <c:v>788.35036525706971</c:v>
                </c:pt>
                <c:pt idx="712">
                  <c:v>785.39086346852787</c:v>
                </c:pt>
                <c:pt idx="713">
                  <c:v>778.29619389753952</c:v>
                </c:pt>
                <c:pt idx="714">
                  <c:v>778.9527427607793</c:v>
                </c:pt>
                <c:pt idx="715">
                  <c:v>787.38583328113771</c:v>
                </c:pt>
                <c:pt idx="716">
                  <c:v>792.42692230861019</c:v>
                </c:pt>
                <c:pt idx="717">
                  <c:v>791.8392123466956</c:v>
                </c:pt>
                <c:pt idx="718">
                  <c:v>788.55652317978172</c:v>
                </c:pt>
                <c:pt idx="719">
                  <c:v>787.37370398388543</c:v>
                </c:pt>
                <c:pt idx="720">
                  <c:v>786.72983566473999</c:v>
                </c:pt>
                <c:pt idx="721">
                  <c:v>787.00455075648779</c:v>
                </c:pt>
                <c:pt idx="722">
                  <c:v>786.40386659904414</c:v>
                </c:pt>
                <c:pt idx="723">
                  <c:v>785.45461100541843</c:v>
                </c:pt>
                <c:pt idx="724">
                  <c:v>784.55422462135061</c:v>
                </c:pt>
                <c:pt idx="725">
                  <c:v>783.18146249645849</c:v>
                </c:pt>
                <c:pt idx="726">
                  <c:v>783.22067773338517</c:v>
                </c:pt>
                <c:pt idx="727">
                  <c:v>791.65269021233701</c:v>
                </c:pt>
                <c:pt idx="728">
                  <c:v>766.63600275693602</c:v>
                </c:pt>
                <c:pt idx="729">
                  <c:v>412.14418483874488</c:v>
                </c:pt>
                <c:pt idx="730">
                  <c:v>246.69354185589873</c:v>
                </c:pt>
                <c:pt idx="731">
                  <c:v>170.51908647288869</c:v>
                </c:pt>
                <c:pt idx="732">
                  <c:v>125.72211658171589</c:v>
                </c:pt>
                <c:pt idx="733">
                  <c:v>100.20540490560809</c:v>
                </c:pt>
                <c:pt idx="734">
                  <c:v>90.331436697301797</c:v>
                </c:pt>
                <c:pt idx="735">
                  <c:v>115.2114261224193</c:v>
                </c:pt>
                <c:pt idx="736">
                  <c:v>128.84030048094121</c:v>
                </c:pt>
                <c:pt idx="737">
                  <c:v>140.78763387011162</c:v>
                </c:pt>
                <c:pt idx="738">
                  <c:v>242.48725059789629</c:v>
                </c:pt>
                <c:pt idx="739">
                  <c:v>336.58566096135417</c:v>
                </c:pt>
                <c:pt idx="740">
                  <c:v>400.97360880464851</c:v>
                </c:pt>
                <c:pt idx="741">
                  <c:v>446.93097962162221</c:v>
                </c:pt>
                <c:pt idx="742">
                  <c:v>460.93061579775662</c:v>
                </c:pt>
                <c:pt idx="743">
                  <c:v>436.89843133495827</c:v>
                </c:pt>
                <c:pt idx="744">
                  <c:v>423.13698051177869</c:v>
                </c:pt>
                <c:pt idx="745">
                  <c:v>432.75128433168601</c:v>
                </c:pt>
                <c:pt idx="746">
                  <c:v>444.06793128814923</c:v>
                </c:pt>
                <c:pt idx="747">
                  <c:v>459.16695096735509</c:v>
                </c:pt>
                <c:pt idx="748">
                  <c:v>474.1289875483389</c:v>
                </c:pt>
                <c:pt idx="749">
                  <c:v>479.8417254198705</c:v>
                </c:pt>
                <c:pt idx="750">
                  <c:v>477.89208162155069</c:v>
                </c:pt>
                <c:pt idx="751">
                  <c:v>477.53308929046949</c:v>
                </c:pt>
                <c:pt idx="752">
                  <c:v>478.74706969171677</c:v>
                </c:pt>
                <c:pt idx="753">
                  <c:v>481.03306673216764</c:v>
                </c:pt>
                <c:pt idx="754">
                  <c:v>463.55586648237181</c:v>
                </c:pt>
                <c:pt idx="755">
                  <c:v>452.87922065210728</c:v>
                </c:pt>
                <c:pt idx="756">
                  <c:v>463.34366676288545</c:v>
                </c:pt>
                <c:pt idx="757">
                  <c:v>470.42715779381069</c:v>
                </c:pt>
                <c:pt idx="758">
                  <c:v>476.31327524810371</c:v>
                </c:pt>
                <c:pt idx="759">
                  <c:v>479.96895316609084</c:v>
                </c:pt>
                <c:pt idx="760">
                  <c:v>479.31571993981589</c:v>
                </c:pt>
                <c:pt idx="761">
                  <c:v>482.26862967765209</c:v>
                </c:pt>
                <c:pt idx="762">
                  <c:v>498.13154552403631</c:v>
                </c:pt>
                <c:pt idx="763">
                  <c:v>511.54347802088881</c:v>
                </c:pt>
                <c:pt idx="764">
                  <c:v>515.80411139274213</c:v>
                </c:pt>
                <c:pt idx="765">
                  <c:v>516.47647078002331</c:v>
                </c:pt>
                <c:pt idx="766">
                  <c:v>507.26051047076669</c:v>
                </c:pt>
                <c:pt idx="767">
                  <c:v>498.99611923146722</c:v>
                </c:pt>
                <c:pt idx="768">
                  <c:v>500.33455138512363</c:v>
                </c:pt>
                <c:pt idx="769">
                  <c:v>460.05822260663308</c:v>
                </c:pt>
                <c:pt idx="770">
                  <c:v>368.82639667463218</c:v>
                </c:pt>
                <c:pt idx="771">
                  <c:v>316.0155237480684</c:v>
                </c:pt>
                <c:pt idx="772">
                  <c:v>351.33569483444461</c:v>
                </c:pt>
                <c:pt idx="773">
                  <c:v>413.64689079483452</c:v>
                </c:pt>
                <c:pt idx="774">
                  <c:v>450.79068456741959</c:v>
                </c:pt>
                <c:pt idx="775">
                  <c:v>474.67441725167339</c:v>
                </c:pt>
                <c:pt idx="776">
                  <c:v>486.00178453675977</c:v>
                </c:pt>
                <c:pt idx="777">
                  <c:v>486.0713621460618</c:v>
                </c:pt>
                <c:pt idx="778">
                  <c:v>483.1450490962755</c:v>
                </c:pt>
                <c:pt idx="779">
                  <c:v>481.08120881179138</c:v>
                </c:pt>
                <c:pt idx="780">
                  <c:v>480.05200348780136</c:v>
                </c:pt>
                <c:pt idx="781">
                  <c:v>480.47922471098155</c:v>
                </c:pt>
                <c:pt idx="782">
                  <c:v>369.29952224699133</c:v>
                </c:pt>
                <c:pt idx="783">
                  <c:v>263.15370910547102</c:v>
                </c:pt>
                <c:pt idx="784">
                  <c:v>202.57073713031218</c:v>
                </c:pt>
                <c:pt idx="785">
                  <c:v>177.45360998991299</c:v>
                </c:pt>
                <c:pt idx="786">
                  <c:v>156.32932581175862</c:v>
                </c:pt>
                <c:pt idx="787">
                  <c:v>148.84723225390772</c:v>
                </c:pt>
                <c:pt idx="788">
                  <c:v>285.98868316834648</c:v>
                </c:pt>
                <c:pt idx="789">
                  <c:v>379.5099636571623</c:v>
                </c:pt>
                <c:pt idx="790">
                  <c:v>434.4508202844753</c:v>
                </c:pt>
                <c:pt idx="791">
                  <c:v>467.45087856524555</c:v>
                </c:pt>
                <c:pt idx="792">
                  <c:v>486.52867319791949</c:v>
                </c:pt>
                <c:pt idx="793">
                  <c:v>498.15870416934837</c:v>
                </c:pt>
                <c:pt idx="794">
                  <c:v>506.48377909155482</c:v>
                </c:pt>
                <c:pt idx="795">
                  <c:v>514.18324158048085</c:v>
                </c:pt>
                <c:pt idx="796">
                  <c:v>518.02388062934676</c:v>
                </c:pt>
                <c:pt idx="797">
                  <c:v>517.52309161959545</c:v>
                </c:pt>
                <c:pt idx="798">
                  <c:v>515.19164126245653</c:v>
                </c:pt>
                <c:pt idx="799">
                  <c:v>513.20138845907877</c:v>
                </c:pt>
                <c:pt idx="800">
                  <c:v>511.1137634046795</c:v>
                </c:pt>
                <c:pt idx="801">
                  <c:v>509.52496673395171</c:v>
                </c:pt>
                <c:pt idx="802">
                  <c:v>508.55151308259417</c:v>
                </c:pt>
                <c:pt idx="803">
                  <c:v>507.35260954717376</c:v>
                </c:pt>
                <c:pt idx="804">
                  <c:v>507.54822570629545</c:v>
                </c:pt>
                <c:pt idx="805">
                  <c:v>508.89439293740816</c:v>
                </c:pt>
                <c:pt idx="806">
                  <c:v>508.53210011570519</c:v>
                </c:pt>
                <c:pt idx="807">
                  <c:v>505.92592879041058</c:v>
                </c:pt>
                <c:pt idx="808">
                  <c:v>512.55990211366804</c:v>
                </c:pt>
                <c:pt idx="809">
                  <c:v>519.22633392865714</c:v>
                </c:pt>
                <c:pt idx="810">
                  <c:v>516.67783478509773</c:v>
                </c:pt>
                <c:pt idx="811">
                  <c:v>513.76265178123958</c:v>
                </c:pt>
                <c:pt idx="812">
                  <c:v>512.7404571090882</c:v>
                </c:pt>
                <c:pt idx="813">
                  <c:v>511.39679294600637</c:v>
                </c:pt>
                <c:pt idx="814">
                  <c:v>525.84203492067422</c:v>
                </c:pt>
                <c:pt idx="815">
                  <c:v>704.92820534543887</c:v>
                </c:pt>
                <c:pt idx="816">
                  <c:v>462.63389964991291</c:v>
                </c:pt>
                <c:pt idx="817">
                  <c:v>292.27878288501302</c:v>
                </c:pt>
                <c:pt idx="818">
                  <c:v>210.4873545756906</c:v>
                </c:pt>
                <c:pt idx="819">
                  <c:v>160.53705260512743</c:v>
                </c:pt>
                <c:pt idx="820">
                  <c:v>131.05852227268019</c:v>
                </c:pt>
                <c:pt idx="821">
                  <c:v>114.7796300589543</c:v>
                </c:pt>
                <c:pt idx="822">
                  <c:v>106.6868203782123</c:v>
                </c:pt>
                <c:pt idx="823">
                  <c:v>107.9872284185082</c:v>
                </c:pt>
                <c:pt idx="824">
                  <c:v>113.052374568765</c:v>
                </c:pt>
                <c:pt idx="825">
                  <c:v>131.04259220570671</c:v>
                </c:pt>
                <c:pt idx="826">
                  <c:v>142.1296770936456</c:v>
                </c:pt>
                <c:pt idx="827">
                  <c:v>191.25265566214262</c:v>
                </c:pt>
                <c:pt idx="828">
                  <c:v>229.33837768416117</c:v>
                </c:pt>
                <c:pt idx="829">
                  <c:v>245.3327137573983</c:v>
                </c:pt>
                <c:pt idx="830">
                  <c:v>263.70098666505362</c:v>
                </c:pt>
                <c:pt idx="831">
                  <c:v>297.64136491565131</c:v>
                </c:pt>
                <c:pt idx="832">
                  <c:v>410.0943312320544</c:v>
                </c:pt>
                <c:pt idx="833">
                  <c:v>421.25078791096917</c:v>
                </c:pt>
                <c:pt idx="834">
                  <c:v>307.20701653148882</c:v>
                </c:pt>
                <c:pt idx="835">
                  <c:v>275.9953273024077</c:v>
                </c:pt>
                <c:pt idx="836">
                  <c:v>262.31494501694073</c:v>
                </c:pt>
                <c:pt idx="837">
                  <c:v>562.47243636270878</c:v>
                </c:pt>
                <c:pt idx="838">
                  <c:v>740.24487557972554</c:v>
                </c:pt>
                <c:pt idx="839">
                  <c:v>805.95880494256528</c:v>
                </c:pt>
                <c:pt idx="840">
                  <c:v>848.02323068155715</c:v>
                </c:pt>
                <c:pt idx="841">
                  <c:v>875.13212592305638</c:v>
                </c:pt>
                <c:pt idx="842">
                  <c:v>890.21684357785989</c:v>
                </c:pt>
                <c:pt idx="843">
                  <c:v>896.54547275893447</c:v>
                </c:pt>
                <c:pt idx="844">
                  <c:v>900.19341359886596</c:v>
                </c:pt>
                <c:pt idx="845">
                  <c:v>897.41453833167566</c:v>
                </c:pt>
                <c:pt idx="846">
                  <c:v>892.20623683717793</c:v>
                </c:pt>
                <c:pt idx="847">
                  <c:v>888.69074726505778</c:v>
                </c:pt>
                <c:pt idx="848">
                  <c:v>885.35026656101786</c:v>
                </c:pt>
                <c:pt idx="849">
                  <c:v>882.81321587910543</c:v>
                </c:pt>
                <c:pt idx="850">
                  <c:v>882.17108830072891</c:v>
                </c:pt>
                <c:pt idx="851">
                  <c:v>880.75531593745927</c:v>
                </c:pt>
                <c:pt idx="852">
                  <c:v>878.74760523476971</c:v>
                </c:pt>
                <c:pt idx="853">
                  <c:v>877.05367788666592</c:v>
                </c:pt>
                <c:pt idx="854">
                  <c:v>879.18490002326485</c:v>
                </c:pt>
                <c:pt idx="855">
                  <c:v>885.27312736686179</c:v>
                </c:pt>
                <c:pt idx="856">
                  <c:v>885.12646921784187</c:v>
                </c:pt>
                <c:pt idx="857">
                  <c:v>881.48758067633423</c:v>
                </c:pt>
                <c:pt idx="858">
                  <c:v>882.16304186857678</c:v>
                </c:pt>
                <c:pt idx="859">
                  <c:v>884.12821191047703</c:v>
                </c:pt>
                <c:pt idx="860">
                  <c:v>882.77509767848846</c:v>
                </c:pt>
                <c:pt idx="861">
                  <c:v>880.6073946487794</c:v>
                </c:pt>
                <c:pt idx="862">
                  <c:v>881.09374086311573</c:v>
                </c:pt>
                <c:pt idx="863">
                  <c:v>880.52570527865851</c:v>
                </c:pt>
                <c:pt idx="864">
                  <c:v>876.78082687094729</c:v>
                </c:pt>
                <c:pt idx="865">
                  <c:v>874.90654315302595</c:v>
                </c:pt>
                <c:pt idx="866">
                  <c:v>875.87255748436564</c:v>
                </c:pt>
                <c:pt idx="867">
                  <c:v>878.21180280912245</c:v>
                </c:pt>
                <c:pt idx="868">
                  <c:v>878.70621025967489</c:v>
                </c:pt>
                <c:pt idx="869">
                  <c:v>875.70439202915918</c:v>
                </c:pt>
                <c:pt idx="870">
                  <c:v>874.19869695418402</c:v>
                </c:pt>
                <c:pt idx="871">
                  <c:v>876.09964063573079</c:v>
                </c:pt>
                <c:pt idx="872">
                  <c:v>877.03903878288111</c:v>
                </c:pt>
                <c:pt idx="873">
                  <c:v>876.74087696407014</c:v>
                </c:pt>
                <c:pt idx="874">
                  <c:v>876.98515387523128</c:v>
                </c:pt>
                <c:pt idx="875">
                  <c:v>876.43526180393337</c:v>
                </c:pt>
                <c:pt idx="876">
                  <c:v>875.29557458343515</c:v>
                </c:pt>
                <c:pt idx="877">
                  <c:v>874.4616430037612</c:v>
                </c:pt>
                <c:pt idx="878">
                  <c:v>874.0070505921708</c:v>
                </c:pt>
                <c:pt idx="879">
                  <c:v>871.85459073478864</c:v>
                </c:pt>
                <c:pt idx="880">
                  <c:v>869.08875885934833</c:v>
                </c:pt>
                <c:pt idx="881">
                  <c:v>868.34808140535279</c:v>
                </c:pt>
                <c:pt idx="882">
                  <c:v>870.02352559802705</c:v>
                </c:pt>
                <c:pt idx="883">
                  <c:v>869.21540357543643</c:v>
                </c:pt>
                <c:pt idx="884">
                  <c:v>669.97842516127707</c:v>
                </c:pt>
                <c:pt idx="885">
                  <c:v>609.34919242262572</c:v>
                </c:pt>
                <c:pt idx="886">
                  <c:v>630.01867816906736</c:v>
                </c:pt>
                <c:pt idx="887">
                  <c:v>649.08631288225081</c:v>
                </c:pt>
                <c:pt idx="888">
                  <c:v>661.49629903403638</c:v>
                </c:pt>
                <c:pt idx="889">
                  <c:v>666.41607817532724</c:v>
                </c:pt>
                <c:pt idx="890">
                  <c:v>668.54569488030722</c:v>
                </c:pt>
                <c:pt idx="891">
                  <c:v>669.17087095584236</c:v>
                </c:pt>
                <c:pt idx="892">
                  <c:v>669.69039061624767</c:v>
                </c:pt>
                <c:pt idx="893">
                  <c:v>671.81041640456738</c:v>
                </c:pt>
                <c:pt idx="894">
                  <c:v>674.44665159969088</c:v>
                </c:pt>
                <c:pt idx="895">
                  <c:v>675.69389486641717</c:v>
                </c:pt>
                <c:pt idx="896">
                  <c:v>676.35691290778959</c:v>
                </c:pt>
                <c:pt idx="897">
                  <c:v>675.95542590920763</c:v>
                </c:pt>
                <c:pt idx="898">
                  <c:v>674.88624706507017</c:v>
                </c:pt>
                <c:pt idx="899">
                  <c:v>675.39699363761008</c:v>
                </c:pt>
                <c:pt idx="900">
                  <c:v>675.21819916212485</c:v>
                </c:pt>
                <c:pt idx="901">
                  <c:v>674.81147804571003</c:v>
                </c:pt>
                <c:pt idx="902">
                  <c:v>677.57642535979437</c:v>
                </c:pt>
                <c:pt idx="903">
                  <c:v>679.5303387918724</c:v>
                </c:pt>
                <c:pt idx="904">
                  <c:v>679.7318833253421</c:v>
                </c:pt>
                <c:pt idx="905">
                  <c:v>679.15705977200435</c:v>
                </c:pt>
                <c:pt idx="906">
                  <c:v>677.12434196709239</c:v>
                </c:pt>
                <c:pt idx="907">
                  <c:v>675.31968321408544</c:v>
                </c:pt>
                <c:pt idx="908">
                  <c:v>674.89136780298031</c:v>
                </c:pt>
                <c:pt idx="909">
                  <c:v>675.60900116179596</c:v>
                </c:pt>
                <c:pt idx="910">
                  <c:v>676.50580456421039</c:v>
                </c:pt>
                <c:pt idx="911">
                  <c:v>677.76249510631533</c:v>
                </c:pt>
                <c:pt idx="912">
                  <c:v>679.41236176005145</c:v>
                </c:pt>
                <c:pt idx="913">
                  <c:v>681.56573741979298</c:v>
                </c:pt>
                <c:pt idx="914">
                  <c:v>681.89879493544231</c:v>
                </c:pt>
                <c:pt idx="915">
                  <c:v>679.9290430670676</c:v>
                </c:pt>
                <c:pt idx="916">
                  <c:v>678.55167114268943</c:v>
                </c:pt>
                <c:pt idx="917">
                  <c:v>678.17205474362368</c:v>
                </c:pt>
                <c:pt idx="918">
                  <c:v>677.25665126863112</c:v>
                </c:pt>
                <c:pt idx="919">
                  <c:v>676.69645001631034</c:v>
                </c:pt>
                <c:pt idx="920">
                  <c:v>678.77202138822634</c:v>
                </c:pt>
                <c:pt idx="921">
                  <c:v>682.17454617820738</c:v>
                </c:pt>
                <c:pt idx="922">
                  <c:v>681.33124822398395</c:v>
                </c:pt>
                <c:pt idx="923">
                  <c:v>676.1751814185111</c:v>
                </c:pt>
                <c:pt idx="924">
                  <c:v>673.31288138541652</c:v>
                </c:pt>
                <c:pt idx="925">
                  <c:v>673.52166060874197</c:v>
                </c:pt>
                <c:pt idx="926">
                  <c:v>673.05461365841313</c:v>
                </c:pt>
                <c:pt idx="927">
                  <c:v>670.97283195170974</c:v>
                </c:pt>
                <c:pt idx="928">
                  <c:v>670.50179574646404</c:v>
                </c:pt>
                <c:pt idx="929">
                  <c:v>672.62949002523067</c:v>
                </c:pt>
                <c:pt idx="930">
                  <c:v>674.29403619536333</c:v>
                </c:pt>
                <c:pt idx="931">
                  <c:v>673.41919810757679</c:v>
                </c:pt>
                <c:pt idx="932">
                  <c:v>671.05375216142932</c:v>
                </c:pt>
                <c:pt idx="933">
                  <c:v>669.68715486038843</c:v>
                </c:pt>
                <c:pt idx="934">
                  <c:v>670.00043129519702</c:v>
                </c:pt>
                <c:pt idx="935">
                  <c:v>670.84704998829181</c:v>
                </c:pt>
                <c:pt idx="936">
                  <c:v>671.26103319975482</c:v>
                </c:pt>
                <c:pt idx="937">
                  <c:v>672.01435714844979</c:v>
                </c:pt>
                <c:pt idx="938">
                  <c:v>673.13142295113596</c:v>
                </c:pt>
                <c:pt idx="939">
                  <c:v>673.2780333182892</c:v>
                </c:pt>
                <c:pt idx="940">
                  <c:v>671.9537116247617</c:v>
                </c:pt>
                <c:pt idx="941">
                  <c:v>671.74125830501043</c:v>
                </c:pt>
                <c:pt idx="942">
                  <c:v>673.165344788109</c:v>
                </c:pt>
                <c:pt idx="943">
                  <c:v>674.98257331069919</c:v>
                </c:pt>
                <c:pt idx="944">
                  <c:v>678.48971253236641</c:v>
                </c:pt>
                <c:pt idx="945">
                  <c:v>682.83633854509378</c:v>
                </c:pt>
                <c:pt idx="946">
                  <c:v>685.73689183548458</c:v>
                </c:pt>
                <c:pt idx="947">
                  <c:v>686.62933355074506</c:v>
                </c:pt>
                <c:pt idx="948">
                  <c:v>685.92456035744226</c:v>
                </c:pt>
                <c:pt idx="949">
                  <c:v>686.21087570800682</c:v>
                </c:pt>
                <c:pt idx="950">
                  <c:v>687.23663868204301</c:v>
                </c:pt>
                <c:pt idx="951">
                  <c:v>686.2232344176864</c:v>
                </c:pt>
                <c:pt idx="952">
                  <c:v>684.91180445988232</c:v>
                </c:pt>
                <c:pt idx="953">
                  <c:v>686.81553709244758</c:v>
                </c:pt>
                <c:pt idx="954">
                  <c:v>689.5656924786432</c:v>
                </c:pt>
                <c:pt idx="955">
                  <c:v>690.20897302694073</c:v>
                </c:pt>
                <c:pt idx="956">
                  <c:v>689.78932535615945</c:v>
                </c:pt>
                <c:pt idx="957">
                  <c:v>688.6005578383149</c:v>
                </c:pt>
                <c:pt idx="958">
                  <c:v>688.18129319128229</c:v>
                </c:pt>
                <c:pt idx="959">
                  <c:v>689.01128620432735</c:v>
                </c:pt>
                <c:pt idx="960">
                  <c:v>691.20423056398863</c:v>
                </c:pt>
                <c:pt idx="961">
                  <c:v>694.43549853541742</c:v>
                </c:pt>
                <c:pt idx="962">
                  <c:v>698.65939702238313</c:v>
                </c:pt>
                <c:pt idx="963">
                  <c:v>701.98243216150229</c:v>
                </c:pt>
                <c:pt idx="964">
                  <c:v>702.59445019830969</c:v>
                </c:pt>
                <c:pt idx="965">
                  <c:v>702.09722771314648</c:v>
                </c:pt>
                <c:pt idx="966">
                  <c:v>700.38956138450669</c:v>
                </c:pt>
                <c:pt idx="967">
                  <c:v>696.88931165525696</c:v>
                </c:pt>
                <c:pt idx="968">
                  <c:v>693.43335931868194</c:v>
                </c:pt>
                <c:pt idx="969">
                  <c:v>688.89284219551587</c:v>
                </c:pt>
                <c:pt idx="970">
                  <c:v>684.05647477752996</c:v>
                </c:pt>
                <c:pt idx="971">
                  <c:v>681.76974289539237</c:v>
                </c:pt>
                <c:pt idx="972">
                  <c:v>680.86713120948366</c:v>
                </c:pt>
                <c:pt idx="973">
                  <c:v>680.77984138753675</c:v>
                </c:pt>
                <c:pt idx="974">
                  <c:v>682.05585658967823</c:v>
                </c:pt>
                <c:pt idx="975">
                  <c:v>684.22390733544842</c:v>
                </c:pt>
                <c:pt idx="976">
                  <c:v>683.4557783974069</c:v>
                </c:pt>
                <c:pt idx="977">
                  <c:v>680.6805682216617</c:v>
                </c:pt>
                <c:pt idx="978">
                  <c:v>679.62639856964768</c:v>
                </c:pt>
                <c:pt idx="979">
                  <c:v>679.33516305508647</c:v>
                </c:pt>
                <c:pt idx="980">
                  <c:v>681.32716453859757</c:v>
                </c:pt>
                <c:pt idx="981">
                  <c:v>686.13776705766145</c:v>
                </c:pt>
                <c:pt idx="982">
                  <c:v>690.01496304484863</c:v>
                </c:pt>
                <c:pt idx="983">
                  <c:v>693.35397817037097</c:v>
                </c:pt>
                <c:pt idx="984">
                  <c:v>696.54164548200481</c:v>
                </c:pt>
                <c:pt idx="985">
                  <c:v>697.64059909561684</c:v>
                </c:pt>
                <c:pt idx="986">
                  <c:v>697.52870877258079</c:v>
                </c:pt>
                <c:pt idx="987">
                  <c:v>697.54713190692758</c:v>
                </c:pt>
                <c:pt idx="988">
                  <c:v>697.03004161479055</c:v>
                </c:pt>
                <c:pt idx="989">
                  <c:v>694.3492499176873</c:v>
                </c:pt>
                <c:pt idx="990">
                  <c:v>691.30360183319908</c:v>
                </c:pt>
                <c:pt idx="991">
                  <c:v>689.32811374750258</c:v>
                </c:pt>
                <c:pt idx="992">
                  <c:v>688.60704076760703</c:v>
                </c:pt>
                <c:pt idx="993">
                  <c:v>689.94327826435324</c:v>
                </c:pt>
                <c:pt idx="994">
                  <c:v>691.01991587962266</c:v>
                </c:pt>
                <c:pt idx="995">
                  <c:v>692.05694604310975</c:v>
                </c:pt>
                <c:pt idx="996">
                  <c:v>696.02146556837943</c:v>
                </c:pt>
                <c:pt idx="997">
                  <c:v>696.27677526833031</c:v>
                </c:pt>
                <c:pt idx="998">
                  <c:v>691.57764079721278</c:v>
                </c:pt>
                <c:pt idx="999">
                  <c:v>689.35238728621835</c:v>
                </c:pt>
                <c:pt idx="1000">
                  <c:v>687.6745485840305</c:v>
                </c:pt>
                <c:pt idx="1001">
                  <c:v>684.80074613211298</c:v>
                </c:pt>
                <c:pt idx="1002">
                  <c:v>683.08075528267238</c:v>
                </c:pt>
                <c:pt idx="1003">
                  <c:v>681.08720053299294</c:v>
                </c:pt>
                <c:pt idx="1004">
                  <c:v>679.26726879009027</c:v>
                </c:pt>
                <c:pt idx="1005">
                  <c:v>680.36097207728244</c:v>
                </c:pt>
                <c:pt idx="1006">
                  <c:v>681.70550089767573</c:v>
                </c:pt>
                <c:pt idx="1007">
                  <c:v>681.75309912900389</c:v>
                </c:pt>
                <c:pt idx="1008">
                  <c:v>683.09912418801127</c:v>
                </c:pt>
                <c:pt idx="1009">
                  <c:v>684.3888769104783</c:v>
                </c:pt>
                <c:pt idx="1010">
                  <c:v>684.33164035645325</c:v>
                </c:pt>
                <c:pt idx="1011">
                  <c:v>685.78594945628845</c:v>
                </c:pt>
                <c:pt idx="1012">
                  <c:v>686.44987822214466</c:v>
                </c:pt>
                <c:pt idx="1013">
                  <c:v>686.01518654141159</c:v>
                </c:pt>
                <c:pt idx="1014">
                  <c:v>686.25671204256025</c:v>
                </c:pt>
                <c:pt idx="1015">
                  <c:v>685.17895100747671</c:v>
                </c:pt>
                <c:pt idx="1016">
                  <c:v>683.2552269227715</c:v>
                </c:pt>
                <c:pt idx="1017">
                  <c:v>683.41230094176626</c:v>
                </c:pt>
                <c:pt idx="1018">
                  <c:v>685.70776754460633</c:v>
                </c:pt>
                <c:pt idx="1019">
                  <c:v>686.6329353169159</c:v>
                </c:pt>
                <c:pt idx="1020">
                  <c:v>686.53447202806831</c:v>
                </c:pt>
                <c:pt idx="1021">
                  <c:v>687.87781782003094</c:v>
                </c:pt>
                <c:pt idx="1022">
                  <c:v>688.49633554859872</c:v>
                </c:pt>
                <c:pt idx="1023">
                  <c:v>686.07744044422509</c:v>
                </c:pt>
                <c:pt idx="1024">
                  <c:v>682.20700601315139</c:v>
                </c:pt>
                <c:pt idx="1025">
                  <c:v>680.83641491596109</c:v>
                </c:pt>
                <c:pt idx="1026">
                  <c:v>682.28865503320401</c:v>
                </c:pt>
                <c:pt idx="1027">
                  <c:v>681.6129741208124</c:v>
                </c:pt>
                <c:pt idx="1028">
                  <c:v>680.53255323015503</c:v>
                </c:pt>
                <c:pt idx="1029">
                  <c:v>680.7432184898895</c:v>
                </c:pt>
                <c:pt idx="1030">
                  <c:v>681.59663281066491</c:v>
                </c:pt>
                <c:pt idx="1031">
                  <c:v>682.34073085019884</c:v>
                </c:pt>
                <c:pt idx="1032">
                  <c:v>681.89877780816778</c:v>
                </c:pt>
                <c:pt idx="1033">
                  <c:v>680.99170829893376</c:v>
                </c:pt>
                <c:pt idx="1034">
                  <c:v>678.52459689420596</c:v>
                </c:pt>
                <c:pt idx="1035">
                  <c:v>677.5974026981919</c:v>
                </c:pt>
                <c:pt idx="1036">
                  <c:v>674.29933953207387</c:v>
                </c:pt>
                <c:pt idx="1037">
                  <c:v>668.25011047809608</c:v>
                </c:pt>
                <c:pt idx="1038">
                  <c:v>666.44221666332692</c:v>
                </c:pt>
                <c:pt idx="1039">
                  <c:v>668.13485239770569</c:v>
                </c:pt>
                <c:pt idx="1040">
                  <c:v>669.98279259651781</c:v>
                </c:pt>
                <c:pt idx="1041">
                  <c:v>665.48050180380994</c:v>
                </c:pt>
                <c:pt idx="1042">
                  <c:v>661.866988763412</c:v>
                </c:pt>
                <c:pt idx="1043">
                  <c:v>663.13582879651926</c:v>
                </c:pt>
                <c:pt idx="1044">
                  <c:v>662.48921605682881</c:v>
                </c:pt>
                <c:pt idx="1045">
                  <c:v>660.99232996336082</c:v>
                </c:pt>
                <c:pt idx="1046">
                  <c:v>660.06761504417739</c:v>
                </c:pt>
                <c:pt idx="1047">
                  <c:v>659.32866167730208</c:v>
                </c:pt>
                <c:pt idx="1048">
                  <c:v>659.79609244203323</c:v>
                </c:pt>
                <c:pt idx="1049">
                  <c:v>661.18712436517956</c:v>
                </c:pt>
                <c:pt idx="1050">
                  <c:v>662.65012353014822</c:v>
                </c:pt>
                <c:pt idx="1051">
                  <c:v>664.94812181268685</c:v>
                </c:pt>
                <c:pt idx="1052">
                  <c:v>668.18125650532772</c:v>
                </c:pt>
                <c:pt idx="1053">
                  <c:v>669.27815935839635</c:v>
                </c:pt>
                <c:pt idx="1054">
                  <c:v>667.42062224852793</c:v>
                </c:pt>
                <c:pt idx="1055">
                  <c:v>666.38754503612188</c:v>
                </c:pt>
                <c:pt idx="1056">
                  <c:v>665.78345580042901</c:v>
                </c:pt>
                <c:pt idx="1057">
                  <c:v>664.59467725577906</c:v>
                </c:pt>
                <c:pt idx="1058">
                  <c:v>663.78316420420924</c:v>
                </c:pt>
                <c:pt idx="1059">
                  <c:v>663.66803099578954</c:v>
                </c:pt>
                <c:pt idx="1060">
                  <c:v>666.75655100744734</c:v>
                </c:pt>
                <c:pt idx="1061">
                  <c:v>669.29539798910696</c:v>
                </c:pt>
                <c:pt idx="1062">
                  <c:v>669.73139646299376</c:v>
                </c:pt>
                <c:pt idx="1063">
                  <c:v>669.93678901550072</c:v>
                </c:pt>
                <c:pt idx="1064">
                  <c:v>668.61532586200951</c:v>
                </c:pt>
                <c:pt idx="1065">
                  <c:v>669.22113969891802</c:v>
                </c:pt>
                <c:pt idx="1066">
                  <c:v>669.20765545892971</c:v>
                </c:pt>
                <c:pt idx="1067">
                  <c:v>666.4360472694143</c:v>
                </c:pt>
                <c:pt idx="1068">
                  <c:v>666.02446665938999</c:v>
                </c:pt>
                <c:pt idx="1069">
                  <c:v>667.91700758667878</c:v>
                </c:pt>
                <c:pt idx="1070">
                  <c:v>669.61994973346987</c:v>
                </c:pt>
                <c:pt idx="1071">
                  <c:v>670.99527817306114</c:v>
                </c:pt>
                <c:pt idx="1072">
                  <c:v>671.0546258334432</c:v>
                </c:pt>
                <c:pt idx="1073">
                  <c:v>669.24972886029298</c:v>
                </c:pt>
                <c:pt idx="1074">
                  <c:v>666.98838087162744</c:v>
                </c:pt>
                <c:pt idx="1075">
                  <c:v>665.43927139962716</c:v>
                </c:pt>
                <c:pt idx="1076">
                  <c:v>666.27756067303346</c:v>
                </c:pt>
                <c:pt idx="1077">
                  <c:v>665.89182100949938</c:v>
                </c:pt>
                <c:pt idx="1078">
                  <c:v>665.65425938663884</c:v>
                </c:pt>
                <c:pt idx="1079">
                  <c:v>667.00170730349009</c:v>
                </c:pt>
                <c:pt idx="1080">
                  <c:v>668.0041796815533</c:v>
                </c:pt>
                <c:pt idx="1081">
                  <c:v>668.64171907980176</c:v>
                </c:pt>
                <c:pt idx="1082">
                  <c:v>668.49337951974189</c:v>
                </c:pt>
                <c:pt idx="1083">
                  <c:v>667.53156878231039</c:v>
                </c:pt>
                <c:pt idx="1084">
                  <c:v>665.02777761623429</c:v>
                </c:pt>
                <c:pt idx="1085">
                  <c:v>663.18465436389181</c:v>
                </c:pt>
                <c:pt idx="1086">
                  <c:v>663.56784061076519</c:v>
                </c:pt>
                <c:pt idx="1087">
                  <c:v>663.80275651738134</c:v>
                </c:pt>
                <c:pt idx="1088">
                  <c:v>664.92169804389516</c:v>
                </c:pt>
                <c:pt idx="1089">
                  <c:v>667.47691269560789</c:v>
                </c:pt>
                <c:pt idx="1090">
                  <c:v>673.66551555017281</c:v>
                </c:pt>
                <c:pt idx="1091">
                  <c:v>677.74439686460846</c:v>
                </c:pt>
                <c:pt idx="1092">
                  <c:v>676.60779102183903</c:v>
                </c:pt>
                <c:pt idx="1093">
                  <c:v>676.14352747149792</c:v>
                </c:pt>
                <c:pt idx="1094">
                  <c:v>676.31025046872685</c:v>
                </c:pt>
                <c:pt idx="1095">
                  <c:v>674.03598865778611</c:v>
                </c:pt>
                <c:pt idx="1096">
                  <c:v>671.12060769624418</c:v>
                </c:pt>
                <c:pt idx="1097">
                  <c:v>670.47812525960194</c:v>
                </c:pt>
                <c:pt idx="1098">
                  <c:v>670.82707463359498</c:v>
                </c:pt>
                <c:pt idx="1099">
                  <c:v>672.32376586956775</c:v>
                </c:pt>
                <c:pt idx="1100">
                  <c:v>673.89872632379104</c:v>
                </c:pt>
                <c:pt idx="1101">
                  <c:v>674.37401293608934</c:v>
                </c:pt>
                <c:pt idx="1102">
                  <c:v>673.42616603356328</c:v>
                </c:pt>
                <c:pt idx="1103">
                  <c:v>672.41022753298944</c:v>
                </c:pt>
                <c:pt idx="1104">
                  <c:v>670.58318485562847</c:v>
                </c:pt>
                <c:pt idx="1105">
                  <c:v>668.62048958017101</c:v>
                </c:pt>
                <c:pt idx="1106">
                  <c:v>668.47950941892486</c:v>
                </c:pt>
                <c:pt idx="1107">
                  <c:v>671.55299376868447</c:v>
                </c:pt>
                <c:pt idx="1108">
                  <c:v>678.09965642977681</c:v>
                </c:pt>
                <c:pt idx="1109">
                  <c:v>682.64205897430884</c:v>
                </c:pt>
                <c:pt idx="1110">
                  <c:v>682.48700329116502</c:v>
                </c:pt>
                <c:pt idx="1111">
                  <c:v>679.46903665077605</c:v>
                </c:pt>
                <c:pt idx="1112">
                  <c:v>677.17635214517998</c:v>
                </c:pt>
                <c:pt idx="1113">
                  <c:v>675.86653564492678</c:v>
                </c:pt>
                <c:pt idx="1114">
                  <c:v>676.2561862249845</c:v>
                </c:pt>
                <c:pt idx="1115">
                  <c:v>678.4593097711554</c:v>
                </c:pt>
                <c:pt idx="1116">
                  <c:v>680.16024528869343</c:v>
                </c:pt>
                <c:pt idx="1117">
                  <c:v>682.55980198598058</c:v>
                </c:pt>
                <c:pt idx="1118">
                  <c:v>685.31816808067049</c:v>
                </c:pt>
                <c:pt idx="1119">
                  <c:v>686.31811484676746</c:v>
                </c:pt>
                <c:pt idx="1120">
                  <c:v>684.68855875378551</c:v>
                </c:pt>
                <c:pt idx="1121">
                  <c:v>681.49742049163262</c:v>
                </c:pt>
                <c:pt idx="1122">
                  <c:v>679.4877745465235</c:v>
                </c:pt>
                <c:pt idx="1123">
                  <c:v>679.05679261444743</c:v>
                </c:pt>
                <c:pt idx="1124">
                  <c:v>677.48492715374164</c:v>
                </c:pt>
                <c:pt idx="1125">
                  <c:v>676.32290053534712</c:v>
                </c:pt>
                <c:pt idx="1126">
                  <c:v>677.33076669551281</c:v>
                </c:pt>
                <c:pt idx="1127">
                  <c:v>676.74485714776927</c:v>
                </c:pt>
                <c:pt idx="1128">
                  <c:v>675.89051919559563</c:v>
                </c:pt>
                <c:pt idx="1129">
                  <c:v>675.63643853007443</c:v>
                </c:pt>
                <c:pt idx="1130">
                  <c:v>674.30035202154295</c:v>
                </c:pt>
                <c:pt idx="1131">
                  <c:v>673.6543216891389</c:v>
                </c:pt>
                <c:pt idx="1132">
                  <c:v>673.61648171143042</c:v>
                </c:pt>
                <c:pt idx="1133">
                  <c:v>673.65154286578172</c:v>
                </c:pt>
                <c:pt idx="1134">
                  <c:v>674.11717971820383</c:v>
                </c:pt>
                <c:pt idx="1135">
                  <c:v>674.8746813771462</c:v>
                </c:pt>
                <c:pt idx="1136">
                  <c:v>675.61351736455435</c:v>
                </c:pt>
                <c:pt idx="1137">
                  <c:v>676.97799954055643</c:v>
                </c:pt>
                <c:pt idx="1138">
                  <c:v>678.27061936065422</c:v>
                </c:pt>
                <c:pt idx="1139">
                  <c:v>678.55593177078299</c:v>
                </c:pt>
                <c:pt idx="1140">
                  <c:v>677.06452324069369</c:v>
                </c:pt>
                <c:pt idx="1141">
                  <c:v>674.45151886546557</c:v>
                </c:pt>
                <c:pt idx="1142">
                  <c:v>672.02625126814928</c:v>
                </c:pt>
                <c:pt idx="1143">
                  <c:v>671.67926943800398</c:v>
                </c:pt>
                <c:pt idx="1144">
                  <c:v>672.81904990811245</c:v>
                </c:pt>
                <c:pt idx="1145">
                  <c:v>673.45724249302134</c:v>
                </c:pt>
                <c:pt idx="1146">
                  <c:v>674.13521685877481</c:v>
                </c:pt>
                <c:pt idx="1147">
                  <c:v>673.96961680788695</c:v>
                </c:pt>
                <c:pt idx="1148">
                  <c:v>672.88201352356589</c:v>
                </c:pt>
                <c:pt idx="1149">
                  <c:v>671.94779468833883</c:v>
                </c:pt>
                <c:pt idx="1150">
                  <c:v>671.53460423183185</c:v>
                </c:pt>
                <c:pt idx="1151">
                  <c:v>670.83732241866619</c:v>
                </c:pt>
                <c:pt idx="1152">
                  <c:v>671.28521358382648</c:v>
                </c:pt>
                <c:pt idx="1153">
                  <c:v>673.6090728127499</c:v>
                </c:pt>
                <c:pt idx="1154">
                  <c:v>674.33578358390196</c:v>
                </c:pt>
                <c:pt idx="1155">
                  <c:v>675.17000285277504</c:v>
                </c:pt>
                <c:pt idx="1156">
                  <c:v>675.37797810470101</c:v>
                </c:pt>
                <c:pt idx="1157">
                  <c:v>673.55901858250081</c:v>
                </c:pt>
                <c:pt idx="1158">
                  <c:v>672.51270374468015</c:v>
                </c:pt>
                <c:pt idx="1159">
                  <c:v>671.75798497071753</c:v>
                </c:pt>
                <c:pt idx="1160">
                  <c:v>671.28844993664302</c:v>
                </c:pt>
                <c:pt idx="1161">
                  <c:v>672.00442707113541</c:v>
                </c:pt>
                <c:pt idx="1162">
                  <c:v>673.73193383106207</c:v>
                </c:pt>
                <c:pt idx="1163">
                  <c:v>673.82627453611917</c:v>
                </c:pt>
                <c:pt idx="1164">
                  <c:v>671.07695230842569</c:v>
                </c:pt>
                <c:pt idx="1165">
                  <c:v>668.22425968251423</c:v>
                </c:pt>
                <c:pt idx="1166">
                  <c:v>668.80046243140021</c:v>
                </c:pt>
                <c:pt idx="1167">
                  <c:v>668.83631819576135</c:v>
                </c:pt>
                <c:pt idx="1168">
                  <c:v>667.21720389937468</c:v>
                </c:pt>
                <c:pt idx="1169">
                  <c:v>666.50375328086523</c:v>
                </c:pt>
                <c:pt idx="1170">
                  <c:v>667.56125703915984</c:v>
                </c:pt>
                <c:pt idx="1171">
                  <c:v>669.03726199588471</c:v>
                </c:pt>
                <c:pt idx="1172">
                  <c:v>668.04489608765221</c:v>
                </c:pt>
                <c:pt idx="1173">
                  <c:v>666.21436221649412</c:v>
                </c:pt>
                <c:pt idx="1174">
                  <c:v>666.03439115683386</c:v>
                </c:pt>
                <c:pt idx="1175">
                  <c:v>666.91671955010452</c:v>
                </c:pt>
                <c:pt idx="1176">
                  <c:v>669.67569148588655</c:v>
                </c:pt>
                <c:pt idx="1177">
                  <c:v>576.42387442340123</c:v>
                </c:pt>
                <c:pt idx="1178">
                  <c:v>626.60037814488624</c:v>
                </c:pt>
                <c:pt idx="1179">
                  <c:v>732.21266787918921</c:v>
                </c:pt>
                <c:pt idx="1180">
                  <c:v>782.16001422025511</c:v>
                </c:pt>
                <c:pt idx="1181">
                  <c:v>816.8275866619656</c:v>
                </c:pt>
                <c:pt idx="1182">
                  <c:v>837.37918799712725</c:v>
                </c:pt>
                <c:pt idx="1183">
                  <c:v>851.27469643206177</c:v>
                </c:pt>
                <c:pt idx="1184">
                  <c:v>861.54042352171678</c:v>
                </c:pt>
                <c:pt idx="1185">
                  <c:v>868.39311202980662</c:v>
                </c:pt>
                <c:pt idx="1186">
                  <c:v>873.17358958110685</c:v>
                </c:pt>
                <c:pt idx="1187">
                  <c:v>876.31104905493748</c:v>
                </c:pt>
                <c:pt idx="1188">
                  <c:v>879.65347133349894</c:v>
                </c:pt>
                <c:pt idx="1189">
                  <c:v>882.37297335434585</c:v>
                </c:pt>
                <c:pt idx="1190">
                  <c:v>883.08863695923208</c:v>
                </c:pt>
                <c:pt idx="1191">
                  <c:v>879.00883097546068</c:v>
                </c:pt>
                <c:pt idx="1192">
                  <c:v>878.34070839478863</c:v>
                </c:pt>
                <c:pt idx="1193">
                  <c:v>877.23872674308996</c:v>
                </c:pt>
                <c:pt idx="1194">
                  <c:v>867.60186368223049</c:v>
                </c:pt>
                <c:pt idx="1195">
                  <c:v>861.08197427430127</c:v>
                </c:pt>
                <c:pt idx="1196">
                  <c:v>859.03649186929283</c:v>
                </c:pt>
                <c:pt idx="1197">
                  <c:v>857.94718387969976</c:v>
                </c:pt>
                <c:pt idx="1198">
                  <c:v>862.12641091012108</c:v>
                </c:pt>
                <c:pt idx="1199">
                  <c:v>864.45825171915158</c:v>
                </c:pt>
                <c:pt idx="1200">
                  <c:v>865.18570797372058</c:v>
                </c:pt>
                <c:pt idx="1201">
                  <c:v>857.77030577353764</c:v>
                </c:pt>
                <c:pt idx="1202">
                  <c:v>854.88553558789658</c:v>
                </c:pt>
                <c:pt idx="1203">
                  <c:v>865.65259003691426</c:v>
                </c:pt>
                <c:pt idx="1204">
                  <c:v>860.70447220161509</c:v>
                </c:pt>
                <c:pt idx="1205">
                  <c:v>848.08968446635561</c:v>
                </c:pt>
                <c:pt idx="1206">
                  <c:v>845.36585743525109</c:v>
                </c:pt>
                <c:pt idx="1207">
                  <c:v>845.15731874851406</c:v>
                </c:pt>
                <c:pt idx="1208">
                  <c:v>850.44474640498595</c:v>
                </c:pt>
                <c:pt idx="1209">
                  <c:v>820.01247262001903</c:v>
                </c:pt>
                <c:pt idx="1210">
                  <c:v>753.90915770231129</c:v>
                </c:pt>
                <c:pt idx="1211">
                  <c:v>329.48075147202991</c:v>
                </c:pt>
                <c:pt idx="1212">
                  <c:v>216.14934738821941</c:v>
                </c:pt>
                <c:pt idx="1213">
                  <c:v>153.5660580011112</c:v>
                </c:pt>
                <c:pt idx="1214">
                  <c:v>117.870562680435</c:v>
                </c:pt>
                <c:pt idx="1215">
                  <c:v>89.103406195516868</c:v>
                </c:pt>
                <c:pt idx="1216">
                  <c:v>55.325388656795305</c:v>
                </c:pt>
                <c:pt idx="1217">
                  <c:v>22.645764179813792</c:v>
                </c:pt>
                <c:pt idx="1218">
                  <c:v>3.2769904253488291</c:v>
                </c:pt>
                <c:pt idx="1219">
                  <c:v>1.965373595149356E-2</c:v>
                </c:pt>
              </c:numCache>
            </c:numRef>
          </c:val>
          <c:smooth val="0"/>
          <c:extLst>
            <c:ext xmlns:c16="http://schemas.microsoft.com/office/drawing/2014/chart" uri="{C3380CC4-5D6E-409C-BE32-E72D297353CC}">
              <c16:uniqueId val="{00000002-676D-4D06-9E5A-31D749128B9F}"/>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Sweden_Belgium_600LPF_125Ah!$H$1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Sweden_Belgium_600LPF_125Ah!$A$2:$A$1221</c:f>
              <c:numCache>
                <c:formatCode>General</c:formatCode>
                <c:ptCount val="1220"/>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pt idx="277">
                  <c:v>83100</c:v>
                </c:pt>
                <c:pt idx="278">
                  <c:v>83400</c:v>
                </c:pt>
                <c:pt idx="279">
                  <c:v>83700</c:v>
                </c:pt>
                <c:pt idx="280">
                  <c:v>84000</c:v>
                </c:pt>
                <c:pt idx="281">
                  <c:v>84300</c:v>
                </c:pt>
                <c:pt idx="282">
                  <c:v>84600</c:v>
                </c:pt>
                <c:pt idx="283">
                  <c:v>84900</c:v>
                </c:pt>
                <c:pt idx="284">
                  <c:v>85200</c:v>
                </c:pt>
                <c:pt idx="285">
                  <c:v>85500</c:v>
                </c:pt>
                <c:pt idx="286">
                  <c:v>85800</c:v>
                </c:pt>
                <c:pt idx="287">
                  <c:v>86100</c:v>
                </c:pt>
                <c:pt idx="288">
                  <c:v>86400</c:v>
                </c:pt>
                <c:pt idx="289">
                  <c:v>86700</c:v>
                </c:pt>
                <c:pt idx="290">
                  <c:v>87000</c:v>
                </c:pt>
                <c:pt idx="291">
                  <c:v>87300</c:v>
                </c:pt>
                <c:pt idx="292">
                  <c:v>87600</c:v>
                </c:pt>
                <c:pt idx="293">
                  <c:v>87900</c:v>
                </c:pt>
                <c:pt idx="294">
                  <c:v>88200</c:v>
                </c:pt>
                <c:pt idx="295">
                  <c:v>88500</c:v>
                </c:pt>
                <c:pt idx="296">
                  <c:v>88800</c:v>
                </c:pt>
                <c:pt idx="297">
                  <c:v>89100</c:v>
                </c:pt>
                <c:pt idx="298">
                  <c:v>89400</c:v>
                </c:pt>
                <c:pt idx="299">
                  <c:v>89700</c:v>
                </c:pt>
                <c:pt idx="300">
                  <c:v>90000</c:v>
                </c:pt>
                <c:pt idx="301">
                  <c:v>90300</c:v>
                </c:pt>
                <c:pt idx="302">
                  <c:v>90600</c:v>
                </c:pt>
                <c:pt idx="303">
                  <c:v>90900</c:v>
                </c:pt>
                <c:pt idx="304">
                  <c:v>91200</c:v>
                </c:pt>
                <c:pt idx="305">
                  <c:v>91500</c:v>
                </c:pt>
                <c:pt idx="306">
                  <c:v>91800</c:v>
                </c:pt>
                <c:pt idx="307">
                  <c:v>92100</c:v>
                </c:pt>
                <c:pt idx="308">
                  <c:v>92400</c:v>
                </c:pt>
                <c:pt idx="309">
                  <c:v>92700</c:v>
                </c:pt>
                <c:pt idx="310">
                  <c:v>93000</c:v>
                </c:pt>
                <c:pt idx="311">
                  <c:v>93300</c:v>
                </c:pt>
                <c:pt idx="312">
                  <c:v>93600</c:v>
                </c:pt>
                <c:pt idx="313">
                  <c:v>93900</c:v>
                </c:pt>
                <c:pt idx="314">
                  <c:v>94200</c:v>
                </c:pt>
                <c:pt idx="315">
                  <c:v>94500</c:v>
                </c:pt>
                <c:pt idx="316">
                  <c:v>94800</c:v>
                </c:pt>
                <c:pt idx="317">
                  <c:v>95100</c:v>
                </c:pt>
                <c:pt idx="318">
                  <c:v>95400</c:v>
                </c:pt>
                <c:pt idx="319">
                  <c:v>95700</c:v>
                </c:pt>
                <c:pt idx="320">
                  <c:v>96000</c:v>
                </c:pt>
                <c:pt idx="321">
                  <c:v>96300</c:v>
                </c:pt>
                <c:pt idx="322">
                  <c:v>96600</c:v>
                </c:pt>
                <c:pt idx="323">
                  <c:v>96900</c:v>
                </c:pt>
                <c:pt idx="324">
                  <c:v>97200</c:v>
                </c:pt>
                <c:pt idx="325">
                  <c:v>97500</c:v>
                </c:pt>
                <c:pt idx="326">
                  <c:v>97800</c:v>
                </c:pt>
                <c:pt idx="327">
                  <c:v>98100</c:v>
                </c:pt>
                <c:pt idx="328">
                  <c:v>98400</c:v>
                </c:pt>
                <c:pt idx="329">
                  <c:v>98700</c:v>
                </c:pt>
                <c:pt idx="330">
                  <c:v>99000</c:v>
                </c:pt>
                <c:pt idx="331">
                  <c:v>99300</c:v>
                </c:pt>
                <c:pt idx="332">
                  <c:v>99600</c:v>
                </c:pt>
                <c:pt idx="333">
                  <c:v>99900</c:v>
                </c:pt>
                <c:pt idx="334">
                  <c:v>100200</c:v>
                </c:pt>
                <c:pt idx="335">
                  <c:v>100500</c:v>
                </c:pt>
                <c:pt idx="336">
                  <c:v>100800</c:v>
                </c:pt>
                <c:pt idx="337">
                  <c:v>101100</c:v>
                </c:pt>
                <c:pt idx="338">
                  <c:v>101400</c:v>
                </c:pt>
                <c:pt idx="339">
                  <c:v>101700</c:v>
                </c:pt>
                <c:pt idx="340">
                  <c:v>102000</c:v>
                </c:pt>
                <c:pt idx="341">
                  <c:v>102300</c:v>
                </c:pt>
                <c:pt idx="342">
                  <c:v>102600</c:v>
                </c:pt>
                <c:pt idx="343">
                  <c:v>102900</c:v>
                </c:pt>
                <c:pt idx="344">
                  <c:v>103200</c:v>
                </c:pt>
                <c:pt idx="345">
                  <c:v>103500</c:v>
                </c:pt>
                <c:pt idx="346">
                  <c:v>103800</c:v>
                </c:pt>
                <c:pt idx="347">
                  <c:v>104100</c:v>
                </c:pt>
                <c:pt idx="348">
                  <c:v>104400</c:v>
                </c:pt>
                <c:pt idx="349">
                  <c:v>104700</c:v>
                </c:pt>
                <c:pt idx="350">
                  <c:v>105000</c:v>
                </c:pt>
                <c:pt idx="351">
                  <c:v>105300</c:v>
                </c:pt>
                <c:pt idx="352">
                  <c:v>105600</c:v>
                </c:pt>
                <c:pt idx="353">
                  <c:v>105900</c:v>
                </c:pt>
                <c:pt idx="354">
                  <c:v>106200</c:v>
                </c:pt>
                <c:pt idx="355">
                  <c:v>106500</c:v>
                </c:pt>
                <c:pt idx="356">
                  <c:v>106800</c:v>
                </c:pt>
                <c:pt idx="357">
                  <c:v>107100</c:v>
                </c:pt>
                <c:pt idx="358">
                  <c:v>107400</c:v>
                </c:pt>
                <c:pt idx="359">
                  <c:v>107700</c:v>
                </c:pt>
                <c:pt idx="360">
                  <c:v>108000</c:v>
                </c:pt>
                <c:pt idx="361">
                  <c:v>108300</c:v>
                </c:pt>
                <c:pt idx="362">
                  <c:v>108600</c:v>
                </c:pt>
                <c:pt idx="363">
                  <c:v>108900</c:v>
                </c:pt>
                <c:pt idx="364">
                  <c:v>109200</c:v>
                </c:pt>
                <c:pt idx="365">
                  <c:v>109500</c:v>
                </c:pt>
                <c:pt idx="366">
                  <c:v>109800</c:v>
                </c:pt>
                <c:pt idx="367">
                  <c:v>110100</c:v>
                </c:pt>
                <c:pt idx="368">
                  <c:v>110400</c:v>
                </c:pt>
                <c:pt idx="369">
                  <c:v>110700</c:v>
                </c:pt>
                <c:pt idx="370">
                  <c:v>111000</c:v>
                </c:pt>
                <c:pt idx="371">
                  <c:v>111300</c:v>
                </c:pt>
                <c:pt idx="372">
                  <c:v>111600</c:v>
                </c:pt>
                <c:pt idx="373">
                  <c:v>111900</c:v>
                </c:pt>
                <c:pt idx="374">
                  <c:v>112200</c:v>
                </c:pt>
                <c:pt idx="375">
                  <c:v>112500</c:v>
                </c:pt>
                <c:pt idx="376">
                  <c:v>112800</c:v>
                </c:pt>
                <c:pt idx="377">
                  <c:v>113100</c:v>
                </c:pt>
                <c:pt idx="378">
                  <c:v>113400</c:v>
                </c:pt>
                <c:pt idx="379">
                  <c:v>113700</c:v>
                </c:pt>
                <c:pt idx="380">
                  <c:v>114000</c:v>
                </c:pt>
                <c:pt idx="381">
                  <c:v>114300</c:v>
                </c:pt>
                <c:pt idx="382">
                  <c:v>114600</c:v>
                </c:pt>
                <c:pt idx="383">
                  <c:v>114900</c:v>
                </c:pt>
                <c:pt idx="384">
                  <c:v>115200</c:v>
                </c:pt>
                <c:pt idx="385">
                  <c:v>115500</c:v>
                </c:pt>
                <c:pt idx="386">
                  <c:v>115800</c:v>
                </c:pt>
                <c:pt idx="387">
                  <c:v>116100</c:v>
                </c:pt>
                <c:pt idx="388">
                  <c:v>116400</c:v>
                </c:pt>
                <c:pt idx="389">
                  <c:v>116700</c:v>
                </c:pt>
                <c:pt idx="390">
                  <c:v>117000</c:v>
                </c:pt>
                <c:pt idx="391">
                  <c:v>117300</c:v>
                </c:pt>
                <c:pt idx="392">
                  <c:v>117600</c:v>
                </c:pt>
                <c:pt idx="393">
                  <c:v>117900</c:v>
                </c:pt>
                <c:pt idx="394">
                  <c:v>118200</c:v>
                </c:pt>
                <c:pt idx="395">
                  <c:v>118500</c:v>
                </c:pt>
                <c:pt idx="396">
                  <c:v>118800</c:v>
                </c:pt>
                <c:pt idx="397">
                  <c:v>119100</c:v>
                </c:pt>
                <c:pt idx="398">
                  <c:v>119400</c:v>
                </c:pt>
                <c:pt idx="399">
                  <c:v>119700</c:v>
                </c:pt>
                <c:pt idx="400">
                  <c:v>120000</c:v>
                </c:pt>
                <c:pt idx="401">
                  <c:v>120300</c:v>
                </c:pt>
                <c:pt idx="402">
                  <c:v>120600</c:v>
                </c:pt>
                <c:pt idx="403">
                  <c:v>120900</c:v>
                </c:pt>
                <c:pt idx="404">
                  <c:v>121200</c:v>
                </c:pt>
                <c:pt idx="405">
                  <c:v>121500</c:v>
                </c:pt>
                <c:pt idx="406">
                  <c:v>121800</c:v>
                </c:pt>
                <c:pt idx="407">
                  <c:v>122100</c:v>
                </c:pt>
                <c:pt idx="408">
                  <c:v>122400</c:v>
                </c:pt>
                <c:pt idx="409">
                  <c:v>122700</c:v>
                </c:pt>
                <c:pt idx="410">
                  <c:v>123000</c:v>
                </c:pt>
                <c:pt idx="411">
                  <c:v>123300</c:v>
                </c:pt>
                <c:pt idx="412">
                  <c:v>123600</c:v>
                </c:pt>
                <c:pt idx="413">
                  <c:v>123900</c:v>
                </c:pt>
                <c:pt idx="414">
                  <c:v>124200</c:v>
                </c:pt>
                <c:pt idx="415">
                  <c:v>124500</c:v>
                </c:pt>
                <c:pt idx="416">
                  <c:v>124800</c:v>
                </c:pt>
                <c:pt idx="417">
                  <c:v>125100</c:v>
                </c:pt>
                <c:pt idx="418">
                  <c:v>125400</c:v>
                </c:pt>
                <c:pt idx="419">
                  <c:v>125700</c:v>
                </c:pt>
                <c:pt idx="420">
                  <c:v>126000</c:v>
                </c:pt>
                <c:pt idx="421">
                  <c:v>126300</c:v>
                </c:pt>
                <c:pt idx="422">
                  <c:v>126600</c:v>
                </c:pt>
                <c:pt idx="423">
                  <c:v>126900</c:v>
                </c:pt>
                <c:pt idx="424">
                  <c:v>127200</c:v>
                </c:pt>
                <c:pt idx="425">
                  <c:v>127500</c:v>
                </c:pt>
                <c:pt idx="426">
                  <c:v>127800</c:v>
                </c:pt>
                <c:pt idx="427">
                  <c:v>128100</c:v>
                </c:pt>
                <c:pt idx="428">
                  <c:v>128400</c:v>
                </c:pt>
                <c:pt idx="429">
                  <c:v>128700</c:v>
                </c:pt>
                <c:pt idx="430">
                  <c:v>129000</c:v>
                </c:pt>
                <c:pt idx="431">
                  <c:v>129300</c:v>
                </c:pt>
                <c:pt idx="432">
                  <c:v>129600</c:v>
                </c:pt>
                <c:pt idx="433">
                  <c:v>129900</c:v>
                </c:pt>
                <c:pt idx="434">
                  <c:v>130200</c:v>
                </c:pt>
                <c:pt idx="435">
                  <c:v>130500</c:v>
                </c:pt>
                <c:pt idx="436">
                  <c:v>130800</c:v>
                </c:pt>
                <c:pt idx="437">
                  <c:v>131100</c:v>
                </c:pt>
                <c:pt idx="438">
                  <c:v>131400</c:v>
                </c:pt>
                <c:pt idx="439">
                  <c:v>131700</c:v>
                </c:pt>
                <c:pt idx="440">
                  <c:v>132000</c:v>
                </c:pt>
                <c:pt idx="441">
                  <c:v>132300</c:v>
                </c:pt>
                <c:pt idx="442">
                  <c:v>132600</c:v>
                </c:pt>
                <c:pt idx="443">
                  <c:v>132900</c:v>
                </c:pt>
                <c:pt idx="444">
                  <c:v>133200</c:v>
                </c:pt>
                <c:pt idx="445">
                  <c:v>133500</c:v>
                </c:pt>
                <c:pt idx="446">
                  <c:v>133800</c:v>
                </c:pt>
                <c:pt idx="447">
                  <c:v>134100</c:v>
                </c:pt>
                <c:pt idx="448">
                  <c:v>134400</c:v>
                </c:pt>
                <c:pt idx="449">
                  <c:v>134700</c:v>
                </c:pt>
                <c:pt idx="450">
                  <c:v>135000</c:v>
                </c:pt>
                <c:pt idx="451">
                  <c:v>135300</c:v>
                </c:pt>
                <c:pt idx="452">
                  <c:v>135600</c:v>
                </c:pt>
                <c:pt idx="453">
                  <c:v>135900</c:v>
                </c:pt>
                <c:pt idx="454">
                  <c:v>136200</c:v>
                </c:pt>
                <c:pt idx="455">
                  <c:v>136500</c:v>
                </c:pt>
                <c:pt idx="456">
                  <c:v>136800</c:v>
                </c:pt>
                <c:pt idx="457">
                  <c:v>137100</c:v>
                </c:pt>
                <c:pt idx="458">
                  <c:v>137400</c:v>
                </c:pt>
                <c:pt idx="459">
                  <c:v>137700</c:v>
                </c:pt>
                <c:pt idx="460">
                  <c:v>138000</c:v>
                </c:pt>
                <c:pt idx="461">
                  <c:v>138300</c:v>
                </c:pt>
                <c:pt idx="462">
                  <c:v>138600</c:v>
                </c:pt>
                <c:pt idx="463">
                  <c:v>138900</c:v>
                </c:pt>
                <c:pt idx="464">
                  <c:v>139200</c:v>
                </c:pt>
                <c:pt idx="465">
                  <c:v>139500</c:v>
                </c:pt>
                <c:pt idx="466">
                  <c:v>139800</c:v>
                </c:pt>
                <c:pt idx="467">
                  <c:v>140100</c:v>
                </c:pt>
                <c:pt idx="468">
                  <c:v>140400</c:v>
                </c:pt>
                <c:pt idx="469">
                  <c:v>140700</c:v>
                </c:pt>
                <c:pt idx="470">
                  <c:v>141000</c:v>
                </c:pt>
                <c:pt idx="471">
                  <c:v>141300</c:v>
                </c:pt>
                <c:pt idx="472">
                  <c:v>141600</c:v>
                </c:pt>
                <c:pt idx="473">
                  <c:v>141900</c:v>
                </c:pt>
                <c:pt idx="474">
                  <c:v>142200</c:v>
                </c:pt>
                <c:pt idx="475">
                  <c:v>142500</c:v>
                </c:pt>
                <c:pt idx="476">
                  <c:v>142800</c:v>
                </c:pt>
                <c:pt idx="477">
                  <c:v>143100</c:v>
                </c:pt>
                <c:pt idx="478">
                  <c:v>143400</c:v>
                </c:pt>
                <c:pt idx="479">
                  <c:v>143700</c:v>
                </c:pt>
                <c:pt idx="480">
                  <c:v>144000</c:v>
                </c:pt>
                <c:pt idx="481">
                  <c:v>144300</c:v>
                </c:pt>
                <c:pt idx="482">
                  <c:v>144600</c:v>
                </c:pt>
                <c:pt idx="483">
                  <c:v>144900</c:v>
                </c:pt>
                <c:pt idx="484">
                  <c:v>145200</c:v>
                </c:pt>
                <c:pt idx="485">
                  <c:v>145500</c:v>
                </c:pt>
                <c:pt idx="486">
                  <c:v>145800</c:v>
                </c:pt>
                <c:pt idx="487">
                  <c:v>146100</c:v>
                </c:pt>
                <c:pt idx="488">
                  <c:v>146400</c:v>
                </c:pt>
                <c:pt idx="489">
                  <c:v>146700</c:v>
                </c:pt>
                <c:pt idx="490">
                  <c:v>147000</c:v>
                </c:pt>
                <c:pt idx="491">
                  <c:v>147300</c:v>
                </c:pt>
                <c:pt idx="492">
                  <c:v>147600</c:v>
                </c:pt>
                <c:pt idx="493">
                  <c:v>147900</c:v>
                </c:pt>
                <c:pt idx="494">
                  <c:v>148200</c:v>
                </c:pt>
                <c:pt idx="495">
                  <c:v>148500</c:v>
                </c:pt>
                <c:pt idx="496">
                  <c:v>148800</c:v>
                </c:pt>
                <c:pt idx="497">
                  <c:v>149100</c:v>
                </c:pt>
                <c:pt idx="498">
                  <c:v>149400</c:v>
                </c:pt>
                <c:pt idx="499">
                  <c:v>149700</c:v>
                </c:pt>
                <c:pt idx="500">
                  <c:v>150000</c:v>
                </c:pt>
                <c:pt idx="501">
                  <c:v>150300</c:v>
                </c:pt>
                <c:pt idx="502">
                  <c:v>150600</c:v>
                </c:pt>
                <c:pt idx="503">
                  <c:v>150900</c:v>
                </c:pt>
                <c:pt idx="504">
                  <c:v>151200</c:v>
                </c:pt>
                <c:pt idx="505">
                  <c:v>151500</c:v>
                </c:pt>
                <c:pt idx="506">
                  <c:v>151800</c:v>
                </c:pt>
                <c:pt idx="507">
                  <c:v>152100</c:v>
                </c:pt>
                <c:pt idx="508">
                  <c:v>152400</c:v>
                </c:pt>
                <c:pt idx="509">
                  <c:v>152700</c:v>
                </c:pt>
                <c:pt idx="510">
                  <c:v>153000</c:v>
                </c:pt>
                <c:pt idx="511">
                  <c:v>153300</c:v>
                </c:pt>
                <c:pt idx="512">
                  <c:v>153600</c:v>
                </c:pt>
                <c:pt idx="513">
                  <c:v>153900</c:v>
                </c:pt>
                <c:pt idx="514">
                  <c:v>154200</c:v>
                </c:pt>
                <c:pt idx="515">
                  <c:v>154500</c:v>
                </c:pt>
                <c:pt idx="516">
                  <c:v>154800</c:v>
                </c:pt>
                <c:pt idx="517">
                  <c:v>155100</c:v>
                </c:pt>
                <c:pt idx="518">
                  <c:v>155400</c:v>
                </c:pt>
                <c:pt idx="519">
                  <c:v>155700</c:v>
                </c:pt>
                <c:pt idx="520">
                  <c:v>156000</c:v>
                </c:pt>
                <c:pt idx="521">
                  <c:v>156300</c:v>
                </c:pt>
                <c:pt idx="522">
                  <c:v>156600</c:v>
                </c:pt>
                <c:pt idx="523">
                  <c:v>156900</c:v>
                </c:pt>
                <c:pt idx="524">
                  <c:v>157200</c:v>
                </c:pt>
                <c:pt idx="525">
                  <c:v>157500</c:v>
                </c:pt>
                <c:pt idx="526">
                  <c:v>157800</c:v>
                </c:pt>
                <c:pt idx="527">
                  <c:v>158100</c:v>
                </c:pt>
                <c:pt idx="528">
                  <c:v>158400</c:v>
                </c:pt>
                <c:pt idx="529">
                  <c:v>158700</c:v>
                </c:pt>
                <c:pt idx="530">
                  <c:v>159000</c:v>
                </c:pt>
                <c:pt idx="531">
                  <c:v>159300</c:v>
                </c:pt>
                <c:pt idx="532">
                  <c:v>159600</c:v>
                </c:pt>
                <c:pt idx="533">
                  <c:v>159900</c:v>
                </c:pt>
                <c:pt idx="534">
                  <c:v>160200</c:v>
                </c:pt>
                <c:pt idx="535">
                  <c:v>160500</c:v>
                </c:pt>
                <c:pt idx="536">
                  <c:v>160800</c:v>
                </c:pt>
                <c:pt idx="537">
                  <c:v>161100</c:v>
                </c:pt>
                <c:pt idx="538">
                  <c:v>161400</c:v>
                </c:pt>
                <c:pt idx="539">
                  <c:v>161700</c:v>
                </c:pt>
                <c:pt idx="540">
                  <c:v>162000</c:v>
                </c:pt>
                <c:pt idx="541">
                  <c:v>162300</c:v>
                </c:pt>
                <c:pt idx="542">
                  <c:v>162600</c:v>
                </c:pt>
                <c:pt idx="543">
                  <c:v>162900</c:v>
                </c:pt>
                <c:pt idx="544">
                  <c:v>163200</c:v>
                </c:pt>
                <c:pt idx="545">
                  <c:v>163500</c:v>
                </c:pt>
                <c:pt idx="546">
                  <c:v>163800</c:v>
                </c:pt>
                <c:pt idx="547">
                  <c:v>164100</c:v>
                </c:pt>
                <c:pt idx="548">
                  <c:v>164400</c:v>
                </c:pt>
                <c:pt idx="549">
                  <c:v>164700</c:v>
                </c:pt>
                <c:pt idx="550">
                  <c:v>165000</c:v>
                </c:pt>
                <c:pt idx="551">
                  <c:v>165300</c:v>
                </c:pt>
                <c:pt idx="552">
                  <c:v>165600</c:v>
                </c:pt>
                <c:pt idx="553">
                  <c:v>165900</c:v>
                </c:pt>
                <c:pt idx="554">
                  <c:v>166200</c:v>
                </c:pt>
                <c:pt idx="555">
                  <c:v>166500</c:v>
                </c:pt>
                <c:pt idx="556">
                  <c:v>166800</c:v>
                </c:pt>
                <c:pt idx="557">
                  <c:v>167100</c:v>
                </c:pt>
                <c:pt idx="558">
                  <c:v>167400</c:v>
                </c:pt>
                <c:pt idx="559">
                  <c:v>167700</c:v>
                </c:pt>
                <c:pt idx="560">
                  <c:v>168000</c:v>
                </c:pt>
                <c:pt idx="561">
                  <c:v>168300</c:v>
                </c:pt>
                <c:pt idx="562">
                  <c:v>168600</c:v>
                </c:pt>
                <c:pt idx="563">
                  <c:v>168900</c:v>
                </c:pt>
                <c:pt idx="564">
                  <c:v>169200</c:v>
                </c:pt>
                <c:pt idx="565">
                  <c:v>169500</c:v>
                </c:pt>
                <c:pt idx="566">
                  <c:v>169800</c:v>
                </c:pt>
                <c:pt idx="567">
                  <c:v>170100</c:v>
                </c:pt>
                <c:pt idx="568">
                  <c:v>170400</c:v>
                </c:pt>
                <c:pt idx="569">
                  <c:v>170700</c:v>
                </c:pt>
                <c:pt idx="570">
                  <c:v>171000</c:v>
                </c:pt>
                <c:pt idx="571">
                  <c:v>171300</c:v>
                </c:pt>
                <c:pt idx="572">
                  <c:v>171600</c:v>
                </c:pt>
                <c:pt idx="573">
                  <c:v>171900</c:v>
                </c:pt>
                <c:pt idx="574">
                  <c:v>172200</c:v>
                </c:pt>
                <c:pt idx="575">
                  <c:v>172500</c:v>
                </c:pt>
                <c:pt idx="576">
                  <c:v>172800</c:v>
                </c:pt>
                <c:pt idx="577">
                  <c:v>173100</c:v>
                </c:pt>
                <c:pt idx="578">
                  <c:v>173400</c:v>
                </c:pt>
                <c:pt idx="579">
                  <c:v>173700</c:v>
                </c:pt>
                <c:pt idx="580">
                  <c:v>174000</c:v>
                </c:pt>
                <c:pt idx="581">
                  <c:v>174300</c:v>
                </c:pt>
                <c:pt idx="582">
                  <c:v>174600</c:v>
                </c:pt>
                <c:pt idx="583">
                  <c:v>174900</c:v>
                </c:pt>
                <c:pt idx="584">
                  <c:v>175200</c:v>
                </c:pt>
                <c:pt idx="585">
                  <c:v>175500</c:v>
                </c:pt>
                <c:pt idx="586">
                  <c:v>175800</c:v>
                </c:pt>
                <c:pt idx="587">
                  <c:v>176100</c:v>
                </c:pt>
                <c:pt idx="588">
                  <c:v>176400</c:v>
                </c:pt>
                <c:pt idx="589">
                  <c:v>176700</c:v>
                </c:pt>
                <c:pt idx="590">
                  <c:v>177000</c:v>
                </c:pt>
                <c:pt idx="591">
                  <c:v>177300</c:v>
                </c:pt>
                <c:pt idx="592">
                  <c:v>177600</c:v>
                </c:pt>
                <c:pt idx="593">
                  <c:v>177900</c:v>
                </c:pt>
                <c:pt idx="594">
                  <c:v>178200</c:v>
                </c:pt>
                <c:pt idx="595">
                  <c:v>178500</c:v>
                </c:pt>
                <c:pt idx="596">
                  <c:v>178800</c:v>
                </c:pt>
                <c:pt idx="597">
                  <c:v>179100</c:v>
                </c:pt>
                <c:pt idx="598">
                  <c:v>179400</c:v>
                </c:pt>
                <c:pt idx="599">
                  <c:v>179700</c:v>
                </c:pt>
                <c:pt idx="600">
                  <c:v>180000</c:v>
                </c:pt>
                <c:pt idx="601">
                  <c:v>180300</c:v>
                </c:pt>
                <c:pt idx="602">
                  <c:v>180600</c:v>
                </c:pt>
                <c:pt idx="603">
                  <c:v>180900</c:v>
                </c:pt>
                <c:pt idx="604">
                  <c:v>181200</c:v>
                </c:pt>
                <c:pt idx="605">
                  <c:v>181500</c:v>
                </c:pt>
                <c:pt idx="606">
                  <c:v>181800</c:v>
                </c:pt>
                <c:pt idx="607">
                  <c:v>182100</c:v>
                </c:pt>
                <c:pt idx="608">
                  <c:v>182400</c:v>
                </c:pt>
                <c:pt idx="609">
                  <c:v>182700</c:v>
                </c:pt>
                <c:pt idx="610">
                  <c:v>183000</c:v>
                </c:pt>
                <c:pt idx="611">
                  <c:v>183300</c:v>
                </c:pt>
                <c:pt idx="612">
                  <c:v>183600</c:v>
                </c:pt>
                <c:pt idx="613">
                  <c:v>183900</c:v>
                </c:pt>
                <c:pt idx="614">
                  <c:v>184200</c:v>
                </c:pt>
                <c:pt idx="615">
                  <c:v>184500</c:v>
                </c:pt>
                <c:pt idx="616">
                  <c:v>184800</c:v>
                </c:pt>
                <c:pt idx="617">
                  <c:v>185100</c:v>
                </c:pt>
                <c:pt idx="618">
                  <c:v>185400</c:v>
                </c:pt>
                <c:pt idx="619">
                  <c:v>185700</c:v>
                </c:pt>
                <c:pt idx="620">
                  <c:v>186000</c:v>
                </c:pt>
                <c:pt idx="621">
                  <c:v>186300</c:v>
                </c:pt>
                <c:pt idx="622">
                  <c:v>186600</c:v>
                </c:pt>
                <c:pt idx="623">
                  <c:v>186900</c:v>
                </c:pt>
                <c:pt idx="624">
                  <c:v>187200</c:v>
                </c:pt>
                <c:pt idx="625">
                  <c:v>187500</c:v>
                </c:pt>
                <c:pt idx="626">
                  <c:v>187800</c:v>
                </c:pt>
                <c:pt idx="627">
                  <c:v>188100</c:v>
                </c:pt>
                <c:pt idx="628">
                  <c:v>188400</c:v>
                </c:pt>
                <c:pt idx="629">
                  <c:v>188700</c:v>
                </c:pt>
                <c:pt idx="630">
                  <c:v>189000</c:v>
                </c:pt>
                <c:pt idx="631">
                  <c:v>189300</c:v>
                </c:pt>
                <c:pt idx="632">
                  <c:v>189600</c:v>
                </c:pt>
                <c:pt idx="633">
                  <c:v>189900</c:v>
                </c:pt>
                <c:pt idx="634">
                  <c:v>190200</c:v>
                </c:pt>
                <c:pt idx="635">
                  <c:v>190500</c:v>
                </c:pt>
                <c:pt idx="636">
                  <c:v>190800</c:v>
                </c:pt>
                <c:pt idx="637">
                  <c:v>191100</c:v>
                </c:pt>
                <c:pt idx="638">
                  <c:v>191400</c:v>
                </c:pt>
                <c:pt idx="639">
                  <c:v>191700</c:v>
                </c:pt>
                <c:pt idx="640">
                  <c:v>192000</c:v>
                </c:pt>
                <c:pt idx="641">
                  <c:v>192300</c:v>
                </c:pt>
                <c:pt idx="642">
                  <c:v>192600</c:v>
                </c:pt>
                <c:pt idx="643">
                  <c:v>192900</c:v>
                </c:pt>
                <c:pt idx="644">
                  <c:v>193200</c:v>
                </c:pt>
                <c:pt idx="645">
                  <c:v>193500</c:v>
                </c:pt>
                <c:pt idx="646">
                  <c:v>193800</c:v>
                </c:pt>
                <c:pt idx="647">
                  <c:v>194100</c:v>
                </c:pt>
                <c:pt idx="648">
                  <c:v>194400</c:v>
                </c:pt>
                <c:pt idx="649">
                  <c:v>194700</c:v>
                </c:pt>
                <c:pt idx="650">
                  <c:v>195000</c:v>
                </c:pt>
                <c:pt idx="651">
                  <c:v>195300</c:v>
                </c:pt>
                <c:pt idx="652">
                  <c:v>195600</c:v>
                </c:pt>
                <c:pt idx="653">
                  <c:v>195900</c:v>
                </c:pt>
                <c:pt idx="654">
                  <c:v>196200</c:v>
                </c:pt>
                <c:pt idx="655">
                  <c:v>196500</c:v>
                </c:pt>
                <c:pt idx="656">
                  <c:v>196800</c:v>
                </c:pt>
                <c:pt idx="657">
                  <c:v>197100</c:v>
                </c:pt>
                <c:pt idx="658">
                  <c:v>197400</c:v>
                </c:pt>
                <c:pt idx="659">
                  <c:v>197700</c:v>
                </c:pt>
                <c:pt idx="660">
                  <c:v>198000</c:v>
                </c:pt>
                <c:pt idx="661">
                  <c:v>198300</c:v>
                </c:pt>
                <c:pt idx="662">
                  <c:v>198600</c:v>
                </c:pt>
                <c:pt idx="663">
                  <c:v>198900</c:v>
                </c:pt>
                <c:pt idx="664">
                  <c:v>199200</c:v>
                </c:pt>
                <c:pt idx="665">
                  <c:v>199500</c:v>
                </c:pt>
                <c:pt idx="666">
                  <c:v>199800</c:v>
                </c:pt>
                <c:pt idx="667">
                  <c:v>200100</c:v>
                </c:pt>
                <c:pt idx="668">
                  <c:v>200400</c:v>
                </c:pt>
                <c:pt idx="669">
                  <c:v>200700</c:v>
                </c:pt>
                <c:pt idx="670">
                  <c:v>201000</c:v>
                </c:pt>
                <c:pt idx="671">
                  <c:v>201300</c:v>
                </c:pt>
                <c:pt idx="672">
                  <c:v>201600</c:v>
                </c:pt>
                <c:pt idx="673">
                  <c:v>201900</c:v>
                </c:pt>
                <c:pt idx="674">
                  <c:v>202200</c:v>
                </c:pt>
                <c:pt idx="675">
                  <c:v>202500</c:v>
                </c:pt>
                <c:pt idx="676">
                  <c:v>202800</c:v>
                </c:pt>
                <c:pt idx="677">
                  <c:v>203100</c:v>
                </c:pt>
                <c:pt idx="678">
                  <c:v>203400</c:v>
                </c:pt>
                <c:pt idx="679">
                  <c:v>203700</c:v>
                </c:pt>
                <c:pt idx="680">
                  <c:v>204000</c:v>
                </c:pt>
                <c:pt idx="681">
                  <c:v>204300</c:v>
                </c:pt>
                <c:pt idx="682">
                  <c:v>204600</c:v>
                </c:pt>
                <c:pt idx="683">
                  <c:v>204900</c:v>
                </c:pt>
                <c:pt idx="684">
                  <c:v>205200</c:v>
                </c:pt>
                <c:pt idx="685">
                  <c:v>205500</c:v>
                </c:pt>
                <c:pt idx="686">
                  <c:v>205800</c:v>
                </c:pt>
                <c:pt idx="687">
                  <c:v>206100</c:v>
                </c:pt>
                <c:pt idx="688">
                  <c:v>206400</c:v>
                </c:pt>
                <c:pt idx="689">
                  <c:v>206700</c:v>
                </c:pt>
                <c:pt idx="690">
                  <c:v>207000</c:v>
                </c:pt>
                <c:pt idx="691">
                  <c:v>207300</c:v>
                </c:pt>
                <c:pt idx="692">
                  <c:v>207600</c:v>
                </c:pt>
                <c:pt idx="693">
                  <c:v>207900</c:v>
                </c:pt>
                <c:pt idx="694">
                  <c:v>208200</c:v>
                </c:pt>
                <c:pt idx="695">
                  <c:v>208500</c:v>
                </c:pt>
                <c:pt idx="696">
                  <c:v>208800</c:v>
                </c:pt>
                <c:pt idx="697">
                  <c:v>209100</c:v>
                </c:pt>
                <c:pt idx="698">
                  <c:v>209400</c:v>
                </c:pt>
                <c:pt idx="699">
                  <c:v>209700</c:v>
                </c:pt>
                <c:pt idx="700">
                  <c:v>210000</c:v>
                </c:pt>
                <c:pt idx="701">
                  <c:v>210300</c:v>
                </c:pt>
                <c:pt idx="702">
                  <c:v>210600</c:v>
                </c:pt>
                <c:pt idx="703">
                  <c:v>210900</c:v>
                </c:pt>
                <c:pt idx="704">
                  <c:v>211200</c:v>
                </c:pt>
                <c:pt idx="705">
                  <c:v>211500</c:v>
                </c:pt>
                <c:pt idx="706">
                  <c:v>211800</c:v>
                </c:pt>
                <c:pt idx="707">
                  <c:v>212100</c:v>
                </c:pt>
                <c:pt idx="708">
                  <c:v>212400</c:v>
                </c:pt>
                <c:pt idx="709">
                  <c:v>212700</c:v>
                </c:pt>
                <c:pt idx="710">
                  <c:v>213000</c:v>
                </c:pt>
                <c:pt idx="711">
                  <c:v>213300</c:v>
                </c:pt>
                <c:pt idx="712">
                  <c:v>213600</c:v>
                </c:pt>
                <c:pt idx="713">
                  <c:v>213900</c:v>
                </c:pt>
                <c:pt idx="714">
                  <c:v>214200</c:v>
                </c:pt>
                <c:pt idx="715">
                  <c:v>214500</c:v>
                </c:pt>
                <c:pt idx="716">
                  <c:v>214800</c:v>
                </c:pt>
                <c:pt idx="717">
                  <c:v>215100</c:v>
                </c:pt>
                <c:pt idx="718">
                  <c:v>215400</c:v>
                </c:pt>
                <c:pt idx="719">
                  <c:v>215700</c:v>
                </c:pt>
                <c:pt idx="720">
                  <c:v>216000</c:v>
                </c:pt>
                <c:pt idx="721">
                  <c:v>216300</c:v>
                </c:pt>
                <c:pt idx="722">
                  <c:v>216600</c:v>
                </c:pt>
                <c:pt idx="723">
                  <c:v>216900</c:v>
                </c:pt>
                <c:pt idx="724">
                  <c:v>217200</c:v>
                </c:pt>
                <c:pt idx="725">
                  <c:v>217500</c:v>
                </c:pt>
                <c:pt idx="726">
                  <c:v>217800</c:v>
                </c:pt>
                <c:pt idx="727">
                  <c:v>218100</c:v>
                </c:pt>
                <c:pt idx="728">
                  <c:v>218400</c:v>
                </c:pt>
                <c:pt idx="729">
                  <c:v>218700</c:v>
                </c:pt>
                <c:pt idx="730">
                  <c:v>219000</c:v>
                </c:pt>
                <c:pt idx="731">
                  <c:v>219300</c:v>
                </c:pt>
                <c:pt idx="732">
                  <c:v>219600</c:v>
                </c:pt>
                <c:pt idx="733">
                  <c:v>219900</c:v>
                </c:pt>
                <c:pt idx="734">
                  <c:v>220200</c:v>
                </c:pt>
                <c:pt idx="735">
                  <c:v>220500</c:v>
                </c:pt>
                <c:pt idx="736">
                  <c:v>220800</c:v>
                </c:pt>
                <c:pt idx="737">
                  <c:v>221100</c:v>
                </c:pt>
                <c:pt idx="738">
                  <c:v>221400</c:v>
                </c:pt>
                <c:pt idx="739">
                  <c:v>221700</c:v>
                </c:pt>
                <c:pt idx="740">
                  <c:v>222000</c:v>
                </c:pt>
                <c:pt idx="741">
                  <c:v>222300</c:v>
                </c:pt>
                <c:pt idx="742">
                  <c:v>222600</c:v>
                </c:pt>
                <c:pt idx="743">
                  <c:v>222900</c:v>
                </c:pt>
                <c:pt idx="744">
                  <c:v>223200</c:v>
                </c:pt>
                <c:pt idx="745">
                  <c:v>223500</c:v>
                </c:pt>
                <c:pt idx="746">
                  <c:v>223800</c:v>
                </c:pt>
                <c:pt idx="747">
                  <c:v>224100</c:v>
                </c:pt>
                <c:pt idx="748">
                  <c:v>224400</c:v>
                </c:pt>
                <c:pt idx="749">
                  <c:v>224700</c:v>
                </c:pt>
                <c:pt idx="750">
                  <c:v>225000</c:v>
                </c:pt>
                <c:pt idx="751">
                  <c:v>225300</c:v>
                </c:pt>
                <c:pt idx="752">
                  <c:v>225600</c:v>
                </c:pt>
                <c:pt idx="753">
                  <c:v>225900</c:v>
                </c:pt>
                <c:pt idx="754">
                  <c:v>226200</c:v>
                </c:pt>
                <c:pt idx="755">
                  <c:v>226500</c:v>
                </c:pt>
                <c:pt idx="756">
                  <c:v>226800</c:v>
                </c:pt>
                <c:pt idx="757">
                  <c:v>227100</c:v>
                </c:pt>
                <c:pt idx="758">
                  <c:v>227400</c:v>
                </c:pt>
                <c:pt idx="759">
                  <c:v>227700</c:v>
                </c:pt>
                <c:pt idx="760">
                  <c:v>228000</c:v>
                </c:pt>
                <c:pt idx="761">
                  <c:v>228300</c:v>
                </c:pt>
                <c:pt idx="762">
                  <c:v>228600</c:v>
                </c:pt>
                <c:pt idx="763">
                  <c:v>228900</c:v>
                </c:pt>
                <c:pt idx="764">
                  <c:v>229200</c:v>
                </c:pt>
                <c:pt idx="765">
                  <c:v>229500</c:v>
                </c:pt>
                <c:pt idx="766">
                  <c:v>229800</c:v>
                </c:pt>
                <c:pt idx="767">
                  <c:v>230100</c:v>
                </c:pt>
                <c:pt idx="768">
                  <c:v>230400</c:v>
                </c:pt>
                <c:pt idx="769">
                  <c:v>230700</c:v>
                </c:pt>
                <c:pt idx="770">
                  <c:v>231000</c:v>
                </c:pt>
                <c:pt idx="771">
                  <c:v>231300</c:v>
                </c:pt>
                <c:pt idx="772">
                  <c:v>231600</c:v>
                </c:pt>
                <c:pt idx="773">
                  <c:v>231900</c:v>
                </c:pt>
                <c:pt idx="774">
                  <c:v>232200</c:v>
                </c:pt>
                <c:pt idx="775">
                  <c:v>232500</c:v>
                </c:pt>
                <c:pt idx="776">
                  <c:v>232800</c:v>
                </c:pt>
                <c:pt idx="777">
                  <c:v>233100</c:v>
                </c:pt>
                <c:pt idx="778">
                  <c:v>233400</c:v>
                </c:pt>
                <c:pt idx="779">
                  <c:v>233700</c:v>
                </c:pt>
                <c:pt idx="780">
                  <c:v>234000</c:v>
                </c:pt>
                <c:pt idx="781">
                  <c:v>234300</c:v>
                </c:pt>
                <c:pt idx="782">
                  <c:v>234600</c:v>
                </c:pt>
                <c:pt idx="783">
                  <c:v>234900</c:v>
                </c:pt>
                <c:pt idx="784">
                  <c:v>235200</c:v>
                </c:pt>
                <c:pt idx="785">
                  <c:v>235500</c:v>
                </c:pt>
                <c:pt idx="786">
                  <c:v>235800</c:v>
                </c:pt>
                <c:pt idx="787">
                  <c:v>236100</c:v>
                </c:pt>
                <c:pt idx="788">
                  <c:v>236400</c:v>
                </c:pt>
                <c:pt idx="789">
                  <c:v>236700</c:v>
                </c:pt>
                <c:pt idx="790">
                  <c:v>237000</c:v>
                </c:pt>
                <c:pt idx="791">
                  <c:v>237300</c:v>
                </c:pt>
                <c:pt idx="792">
                  <c:v>237600</c:v>
                </c:pt>
                <c:pt idx="793">
                  <c:v>237900</c:v>
                </c:pt>
                <c:pt idx="794">
                  <c:v>238200</c:v>
                </c:pt>
                <c:pt idx="795">
                  <c:v>238500</c:v>
                </c:pt>
                <c:pt idx="796">
                  <c:v>238800</c:v>
                </c:pt>
                <c:pt idx="797">
                  <c:v>239100</c:v>
                </c:pt>
                <c:pt idx="798">
                  <c:v>239400</c:v>
                </c:pt>
                <c:pt idx="799">
                  <c:v>239700</c:v>
                </c:pt>
                <c:pt idx="800">
                  <c:v>240000</c:v>
                </c:pt>
                <c:pt idx="801">
                  <c:v>240300</c:v>
                </c:pt>
                <c:pt idx="802">
                  <c:v>240600</c:v>
                </c:pt>
                <c:pt idx="803">
                  <c:v>240900</c:v>
                </c:pt>
                <c:pt idx="804">
                  <c:v>241200</c:v>
                </c:pt>
                <c:pt idx="805">
                  <c:v>241500</c:v>
                </c:pt>
                <c:pt idx="806">
                  <c:v>241800</c:v>
                </c:pt>
                <c:pt idx="807">
                  <c:v>242100</c:v>
                </c:pt>
                <c:pt idx="808">
                  <c:v>242400</c:v>
                </c:pt>
                <c:pt idx="809">
                  <c:v>242700</c:v>
                </c:pt>
                <c:pt idx="810">
                  <c:v>243000</c:v>
                </c:pt>
                <c:pt idx="811">
                  <c:v>243300</c:v>
                </c:pt>
                <c:pt idx="812">
                  <c:v>243600</c:v>
                </c:pt>
                <c:pt idx="813">
                  <c:v>243900</c:v>
                </c:pt>
                <c:pt idx="814">
                  <c:v>244200</c:v>
                </c:pt>
                <c:pt idx="815">
                  <c:v>244500</c:v>
                </c:pt>
                <c:pt idx="816">
                  <c:v>244800</c:v>
                </c:pt>
                <c:pt idx="817">
                  <c:v>245100</c:v>
                </c:pt>
                <c:pt idx="818">
                  <c:v>245400</c:v>
                </c:pt>
                <c:pt idx="819">
                  <c:v>245700</c:v>
                </c:pt>
                <c:pt idx="820">
                  <c:v>246000</c:v>
                </c:pt>
                <c:pt idx="821">
                  <c:v>246300</c:v>
                </c:pt>
                <c:pt idx="822">
                  <c:v>246600</c:v>
                </c:pt>
                <c:pt idx="823">
                  <c:v>246900</c:v>
                </c:pt>
                <c:pt idx="824">
                  <c:v>247200</c:v>
                </c:pt>
                <c:pt idx="825">
                  <c:v>247500</c:v>
                </c:pt>
                <c:pt idx="826">
                  <c:v>247800</c:v>
                </c:pt>
                <c:pt idx="827">
                  <c:v>248100</c:v>
                </c:pt>
                <c:pt idx="828">
                  <c:v>248400</c:v>
                </c:pt>
                <c:pt idx="829">
                  <c:v>248700</c:v>
                </c:pt>
                <c:pt idx="830">
                  <c:v>249000</c:v>
                </c:pt>
                <c:pt idx="831">
                  <c:v>249300</c:v>
                </c:pt>
                <c:pt idx="832">
                  <c:v>249600</c:v>
                </c:pt>
                <c:pt idx="833">
                  <c:v>249900</c:v>
                </c:pt>
                <c:pt idx="834">
                  <c:v>250200</c:v>
                </c:pt>
                <c:pt idx="835">
                  <c:v>250500</c:v>
                </c:pt>
                <c:pt idx="836">
                  <c:v>250800</c:v>
                </c:pt>
                <c:pt idx="837">
                  <c:v>251100</c:v>
                </c:pt>
                <c:pt idx="838">
                  <c:v>251400</c:v>
                </c:pt>
                <c:pt idx="839">
                  <c:v>251700</c:v>
                </c:pt>
                <c:pt idx="840">
                  <c:v>252000</c:v>
                </c:pt>
                <c:pt idx="841">
                  <c:v>252300</c:v>
                </c:pt>
                <c:pt idx="842">
                  <c:v>252600</c:v>
                </c:pt>
                <c:pt idx="843">
                  <c:v>252900</c:v>
                </c:pt>
                <c:pt idx="844">
                  <c:v>253200</c:v>
                </c:pt>
                <c:pt idx="845">
                  <c:v>253500</c:v>
                </c:pt>
                <c:pt idx="846">
                  <c:v>253800</c:v>
                </c:pt>
                <c:pt idx="847">
                  <c:v>254100</c:v>
                </c:pt>
                <c:pt idx="848">
                  <c:v>254400</c:v>
                </c:pt>
                <c:pt idx="849">
                  <c:v>254700</c:v>
                </c:pt>
                <c:pt idx="850">
                  <c:v>255000</c:v>
                </c:pt>
                <c:pt idx="851">
                  <c:v>255300</c:v>
                </c:pt>
                <c:pt idx="852">
                  <c:v>255600</c:v>
                </c:pt>
                <c:pt idx="853">
                  <c:v>255900</c:v>
                </c:pt>
                <c:pt idx="854">
                  <c:v>256200</c:v>
                </c:pt>
                <c:pt idx="855">
                  <c:v>256500</c:v>
                </c:pt>
                <c:pt idx="856">
                  <c:v>256800</c:v>
                </c:pt>
                <c:pt idx="857">
                  <c:v>257100</c:v>
                </c:pt>
                <c:pt idx="858">
                  <c:v>257400</c:v>
                </c:pt>
                <c:pt idx="859">
                  <c:v>257700</c:v>
                </c:pt>
                <c:pt idx="860">
                  <c:v>258000</c:v>
                </c:pt>
                <c:pt idx="861">
                  <c:v>258300</c:v>
                </c:pt>
                <c:pt idx="862">
                  <c:v>258600</c:v>
                </c:pt>
                <c:pt idx="863">
                  <c:v>258900</c:v>
                </c:pt>
                <c:pt idx="864">
                  <c:v>259200</c:v>
                </c:pt>
                <c:pt idx="865">
                  <c:v>259500</c:v>
                </c:pt>
                <c:pt idx="866">
                  <c:v>259800</c:v>
                </c:pt>
                <c:pt idx="867">
                  <c:v>260100</c:v>
                </c:pt>
                <c:pt idx="868">
                  <c:v>260400</c:v>
                </c:pt>
                <c:pt idx="869">
                  <c:v>260700</c:v>
                </c:pt>
                <c:pt idx="870">
                  <c:v>261000</c:v>
                </c:pt>
                <c:pt idx="871">
                  <c:v>261300</c:v>
                </c:pt>
                <c:pt idx="872">
                  <c:v>261600</c:v>
                </c:pt>
                <c:pt idx="873">
                  <c:v>261900</c:v>
                </c:pt>
                <c:pt idx="874">
                  <c:v>262200</c:v>
                </c:pt>
                <c:pt idx="875">
                  <c:v>262500</c:v>
                </c:pt>
                <c:pt idx="876">
                  <c:v>262800</c:v>
                </c:pt>
                <c:pt idx="877">
                  <c:v>263100</c:v>
                </c:pt>
                <c:pt idx="878">
                  <c:v>263400</c:v>
                </c:pt>
                <c:pt idx="879">
                  <c:v>263700</c:v>
                </c:pt>
                <c:pt idx="880">
                  <c:v>264000</c:v>
                </c:pt>
                <c:pt idx="881">
                  <c:v>264300</c:v>
                </c:pt>
                <c:pt idx="882">
                  <c:v>264600</c:v>
                </c:pt>
                <c:pt idx="883">
                  <c:v>264900</c:v>
                </c:pt>
                <c:pt idx="884">
                  <c:v>265200</c:v>
                </c:pt>
                <c:pt idx="885">
                  <c:v>265500</c:v>
                </c:pt>
                <c:pt idx="886">
                  <c:v>265800</c:v>
                </c:pt>
                <c:pt idx="887">
                  <c:v>266100</c:v>
                </c:pt>
                <c:pt idx="888">
                  <c:v>266400</c:v>
                </c:pt>
                <c:pt idx="889">
                  <c:v>266700</c:v>
                </c:pt>
                <c:pt idx="890">
                  <c:v>267000</c:v>
                </c:pt>
                <c:pt idx="891">
                  <c:v>267300</c:v>
                </c:pt>
                <c:pt idx="892">
                  <c:v>267600</c:v>
                </c:pt>
                <c:pt idx="893">
                  <c:v>267900</c:v>
                </c:pt>
                <c:pt idx="894">
                  <c:v>268200</c:v>
                </c:pt>
                <c:pt idx="895">
                  <c:v>268500</c:v>
                </c:pt>
                <c:pt idx="896">
                  <c:v>268800</c:v>
                </c:pt>
                <c:pt idx="897">
                  <c:v>269100</c:v>
                </c:pt>
                <c:pt idx="898">
                  <c:v>269400</c:v>
                </c:pt>
                <c:pt idx="899">
                  <c:v>269700</c:v>
                </c:pt>
                <c:pt idx="900">
                  <c:v>270000</c:v>
                </c:pt>
                <c:pt idx="901">
                  <c:v>270300</c:v>
                </c:pt>
                <c:pt idx="902">
                  <c:v>270600</c:v>
                </c:pt>
                <c:pt idx="903">
                  <c:v>270900</c:v>
                </c:pt>
                <c:pt idx="904">
                  <c:v>271200</c:v>
                </c:pt>
                <c:pt idx="905">
                  <c:v>271500</c:v>
                </c:pt>
                <c:pt idx="906">
                  <c:v>271800</c:v>
                </c:pt>
                <c:pt idx="907">
                  <c:v>272100</c:v>
                </c:pt>
                <c:pt idx="908">
                  <c:v>272400</c:v>
                </c:pt>
                <c:pt idx="909">
                  <c:v>272700</c:v>
                </c:pt>
                <c:pt idx="910">
                  <c:v>273000</c:v>
                </c:pt>
                <c:pt idx="911">
                  <c:v>273300</c:v>
                </c:pt>
                <c:pt idx="912">
                  <c:v>273600</c:v>
                </c:pt>
                <c:pt idx="913">
                  <c:v>273900</c:v>
                </c:pt>
                <c:pt idx="914">
                  <c:v>274200</c:v>
                </c:pt>
                <c:pt idx="915">
                  <c:v>274500</c:v>
                </c:pt>
                <c:pt idx="916">
                  <c:v>274800</c:v>
                </c:pt>
                <c:pt idx="917">
                  <c:v>275100</c:v>
                </c:pt>
                <c:pt idx="918">
                  <c:v>275400</c:v>
                </c:pt>
                <c:pt idx="919">
                  <c:v>275700</c:v>
                </c:pt>
                <c:pt idx="920">
                  <c:v>276000</c:v>
                </c:pt>
                <c:pt idx="921">
                  <c:v>276300</c:v>
                </c:pt>
                <c:pt idx="922">
                  <c:v>276600</c:v>
                </c:pt>
                <c:pt idx="923">
                  <c:v>276900</c:v>
                </c:pt>
                <c:pt idx="924">
                  <c:v>277200</c:v>
                </c:pt>
                <c:pt idx="925">
                  <c:v>277500</c:v>
                </c:pt>
                <c:pt idx="926">
                  <c:v>277800</c:v>
                </c:pt>
                <c:pt idx="927">
                  <c:v>278100</c:v>
                </c:pt>
                <c:pt idx="928">
                  <c:v>278400</c:v>
                </c:pt>
                <c:pt idx="929">
                  <c:v>278700</c:v>
                </c:pt>
                <c:pt idx="930">
                  <c:v>279000</c:v>
                </c:pt>
                <c:pt idx="931">
                  <c:v>279300</c:v>
                </c:pt>
                <c:pt idx="932">
                  <c:v>279600</c:v>
                </c:pt>
                <c:pt idx="933">
                  <c:v>279900</c:v>
                </c:pt>
                <c:pt idx="934">
                  <c:v>280200</c:v>
                </c:pt>
                <c:pt idx="935">
                  <c:v>280500</c:v>
                </c:pt>
                <c:pt idx="936">
                  <c:v>280800</c:v>
                </c:pt>
                <c:pt idx="937">
                  <c:v>281100</c:v>
                </c:pt>
                <c:pt idx="938">
                  <c:v>281400</c:v>
                </c:pt>
                <c:pt idx="939">
                  <c:v>281700</c:v>
                </c:pt>
                <c:pt idx="940">
                  <c:v>282000</c:v>
                </c:pt>
                <c:pt idx="941">
                  <c:v>282300</c:v>
                </c:pt>
                <c:pt idx="942">
                  <c:v>282600</c:v>
                </c:pt>
                <c:pt idx="943">
                  <c:v>282900</c:v>
                </c:pt>
                <c:pt idx="944">
                  <c:v>283200</c:v>
                </c:pt>
                <c:pt idx="945">
                  <c:v>283500</c:v>
                </c:pt>
                <c:pt idx="946">
                  <c:v>283800</c:v>
                </c:pt>
                <c:pt idx="947">
                  <c:v>284100</c:v>
                </c:pt>
                <c:pt idx="948">
                  <c:v>284400</c:v>
                </c:pt>
                <c:pt idx="949">
                  <c:v>284700</c:v>
                </c:pt>
                <c:pt idx="950">
                  <c:v>285000</c:v>
                </c:pt>
                <c:pt idx="951">
                  <c:v>285300</c:v>
                </c:pt>
                <c:pt idx="952">
                  <c:v>285600</c:v>
                </c:pt>
                <c:pt idx="953">
                  <c:v>285900</c:v>
                </c:pt>
                <c:pt idx="954">
                  <c:v>286200</c:v>
                </c:pt>
                <c:pt idx="955">
                  <c:v>286500</c:v>
                </c:pt>
                <c:pt idx="956">
                  <c:v>286800</c:v>
                </c:pt>
                <c:pt idx="957">
                  <c:v>287100</c:v>
                </c:pt>
                <c:pt idx="958">
                  <c:v>287400</c:v>
                </c:pt>
                <c:pt idx="959">
                  <c:v>287700</c:v>
                </c:pt>
                <c:pt idx="960">
                  <c:v>288000</c:v>
                </c:pt>
                <c:pt idx="961">
                  <c:v>288300</c:v>
                </c:pt>
                <c:pt idx="962">
                  <c:v>288600</c:v>
                </c:pt>
                <c:pt idx="963">
                  <c:v>288900</c:v>
                </c:pt>
                <c:pt idx="964">
                  <c:v>289200</c:v>
                </c:pt>
                <c:pt idx="965">
                  <c:v>289500</c:v>
                </c:pt>
                <c:pt idx="966">
                  <c:v>289800</c:v>
                </c:pt>
                <c:pt idx="967">
                  <c:v>290100</c:v>
                </c:pt>
                <c:pt idx="968">
                  <c:v>290400</c:v>
                </c:pt>
                <c:pt idx="969">
                  <c:v>290700</c:v>
                </c:pt>
                <c:pt idx="970">
                  <c:v>291000</c:v>
                </c:pt>
                <c:pt idx="971">
                  <c:v>291300</c:v>
                </c:pt>
                <c:pt idx="972">
                  <c:v>291600</c:v>
                </c:pt>
                <c:pt idx="973">
                  <c:v>291900</c:v>
                </c:pt>
                <c:pt idx="974">
                  <c:v>292200</c:v>
                </c:pt>
                <c:pt idx="975">
                  <c:v>292500</c:v>
                </c:pt>
                <c:pt idx="976">
                  <c:v>292800</c:v>
                </c:pt>
                <c:pt idx="977">
                  <c:v>293100</c:v>
                </c:pt>
                <c:pt idx="978">
                  <c:v>293400</c:v>
                </c:pt>
                <c:pt idx="979">
                  <c:v>293700</c:v>
                </c:pt>
                <c:pt idx="980">
                  <c:v>294000</c:v>
                </c:pt>
                <c:pt idx="981">
                  <c:v>294300</c:v>
                </c:pt>
                <c:pt idx="982">
                  <c:v>294600</c:v>
                </c:pt>
                <c:pt idx="983">
                  <c:v>294900</c:v>
                </c:pt>
                <c:pt idx="984">
                  <c:v>295200</c:v>
                </c:pt>
                <c:pt idx="985">
                  <c:v>295500</c:v>
                </c:pt>
                <c:pt idx="986">
                  <c:v>295800</c:v>
                </c:pt>
                <c:pt idx="987">
                  <c:v>296100</c:v>
                </c:pt>
                <c:pt idx="988">
                  <c:v>296400</c:v>
                </c:pt>
                <c:pt idx="989">
                  <c:v>296700</c:v>
                </c:pt>
                <c:pt idx="990">
                  <c:v>297000</c:v>
                </c:pt>
                <c:pt idx="991">
                  <c:v>297300</c:v>
                </c:pt>
                <c:pt idx="992">
                  <c:v>297600</c:v>
                </c:pt>
                <c:pt idx="993">
                  <c:v>297900</c:v>
                </c:pt>
                <c:pt idx="994">
                  <c:v>298200</c:v>
                </c:pt>
                <c:pt idx="995">
                  <c:v>298500</c:v>
                </c:pt>
                <c:pt idx="996">
                  <c:v>298800</c:v>
                </c:pt>
                <c:pt idx="997">
                  <c:v>299100</c:v>
                </c:pt>
                <c:pt idx="998">
                  <c:v>299400</c:v>
                </c:pt>
                <c:pt idx="999">
                  <c:v>299700</c:v>
                </c:pt>
                <c:pt idx="1000">
                  <c:v>300000</c:v>
                </c:pt>
                <c:pt idx="1001">
                  <c:v>300300</c:v>
                </c:pt>
                <c:pt idx="1002">
                  <c:v>300600</c:v>
                </c:pt>
                <c:pt idx="1003">
                  <c:v>300900</c:v>
                </c:pt>
                <c:pt idx="1004">
                  <c:v>301200</c:v>
                </c:pt>
                <c:pt idx="1005">
                  <c:v>301500</c:v>
                </c:pt>
                <c:pt idx="1006">
                  <c:v>301800</c:v>
                </c:pt>
                <c:pt idx="1007">
                  <c:v>302100</c:v>
                </c:pt>
                <c:pt idx="1008">
                  <c:v>302400</c:v>
                </c:pt>
                <c:pt idx="1009">
                  <c:v>302700</c:v>
                </c:pt>
                <c:pt idx="1010">
                  <c:v>303000</c:v>
                </c:pt>
                <c:pt idx="1011">
                  <c:v>303300</c:v>
                </c:pt>
                <c:pt idx="1012">
                  <c:v>303600</c:v>
                </c:pt>
                <c:pt idx="1013">
                  <c:v>303900</c:v>
                </c:pt>
                <c:pt idx="1014">
                  <c:v>304200</c:v>
                </c:pt>
                <c:pt idx="1015">
                  <c:v>304500</c:v>
                </c:pt>
                <c:pt idx="1016">
                  <c:v>304800</c:v>
                </c:pt>
                <c:pt idx="1017">
                  <c:v>305100</c:v>
                </c:pt>
                <c:pt idx="1018">
                  <c:v>305400</c:v>
                </c:pt>
                <c:pt idx="1019">
                  <c:v>305700</c:v>
                </c:pt>
                <c:pt idx="1020">
                  <c:v>306000</c:v>
                </c:pt>
                <c:pt idx="1021">
                  <c:v>306300</c:v>
                </c:pt>
                <c:pt idx="1022">
                  <c:v>306600</c:v>
                </c:pt>
                <c:pt idx="1023">
                  <c:v>306900</c:v>
                </c:pt>
                <c:pt idx="1024">
                  <c:v>307200</c:v>
                </c:pt>
                <c:pt idx="1025">
                  <c:v>307500</c:v>
                </c:pt>
                <c:pt idx="1026">
                  <c:v>307800</c:v>
                </c:pt>
                <c:pt idx="1027">
                  <c:v>308100</c:v>
                </c:pt>
                <c:pt idx="1028">
                  <c:v>308400</c:v>
                </c:pt>
                <c:pt idx="1029">
                  <c:v>308700</c:v>
                </c:pt>
                <c:pt idx="1030">
                  <c:v>309000</c:v>
                </c:pt>
                <c:pt idx="1031">
                  <c:v>309300</c:v>
                </c:pt>
                <c:pt idx="1032">
                  <c:v>309600</c:v>
                </c:pt>
                <c:pt idx="1033">
                  <c:v>309900</c:v>
                </c:pt>
                <c:pt idx="1034">
                  <c:v>310200</c:v>
                </c:pt>
                <c:pt idx="1035">
                  <c:v>310500</c:v>
                </c:pt>
                <c:pt idx="1036">
                  <c:v>310800</c:v>
                </c:pt>
                <c:pt idx="1037">
                  <c:v>311100</c:v>
                </c:pt>
                <c:pt idx="1038">
                  <c:v>311400</c:v>
                </c:pt>
                <c:pt idx="1039">
                  <c:v>311700</c:v>
                </c:pt>
                <c:pt idx="1040">
                  <c:v>312000</c:v>
                </c:pt>
                <c:pt idx="1041">
                  <c:v>312300</c:v>
                </c:pt>
                <c:pt idx="1042">
                  <c:v>312600</c:v>
                </c:pt>
                <c:pt idx="1043">
                  <c:v>312900</c:v>
                </c:pt>
                <c:pt idx="1044">
                  <c:v>313200</c:v>
                </c:pt>
                <c:pt idx="1045">
                  <c:v>313500</c:v>
                </c:pt>
                <c:pt idx="1046">
                  <c:v>313800</c:v>
                </c:pt>
                <c:pt idx="1047">
                  <c:v>314100</c:v>
                </c:pt>
                <c:pt idx="1048">
                  <c:v>314400</c:v>
                </c:pt>
                <c:pt idx="1049">
                  <c:v>314700</c:v>
                </c:pt>
                <c:pt idx="1050">
                  <c:v>315000</c:v>
                </c:pt>
                <c:pt idx="1051">
                  <c:v>315300</c:v>
                </c:pt>
                <c:pt idx="1052">
                  <c:v>315600</c:v>
                </c:pt>
                <c:pt idx="1053">
                  <c:v>315900</c:v>
                </c:pt>
                <c:pt idx="1054">
                  <c:v>316200</c:v>
                </c:pt>
                <c:pt idx="1055">
                  <c:v>316500</c:v>
                </c:pt>
                <c:pt idx="1056">
                  <c:v>316800</c:v>
                </c:pt>
                <c:pt idx="1057">
                  <c:v>317100</c:v>
                </c:pt>
                <c:pt idx="1058">
                  <c:v>317400</c:v>
                </c:pt>
                <c:pt idx="1059">
                  <c:v>317700</c:v>
                </c:pt>
                <c:pt idx="1060">
                  <c:v>318000</c:v>
                </c:pt>
                <c:pt idx="1061">
                  <c:v>318300</c:v>
                </c:pt>
                <c:pt idx="1062">
                  <c:v>318600</c:v>
                </c:pt>
                <c:pt idx="1063">
                  <c:v>318900</c:v>
                </c:pt>
                <c:pt idx="1064">
                  <c:v>319200</c:v>
                </c:pt>
                <c:pt idx="1065">
                  <c:v>319500</c:v>
                </c:pt>
                <c:pt idx="1066">
                  <c:v>319800</c:v>
                </c:pt>
                <c:pt idx="1067">
                  <c:v>320100</c:v>
                </c:pt>
                <c:pt idx="1068">
                  <c:v>320400</c:v>
                </c:pt>
                <c:pt idx="1069">
                  <c:v>320700</c:v>
                </c:pt>
                <c:pt idx="1070">
                  <c:v>321000</c:v>
                </c:pt>
                <c:pt idx="1071">
                  <c:v>321300</c:v>
                </c:pt>
                <c:pt idx="1072">
                  <c:v>321600</c:v>
                </c:pt>
                <c:pt idx="1073">
                  <c:v>321900</c:v>
                </c:pt>
                <c:pt idx="1074">
                  <c:v>322200</c:v>
                </c:pt>
                <c:pt idx="1075">
                  <c:v>322500</c:v>
                </c:pt>
                <c:pt idx="1076">
                  <c:v>322800</c:v>
                </c:pt>
                <c:pt idx="1077">
                  <c:v>323100</c:v>
                </c:pt>
                <c:pt idx="1078">
                  <c:v>323400</c:v>
                </c:pt>
                <c:pt idx="1079">
                  <c:v>323700</c:v>
                </c:pt>
                <c:pt idx="1080">
                  <c:v>324000</c:v>
                </c:pt>
                <c:pt idx="1081">
                  <c:v>324300</c:v>
                </c:pt>
                <c:pt idx="1082">
                  <c:v>324600</c:v>
                </c:pt>
                <c:pt idx="1083">
                  <c:v>324900</c:v>
                </c:pt>
                <c:pt idx="1084">
                  <c:v>325200</c:v>
                </c:pt>
                <c:pt idx="1085">
                  <c:v>325500</c:v>
                </c:pt>
                <c:pt idx="1086">
                  <c:v>325800</c:v>
                </c:pt>
                <c:pt idx="1087">
                  <c:v>326100</c:v>
                </c:pt>
                <c:pt idx="1088">
                  <c:v>326400</c:v>
                </c:pt>
                <c:pt idx="1089">
                  <c:v>326700</c:v>
                </c:pt>
                <c:pt idx="1090">
                  <c:v>327000</c:v>
                </c:pt>
                <c:pt idx="1091">
                  <c:v>327300</c:v>
                </c:pt>
                <c:pt idx="1092">
                  <c:v>327600</c:v>
                </c:pt>
                <c:pt idx="1093">
                  <c:v>327900</c:v>
                </c:pt>
                <c:pt idx="1094">
                  <c:v>328200</c:v>
                </c:pt>
                <c:pt idx="1095">
                  <c:v>328500</c:v>
                </c:pt>
                <c:pt idx="1096">
                  <c:v>328800</c:v>
                </c:pt>
                <c:pt idx="1097">
                  <c:v>329100</c:v>
                </c:pt>
                <c:pt idx="1098">
                  <c:v>329400</c:v>
                </c:pt>
                <c:pt idx="1099">
                  <c:v>329700</c:v>
                </c:pt>
                <c:pt idx="1100">
                  <c:v>330000</c:v>
                </c:pt>
                <c:pt idx="1101">
                  <c:v>330300</c:v>
                </c:pt>
                <c:pt idx="1102">
                  <c:v>330600</c:v>
                </c:pt>
                <c:pt idx="1103">
                  <c:v>330900</c:v>
                </c:pt>
                <c:pt idx="1104">
                  <c:v>331200</c:v>
                </c:pt>
                <c:pt idx="1105">
                  <c:v>331500</c:v>
                </c:pt>
                <c:pt idx="1106">
                  <c:v>331800</c:v>
                </c:pt>
                <c:pt idx="1107">
                  <c:v>332100</c:v>
                </c:pt>
                <c:pt idx="1108">
                  <c:v>332400</c:v>
                </c:pt>
                <c:pt idx="1109">
                  <c:v>332700</c:v>
                </c:pt>
                <c:pt idx="1110">
                  <c:v>333000</c:v>
                </c:pt>
                <c:pt idx="1111">
                  <c:v>333300</c:v>
                </c:pt>
                <c:pt idx="1112">
                  <c:v>333600</c:v>
                </c:pt>
                <c:pt idx="1113">
                  <c:v>333900</c:v>
                </c:pt>
                <c:pt idx="1114">
                  <c:v>334200</c:v>
                </c:pt>
                <c:pt idx="1115">
                  <c:v>334500</c:v>
                </c:pt>
                <c:pt idx="1116">
                  <c:v>334800</c:v>
                </c:pt>
                <c:pt idx="1117">
                  <c:v>335100</c:v>
                </c:pt>
                <c:pt idx="1118">
                  <c:v>335400</c:v>
                </c:pt>
                <c:pt idx="1119">
                  <c:v>335700</c:v>
                </c:pt>
                <c:pt idx="1120">
                  <c:v>336000</c:v>
                </c:pt>
                <c:pt idx="1121">
                  <c:v>336300</c:v>
                </c:pt>
                <c:pt idx="1122">
                  <c:v>336600</c:v>
                </c:pt>
                <c:pt idx="1123">
                  <c:v>336900</c:v>
                </c:pt>
                <c:pt idx="1124">
                  <c:v>337200</c:v>
                </c:pt>
                <c:pt idx="1125">
                  <c:v>337500</c:v>
                </c:pt>
                <c:pt idx="1126">
                  <c:v>337800</c:v>
                </c:pt>
                <c:pt idx="1127">
                  <c:v>338100</c:v>
                </c:pt>
                <c:pt idx="1128">
                  <c:v>338400</c:v>
                </c:pt>
                <c:pt idx="1129">
                  <c:v>338700</c:v>
                </c:pt>
                <c:pt idx="1130">
                  <c:v>339000</c:v>
                </c:pt>
                <c:pt idx="1131">
                  <c:v>339300</c:v>
                </c:pt>
                <c:pt idx="1132">
                  <c:v>339600</c:v>
                </c:pt>
                <c:pt idx="1133">
                  <c:v>339900</c:v>
                </c:pt>
                <c:pt idx="1134">
                  <c:v>340200</c:v>
                </c:pt>
                <c:pt idx="1135">
                  <c:v>340500</c:v>
                </c:pt>
                <c:pt idx="1136">
                  <c:v>340800</c:v>
                </c:pt>
                <c:pt idx="1137">
                  <c:v>341100</c:v>
                </c:pt>
                <c:pt idx="1138">
                  <c:v>341400</c:v>
                </c:pt>
                <c:pt idx="1139">
                  <c:v>341700</c:v>
                </c:pt>
                <c:pt idx="1140">
                  <c:v>342000</c:v>
                </c:pt>
                <c:pt idx="1141">
                  <c:v>342300</c:v>
                </c:pt>
                <c:pt idx="1142">
                  <c:v>342600</c:v>
                </c:pt>
                <c:pt idx="1143">
                  <c:v>342900</c:v>
                </c:pt>
                <c:pt idx="1144">
                  <c:v>343200</c:v>
                </c:pt>
                <c:pt idx="1145">
                  <c:v>343500</c:v>
                </c:pt>
                <c:pt idx="1146">
                  <c:v>343800</c:v>
                </c:pt>
                <c:pt idx="1147">
                  <c:v>344100</c:v>
                </c:pt>
                <c:pt idx="1148">
                  <c:v>344400</c:v>
                </c:pt>
                <c:pt idx="1149">
                  <c:v>344700</c:v>
                </c:pt>
                <c:pt idx="1150">
                  <c:v>345000</c:v>
                </c:pt>
                <c:pt idx="1151">
                  <c:v>345300</c:v>
                </c:pt>
                <c:pt idx="1152">
                  <c:v>345600</c:v>
                </c:pt>
                <c:pt idx="1153">
                  <c:v>345900</c:v>
                </c:pt>
                <c:pt idx="1154">
                  <c:v>346200</c:v>
                </c:pt>
                <c:pt idx="1155">
                  <c:v>346500</c:v>
                </c:pt>
                <c:pt idx="1156">
                  <c:v>346800</c:v>
                </c:pt>
                <c:pt idx="1157">
                  <c:v>347100</c:v>
                </c:pt>
                <c:pt idx="1158">
                  <c:v>347400</c:v>
                </c:pt>
                <c:pt idx="1159">
                  <c:v>347700</c:v>
                </c:pt>
                <c:pt idx="1160">
                  <c:v>348000</c:v>
                </c:pt>
                <c:pt idx="1161">
                  <c:v>348300</c:v>
                </c:pt>
                <c:pt idx="1162">
                  <c:v>348600</c:v>
                </c:pt>
                <c:pt idx="1163">
                  <c:v>348900</c:v>
                </c:pt>
                <c:pt idx="1164">
                  <c:v>349200</c:v>
                </c:pt>
                <c:pt idx="1165">
                  <c:v>349500</c:v>
                </c:pt>
                <c:pt idx="1166">
                  <c:v>349800</c:v>
                </c:pt>
                <c:pt idx="1167">
                  <c:v>350100</c:v>
                </c:pt>
                <c:pt idx="1168">
                  <c:v>350400</c:v>
                </c:pt>
                <c:pt idx="1169">
                  <c:v>350700</c:v>
                </c:pt>
                <c:pt idx="1170">
                  <c:v>351000</c:v>
                </c:pt>
                <c:pt idx="1171">
                  <c:v>351300</c:v>
                </c:pt>
                <c:pt idx="1172">
                  <c:v>351600</c:v>
                </c:pt>
                <c:pt idx="1173">
                  <c:v>351900</c:v>
                </c:pt>
                <c:pt idx="1174">
                  <c:v>352200</c:v>
                </c:pt>
                <c:pt idx="1175">
                  <c:v>352500</c:v>
                </c:pt>
                <c:pt idx="1176">
                  <c:v>352800</c:v>
                </c:pt>
                <c:pt idx="1177">
                  <c:v>353100</c:v>
                </c:pt>
                <c:pt idx="1178">
                  <c:v>353400</c:v>
                </c:pt>
                <c:pt idx="1179">
                  <c:v>353700</c:v>
                </c:pt>
                <c:pt idx="1180">
                  <c:v>354000</c:v>
                </c:pt>
                <c:pt idx="1181">
                  <c:v>354300</c:v>
                </c:pt>
                <c:pt idx="1182">
                  <c:v>354600</c:v>
                </c:pt>
                <c:pt idx="1183">
                  <c:v>354900</c:v>
                </c:pt>
                <c:pt idx="1184">
                  <c:v>355200</c:v>
                </c:pt>
                <c:pt idx="1185">
                  <c:v>355500</c:v>
                </c:pt>
                <c:pt idx="1186">
                  <c:v>355800</c:v>
                </c:pt>
                <c:pt idx="1187">
                  <c:v>356100</c:v>
                </c:pt>
                <c:pt idx="1188">
                  <c:v>356400</c:v>
                </c:pt>
                <c:pt idx="1189">
                  <c:v>356700</c:v>
                </c:pt>
                <c:pt idx="1190">
                  <c:v>357000</c:v>
                </c:pt>
                <c:pt idx="1191">
                  <c:v>357300</c:v>
                </c:pt>
                <c:pt idx="1192">
                  <c:v>357600</c:v>
                </c:pt>
                <c:pt idx="1193">
                  <c:v>357900</c:v>
                </c:pt>
                <c:pt idx="1194">
                  <c:v>358200</c:v>
                </c:pt>
                <c:pt idx="1195">
                  <c:v>358500</c:v>
                </c:pt>
                <c:pt idx="1196">
                  <c:v>358800</c:v>
                </c:pt>
                <c:pt idx="1197">
                  <c:v>359100</c:v>
                </c:pt>
                <c:pt idx="1198">
                  <c:v>359400</c:v>
                </c:pt>
                <c:pt idx="1199">
                  <c:v>359700</c:v>
                </c:pt>
                <c:pt idx="1200">
                  <c:v>360000</c:v>
                </c:pt>
                <c:pt idx="1201">
                  <c:v>360300</c:v>
                </c:pt>
                <c:pt idx="1202">
                  <c:v>360600</c:v>
                </c:pt>
                <c:pt idx="1203">
                  <c:v>360900</c:v>
                </c:pt>
                <c:pt idx="1204">
                  <c:v>361200</c:v>
                </c:pt>
                <c:pt idx="1205">
                  <c:v>361500</c:v>
                </c:pt>
                <c:pt idx="1206">
                  <c:v>361800</c:v>
                </c:pt>
                <c:pt idx="1207">
                  <c:v>362100</c:v>
                </c:pt>
                <c:pt idx="1208">
                  <c:v>362400</c:v>
                </c:pt>
                <c:pt idx="1209">
                  <c:v>362700</c:v>
                </c:pt>
                <c:pt idx="1210">
                  <c:v>363000</c:v>
                </c:pt>
                <c:pt idx="1211">
                  <c:v>363300</c:v>
                </c:pt>
                <c:pt idx="1212">
                  <c:v>363600</c:v>
                </c:pt>
                <c:pt idx="1213">
                  <c:v>363900</c:v>
                </c:pt>
                <c:pt idx="1214">
                  <c:v>364200</c:v>
                </c:pt>
                <c:pt idx="1215">
                  <c:v>364500</c:v>
                </c:pt>
                <c:pt idx="1216">
                  <c:v>364800</c:v>
                </c:pt>
                <c:pt idx="1217">
                  <c:v>365100</c:v>
                </c:pt>
                <c:pt idx="1218">
                  <c:v>365400</c:v>
                </c:pt>
                <c:pt idx="1219">
                  <c:v>365700</c:v>
                </c:pt>
              </c:numCache>
            </c:numRef>
          </c:xVal>
          <c:yVal>
            <c:numRef>
              <c:f>Sweden_Belgium_600LPF_125Ah!$H$2:$H$1221</c:f>
              <c:numCache>
                <c:formatCode>General</c:formatCode>
                <c:ptCount val="1220"/>
                <c:pt idx="0">
                  <c:v>50</c:v>
                </c:pt>
                <c:pt idx="1">
                  <c:v>50.5428687088679</c:v>
                </c:pt>
                <c:pt idx="2">
                  <c:v>49.596407091610097</c:v>
                </c:pt>
                <c:pt idx="3">
                  <c:v>47.284135768107099</c:v>
                </c:pt>
                <c:pt idx="4">
                  <c:v>44.324938184904703</c:v>
                </c:pt>
                <c:pt idx="5">
                  <c:v>39.380722766088198</c:v>
                </c:pt>
                <c:pt idx="6">
                  <c:v>35.689360334750702</c:v>
                </c:pt>
                <c:pt idx="7">
                  <c:v>38.152966489612098</c:v>
                </c:pt>
                <c:pt idx="8">
                  <c:v>42.567817358959303</c:v>
                </c:pt>
                <c:pt idx="9">
                  <c:v>43.452405413428799</c:v>
                </c:pt>
                <c:pt idx="10">
                  <c:v>38.807164760789497</c:v>
                </c:pt>
                <c:pt idx="11">
                  <c:v>34.389244492137898</c:v>
                </c:pt>
                <c:pt idx="12">
                  <c:v>30.647715394617201</c:v>
                </c:pt>
                <c:pt idx="13">
                  <c:v>28.811060814255001</c:v>
                </c:pt>
                <c:pt idx="14">
                  <c:v>29.416958019148101</c:v>
                </c:pt>
                <c:pt idx="15">
                  <c:v>31.0074290420186</c:v>
                </c:pt>
                <c:pt idx="16">
                  <c:v>32.687211302745403</c:v>
                </c:pt>
                <c:pt idx="17">
                  <c:v>34.540783463185498</c:v>
                </c:pt>
                <c:pt idx="18">
                  <c:v>36.567119830274301</c:v>
                </c:pt>
                <c:pt idx="19">
                  <c:v>38.434982404908503</c:v>
                </c:pt>
                <c:pt idx="20">
                  <c:v>40.1426989675887</c:v>
                </c:pt>
                <c:pt idx="21">
                  <c:v>41.692219924922398</c:v>
                </c:pt>
                <c:pt idx="22">
                  <c:v>43.091497061561398</c:v>
                </c:pt>
                <c:pt idx="23">
                  <c:v>44.401688709771499</c:v>
                </c:pt>
                <c:pt idx="24">
                  <c:v>45.475471548767899</c:v>
                </c:pt>
                <c:pt idx="25">
                  <c:v>46.321321768475002</c:v>
                </c:pt>
                <c:pt idx="26">
                  <c:v>47.062316272419302</c:v>
                </c:pt>
                <c:pt idx="27">
                  <c:v>47.687411648674903</c:v>
                </c:pt>
                <c:pt idx="28">
                  <c:v>48.239591999735097</c:v>
                </c:pt>
                <c:pt idx="29">
                  <c:v>48.578533570377402</c:v>
                </c:pt>
                <c:pt idx="30">
                  <c:v>48.800519377902198</c:v>
                </c:pt>
                <c:pt idx="31">
                  <c:v>49.084936773054999</c:v>
                </c:pt>
                <c:pt idx="32">
                  <c:v>48.673467109001002</c:v>
                </c:pt>
                <c:pt idx="33">
                  <c:v>47.819335924514697</c:v>
                </c:pt>
                <c:pt idx="34">
                  <c:v>47.228787221637397</c:v>
                </c:pt>
                <c:pt idx="35">
                  <c:v>46.749836700264296</c:v>
                </c:pt>
                <c:pt idx="36">
                  <c:v>46.299325545375403</c:v>
                </c:pt>
                <c:pt idx="37">
                  <c:v>46.1665589716713</c:v>
                </c:pt>
                <c:pt idx="38">
                  <c:v>46.488584666671599</c:v>
                </c:pt>
                <c:pt idx="39">
                  <c:v>46.846346076978598</c:v>
                </c:pt>
                <c:pt idx="40">
                  <c:v>47.222970663036698</c:v>
                </c:pt>
                <c:pt idx="41">
                  <c:v>47.687285948253603</c:v>
                </c:pt>
                <c:pt idx="42">
                  <c:v>48.106624272749897</c:v>
                </c:pt>
                <c:pt idx="43">
                  <c:v>48.303651463415299</c:v>
                </c:pt>
                <c:pt idx="44">
                  <c:v>48.380430209202302</c:v>
                </c:pt>
                <c:pt idx="45">
                  <c:v>48.6088277688497</c:v>
                </c:pt>
                <c:pt idx="46">
                  <c:v>48.955287871853798</c:v>
                </c:pt>
                <c:pt idx="47">
                  <c:v>49.3290312323753</c:v>
                </c:pt>
                <c:pt idx="48">
                  <c:v>49.747489684455999</c:v>
                </c:pt>
                <c:pt idx="49">
                  <c:v>49.952705974240999</c:v>
                </c:pt>
                <c:pt idx="50">
                  <c:v>49.809008239641003</c:v>
                </c:pt>
                <c:pt idx="51">
                  <c:v>49.650057907155499</c:v>
                </c:pt>
                <c:pt idx="52">
                  <c:v>49.591112160873998</c:v>
                </c:pt>
                <c:pt idx="53">
                  <c:v>49.613142175983697</c:v>
                </c:pt>
                <c:pt idx="54">
                  <c:v>49.601890248779902</c:v>
                </c:pt>
                <c:pt idx="55">
                  <c:v>49.667178567391197</c:v>
                </c:pt>
                <c:pt idx="56">
                  <c:v>49.818398195798899</c:v>
                </c:pt>
                <c:pt idx="57">
                  <c:v>49.992362056082399</c:v>
                </c:pt>
                <c:pt idx="58">
                  <c:v>50.218528393324</c:v>
                </c:pt>
                <c:pt idx="59">
                  <c:v>50.412476017630098</c:v>
                </c:pt>
                <c:pt idx="60">
                  <c:v>50.453487183335199</c:v>
                </c:pt>
                <c:pt idx="61">
                  <c:v>50.2862980853184</c:v>
                </c:pt>
                <c:pt idx="62">
                  <c:v>50.091418455706297</c:v>
                </c:pt>
                <c:pt idx="63">
                  <c:v>49.8546948394997</c:v>
                </c:pt>
                <c:pt idx="64">
                  <c:v>49.2895244616113</c:v>
                </c:pt>
                <c:pt idx="65">
                  <c:v>48.691677396946297</c:v>
                </c:pt>
                <c:pt idx="66">
                  <c:v>48.773871691817703</c:v>
                </c:pt>
                <c:pt idx="67">
                  <c:v>49.2212970998836</c:v>
                </c:pt>
                <c:pt idx="68">
                  <c:v>49.635307112947203</c:v>
                </c:pt>
                <c:pt idx="69">
                  <c:v>49.824112026090397</c:v>
                </c:pt>
                <c:pt idx="70">
                  <c:v>49.744189749318103</c:v>
                </c:pt>
                <c:pt idx="71">
                  <c:v>49.097869149621197</c:v>
                </c:pt>
                <c:pt idx="72">
                  <c:v>48.8202866966706</c:v>
                </c:pt>
                <c:pt idx="73">
                  <c:v>49.4657071918868</c:v>
                </c:pt>
                <c:pt idx="74">
                  <c:v>50.191409576896497</c:v>
                </c:pt>
                <c:pt idx="75">
                  <c:v>50.475124206040697</c:v>
                </c:pt>
                <c:pt idx="76">
                  <c:v>50.733589841425598</c:v>
                </c:pt>
                <c:pt idx="77">
                  <c:v>51.1153750665122</c:v>
                </c:pt>
                <c:pt idx="78">
                  <c:v>51.2302114275261</c:v>
                </c:pt>
                <c:pt idx="79">
                  <c:v>51.087422089284097</c:v>
                </c:pt>
                <c:pt idx="80">
                  <c:v>50.907291510164399</c:v>
                </c:pt>
                <c:pt idx="81">
                  <c:v>51.138947271248099</c:v>
                </c:pt>
                <c:pt idx="82">
                  <c:v>51.435128063663797</c:v>
                </c:pt>
                <c:pt idx="83">
                  <c:v>51.303374039030899</c:v>
                </c:pt>
                <c:pt idx="84">
                  <c:v>51.112036078622403</c:v>
                </c:pt>
                <c:pt idx="85">
                  <c:v>51.027803477599001</c:v>
                </c:pt>
                <c:pt idx="86">
                  <c:v>50.863646391332097</c:v>
                </c:pt>
                <c:pt idx="87">
                  <c:v>50.579255756232698</c:v>
                </c:pt>
                <c:pt idx="88">
                  <c:v>50.323988097288797</c:v>
                </c:pt>
                <c:pt idx="89">
                  <c:v>50.190125454012502</c:v>
                </c:pt>
                <c:pt idx="90">
                  <c:v>50.258532102872501</c:v>
                </c:pt>
                <c:pt idx="91">
                  <c:v>50.355508409606202</c:v>
                </c:pt>
                <c:pt idx="92">
                  <c:v>50.2662664893369</c:v>
                </c:pt>
                <c:pt idx="93">
                  <c:v>50.005676394050603</c:v>
                </c:pt>
                <c:pt idx="94">
                  <c:v>49.719637978344501</c:v>
                </c:pt>
                <c:pt idx="95">
                  <c:v>49.498142490321101</c:v>
                </c:pt>
                <c:pt idx="96">
                  <c:v>49.301221432093399</c:v>
                </c:pt>
                <c:pt idx="97">
                  <c:v>49.197155082207303</c:v>
                </c:pt>
                <c:pt idx="98">
                  <c:v>49.2828953863526</c:v>
                </c:pt>
                <c:pt idx="99">
                  <c:v>49.482378357723803</c:v>
                </c:pt>
                <c:pt idx="100">
                  <c:v>49.645317296193902</c:v>
                </c:pt>
                <c:pt idx="101">
                  <c:v>49.761655567497897</c:v>
                </c:pt>
                <c:pt idx="102">
                  <c:v>49.890583215061802</c:v>
                </c:pt>
                <c:pt idx="103">
                  <c:v>49.951228695425399</c:v>
                </c:pt>
                <c:pt idx="104">
                  <c:v>49.864124987933401</c:v>
                </c:pt>
                <c:pt idx="105">
                  <c:v>49.652786278746397</c:v>
                </c:pt>
                <c:pt idx="106">
                  <c:v>49.392796896799098</c:v>
                </c:pt>
                <c:pt idx="107">
                  <c:v>49.310543473871398</c:v>
                </c:pt>
                <c:pt idx="108">
                  <c:v>49.5056645772096</c:v>
                </c:pt>
                <c:pt idx="109">
                  <c:v>49.760045189834202</c:v>
                </c:pt>
                <c:pt idx="110">
                  <c:v>49.852996224326098</c:v>
                </c:pt>
                <c:pt idx="111">
                  <c:v>49.969982098130799</c:v>
                </c:pt>
                <c:pt idx="112">
                  <c:v>50.151217374451001</c:v>
                </c:pt>
                <c:pt idx="113">
                  <c:v>50.054359003450799</c:v>
                </c:pt>
                <c:pt idx="114">
                  <c:v>49.877995315621398</c:v>
                </c:pt>
                <c:pt idx="115">
                  <c:v>49.813116610471702</c:v>
                </c:pt>
                <c:pt idx="116">
                  <c:v>49.649832028179901</c:v>
                </c:pt>
                <c:pt idx="117">
                  <c:v>49.655103556652698</c:v>
                </c:pt>
                <c:pt idx="118">
                  <c:v>49.808184046875702</c:v>
                </c:pt>
                <c:pt idx="119">
                  <c:v>49.775076200805003</c:v>
                </c:pt>
                <c:pt idx="120">
                  <c:v>49.732558342693501</c:v>
                </c:pt>
                <c:pt idx="121">
                  <c:v>49.720543464620299</c:v>
                </c:pt>
                <c:pt idx="122">
                  <c:v>49.391791988943098</c:v>
                </c:pt>
                <c:pt idx="123">
                  <c:v>49.193184531411902</c:v>
                </c:pt>
                <c:pt idx="124">
                  <c:v>49.2733583928242</c:v>
                </c:pt>
                <c:pt idx="125">
                  <c:v>49.203035844782903</c:v>
                </c:pt>
                <c:pt idx="126">
                  <c:v>49.115507593698901</c:v>
                </c:pt>
                <c:pt idx="127">
                  <c:v>49.198064979487398</c:v>
                </c:pt>
                <c:pt idx="128">
                  <c:v>49.294500649456502</c:v>
                </c:pt>
                <c:pt idx="129">
                  <c:v>48.885067715575701</c:v>
                </c:pt>
                <c:pt idx="130">
                  <c:v>48.760553619539202</c:v>
                </c:pt>
                <c:pt idx="131">
                  <c:v>49.183996593324402</c:v>
                </c:pt>
                <c:pt idx="132">
                  <c:v>48.894577845319198</c:v>
                </c:pt>
                <c:pt idx="133">
                  <c:v>53.604371429841599</c:v>
                </c:pt>
                <c:pt idx="134">
                  <c:v>59.051449284328498</c:v>
                </c:pt>
                <c:pt idx="135">
                  <c:v>62.364090944871101</c:v>
                </c:pt>
                <c:pt idx="136">
                  <c:v>63.938420321551099</c:v>
                </c:pt>
                <c:pt idx="137">
                  <c:v>64.422021735863098</c:v>
                </c:pt>
                <c:pt idx="138">
                  <c:v>64.008022585885797</c:v>
                </c:pt>
                <c:pt idx="139">
                  <c:v>62.715269888836303</c:v>
                </c:pt>
                <c:pt idx="140">
                  <c:v>61.576966668415103</c:v>
                </c:pt>
                <c:pt idx="141">
                  <c:v>60.733826671178498</c:v>
                </c:pt>
                <c:pt idx="142">
                  <c:v>59.780821999797503</c:v>
                </c:pt>
                <c:pt idx="143">
                  <c:v>58.528412309537202</c:v>
                </c:pt>
                <c:pt idx="144">
                  <c:v>56.9889885176473</c:v>
                </c:pt>
                <c:pt idx="145">
                  <c:v>55.863135463039299</c:v>
                </c:pt>
                <c:pt idx="146">
                  <c:v>55.065453344304302</c:v>
                </c:pt>
                <c:pt idx="147">
                  <c:v>54.066850037447402</c:v>
                </c:pt>
                <c:pt idx="148">
                  <c:v>53.182904089039198</c:v>
                </c:pt>
                <c:pt idx="149">
                  <c:v>52.643485025150902</c:v>
                </c:pt>
                <c:pt idx="150">
                  <c:v>52.057217790424197</c:v>
                </c:pt>
                <c:pt idx="151">
                  <c:v>51.565382449119198</c:v>
                </c:pt>
                <c:pt idx="152">
                  <c:v>51.449788227528003</c:v>
                </c:pt>
                <c:pt idx="153">
                  <c:v>51.353791662710698</c:v>
                </c:pt>
                <c:pt idx="154">
                  <c:v>51.211907732452097</c:v>
                </c:pt>
                <c:pt idx="155">
                  <c:v>51.124102215467502</c:v>
                </c:pt>
                <c:pt idx="156">
                  <c:v>50.917015886678797</c:v>
                </c:pt>
                <c:pt idx="157">
                  <c:v>50.641098336732497</c:v>
                </c:pt>
                <c:pt idx="158">
                  <c:v>50.439246887389501</c:v>
                </c:pt>
                <c:pt idx="159">
                  <c:v>50.138393086868902</c:v>
                </c:pt>
                <c:pt idx="160">
                  <c:v>49.997788523118999</c:v>
                </c:pt>
                <c:pt idx="161">
                  <c:v>50.047611237955202</c:v>
                </c:pt>
                <c:pt idx="162">
                  <c:v>49.881292633858401</c:v>
                </c:pt>
                <c:pt idx="163">
                  <c:v>49.854319956364598</c:v>
                </c:pt>
                <c:pt idx="164">
                  <c:v>49.9805528049503</c:v>
                </c:pt>
                <c:pt idx="165">
                  <c:v>49.901686337835997</c:v>
                </c:pt>
                <c:pt idx="166">
                  <c:v>49.805446527530798</c:v>
                </c:pt>
                <c:pt idx="167">
                  <c:v>49.829582962771198</c:v>
                </c:pt>
                <c:pt idx="168">
                  <c:v>49.848008652980702</c:v>
                </c:pt>
                <c:pt idx="169">
                  <c:v>50.038218919086702</c:v>
                </c:pt>
                <c:pt idx="170">
                  <c:v>50.346510742367897</c:v>
                </c:pt>
                <c:pt idx="171">
                  <c:v>50.574415764458003</c:v>
                </c:pt>
                <c:pt idx="172">
                  <c:v>50.721627298072796</c:v>
                </c:pt>
                <c:pt idx="173">
                  <c:v>50.798764485120103</c:v>
                </c:pt>
                <c:pt idx="174">
                  <c:v>50.792163796102898</c:v>
                </c:pt>
                <c:pt idx="175">
                  <c:v>50.706455651893599</c:v>
                </c:pt>
                <c:pt idx="176">
                  <c:v>50.388502784924498</c:v>
                </c:pt>
                <c:pt idx="177">
                  <c:v>50.016117676126903</c:v>
                </c:pt>
                <c:pt idx="178">
                  <c:v>49.874783388476899</c:v>
                </c:pt>
                <c:pt idx="179">
                  <c:v>49.814811712078303</c:v>
                </c:pt>
                <c:pt idx="180">
                  <c:v>49.940015950745199</c:v>
                </c:pt>
                <c:pt idx="181">
                  <c:v>50.146752768144403</c:v>
                </c:pt>
                <c:pt idx="182">
                  <c:v>50.1591817063847</c:v>
                </c:pt>
                <c:pt idx="183">
                  <c:v>50.221563658098297</c:v>
                </c:pt>
                <c:pt idx="184">
                  <c:v>50.332408559321401</c:v>
                </c:pt>
                <c:pt idx="185">
                  <c:v>50.292114998707198</c:v>
                </c:pt>
                <c:pt idx="186">
                  <c:v>50.262631320916398</c:v>
                </c:pt>
                <c:pt idx="187">
                  <c:v>50.306008537298197</c:v>
                </c:pt>
                <c:pt idx="188">
                  <c:v>50.350545895943696</c:v>
                </c:pt>
                <c:pt idx="189">
                  <c:v>50.427108009271201</c:v>
                </c:pt>
                <c:pt idx="190">
                  <c:v>50.5657101231564</c:v>
                </c:pt>
                <c:pt idx="191">
                  <c:v>50.584792286575897</c:v>
                </c:pt>
                <c:pt idx="192">
                  <c:v>50.400753738909103</c:v>
                </c:pt>
                <c:pt idx="193">
                  <c:v>50.2777852929175</c:v>
                </c:pt>
                <c:pt idx="194">
                  <c:v>50.242254880214098</c:v>
                </c:pt>
                <c:pt idx="195">
                  <c:v>50.144318275581703</c:v>
                </c:pt>
                <c:pt idx="196">
                  <c:v>50.032732548155103</c:v>
                </c:pt>
                <c:pt idx="197">
                  <c:v>49.993958981599299</c:v>
                </c:pt>
                <c:pt idx="198">
                  <c:v>49.831446175520803</c:v>
                </c:pt>
                <c:pt idx="199">
                  <c:v>49.609357501079103</c:v>
                </c:pt>
                <c:pt idx="200">
                  <c:v>49.700965593888697</c:v>
                </c:pt>
                <c:pt idx="201">
                  <c:v>49.8781012496381</c:v>
                </c:pt>
                <c:pt idx="202">
                  <c:v>49.921955820906703</c:v>
                </c:pt>
                <c:pt idx="203">
                  <c:v>50.155702139460303</c:v>
                </c:pt>
                <c:pt idx="204">
                  <c:v>50.482818855782703</c:v>
                </c:pt>
                <c:pt idx="205">
                  <c:v>50.567765481063702</c:v>
                </c:pt>
                <c:pt idx="206">
                  <c:v>50.609574841659999</c:v>
                </c:pt>
                <c:pt idx="207">
                  <c:v>50.677206633122999</c:v>
                </c:pt>
                <c:pt idx="208">
                  <c:v>50.457770786634001</c:v>
                </c:pt>
                <c:pt idx="209">
                  <c:v>50.1453825595624</c:v>
                </c:pt>
                <c:pt idx="210">
                  <c:v>49.919895855457298</c:v>
                </c:pt>
                <c:pt idx="211">
                  <c:v>49.687802625821803</c:v>
                </c:pt>
                <c:pt idx="212">
                  <c:v>49.662262260756798</c:v>
                </c:pt>
                <c:pt idx="213">
                  <c:v>49.840553457896497</c:v>
                </c:pt>
                <c:pt idx="214">
                  <c:v>49.803614991646697</c:v>
                </c:pt>
                <c:pt idx="215">
                  <c:v>49.783971224484802</c:v>
                </c:pt>
                <c:pt idx="216">
                  <c:v>49.9080774146829</c:v>
                </c:pt>
                <c:pt idx="217">
                  <c:v>49.893163460408402</c:v>
                </c:pt>
                <c:pt idx="218">
                  <c:v>50.083678613312301</c:v>
                </c:pt>
                <c:pt idx="219">
                  <c:v>50.362918464535397</c:v>
                </c:pt>
                <c:pt idx="220">
                  <c:v>50.315698474187499</c:v>
                </c:pt>
                <c:pt idx="221">
                  <c:v>50.242563527486197</c:v>
                </c:pt>
                <c:pt idx="222">
                  <c:v>50.287805070400999</c:v>
                </c:pt>
                <c:pt idx="223">
                  <c:v>50.284198601047002</c:v>
                </c:pt>
                <c:pt idx="224">
                  <c:v>50.123511133868497</c:v>
                </c:pt>
                <c:pt idx="225">
                  <c:v>49.832488561319202</c:v>
                </c:pt>
                <c:pt idx="226">
                  <c:v>49.834597003839299</c:v>
                </c:pt>
                <c:pt idx="227">
                  <c:v>49.8249626247066</c:v>
                </c:pt>
                <c:pt idx="228">
                  <c:v>49.676220227132497</c:v>
                </c:pt>
                <c:pt idx="229">
                  <c:v>49.7399114359267</c:v>
                </c:pt>
                <c:pt idx="230">
                  <c:v>49.744699677289297</c:v>
                </c:pt>
                <c:pt idx="231">
                  <c:v>49.561152242572298</c:v>
                </c:pt>
                <c:pt idx="232">
                  <c:v>49.6933849683167</c:v>
                </c:pt>
                <c:pt idx="233">
                  <c:v>49.9325631396772</c:v>
                </c:pt>
                <c:pt idx="234">
                  <c:v>49.970247491655101</c:v>
                </c:pt>
                <c:pt idx="235">
                  <c:v>50.081188992344003</c:v>
                </c:pt>
                <c:pt idx="236">
                  <c:v>50.250340412019298</c:v>
                </c:pt>
                <c:pt idx="237">
                  <c:v>50.226882928263997</c:v>
                </c:pt>
                <c:pt idx="238">
                  <c:v>50.137096937766799</c:v>
                </c:pt>
                <c:pt idx="239">
                  <c:v>50.150358258710398</c:v>
                </c:pt>
                <c:pt idx="240">
                  <c:v>50.163846810151099</c:v>
                </c:pt>
                <c:pt idx="241">
                  <c:v>50.167235832567499</c:v>
                </c:pt>
                <c:pt idx="242">
                  <c:v>50.075978190960697</c:v>
                </c:pt>
                <c:pt idx="243">
                  <c:v>49.995517797763299</c:v>
                </c:pt>
                <c:pt idx="244">
                  <c:v>50.0354788826278</c:v>
                </c:pt>
                <c:pt idx="245">
                  <c:v>50.171132179708103</c:v>
                </c:pt>
                <c:pt idx="246">
                  <c:v>50.304028170224797</c:v>
                </c:pt>
                <c:pt idx="247">
                  <c:v>50.393139289927298</c:v>
                </c:pt>
                <c:pt idx="248">
                  <c:v>50.510000337954203</c:v>
                </c:pt>
                <c:pt idx="249">
                  <c:v>50.553310801980103</c:v>
                </c:pt>
                <c:pt idx="250">
                  <c:v>50.445665710088903</c:v>
                </c:pt>
                <c:pt idx="251">
                  <c:v>50.2833570262897</c:v>
                </c:pt>
                <c:pt idx="252">
                  <c:v>50.086860190923503</c:v>
                </c:pt>
                <c:pt idx="253">
                  <c:v>49.7846307587361</c:v>
                </c:pt>
                <c:pt idx="254">
                  <c:v>49.519729101061401</c:v>
                </c:pt>
                <c:pt idx="255">
                  <c:v>49.488473750730201</c:v>
                </c:pt>
                <c:pt idx="256">
                  <c:v>49.628076463896498</c:v>
                </c:pt>
                <c:pt idx="257">
                  <c:v>49.7264617590196</c:v>
                </c:pt>
                <c:pt idx="258">
                  <c:v>49.7082281701936</c:v>
                </c:pt>
                <c:pt idx="259">
                  <c:v>49.800417823717702</c:v>
                </c:pt>
                <c:pt idx="260">
                  <c:v>49.9991978629972</c:v>
                </c:pt>
                <c:pt idx="261">
                  <c:v>50.022689418844998</c:v>
                </c:pt>
                <c:pt idx="262">
                  <c:v>49.936230316462201</c:v>
                </c:pt>
                <c:pt idx="263">
                  <c:v>49.767603060716297</c:v>
                </c:pt>
                <c:pt idx="264">
                  <c:v>49.420630186769799</c:v>
                </c:pt>
                <c:pt idx="265">
                  <c:v>49.097737407032703</c:v>
                </c:pt>
                <c:pt idx="266">
                  <c:v>49.150881395810998</c:v>
                </c:pt>
                <c:pt idx="267">
                  <c:v>49.293093341563399</c:v>
                </c:pt>
                <c:pt idx="268">
                  <c:v>49.415191075400401</c:v>
                </c:pt>
                <c:pt idx="269">
                  <c:v>49.538724795983498</c:v>
                </c:pt>
                <c:pt idx="270">
                  <c:v>49.680862075850101</c:v>
                </c:pt>
                <c:pt idx="271">
                  <c:v>49.921778262986798</c:v>
                </c:pt>
                <c:pt idx="272">
                  <c:v>50.021201926841897</c:v>
                </c:pt>
                <c:pt idx="273">
                  <c:v>50.130697680038303</c:v>
                </c:pt>
                <c:pt idx="274">
                  <c:v>50.175435481483298</c:v>
                </c:pt>
                <c:pt idx="275">
                  <c:v>49.897329871529202</c:v>
                </c:pt>
                <c:pt idx="276">
                  <c:v>49.550886654105</c:v>
                </c:pt>
                <c:pt idx="277">
                  <c:v>49.270047393165399</c:v>
                </c:pt>
                <c:pt idx="278">
                  <c:v>49.100428775917798</c:v>
                </c:pt>
                <c:pt idx="279">
                  <c:v>49.112067280109002</c:v>
                </c:pt>
                <c:pt idx="280">
                  <c:v>49.169352393215298</c:v>
                </c:pt>
                <c:pt idx="281">
                  <c:v>49.331544029958302</c:v>
                </c:pt>
                <c:pt idx="282">
                  <c:v>49.682609114344601</c:v>
                </c:pt>
                <c:pt idx="283">
                  <c:v>50.071110447258697</c:v>
                </c:pt>
                <c:pt idx="284">
                  <c:v>50.341342365997697</c:v>
                </c:pt>
                <c:pt idx="285">
                  <c:v>50.483123403278299</c:v>
                </c:pt>
                <c:pt idx="286">
                  <c:v>50.601126345289003</c:v>
                </c:pt>
                <c:pt idx="287">
                  <c:v>50.558094168321603</c:v>
                </c:pt>
                <c:pt idx="288">
                  <c:v>50.307103184165101</c:v>
                </c:pt>
                <c:pt idx="289">
                  <c:v>50.245857900016901</c:v>
                </c:pt>
                <c:pt idx="290">
                  <c:v>50.353644045309302</c:v>
                </c:pt>
                <c:pt idx="291">
                  <c:v>50.339146319717699</c:v>
                </c:pt>
                <c:pt idx="292">
                  <c:v>50.340548306774998</c:v>
                </c:pt>
                <c:pt idx="293">
                  <c:v>50.480963897061599</c:v>
                </c:pt>
                <c:pt idx="294">
                  <c:v>50.6029220115757</c:v>
                </c:pt>
                <c:pt idx="295">
                  <c:v>50.638246093931102</c:v>
                </c:pt>
                <c:pt idx="296">
                  <c:v>50.664730829994703</c:v>
                </c:pt>
                <c:pt idx="297">
                  <c:v>50.663005933715603</c:v>
                </c:pt>
                <c:pt idx="298">
                  <c:v>50.4504155750246</c:v>
                </c:pt>
                <c:pt idx="299">
                  <c:v>50.0518276124129</c:v>
                </c:pt>
                <c:pt idx="300">
                  <c:v>49.878099563798003</c:v>
                </c:pt>
                <c:pt idx="301">
                  <c:v>49.900379409253098</c:v>
                </c:pt>
                <c:pt idx="302">
                  <c:v>49.904704474350297</c:v>
                </c:pt>
                <c:pt idx="303">
                  <c:v>49.911791462493603</c:v>
                </c:pt>
                <c:pt idx="304">
                  <c:v>50.003703139450401</c:v>
                </c:pt>
                <c:pt idx="305">
                  <c:v>50.1667763300741</c:v>
                </c:pt>
                <c:pt idx="306">
                  <c:v>50.241077802411198</c:v>
                </c:pt>
                <c:pt idx="307">
                  <c:v>50.250792532032897</c:v>
                </c:pt>
                <c:pt idx="308">
                  <c:v>50.309810765941997</c:v>
                </c:pt>
                <c:pt idx="309">
                  <c:v>50.309248320331598</c:v>
                </c:pt>
                <c:pt idx="310">
                  <c:v>50.087263147465599</c:v>
                </c:pt>
                <c:pt idx="311">
                  <c:v>49.763631099412102</c:v>
                </c:pt>
                <c:pt idx="312">
                  <c:v>49.609885507060802</c:v>
                </c:pt>
                <c:pt idx="313">
                  <c:v>49.818780294599598</c:v>
                </c:pt>
                <c:pt idx="314">
                  <c:v>50.229023042580899</c:v>
                </c:pt>
                <c:pt idx="315">
                  <c:v>50.566543051251301</c:v>
                </c:pt>
                <c:pt idx="316">
                  <c:v>50.751646594363997</c:v>
                </c:pt>
                <c:pt idx="317">
                  <c:v>50.736444642458601</c:v>
                </c:pt>
                <c:pt idx="318">
                  <c:v>50.621507157016097</c:v>
                </c:pt>
                <c:pt idx="319">
                  <c:v>50.5204245283931</c:v>
                </c:pt>
                <c:pt idx="320">
                  <c:v>50.466058024301198</c:v>
                </c:pt>
                <c:pt idx="321">
                  <c:v>50.422279379533101</c:v>
                </c:pt>
                <c:pt idx="322">
                  <c:v>50.477557579753402</c:v>
                </c:pt>
                <c:pt idx="323">
                  <c:v>50.523915428902001</c:v>
                </c:pt>
                <c:pt idx="324">
                  <c:v>50.438561938181699</c:v>
                </c:pt>
                <c:pt idx="325">
                  <c:v>50.402614723913103</c:v>
                </c:pt>
                <c:pt idx="326">
                  <c:v>50.451900627683798</c:v>
                </c:pt>
                <c:pt idx="327">
                  <c:v>50.340813496527097</c:v>
                </c:pt>
                <c:pt idx="328">
                  <c:v>50.159757262677601</c:v>
                </c:pt>
                <c:pt idx="329">
                  <c:v>49.966807484761198</c:v>
                </c:pt>
                <c:pt idx="330">
                  <c:v>49.8607480409323</c:v>
                </c:pt>
                <c:pt idx="331">
                  <c:v>49.985995537568598</c:v>
                </c:pt>
                <c:pt idx="332">
                  <c:v>50.1514992880603</c:v>
                </c:pt>
                <c:pt idx="333">
                  <c:v>50.265626254339303</c:v>
                </c:pt>
                <c:pt idx="334">
                  <c:v>50.289709945894401</c:v>
                </c:pt>
                <c:pt idx="335">
                  <c:v>50.265345284677998</c:v>
                </c:pt>
                <c:pt idx="336">
                  <c:v>50.168760606991597</c:v>
                </c:pt>
                <c:pt idx="337">
                  <c:v>49.978602259145397</c:v>
                </c:pt>
                <c:pt idx="338">
                  <c:v>49.649870509676198</c:v>
                </c:pt>
                <c:pt idx="339">
                  <c:v>49.532014654023797</c:v>
                </c:pt>
                <c:pt idx="340">
                  <c:v>49.765077810426298</c:v>
                </c:pt>
                <c:pt idx="341">
                  <c:v>49.892357512117101</c:v>
                </c:pt>
                <c:pt idx="342">
                  <c:v>49.8608948327946</c:v>
                </c:pt>
                <c:pt idx="343">
                  <c:v>49.833094327093399</c:v>
                </c:pt>
                <c:pt idx="344">
                  <c:v>49.806518288868098</c:v>
                </c:pt>
                <c:pt idx="345">
                  <c:v>49.717582474028802</c:v>
                </c:pt>
                <c:pt idx="346">
                  <c:v>49.5168971350462</c:v>
                </c:pt>
                <c:pt idx="347">
                  <c:v>49.4595486324055</c:v>
                </c:pt>
                <c:pt idx="348">
                  <c:v>49.545932604899903</c:v>
                </c:pt>
                <c:pt idx="349">
                  <c:v>49.3733954681394</c:v>
                </c:pt>
                <c:pt idx="350">
                  <c:v>49.075076689513701</c:v>
                </c:pt>
                <c:pt idx="351">
                  <c:v>48.9637790292267</c:v>
                </c:pt>
                <c:pt idx="352">
                  <c:v>48.916494322844201</c:v>
                </c:pt>
                <c:pt idx="353">
                  <c:v>48.861414460515803</c:v>
                </c:pt>
                <c:pt idx="354">
                  <c:v>48.913732197598101</c:v>
                </c:pt>
                <c:pt idx="355">
                  <c:v>49.2562962133103</c:v>
                </c:pt>
                <c:pt idx="356">
                  <c:v>49.594453415932101</c:v>
                </c:pt>
                <c:pt idx="357">
                  <c:v>49.891760602381403</c:v>
                </c:pt>
                <c:pt idx="358">
                  <c:v>50.197759827674297</c:v>
                </c:pt>
                <c:pt idx="359">
                  <c:v>50.335102844757202</c:v>
                </c:pt>
                <c:pt idx="360">
                  <c:v>50.378149164146997</c:v>
                </c:pt>
                <c:pt idx="361">
                  <c:v>50.3047222145576</c:v>
                </c:pt>
                <c:pt idx="362">
                  <c:v>50.189325148486503</c:v>
                </c:pt>
                <c:pt idx="363">
                  <c:v>50.121947800876796</c:v>
                </c:pt>
                <c:pt idx="364">
                  <c:v>50.190455599131901</c:v>
                </c:pt>
                <c:pt idx="365">
                  <c:v>50.408745267898503</c:v>
                </c:pt>
                <c:pt idx="366">
                  <c:v>50.5497833643268</c:v>
                </c:pt>
                <c:pt idx="367">
                  <c:v>50.554187644351998</c:v>
                </c:pt>
                <c:pt idx="368">
                  <c:v>50.583917049161798</c:v>
                </c:pt>
                <c:pt idx="369">
                  <c:v>50.483126477925801</c:v>
                </c:pt>
                <c:pt idx="370">
                  <c:v>50.235071927654303</c:v>
                </c:pt>
                <c:pt idx="371">
                  <c:v>50.005502717383997</c:v>
                </c:pt>
                <c:pt idx="372">
                  <c:v>49.8981311491941</c:v>
                </c:pt>
                <c:pt idx="373">
                  <c:v>49.925524504688397</c:v>
                </c:pt>
                <c:pt idx="374">
                  <c:v>50.0082693275073</c:v>
                </c:pt>
                <c:pt idx="375">
                  <c:v>50.038888987255703</c:v>
                </c:pt>
                <c:pt idx="376">
                  <c:v>49.963468803662401</c:v>
                </c:pt>
                <c:pt idx="377">
                  <c:v>49.957816083856599</c:v>
                </c:pt>
                <c:pt idx="378">
                  <c:v>49.877680626927102</c:v>
                </c:pt>
                <c:pt idx="379">
                  <c:v>49.753569703262102</c:v>
                </c:pt>
                <c:pt idx="380">
                  <c:v>49.712554796104499</c:v>
                </c:pt>
                <c:pt idx="381">
                  <c:v>49.802104937728402</c:v>
                </c:pt>
                <c:pt idx="382">
                  <c:v>50.0515237555326</c:v>
                </c:pt>
                <c:pt idx="383">
                  <c:v>50.262040727050199</c:v>
                </c:pt>
                <c:pt idx="384">
                  <c:v>50.285593715907801</c:v>
                </c:pt>
                <c:pt idx="385">
                  <c:v>50.249165372192003</c:v>
                </c:pt>
                <c:pt idx="386">
                  <c:v>50.009769255467504</c:v>
                </c:pt>
                <c:pt idx="387">
                  <c:v>49.790707426605501</c:v>
                </c:pt>
                <c:pt idx="388">
                  <c:v>49.709580224445801</c:v>
                </c:pt>
                <c:pt idx="389">
                  <c:v>49.447014408278299</c:v>
                </c:pt>
                <c:pt idx="390">
                  <c:v>49.462659592387602</c:v>
                </c:pt>
                <c:pt idx="391">
                  <c:v>49.738633116292597</c:v>
                </c:pt>
                <c:pt idx="392">
                  <c:v>49.777820941024203</c:v>
                </c:pt>
                <c:pt idx="393">
                  <c:v>49.781477989690003</c:v>
                </c:pt>
                <c:pt idx="394">
                  <c:v>49.932181387618897</c:v>
                </c:pt>
                <c:pt idx="395">
                  <c:v>49.904639760771303</c:v>
                </c:pt>
                <c:pt idx="396">
                  <c:v>49.717016498299202</c:v>
                </c:pt>
                <c:pt idx="397">
                  <c:v>49.663366313029201</c:v>
                </c:pt>
                <c:pt idx="398">
                  <c:v>49.585191073300599</c:v>
                </c:pt>
                <c:pt idx="399">
                  <c:v>49.503996567376902</c:v>
                </c:pt>
                <c:pt idx="400">
                  <c:v>49.618218026436303</c:v>
                </c:pt>
                <c:pt idx="401">
                  <c:v>49.877628648408198</c:v>
                </c:pt>
                <c:pt idx="402">
                  <c:v>49.952773348518797</c:v>
                </c:pt>
                <c:pt idx="403">
                  <c:v>49.625130278739498</c:v>
                </c:pt>
                <c:pt idx="404">
                  <c:v>49.550399624357702</c:v>
                </c:pt>
                <c:pt idx="405">
                  <c:v>49.679471742469403</c:v>
                </c:pt>
                <c:pt idx="406">
                  <c:v>49.7589966364432</c:v>
                </c:pt>
                <c:pt idx="407">
                  <c:v>49.908942046111498</c:v>
                </c:pt>
                <c:pt idx="408">
                  <c:v>49.822308019861303</c:v>
                </c:pt>
                <c:pt idx="409">
                  <c:v>49.736592873530199</c:v>
                </c:pt>
                <c:pt idx="410">
                  <c:v>49.909166169360397</c:v>
                </c:pt>
                <c:pt idx="411">
                  <c:v>49.875347568351799</c:v>
                </c:pt>
                <c:pt idx="412">
                  <c:v>49.958954779473899</c:v>
                </c:pt>
                <c:pt idx="413">
                  <c:v>50.255559720540198</c:v>
                </c:pt>
                <c:pt idx="414">
                  <c:v>50.334448606223901</c:v>
                </c:pt>
                <c:pt idx="415">
                  <c:v>50.214061911922201</c:v>
                </c:pt>
                <c:pt idx="416">
                  <c:v>50.139683585884903</c:v>
                </c:pt>
                <c:pt idx="417">
                  <c:v>50.007640038168297</c:v>
                </c:pt>
                <c:pt idx="418">
                  <c:v>49.844373555524797</c:v>
                </c:pt>
                <c:pt idx="419">
                  <c:v>49.857687456983498</c:v>
                </c:pt>
                <c:pt idx="420">
                  <c:v>49.729626897490597</c:v>
                </c:pt>
                <c:pt idx="421">
                  <c:v>49.605039338653597</c:v>
                </c:pt>
                <c:pt idx="422">
                  <c:v>49.610985223839798</c:v>
                </c:pt>
                <c:pt idx="423">
                  <c:v>49.670460053557001</c:v>
                </c:pt>
                <c:pt idx="424">
                  <c:v>49.947553484165603</c:v>
                </c:pt>
                <c:pt idx="425">
                  <c:v>50.119444249720203</c:v>
                </c:pt>
                <c:pt idx="426">
                  <c:v>50.1440965929676</c:v>
                </c:pt>
                <c:pt idx="427">
                  <c:v>50.262986390862103</c:v>
                </c:pt>
                <c:pt idx="428">
                  <c:v>50.333793964563398</c:v>
                </c:pt>
                <c:pt idx="429">
                  <c:v>50.203612704029702</c:v>
                </c:pt>
                <c:pt idx="430">
                  <c:v>50.044673096227399</c:v>
                </c:pt>
                <c:pt idx="431">
                  <c:v>50.003902130742503</c:v>
                </c:pt>
                <c:pt idx="432">
                  <c:v>49.872951502162103</c:v>
                </c:pt>
                <c:pt idx="433">
                  <c:v>49.697316524090098</c:v>
                </c:pt>
                <c:pt idx="434">
                  <c:v>49.830884544191797</c:v>
                </c:pt>
                <c:pt idx="435">
                  <c:v>49.943232592749801</c:v>
                </c:pt>
                <c:pt idx="436">
                  <c:v>49.906994619977297</c:v>
                </c:pt>
                <c:pt idx="437">
                  <c:v>49.916926553155399</c:v>
                </c:pt>
                <c:pt idx="438">
                  <c:v>49.743224367207603</c:v>
                </c:pt>
                <c:pt idx="439">
                  <c:v>49.553151782410502</c:v>
                </c:pt>
                <c:pt idx="440">
                  <c:v>49.710450756487397</c:v>
                </c:pt>
                <c:pt idx="441">
                  <c:v>49.912604168347997</c:v>
                </c:pt>
                <c:pt idx="442">
                  <c:v>50.073449508373002</c:v>
                </c:pt>
                <c:pt idx="443">
                  <c:v>50.308475355946698</c:v>
                </c:pt>
                <c:pt idx="444">
                  <c:v>50.453340426579501</c:v>
                </c:pt>
                <c:pt idx="445">
                  <c:v>50.445857330672403</c:v>
                </c:pt>
                <c:pt idx="446">
                  <c:v>50.361066225203302</c:v>
                </c:pt>
                <c:pt idx="447">
                  <c:v>50.042602708250399</c:v>
                </c:pt>
                <c:pt idx="448">
                  <c:v>49.921474471489802</c:v>
                </c:pt>
                <c:pt idx="449">
                  <c:v>50.058913457757498</c:v>
                </c:pt>
                <c:pt idx="450">
                  <c:v>50.0313434268324</c:v>
                </c:pt>
                <c:pt idx="451">
                  <c:v>49.990713454282201</c:v>
                </c:pt>
                <c:pt idx="452">
                  <c:v>49.874812142892999</c:v>
                </c:pt>
                <c:pt idx="453">
                  <c:v>49.625049473328602</c:v>
                </c:pt>
                <c:pt idx="454">
                  <c:v>49.659681012286001</c:v>
                </c:pt>
                <c:pt idx="455">
                  <c:v>49.931652289696899</c:v>
                </c:pt>
                <c:pt idx="456">
                  <c:v>50.052921549079599</c:v>
                </c:pt>
                <c:pt idx="457">
                  <c:v>50.172586797814503</c:v>
                </c:pt>
                <c:pt idx="458">
                  <c:v>50.291102317850097</c:v>
                </c:pt>
                <c:pt idx="459">
                  <c:v>50.310021321398999</c:v>
                </c:pt>
                <c:pt idx="460">
                  <c:v>50.391309378401999</c:v>
                </c:pt>
                <c:pt idx="461">
                  <c:v>50.446666529237099</c:v>
                </c:pt>
                <c:pt idx="462">
                  <c:v>50.268132719773902</c:v>
                </c:pt>
                <c:pt idx="463">
                  <c:v>50.247277046379999</c:v>
                </c:pt>
                <c:pt idx="464">
                  <c:v>50.506859694748599</c:v>
                </c:pt>
                <c:pt idx="465">
                  <c:v>50.486361299091399</c:v>
                </c:pt>
                <c:pt idx="466">
                  <c:v>50.383986208626197</c:v>
                </c:pt>
                <c:pt idx="467">
                  <c:v>50.349585415867899</c:v>
                </c:pt>
                <c:pt idx="468">
                  <c:v>50.221122345574699</c:v>
                </c:pt>
                <c:pt idx="469">
                  <c:v>50.167739145902502</c:v>
                </c:pt>
                <c:pt idx="470">
                  <c:v>50.116883705984499</c:v>
                </c:pt>
                <c:pt idx="471">
                  <c:v>49.938491434609197</c:v>
                </c:pt>
                <c:pt idx="472">
                  <c:v>49.890028921928902</c:v>
                </c:pt>
                <c:pt idx="473">
                  <c:v>49.9790817682889</c:v>
                </c:pt>
                <c:pt idx="474">
                  <c:v>49.936378878117502</c:v>
                </c:pt>
                <c:pt idx="475">
                  <c:v>49.8928839239219</c:v>
                </c:pt>
                <c:pt idx="476">
                  <c:v>49.860817807899402</c:v>
                </c:pt>
                <c:pt idx="477">
                  <c:v>49.689200279942497</c:v>
                </c:pt>
                <c:pt idx="478">
                  <c:v>49.608469768960099</c:v>
                </c:pt>
                <c:pt idx="479">
                  <c:v>49.611095866901998</c:v>
                </c:pt>
                <c:pt idx="480">
                  <c:v>49.570638460920499</c:v>
                </c:pt>
                <c:pt idx="481">
                  <c:v>49.550058241731797</c:v>
                </c:pt>
                <c:pt idx="482">
                  <c:v>49.557394912718301</c:v>
                </c:pt>
                <c:pt idx="483">
                  <c:v>49.632230482302099</c:v>
                </c:pt>
                <c:pt idx="484">
                  <c:v>49.856392323867503</c:v>
                </c:pt>
                <c:pt idx="485">
                  <c:v>50.039097253474097</c:v>
                </c:pt>
                <c:pt idx="486">
                  <c:v>50.062567670879098</c:v>
                </c:pt>
                <c:pt idx="487">
                  <c:v>50.196073458280701</c:v>
                </c:pt>
                <c:pt idx="488">
                  <c:v>50.234121964473701</c:v>
                </c:pt>
                <c:pt idx="489">
                  <c:v>50.254318307198602</c:v>
                </c:pt>
                <c:pt idx="490">
                  <c:v>50.284524187277903</c:v>
                </c:pt>
                <c:pt idx="491">
                  <c:v>50.087760771007098</c:v>
                </c:pt>
                <c:pt idx="492">
                  <c:v>49.9085909134388</c:v>
                </c:pt>
                <c:pt idx="493">
                  <c:v>49.6583344896029</c:v>
                </c:pt>
                <c:pt idx="494">
                  <c:v>49.624098494451601</c:v>
                </c:pt>
                <c:pt idx="495">
                  <c:v>49.782512238791298</c:v>
                </c:pt>
                <c:pt idx="496">
                  <c:v>49.802237733181997</c:v>
                </c:pt>
                <c:pt idx="497">
                  <c:v>49.945238142425701</c:v>
                </c:pt>
                <c:pt idx="498">
                  <c:v>50.017557893028503</c:v>
                </c:pt>
                <c:pt idx="499">
                  <c:v>50.083703800153003</c:v>
                </c:pt>
                <c:pt idx="500">
                  <c:v>50.117544508126599</c:v>
                </c:pt>
                <c:pt idx="501">
                  <c:v>50.002144705068297</c:v>
                </c:pt>
                <c:pt idx="502">
                  <c:v>50.098033696238403</c:v>
                </c:pt>
                <c:pt idx="503">
                  <c:v>50.178796238112</c:v>
                </c:pt>
                <c:pt idx="504">
                  <c:v>50.240612931111201</c:v>
                </c:pt>
                <c:pt idx="505">
                  <c:v>50.400253887595902</c:v>
                </c:pt>
                <c:pt idx="506">
                  <c:v>50.347390481945901</c:v>
                </c:pt>
                <c:pt idx="507">
                  <c:v>50.102142310413299</c:v>
                </c:pt>
                <c:pt idx="508">
                  <c:v>50.001484237005499</c:v>
                </c:pt>
                <c:pt idx="509">
                  <c:v>49.9879728700191</c:v>
                </c:pt>
                <c:pt idx="510">
                  <c:v>49.9869667036739</c:v>
                </c:pt>
                <c:pt idx="511">
                  <c:v>49.946515453762302</c:v>
                </c:pt>
                <c:pt idx="512">
                  <c:v>49.901591533538301</c:v>
                </c:pt>
                <c:pt idx="513">
                  <c:v>49.937315512178202</c:v>
                </c:pt>
                <c:pt idx="514">
                  <c:v>49.943812561808897</c:v>
                </c:pt>
                <c:pt idx="515">
                  <c:v>49.938476787502204</c:v>
                </c:pt>
                <c:pt idx="516">
                  <c:v>50.069034398951501</c:v>
                </c:pt>
                <c:pt idx="517">
                  <c:v>50.2657945676822</c:v>
                </c:pt>
                <c:pt idx="518">
                  <c:v>50.376100102865003</c:v>
                </c:pt>
                <c:pt idx="519">
                  <c:v>50.381140730316098</c:v>
                </c:pt>
                <c:pt idx="520">
                  <c:v>50.338262022603203</c:v>
                </c:pt>
                <c:pt idx="521">
                  <c:v>50.112029022800499</c:v>
                </c:pt>
                <c:pt idx="522">
                  <c:v>49.872514602582903</c:v>
                </c:pt>
                <c:pt idx="523">
                  <c:v>49.800589319059803</c:v>
                </c:pt>
                <c:pt idx="524">
                  <c:v>49.811769101022598</c:v>
                </c:pt>
                <c:pt idx="525">
                  <c:v>49.856134772685998</c:v>
                </c:pt>
                <c:pt idx="526">
                  <c:v>49.874147149942701</c:v>
                </c:pt>
                <c:pt idx="527">
                  <c:v>49.776765769842903</c:v>
                </c:pt>
                <c:pt idx="528">
                  <c:v>49.6890308133462</c:v>
                </c:pt>
                <c:pt idx="529">
                  <c:v>49.7239322578966</c:v>
                </c:pt>
                <c:pt idx="530">
                  <c:v>49.854117931574599</c:v>
                </c:pt>
                <c:pt idx="531">
                  <c:v>50.117560388770698</c:v>
                </c:pt>
                <c:pt idx="532">
                  <c:v>50.413059416009801</c:v>
                </c:pt>
                <c:pt idx="533">
                  <c:v>50.576840351643803</c:v>
                </c:pt>
                <c:pt idx="534">
                  <c:v>50.458744063252702</c:v>
                </c:pt>
                <c:pt idx="535">
                  <c:v>50.169543236059702</c:v>
                </c:pt>
                <c:pt idx="536">
                  <c:v>49.902171499082399</c:v>
                </c:pt>
                <c:pt idx="537">
                  <c:v>49.858680266406203</c:v>
                </c:pt>
                <c:pt idx="538">
                  <c:v>49.599207569086097</c:v>
                </c:pt>
                <c:pt idx="539">
                  <c:v>49.3537557184722</c:v>
                </c:pt>
                <c:pt idx="540">
                  <c:v>49.347212482433903</c:v>
                </c:pt>
                <c:pt idx="541">
                  <c:v>49.331820863455597</c:v>
                </c:pt>
                <c:pt idx="542">
                  <c:v>49.3833679899667</c:v>
                </c:pt>
                <c:pt idx="543">
                  <c:v>49.508572779785602</c:v>
                </c:pt>
                <c:pt idx="544">
                  <c:v>49.636935542563201</c:v>
                </c:pt>
                <c:pt idx="545">
                  <c:v>49.687286289625803</c:v>
                </c:pt>
                <c:pt idx="546">
                  <c:v>49.7548416078399</c:v>
                </c:pt>
                <c:pt idx="547">
                  <c:v>49.751826804956004</c:v>
                </c:pt>
                <c:pt idx="548">
                  <c:v>49.674880241983999</c:v>
                </c:pt>
                <c:pt idx="549">
                  <c:v>49.623923818766698</c:v>
                </c:pt>
                <c:pt idx="550">
                  <c:v>49.5941136810724</c:v>
                </c:pt>
                <c:pt idx="551">
                  <c:v>49.560055232953701</c:v>
                </c:pt>
                <c:pt idx="552">
                  <c:v>49.378916368930902</c:v>
                </c:pt>
                <c:pt idx="553">
                  <c:v>49.262173763215998</c:v>
                </c:pt>
                <c:pt idx="554">
                  <c:v>49.223776008308597</c:v>
                </c:pt>
                <c:pt idx="555">
                  <c:v>49.295928969265098</c:v>
                </c:pt>
                <c:pt idx="556">
                  <c:v>49.488957134418897</c:v>
                </c:pt>
                <c:pt idx="557">
                  <c:v>49.651933649041503</c:v>
                </c:pt>
                <c:pt idx="558">
                  <c:v>49.752608812581798</c:v>
                </c:pt>
                <c:pt idx="559">
                  <c:v>49.799198919433202</c:v>
                </c:pt>
                <c:pt idx="560">
                  <c:v>49.737642147419798</c:v>
                </c:pt>
                <c:pt idx="561">
                  <c:v>49.673920701883802</c:v>
                </c:pt>
                <c:pt idx="562">
                  <c:v>49.640993519431099</c:v>
                </c:pt>
                <c:pt idx="563">
                  <c:v>49.626345157580097</c:v>
                </c:pt>
                <c:pt idx="564">
                  <c:v>49.478544470459703</c:v>
                </c:pt>
                <c:pt idx="565">
                  <c:v>49.282278585868703</c:v>
                </c:pt>
                <c:pt idx="566">
                  <c:v>49.184333675289203</c:v>
                </c:pt>
                <c:pt idx="567">
                  <c:v>49.179512163023098</c:v>
                </c:pt>
                <c:pt idx="568">
                  <c:v>49.407048733080501</c:v>
                </c:pt>
                <c:pt idx="569">
                  <c:v>49.776016900684603</c:v>
                </c:pt>
                <c:pt idx="570">
                  <c:v>50.063109340765301</c:v>
                </c:pt>
                <c:pt idx="571">
                  <c:v>50.246088624195401</c:v>
                </c:pt>
                <c:pt idx="572">
                  <c:v>50.316114303161903</c:v>
                </c:pt>
                <c:pt idx="573">
                  <c:v>50.2866348410599</c:v>
                </c:pt>
                <c:pt idx="574">
                  <c:v>50.257220626084703</c:v>
                </c:pt>
                <c:pt idx="575">
                  <c:v>50.2412616732177</c:v>
                </c:pt>
                <c:pt idx="576">
                  <c:v>50.220202865611199</c:v>
                </c:pt>
                <c:pt idx="577">
                  <c:v>50.213558556347799</c:v>
                </c:pt>
                <c:pt idx="578">
                  <c:v>50.214091292942001</c:v>
                </c:pt>
                <c:pt idx="579">
                  <c:v>50.288340835840401</c:v>
                </c:pt>
                <c:pt idx="580">
                  <c:v>50.444740939527797</c:v>
                </c:pt>
                <c:pt idx="581">
                  <c:v>50.500653775340197</c:v>
                </c:pt>
                <c:pt idx="582">
                  <c:v>50.405950798054903</c:v>
                </c:pt>
                <c:pt idx="583">
                  <c:v>50.367678192439598</c:v>
                </c:pt>
                <c:pt idx="584">
                  <c:v>50.315052400155601</c:v>
                </c:pt>
                <c:pt idx="585">
                  <c:v>50.161897349476597</c:v>
                </c:pt>
                <c:pt idx="586">
                  <c:v>49.978038089790999</c:v>
                </c:pt>
                <c:pt idx="587">
                  <c:v>49.835345726529802</c:v>
                </c:pt>
                <c:pt idx="588">
                  <c:v>49.782894166323999</c:v>
                </c:pt>
                <c:pt idx="589">
                  <c:v>49.706707467054798</c:v>
                </c:pt>
                <c:pt idx="590">
                  <c:v>49.780854403985202</c:v>
                </c:pt>
                <c:pt idx="591">
                  <c:v>50.065589025428899</c:v>
                </c:pt>
                <c:pt idx="592">
                  <c:v>50.316215873276398</c:v>
                </c:pt>
                <c:pt idx="593">
                  <c:v>50.444961206269902</c:v>
                </c:pt>
                <c:pt idx="594">
                  <c:v>50.342042824131397</c:v>
                </c:pt>
                <c:pt idx="595">
                  <c:v>50.131529212931802</c:v>
                </c:pt>
                <c:pt idx="596">
                  <c:v>49.974782360288799</c:v>
                </c:pt>
                <c:pt idx="597">
                  <c:v>49.744488682140201</c:v>
                </c:pt>
                <c:pt idx="598">
                  <c:v>49.508188916681704</c:v>
                </c:pt>
                <c:pt idx="599">
                  <c:v>49.496579209378297</c:v>
                </c:pt>
                <c:pt idx="600">
                  <c:v>49.6294364113444</c:v>
                </c:pt>
                <c:pt idx="601">
                  <c:v>49.795546689720702</c:v>
                </c:pt>
                <c:pt idx="602">
                  <c:v>49.853748103863701</c:v>
                </c:pt>
                <c:pt idx="603">
                  <c:v>49.794314328324297</c:v>
                </c:pt>
                <c:pt idx="604">
                  <c:v>49.818107535037001</c:v>
                </c:pt>
                <c:pt idx="605">
                  <c:v>49.782052382492303</c:v>
                </c:pt>
                <c:pt idx="606">
                  <c:v>49.734830808912399</c:v>
                </c:pt>
                <c:pt idx="607">
                  <c:v>49.824427042892999</c:v>
                </c:pt>
                <c:pt idx="608">
                  <c:v>49.932798970684203</c:v>
                </c:pt>
                <c:pt idx="609">
                  <c:v>49.954878895784702</c:v>
                </c:pt>
                <c:pt idx="610">
                  <c:v>50.094946541926099</c:v>
                </c:pt>
                <c:pt idx="611">
                  <c:v>50.307341595184901</c:v>
                </c:pt>
                <c:pt idx="612">
                  <c:v>50.397868571946198</c:v>
                </c:pt>
                <c:pt idx="613">
                  <c:v>50.289479170634401</c:v>
                </c:pt>
                <c:pt idx="614">
                  <c:v>49.991688116151003</c:v>
                </c:pt>
                <c:pt idx="615">
                  <c:v>49.866246537341702</c:v>
                </c:pt>
                <c:pt idx="616">
                  <c:v>49.737891510080402</c:v>
                </c:pt>
                <c:pt idx="617">
                  <c:v>49.408493888627298</c:v>
                </c:pt>
                <c:pt idx="618">
                  <c:v>49.271788128119297</c:v>
                </c:pt>
                <c:pt idx="619">
                  <c:v>49.483013840557</c:v>
                </c:pt>
                <c:pt idx="620">
                  <c:v>49.804629355658101</c:v>
                </c:pt>
                <c:pt idx="621">
                  <c:v>50.014527367711601</c:v>
                </c:pt>
                <c:pt idx="622">
                  <c:v>50.069047025135298</c:v>
                </c:pt>
                <c:pt idx="623">
                  <c:v>50.024076377893898</c:v>
                </c:pt>
                <c:pt idx="624">
                  <c:v>49.764512697172698</c:v>
                </c:pt>
                <c:pt idx="625">
                  <c:v>49.5029306294497</c:v>
                </c:pt>
                <c:pt idx="626">
                  <c:v>49.516083051933798</c:v>
                </c:pt>
                <c:pt idx="627">
                  <c:v>49.565856946916099</c:v>
                </c:pt>
                <c:pt idx="628">
                  <c:v>49.693299831990799</c:v>
                </c:pt>
                <c:pt idx="629">
                  <c:v>49.937498033825896</c:v>
                </c:pt>
                <c:pt idx="630">
                  <c:v>50.0585179191199</c:v>
                </c:pt>
                <c:pt idx="631">
                  <c:v>50.092337311338603</c:v>
                </c:pt>
                <c:pt idx="632">
                  <c:v>50.124226896187899</c:v>
                </c:pt>
                <c:pt idx="633">
                  <c:v>50.005150005734301</c:v>
                </c:pt>
                <c:pt idx="634">
                  <c:v>49.830092925533101</c:v>
                </c:pt>
                <c:pt idx="635">
                  <c:v>49.706691240562897</c:v>
                </c:pt>
                <c:pt idx="636">
                  <c:v>49.561711563086902</c:v>
                </c:pt>
                <c:pt idx="637">
                  <c:v>49.361311707168198</c:v>
                </c:pt>
                <c:pt idx="638">
                  <c:v>48.9205048352296</c:v>
                </c:pt>
                <c:pt idx="639">
                  <c:v>48.571074979398098</c:v>
                </c:pt>
                <c:pt idx="640">
                  <c:v>48.678913206759198</c:v>
                </c:pt>
                <c:pt idx="641">
                  <c:v>49.069041315667199</c:v>
                </c:pt>
                <c:pt idx="642">
                  <c:v>49.362385980445097</c:v>
                </c:pt>
                <c:pt idx="643">
                  <c:v>49.509403266942201</c:v>
                </c:pt>
                <c:pt idx="644">
                  <c:v>49.573204964036897</c:v>
                </c:pt>
                <c:pt idx="645">
                  <c:v>49.592070330689197</c:v>
                </c:pt>
                <c:pt idx="646">
                  <c:v>49.754079069390798</c:v>
                </c:pt>
                <c:pt idx="647">
                  <c:v>50.070817308114897</c:v>
                </c:pt>
                <c:pt idx="648">
                  <c:v>50.341043202866302</c:v>
                </c:pt>
                <c:pt idx="649">
                  <c:v>50.501468902655198</c:v>
                </c:pt>
                <c:pt idx="650">
                  <c:v>50.579551069768897</c:v>
                </c:pt>
                <c:pt idx="651">
                  <c:v>50.538955545986298</c:v>
                </c:pt>
                <c:pt idx="652">
                  <c:v>50.143792563623997</c:v>
                </c:pt>
                <c:pt idx="653">
                  <c:v>49.8585781183492</c:v>
                </c:pt>
                <c:pt idx="654">
                  <c:v>50.001698977025498</c:v>
                </c:pt>
                <c:pt idx="655">
                  <c:v>50.211300913883797</c:v>
                </c:pt>
                <c:pt idx="656">
                  <c:v>50.367412469864703</c:v>
                </c:pt>
                <c:pt idx="657">
                  <c:v>50.515583892947497</c:v>
                </c:pt>
                <c:pt idx="658">
                  <c:v>50.496744713540998</c:v>
                </c:pt>
                <c:pt idx="659">
                  <c:v>50.330207657144598</c:v>
                </c:pt>
                <c:pt idx="660">
                  <c:v>50.227879869620601</c:v>
                </c:pt>
                <c:pt idx="661">
                  <c:v>50.231255728675599</c:v>
                </c:pt>
                <c:pt idx="662">
                  <c:v>50.249618964565897</c:v>
                </c:pt>
                <c:pt idx="663">
                  <c:v>50.252487278985797</c:v>
                </c:pt>
                <c:pt idx="664">
                  <c:v>50.441385854902897</c:v>
                </c:pt>
                <c:pt idx="665">
                  <c:v>50.684195200116903</c:v>
                </c:pt>
                <c:pt idx="666">
                  <c:v>50.827575181620503</c:v>
                </c:pt>
                <c:pt idx="667">
                  <c:v>50.843726720878401</c:v>
                </c:pt>
                <c:pt idx="668">
                  <c:v>50.741650762152503</c:v>
                </c:pt>
                <c:pt idx="669">
                  <c:v>50.5450496461699</c:v>
                </c:pt>
                <c:pt idx="670">
                  <c:v>50.289537597476198</c:v>
                </c:pt>
                <c:pt idx="671">
                  <c:v>49.850014296306</c:v>
                </c:pt>
                <c:pt idx="672">
                  <c:v>49.340004186616198</c:v>
                </c:pt>
                <c:pt idx="673">
                  <c:v>49.248745537206197</c:v>
                </c:pt>
                <c:pt idx="674">
                  <c:v>49.526537153899497</c:v>
                </c:pt>
                <c:pt idx="675">
                  <c:v>49.778965686661998</c:v>
                </c:pt>
                <c:pt idx="676">
                  <c:v>49.988626092037201</c:v>
                </c:pt>
                <c:pt idx="677">
                  <c:v>50.264595050962001</c:v>
                </c:pt>
                <c:pt idx="678">
                  <c:v>50.417666016653399</c:v>
                </c:pt>
                <c:pt idx="679">
                  <c:v>50.324276249037801</c:v>
                </c:pt>
                <c:pt idx="680">
                  <c:v>50.247183603875101</c:v>
                </c:pt>
                <c:pt idx="681">
                  <c:v>50.3257860657138</c:v>
                </c:pt>
                <c:pt idx="682">
                  <c:v>50.234979174407997</c:v>
                </c:pt>
                <c:pt idx="683">
                  <c:v>49.9407794756196</c:v>
                </c:pt>
                <c:pt idx="684">
                  <c:v>49.630624374706599</c:v>
                </c:pt>
                <c:pt idx="685">
                  <c:v>49.508189737336401</c:v>
                </c:pt>
                <c:pt idx="686">
                  <c:v>49.569650916666099</c:v>
                </c:pt>
                <c:pt idx="687">
                  <c:v>49.508762622289197</c:v>
                </c:pt>
                <c:pt idx="688">
                  <c:v>49.359308211761899</c:v>
                </c:pt>
                <c:pt idx="689">
                  <c:v>49.210538617673599</c:v>
                </c:pt>
                <c:pt idx="690">
                  <c:v>49.176148285800799</c:v>
                </c:pt>
                <c:pt idx="691">
                  <c:v>49.346838306713401</c:v>
                </c:pt>
                <c:pt idx="692">
                  <c:v>49.557884891927898</c:v>
                </c:pt>
                <c:pt idx="693">
                  <c:v>49.746605322778898</c:v>
                </c:pt>
                <c:pt idx="694">
                  <c:v>49.891195684186599</c:v>
                </c:pt>
                <c:pt idx="695">
                  <c:v>49.907387837492998</c:v>
                </c:pt>
                <c:pt idx="696">
                  <c:v>49.864100360262803</c:v>
                </c:pt>
                <c:pt idx="697">
                  <c:v>50.0432724637052</c:v>
                </c:pt>
                <c:pt idx="698">
                  <c:v>50.262560363880503</c:v>
                </c:pt>
                <c:pt idx="699">
                  <c:v>50.3503275470311</c:v>
                </c:pt>
                <c:pt idx="700">
                  <c:v>50.304833963217597</c:v>
                </c:pt>
                <c:pt idx="701">
                  <c:v>50.041382123308203</c:v>
                </c:pt>
                <c:pt idx="702">
                  <c:v>49.671274304428103</c:v>
                </c:pt>
                <c:pt idx="703">
                  <c:v>49.359459877778498</c:v>
                </c:pt>
                <c:pt idx="704">
                  <c:v>49.1564682652239</c:v>
                </c:pt>
                <c:pt idx="705">
                  <c:v>49.166315696515802</c:v>
                </c:pt>
                <c:pt idx="706">
                  <c:v>49.1265954871876</c:v>
                </c:pt>
                <c:pt idx="707">
                  <c:v>49.0306155839477</c:v>
                </c:pt>
                <c:pt idx="708">
                  <c:v>49.155832565842601</c:v>
                </c:pt>
                <c:pt idx="709">
                  <c:v>49.411142514329804</c:v>
                </c:pt>
                <c:pt idx="710">
                  <c:v>49.594922382541299</c:v>
                </c:pt>
                <c:pt idx="711">
                  <c:v>49.838572307612303</c:v>
                </c:pt>
                <c:pt idx="712">
                  <c:v>50.099262230842697</c:v>
                </c:pt>
                <c:pt idx="713">
                  <c:v>50.684962537731401</c:v>
                </c:pt>
                <c:pt idx="714">
                  <c:v>50.515982383650403</c:v>
                </c:pt>
                <c:pt idx="715">
                  <c:v>49.771068123777901</c:v>
                </c:pt>
                <c:pt idx="716">
                  <c:v>49.380828673032703</c:v>
                </c:pt>
                <c:pt idx="717">
                  <c:v>49.518408282283097</c:v>
                </c:pt>
                <c:pt idx="718">
                  <c:v>49.839686113898601</c:v>
                </c:pt>
                <c:pt idx="719">
                  <c:v>49.956908796048701</c:v>
                </c:pt>
                <c:pt idx="720">
                  <c:v>50.0129009984934</c:v>
                </c:pt>
                <c:pt idx="721">
                  <c:v>49.9881497657164</c:v>
                </c:pt>
                <c:pt idx="722">
                  <c:v>50.042076313373798</c:v>
                </c:pt>
                <c:pt idx="723">
                  <c:v>50.113722835459399</c:v>
                </c:pt>
                <c:pt idx="724">
                  <c:v>50.176039063358097</c:v>
                </c:pt>
                <c:pt idx="725">
                  <c:v>50.268381974703701</c:v>
                </c:pt>
                <c:pt idx="726">
                  <c:v>50.229678252164703</c:v>
                </c:pt>
                <c:pt idx="727">
                  <c:v>49.486102359548902</c:v>
                </c:pt>
                <c:pt idx="728">
                  <c:v>51.710947729374197</c:v>
                </c:pt>
                <c:pt idx="729">
                  <c:v>57.545297844175003</c:v>
                </c:pt>
                <c:pt idx="730">
                  <c:v>62.523691235058401</c:v>
                </c:pt>
                <c:pt idx="731">
                  <c:v>65.559593466910897</c:v>
                </c:pt>
                <c:pt idx="732">
                  <c:v>66.3933336122398</c:v>
                </c:pt>
                <c:pt idx="733">
                  <c:v>65.974563139341996</c:v>
                </c:pt>
                <c:pt idx="734">
                  <c:v>64.678125380200598</c:v>
                </c:pt>
                <c:pt idx="735">
                  <c:v>61.452250035000702</c:v>
                </c:pt>
                <c:pt idx="736">
                  <c:v>59.324628549944102</c:v>
                </c:pt>
                <c:pt idx="737">
                  <c:v>57.485982845908801</c:v>
                </c:pt>
                <c:pt idx="738">
                  <c:v>51.904626558467598</c:v>
                </c:pt>
                <c:pt idx="739">
                  <c:v>46.173343010070496</c:v>
                </c:pt>
                <c:pt idx="740">
                  <c:v>42.485224663416702</c:v>
                </c:pt>
                <c:pt idx="741">
                  <c:v>40.3382734928324</c:v>
                </c:pt>
                <c:pt idx="742">
                  <c:v>40.587584231766002</c:v>
                </c:pt>
                <c:pt idx="743">
                  <c:v>43.334448229564501</c:v>
                </c:pt>
                <c:pt idx="744">
                  <c:v>44.9821097298721</c:v>
                </c:pt>
                <c:pt idx="745">
                  <c:v>44.929806892678499</c:v>
                </c:pt>
                <c:pt idx="746">
                  <c:v>44.771347967786099</c:v>
                </c:pt>
                <c:pt idx="747">
                  <c:v>44.365360850455701</c:v>
                </c:pt>
                <c:pt idx="748">
                  <c:v>44.023823245689101</c:v>
                </c:pt>
                <c:pt idx="749">
                  <c:v>44.351418188146901</c:v>
                </c:pt>
                <c:pt idx="750">
                  <c:v>45.152386303825502</c:v>
                </c:pt>
                <c:pt idx="751">
                  <c:v>45.738921964306101</c:v>
                </c:pt>
                <c:pt idx="752">
                  <c:v>46.160416330449003</c:v>
                </c:pt>
                <c:pt idx="753">
                  <c:v>46.450906026260903</c:v>
                </c:pt>
                <c:pt idx="754">
                  <c:v>48.098066128709</c:v>
                </c:pt>
                <c:pt idx="755">
                  <c:v>48.984266583843002</c:v>
                </c:pt>
                <c:pt idx="756">
                  <c:v>48.4048110704462</c:v>
                </c:pt>
                <c:pt idx="757">
                  <c:v>48.115709863679001</c:v>
                </c:pt>
                <c:pt idx="758">
                  <c:v>47.9390435049147</c:v>
                </c:pt>
                <c:pt idx="759">
                  <c:v>47.936907032639397</c:v>
                </c:pt>
                <c:pt idx="760">
                  <c:v>48.229387283756097</c:v>
                </c:pt>
                <c:pt idx="761">
                  <c:v>48.223942389128297</c:v>
                </c:pt>
                <c:pt idx="762">
                  <c:v>47.331854650674401</c:v>
                </c:pt>
                <c:pt idx="763">
                  <c:v>46.741401294492398</c:v>
                </c:pt>
                <c:pt idx="764">
                  <c:v>46.831984568686998</c:v>
                </c:pt>
                <c:pt idx="765">
                  <c:v>47.163645451777498</c:v>
                </c:pt>
                <c:pt idx="766">
                  <c:v>48.150302189905098</c:v>
                </c:pt>
                <c:pt idx="767">
                  <c:v>48.919538668719198</c:v>
                </c:pt>
                <c:pt idx="768">
                  <c:v>48.948550150907799</c:v>
                </c:pt>
                <c:pt idx="769">
                  <c:v>51.9040146060495</c:v>
                </c:pt>
                <c:pt idx="770">
                  <c:v>57.475319469934902</c:v>
                </c:pt>
                <c:pt idx="771">
                  <c:v>59.881668105487798</c:v>
                </c:pt>
                <c:pt idx="772">
                  <c:v>56.3779226550419</c:v>
                </c:pt>
                <c:pt idx="773">
                  <c:v>51.607989966867002</c:v>
                </c:pt>
                <c:pt idx="774">
                  <c:v>48.971092942562699</c:v>
                </c:pt>
                <c:pt idx="775">
                  <c:v>47.490419287181801</c:v>
                </c:pt>
                <c:pt idx="776">
                  <c:v>47.033717236303701</c:v>
                </c:pt>
                <c:pt idx="777">
                  <c:v>47.385134471953201</c:v>
                </c:pt>
                <c:pt idx="778">
                  <c:v>47.891726343360503</c:v>
                </c:pt>
                <c:pt idx="779">
                  <c:v>48.2782221676745</c:v>
                </c:pt>
                <c:pt idx="780">
                  <c:v>48.549815742383601</c:v>
                </c:pt>
                <c:pt idx="781">
                  <c:v>48.688668554314098</c:v>
                </c:pt>
                <c:pt idx="782">
                  <c:v>53.000643621185198</c:v>
                </c:pt>
                <c:pt idx="783">
                  <c:v>58.199546870789</c:v>
                </c:pt>
                <c:pt idx="784">
                  <c:v>60.910688646959898</c:v>
                </c:pt>
                <c:pt idx="785">
                  <c:v>61.126328989472</c:v>
                </c:pt>
                <c:pt idx="786">
                  <c:v>61.100925783772198</c:v>
                </c:pt>
                <c:pt idx="787">
                  <c:v>60.2191942069257</c:v>
                </c:pt>
                <c:pt idx="788">
                  <c:v>54.7358788437908</c:v>
                </c:pt>
                <c:pt idx="789">
                  <c:v>49.0694879987077</c:v>
                </c:pt>
                <c:pt idx="790">
                  <c:v>45.595046276411203</c:v>
                </c:pt>
                <c:pt idx="791">
                  <c:v>43.920029262235197</c:v>
                </c:pt>
                <c:pt idx="792">
                  <c:v>43.350372747078502</c:v>
                </c:pt>
                <c:pt idx="793">
                  <c:v>43.341946334687002</c:v>
                </c:pt>
                <c:pt idx="794">
                  <c:v>43.553669683460399</c:v>
                </c:pt>
                <c:pt idx="795">
                  <c:v>43.779095912047602</c:v>
                </c:pt>
                <c:pt idx="796">
                  <c:v>44.252821221127597</c:v>
                </c:pt>
                <c:pt idx="797">
                  <c:v>44.964671787320697</c:v>
                </c:pt>
                <c:pt idx="798">
                  <c:v>45.720373213012103</c:v>
                </c:pt>
                <c:pt idx="799">
                  <c:v>46.357981193231801</c:v>
                </c:pt>
                <c:pt idx="800">
                  <c:v>46.933094775758804</c:v>
                </c:pt>
                <c:pt idx="801">
                  <c:v>47.399509875353402</c:v>
                </c:pt>
                <c:pt idx="802">
                  <c:v>47.774175545423397</c:v>
                </c:pt>
                <c:pt idx="803">
                  <c:v>48.117156092073699</c:v>
                </c:pt>
                <c:pt idx="804">
                  <c:v>48.322979266837301</c:v>
                </c:pt>
                <c:pt idx="805">
                  <c:v>48.426347558883002</c:v>
                </c:pt>
                <c:pt idx="806">
                  <c:v>48.640710768323899</c:v>
                </c:pt>
                <c:pt idx="807">
                  <c:v>48.981074217162899</c:v>
                </c:pt>
                <c:pt idx="808">
                  <c:v>48.621875722454497</c:v>
                </c:pt>
                <c:pt idx="809">
                  <c:v>48.340630464007504</c:v>
                </c:pt>
                <c:pt idx="810">
                  <c:v>48.7160105366533</c:v>
                </c:pt>
                <c:pt idx="811">
                  <c:v>49.066442501336901</c:v>
                </c:pt>
                <c:pt idx="812">
                  <c:v>49.244700658208203</c:v>
                </c:pt>
                <c:pt idx="813">
                  <c:v>49.428887482269801</c:v>
                </c:pt>
                <c:pt idx="814">
                  <c:v>48.456819543644301</c:v>
                </c:pt>
                <c:pt idx="815">
                  <c:v>43.279440863650002</c:v>
                </c:pt>
                <c:pt idx="816">
                  <c:v>46.398825039478901</c:v>
                </c:pt>
                <c:pt idx="817">
                  <c:v>52.8256848547556</c:v>
                </c:pt>
                <c:pt idx="818">
                  <c:v>57.395170914601302</c:v>
                </c:pt>
                <c:pt idx="819">
                  <c:v>59.5223647478212</c:v>
                </c:pt>
                <c:pt idx="820">
                  <c:v>60.155247488381001</c:v>
                </c:pt>
                <c:pt idx="821">
                  <c:v>59.925742262757197</c:v>
                </c:pt>
                <c:pt idx="822">
                  <c:v>59.237810451585503</c:v>
                </c:pt>
                <c:pt idx="823">
                  <c:v>58.070128074847702</c:v>
                </c:pt>
                <c:pt idx="824">
                  <c:v>56.821826994686397</c:v>
                </c:pt>
                <c:pt idx="825">
                  <c:v>54.933261360712301</c:v>
                </c:pt>
                <c:pt idx="826">
                  <c:v>53.710326810967601</c:v>
                </c:pt>
                <c:pt idx="827">
                  <c:v>50.244614502376599</c:v>
                </c:pt>
                <c:pt idx="828">
                  <c:v>47.973786917164801</c:v>
                </c:pt>
                <c:pt idx="829">
                  <c:v>47.188593046893402</c:v>
                </c:pt>
                <c:pt idx="830">
                  <c:v>46.415437154038401</c:v>
                </c:pt>
                <c:pt idx="831">
                  <c:v>44.663217720710797</c:v>
                </c:pt>
                <c:pt idx="832">
                  <c:v>39.880814397241203</c:v>
                </c:pt>
                <c:pt idx="833">
                  <c:v>40.667255142317003</c:v>
                </c:pt>
                <c:pt idx="834">
                  <c:v>47.182387040145002</c:v>
                </c:pt>
                <c:pt idx="835">
                  <c:v>49.313568483512398</c:v>
                </c:pt>
                <c:pt idx="836">
                  <c:v>50.310971168321799</c:v>
                </c:pt>
                <c:pt idx="837">
                  <c:v>45.858075521084203</c:v>
                </c:pt>
                <c:pt idx="838">
                  <c:v>40.3603835676495</c:v>
                </c:pt>
                <c:pt idx="839">
                  <c:v>36.182351961750904</c:v>
                </c:pt>
                <c:pt idx="840">
                  <c:v>34.256064344890298</c:v>
                </c:pt>
                <c:pt idx="841">
                  <c:v>33.725372786627297</c:v>
                </c:pt>
                <c:pt idx="842">
                  <c:v>34.3221628887039</c:v>
                </c:pt>
                <c:pt idx="843">
                  <c:v>35.5928899232701</c:v>
                </c:pt>
                <c:pt idx="844">
                  <c:v>36.967389393195504</c:v>
                </c:pt>
                <c:pt idx="845">
                  <c:v>38.759808988540897</c:v>
                </c:pt>
                <c:pt idx="846">
                  <c:v>40.547956155719902</c:v>
                </c:pt>
                <c:pt idx="847">
                  <c:v>41.969870679141401</c:v>
                </c:pt>
                <c:pt idx="848">
                  <c:v>43.214958363483298</c:v>
                </c:pt>
                <c:pt idx="849">
                  <c:v>44.233010919613598</c:v>
                </c:pt>
                <c:pt idx="850">
                  <c:v>44.967016757367801</c:v>
                </c:pt>
                <c:pt idx="851">
                  <c:v>45.688512532276903</c:v>
                </c:pt>
                <c:pt idx="852">
                  <c:v>46.3736648699984</c:v>
                </c:pt>
                <c:pt idx="853">
                  <c:v>46.951180481704299</c:v>
                </c:pt>
                <c:pt idx="854">
                  <c:v>47.1069529976863</c:v>
                </c:pt>
                <c:pt idx="855">
                  <c:v>46.901711978436303</c:v>
                </c:pt>
                <c:pt idx="856">
                  <c:v>47.299186694127201</c:v>
                </c:pt>
                <c:pt idx="857">
                  <c:v>47.933399691735403</c:v>
                </c:pt>
                <c:pt idx="858">
                  <c:v>48.109780450973801</c:v>
                </c:pt>
                <c:pt idx="859">
                  <c:v>48.158050134078799</c:v>
                </c:pt>
                <c:pt idx="860">
                  <c:v>48.504035397643399</c:v>
                </c:pt>
                <c:pt idx="861">
                  <c:v>48.868136814411997</c:v>
                </c:pt>
                <c:pt idx="862">
                  <c:v>48.954688142683899</c:v>
                </c:pt>
                <c:pt idx="863">
                  <c:v>49.134266540300402</c:v>
                </c:pt>
                <c:pt idx="864">
                  <c:v>49.575235576599702</c:v>
                </c:pt>
                <c:pt idx="865">
                  <c:v>49.782357919579802</c:v>
                </c:pt>
                <c:pt idx="866">
                  <c:v>49.722179934607297</c:v>
                </c:pt>
                <c:pt idx="867">
                  <c:v>49.541281681895597</c:v>
                </c:pt>
                <c:pt idx="868">
                  <c:v>49.561122858692897</c:v>
                </c:pt>
                <c:pt idx="869">
                  <c:v>49.8821731865334</c:v>
                </c:pt>
                <c:pt idx="870">
                  <c:v>50.024239523482599</c:v>
                </c:pt>
                <c:pt idx="871">
                  <c:v>49.846885783024199</c:v>
                </c:pt>
                <c:pt idx="872">
                  <c:v>49.788691297654601</c:v>
                </c:pt>
                <c:pt idx="873">
                  <c:v>49.836886238424398</c:v>
                </c:pt>
                <c:pt idx="874">
                  <c:v>49.835665710393002</c:v>
                </c:pt>
                <c:pt idx="875">
                  <c:v>49.905165687973899</c:v>
                </c:pt>
                <c:pt idx="876">
                  <c:v>50.018745301618999</c:v>
                </c:pt>
                <c:pt idx="877">
                  <c:v>50.089129854885499</c:v>
                </c:pt>
                <c:pt idx="878">
                  <c:v>50.119519013192303</c:v>
                </c:pt>
                <c:pt idx="879">
                  <c:v>50.301737892317703</c:v>
                </c:pt>
                <c:pt idx="880">
                  <c:v>50.509036868663401</c:v>
                </c:pt>
                <c:pt idx="881">
                  <c:v>50.511019433860298</c:v>
                </c:pt>
                <c:pt idx="882">
                  <c:v>50.298517140861598</c:v>
                </c:pt>
                <c:pt idx="883">
                  <c:v>50.3463715558578</c:v>
                </c:pt>
                <c:pt idx="884">
                  <c:v>55.265564547489902</c:v>
                </c:pt>
                <c:pt idx="885">
                  <c:v>56.940141809474703</c:v>
                </c:pt>
                <c:pt idx="886">
                  <c:v>54.608410397519002</c:v>
                </c:pt>
                <c:pt idx="887">
                  <c:v>52.647878143780197</c:v>
                </c:pt>
                <c:pt idx="888">
                  <c:v>51.421207312948702</c:v>
                </c:pt>
                <c:pt idx="889">
                  <c:v>50.886064769449</c:v>
                </c:pt>
                <c:pt idx="890">
                  <c:v>50.624724144458803</c:v>
                </c:pt>
                <c:pt idx="891">
                  <c:v>50.504141901998601</c:v>
                </c:pt>
                <c:pt idx="892">
                  <c:v>50.405642544027899</c:v>
                </c:pt>
                <c:pt idx="893">
                  <c:v>50.192924625637602</c:v>
                </c:pt>
                <c:pt idx="894">
                  <c:v>49.972312753520697</c:v>
                </c:pt>
                <c:pt idx="895">
                  <c:v>49.881924185555398</c:v>
                </c:pt>
                <c:pt idx="896">
                  <c:v>49.845672979988699</c:v>
                </c:pt>
                <c:pt idx="897">
                  <c:v>49.8967813589027</c:v>
                </c:pt>
                <c:pt idx="898">
                  <c:v>49.9898457063859</c:v>
                </c:pt>
                <c:pt idx="899">
                  <c:v>49.948586827296602</c:v>
                </c:pt>
                <c:pt idx="900">
                  <c:v>49.9732035484002</c:v>
                </c:pt>
                <c:pt idx="901">
                  <c:v>50.003371202204796</c:v>
                </c:pt>
                <c:pt idx="902">
                  <c:v>49.787923071941101</c:v>
                </c:pt>
                <c:pt idx="903">
                  <c:v>49.669815817142997</c:v>
                </c:pt>
                <c:pt idx="904">
                  <c:v>49.692222247260098</c:v>
                </c:pt>
                <c:pt idx="905">
                  <c:v>49.7752301325392</c:v>
                </c:pt>
                <c:pt idx="906">
                  <c:v>49.957690775506002</c:v>
                </c:pt>
                <c:pt idx="907">
                  <c:v>50.098631733673699</c:v>
                </c:pt>
                <c:pt idx="908">
                  <c:v>50.117477443116897</c:v>
                </c:pt>
                <c:pt idx="909">
                  <c:v>50.048062184997903</c:v>
                </c:pt>
                <c:pt idx="910">
                  <c:v>49.974523159936503</c:v>
                </c:pt>
                <c:pt idx="911">
                  <c:v>49.880449914941401</c:v>
                </c:pt>
                <c:pt idx="912">
                  <c:v>49.7688038508687</c:v>
                </c:pt>
                <c:pt idx="913">
                  <c:v>49.630036292712198</c:v>
                </c:pt>
                <c:pt idx="914">
                  <c:v>49.654012963054598</c:v>
                </c:pt>
                <c:pt idx="915">
                  <c:v>49.845663225920198</c:v>
                </c:pt>
                <c:pt idx="916">
                  <c:v>49.967022034708599</c:v>
                </c:pt>
                <c:pt idx="917">
                  <c:v>49.999010662827601</c:v>
                </c:pt>
                <c:pt idx="918">
                  <c:v>50.071012780985299</c:v>
                </c:pt>
                <c:pt idx="919">
                  <c:v>50.102554379575899</c:v>
                </c:pt>
                <c:pt idx="920">
                  <c:v>49.928093248984702</c:v>
                </c:pt>
                <c:pt idx="921">
                  <c:v>49.676970531070197</c:v>
                </c:pt>
                <c:pt idx="922">
                  <c:v>49.789907316381203</c:v>
                </c:pt>
                <c:pt idx="923">
                  <c:v>50.209508050521499</c:v>
                </c:pt>
                <c:pt idx="924">
                  <c:v>50.395545430004702</c:v>
                </c:pt>
                <c:pt idx="925">
                  <c:v>50.331820091500902</c:v>
                </c:pt>
                <c:pt idx="926">
                  <c:v>50.331190932665102</c:v>
                </c:pt>
                <c:pt idx="927">
                  <c:v>50.451895044508497</c:v>
                </c:pt>
                <c:pt idx="928">
                  <c:v>50.429138694714403</c:v>
                </c:pt>
                <c:pt idx="929">
                  <c:v>50.215451011052899</c:v>
                </c:pt>
                <c:pt idx="930">
                  <c:v>50.066222096419402</c:v>
                </c:pt>
                <c:pt idx="931">
                  <c:v>50.129025517715903</c:v>
                </c:pt>
                <c:pt idx="932">
                  <c:v>50.293712924015601</c:v>
                </c:pt>
                <c:pt idx="933">
                  <c:v>50.360247504679798</c:v>
                </c:pt>
                <c:pt idx="934">
                  <c:v>50.292273750805599</c:v>
                </c:pt>
                <c:pt idx="935">
                  <c:v>50.194004775876699</c:v>
                </c:pt>
                <c:pt idx="936">
                  <c:v>50.140578986347002</c:v>
                </c:pt>
                <c:pt idx="937">
                  <c:v>50.065290095738398</c:v>
                </c:pt>
                <c:pt idx="938">
                  <c:v>49.973241430440503</c:v>
                </c:pt>
                <c:pt idx="939">
                  <c:v>49.967235593337499</c:v>
                </c:pt>
                <c:pt idx="940">
                  <c:v>50.0736556923341</c:v>
                </c:pt>
                <c:pt idx="941">
                  <c:v>50.076590098679198</c:v>
                </c:pt>
                <c:pt idx="942">
                  <c:v>49.959358400803097</c:v>
                </c:pt>
                <c:pt idx="943">
                  <c:v>49.824897829991002</c:v>
                </c:pt>
                <c:pt idx="944">
                  <c:v>49.574877312162698</c:v>
                </c:pt>
                <c:pt idx="945">
                  <c:v>49.293655202062801</c:v>
                </c:pt>
                <c:pt idx="946">
                  <c:v>49.157393147664102</c:v>
                </c:pt>
                <c:pt idx="947">
                  <c:v>49.190565706389002</c:v>
                </c:pt>
                <c:pt idx="948">
                  <c:v>49.3415284926932</c:v>
                </c:pt>
                <c:pt idx="949">
                  <c:v>49.3928070998723</c:v>
                </c:pt>
                <c:pt idx="950">
                  <c:v>49.387329051504203</c:v>
                </c:pt>
                <c:pt idx="951">
                  <c:v>49.540569504309602</c:v>
                </c:pt>
                <c:pt idx="952">
                  <c:v>49.692685000274302</c:v>
                </c:pt>
                <c:pt idx="953">
                  <c:v>49.5767919548667</c:v>
                </c:pt>
                <c:pt idx="954">
                  <c:v>49.418614434495197</c:v>
                </c:pt>
                <c:pt idx="955">
                  <c:v>49.439898704455999</c:v>
                </c:pt>
                <c:pt idx="956">
                  <c:v>49.538580720733201</c:v>
                </c:pt>
                <c:pt idx="957">
                  <c:v>49.6855970378815</c:v>
                </c:pt>
                <c:pt idx="958">
                  <c:v>49.7514401731326</c:v>
                </c:pt>
                <c:pt idx="959">
                  <c:v>49.716674064631398</c:v>
                </c:pt>
                <c:pt idx="960">
                  <c:v>49.578024130820197</c:v>
                </c:pt>
                <c:pt idx="961">
                  <c:v>49.379057270626703</c:v>
                </c:pt>
                <c:pt idx="962">
                  <c:v>49.122925903602003</c:v>
                </c:pt>
                <c:pt idx="963">
                  <c:v>48.973682340115602</c:v>
                </c:pt>
                <c:pt idx="964">
                  <c:v>49.049372993025599</c:v>
                </c:pt>
                <c:pt idx="965">
                  <c:v>49.200293000692199</c:v>
                </c:pt>
                <c:pt idx="966">
                  <c:v>49.429131939757802</c:v>
                </c:pt>
                <c:pt idx="967">
                  <c:v>49.769209544010401</c:v>
                </c:pt>
                <c:pt idx="968">
                  <c:v>50.060725251617399</c:v>
                </c:pt>
                <c:pt idx="969">
                  <c:v>50.407692584550396</c:v>
                </c:pt>
                <c:pt idx="970">
                  <c:v>50.727058052297302</c:v>
                </c:pt>
                <c:pt idx="971">
                  <c:v>50.813328441341902</c:v>
                </c:pt>
                <c:pt idx="972">
                  <c:v>50.786061161476297</c:v>
                </c:pt>
                <c:pt idx="973">
                  <c:v>50.698848486508702</c:v>
                </c:pt>
                <c:pt idx="974">
                  <c:v>50.517077671895301</c:v>
                </c:pt>
                <c:pt idx="975">
                  <c:v>50.290034680520201</c:v>
                </c:pt>
                <c:pt idx="976">
                  <c:v>50.322601877617601</c:v>
                </c:pt>
                <c:pt idx="977">
                  <c:v>50.494961276947599</c:v>
                </c:pt>
                <c:pt idx="978">
                  <c:v>50.514732313702901</c:v>
                </c:pt>
                <c:pt idx="979">
                  <c:v>50.476813413814902</c:v>
                </c:pt>
                <c:pt idx="980">
                  <c:v>50.262484424009301</c:v>
                </c:pt>
                <c:pt idx="981">
                  <c:v>49.861722638162902</c:v>
                </c:pt>
                <c:pt idx="982">
                  <c:v>49.584095922082803</c:v>
                </c:pt>
                <c:pt idx="983">
                  <c:v>49.373919111304801</c:v>
                </c:pt>
                <c:pt idx="984">
                  <c:v>49.203900321382399</c:v>
                </c:pt>
                <c:pt idx="985">
                  <c:v>49.215868679487102</c:v>
                </c:pt>
                <c:pt idx="986">
                  <c:v>49.316839664182197</c:v>
                </c:pt>
                <c:pt idx="987">
                  <c:v>49.3952270366701</c:v>
                </c:pt>
                <c:pt idx="988">
                  <c:v>49.508048308869498</c:v>
                </c:pt>
                <c:pt idx="989">
                  <c:v>49.776705107772301</c:v>
                </c:pt>
                <c:pt idx="990">
                  <c:v>50.034894754391999</c:v>
                </c:pt>
                <c:pt idx="991">
                  <c:v>50.182327363179702</c:v>
                </c:pt>
                <c:pt idx="992">
                  <c:v>50.213346055044497</c:v>
                </c:pt>
                <c:pt idx="993">
                  <c:v>50.0829602722077</c:v>
                </c:pt>
                <c:pt idx="994">
                  <c:v>49.993432245567</c:v>
                </c:pt>
                <c:pt idx="995">
                  <c:v>49.911753926801602</c:v>
                </c:pt>
                <c:pt idx="996">
                  <c:v>49.611366375474297</c:v>
                </c:pt>
                <c:pt idx="997">
                  <c:v>49.651525143615103</c:v>
                </c:pt>
                <c:pt idx="998">
                  <c:v>50.054633680207402</c:v>
                </c:pt>
                <c:pt idx="999">
                  <c:v>50.213135684220099</c:v>
                </c:pt>
                <c:pt idx="1000">
                  <c:v>50.321094696684199</c:v>
                </c:pt>
                <c:pt idx="1001">
                  <c:v>50.502961552839601</c:v>
                </c:pt>
                <c:pt idx="1002">
                  <c:v>50.5733040834779</c:v>
                </c:pt>
                <c:pt idx="1003">
                  <c:v>50.661064686500303</c:v>
                </c:pt>
                <c:pt idx="1004">
                  <c:v>50.719460366544702</c:v>
                </c:pt>
                <c:pt idx="1005">
                  <c:v>50.546628216286997</c:v>
                </c:pt>
                <c:pt idx="1006">
                  <c:v>50.383293453238302</c:v>
                </c:pt>
                <c:pt idx="1007">
                  <c:v>50.334602433362598</c:v>
                </c:pt>
                <c:pt idx="1008">
                  <c:v>50.189079401784703</c:v>
                </c:pt>
                <c:pt idx="1009">
                  <c:v>50.0712092599641</c:v>
                </c:pt>
                <c:pt idx="1010">
                  <c:v>50.067865331298499</c:v>
                </c:pt>
                <c:pt idx="1011">
                  <c:v>49.944054821681199</c:v>
                </c:pt>
                <c:pt idx="1012">
                  <c:v>49.905732841012401</c:v>
                </c:pt>
                <c:pt idx="1013">
                  <c:v>49.947493964367801</c:v>
                </c:pt>
                <c:pt idx="1014">
                  <c:v>49.935870548514004</c:v>
                </c:pt>
                <c:pt idx="1015">
                  <c:v>50.028715481313903</c:v>
                </c:pt>
                <c:pt idx="1016">
                  <c:v>50.172391816619403</c:v>
                </c:pt>
                <c:pt idx="1017">
                  <c:v>50.135042278173898</c:v>
                </c:pt>
                <c:pt idx="1018">
                  <c:v>49.942442650219903</c:v>
                </c:pt>
                <c:pt idx="1019">
                  <c:v>49.882543876637399</c:v>
                </c:pt>
                <c:pt idx="1020">
                  <c:v>49.902666811522799</c:v>
                </c:pt>
                <c:pt idx="1021">
                  <c:v>49.808490986243299</c:v>
                </c:pt>
                <c:pt idx="1022">
                  <c:v>49.787640262304002</c:v>
                </c:pt>
                <c:pt idx="1023">
                  <c:v>50.002253239275397</c:v>
                </c:pt>
                <c:pt idx="1024">
                  <c:v>50.298452002976198</c:v>
                </c:pt>
                <c:pt idx="1025">
                  <c:v>50.361675678037599</c:v>
                </c:pt>
                <c:pt idx="1026">
                  <c:v>50.206773602908797</c:v>
                </c:pt>
                <c:pt idx="1027">
                  <c:v>50.240754040180697</c:v>
                </c:pt>
                <c:pt idx="1028">
                  <c:v>50.290081644094499</c:v>
                </c:pt>
                <c:pt idx="1029">
                  <c:v>50.241132838353501</c:v>
                </c:pt>
                <c:pt idx="1030">
                  <c:v>50.144768879626902</c:v>
                </c:pt>
                <c:pt idx="1031">
                  <c:v>50.073696012295798</c:v>
                </c:pt>
                <c:pt idx="1032">
                  <c:v>50.099281072541402</c:v>
                </c:pt>
                <c:pt idx="1033">
                  <c:v>50.157763428512602</c:v>
                </c:pt>
                <c:pt idx="1034">
                  <c:v>50.330820150426597</c:v>
                </c:pt>
                <c:pt idx="1035">
                  <c:v>50.355805917657698</c:v>
                </c:pt>
                <c:pt idx="1036">
                  <c:v>50.577365656803401</c:v>
                </c:pt>
                <c:pt idx="1037">
                  <c:v>50.964609277256102</c:v>
                </c:pt>
                <c:pt idx="1038">
                  <c:v>50.981266663326501</c:v>
                </c:pt>
                <c:pt idx="1039">
                  <c:v>50.735100002167599</c:v>
                </c:pt>
                <c:pt idx="1040">
                  <c:v>50.5105871384417</c:v>
                </c:pt>
                <c:pt idx="1041">
                  <c:v>50.805833053277901</c:v>
                </c:pt>
                <c:pt idx="1042">
                  <c:v>50.969045995368099</c:v>
                </c:pt>
                <c:pt idx="1043">
                  <c:v>50.760828589556397</c:v>
                </c:pt>
                <c:pt idx="1044">
                  <c:v>50.723584098219597</c:v>
                </c:pt>
                <c:pt idx="1045">
                  <c:v>50.750641565785799</c:v>
                </c:pt>
                <c:pt idx="1046">
                  <c:v>50.731506028336803</c:v>
                </c:pt>
                <c:pt idx="1047">
                  <c:v>50.701318385104102</c:v>
                </c:pt>
                <c:pt idx="1048">
                  <c:v>50.580580793172501</c:v>
                </c:pt>
                <c:pt idx="1049">
                  <c:v>50.407986884316401</c:v>
                </c:pt>
                <c:pt idx="1050">
                  <c:v>50.249006150804902</c:v>
                </c:pt>
                <c:pt idx="1051">
                  <c:v>50.044642628294199</c:v>
                </c:pt>
                <c:pt idx="1052">
                  <c:v>49.793691389897901</c:v>
                </c:pt>
                <c:pt idx="1053">
                  <c:v>49.7410882164423</c:v>
                </c:pt>
                <c:pt idx="1054">
                  <c:v>49.914059077401802</c:v>
                </c:pt>
                <c:pt idx="1055">
                  <c:v>49.9987282630658</c:v>
                </c:pt>
                <c:pt idx="1056">
                  <c:v>50.046777875165297</c:v>
                </c:pt>
                <c:pt idx="1057">
                  <c:v>50.130616466846099</c:v>
                </c:pt>
                <c:pt idx="1058">
                  <c:v>50.176157032259098</c:v>
                </c:pt>
                <c:pt idx="1059">
                  <c:v>50.162780400318098</c:v>
                </c:pt>
                <c:pt idx="1060">
                  <c:v>49.903280690320202</c:v>
                </c:pt>
                <c:pt idx="1061">
                  <c:v>49.729825138381898</c:v>
                </c:pt>
                <c:pt idx="1062">
                  <c:v>49.726992537006197</c:v>
                </c:pt>
                <c:pt idx="1063">
                  <c:v>49.745542918016497</c:v>
                </c:pt>
                <c:pt idx="1064">
                  <c:v>49.877628646836897</c:v>
                </c:pt>
                <c:pt idx="1065">
                  <c:v>49.839443735854601</c:v>
                </c:pt>
                <c:pt idx="1066">
                  <c:v>49.866895266844097</c:v>
                </c:pt>
                <c:pt idx="1067">
                  <c:v>50.092545944795603</c:v>
                </c:pt>
                <c:pt idx="1068">
                  <c:v>50.106871995849701</c:v>
                </c:pt>
                <c:pt idx="1069">
                  <c:v>49.950572928457099</c:v>
                </c:pt>
                <c:pt idx="1070">
                  <c:v>49.828140933757297</c:v>
                </c:pt>
                <c:pt idx="1071">
                  <c:v>49.744073233435003</c:v>
                </c:pt>
                <c:pt idx="1072">
                  <c:v>49.772913268678202</c:v>
                </c:pt>
                <c:pt idx="1073">
                  <c:v>49.938291832074803</c:v>
                </c:pt>
                <c:pt idx="1074">
                  <c:v>50.116442723066498</c:v>
                </c:pt>
                <c:pt idx="1075">
                  <c:v>50.2185529982726</c:v>
                </c:pt>
                <c:pt idx="1076">
                  <c:v>50.124704868856298</c:v>
                </c:pt>
                <c:pt idx="1077">
                  <c:v>50.146574541420399</c:v>
                </c:pt>
                <c:pt idx="1078">
                  <c:v>50.140291372727098</c:v>
                </c:pt>
                <c:pt idx="1079">
                  <c:v>50.024262310227499</c:v>
                </c:pt>
                <c:pt idx="1080">
                  <c:v>49.944104883221101</c:v>
                </c:pt>
                <c:pt idx="1081">
                  <c:v>49.904574174312501</c:v>
                </c:pt>
                <c:pt idx="1082">
                  <c:v>49.927013169533403</c:v>
                </c:pt>
                <c:pt idx="1083">
                  <c:v>50.010545322620999</c:v>
                </c:pt>
                <c:pt idx="1084">
                  <c:v>50.200756257341098</c:v>
                </c:pt>
                <c:pt idx="1085">
                  <c:v>50.312981589374502</c:v>
                </c:pt>
                <c:pt idx="1086">
                  <c:v>50.244782545322202</c:v>
                </c:pt>
                <c:pt idx="1087">
                  <c:v>50.200833130509601</c:v>
                </c:pt>
                <c:pt idx="1088">
                  <c:v>50.088120772191203</c:v>
                </c:pt>
                <c:pt idx="1089">
                  <c:v>49.884937624690103</c:v>
                </c:pt>
                <c:pt idx="1090">
                  <c:v>49.419135867970901</c:v>
                </c:pt>
                <c:pt idx="1091">
                  <c:v>49.190896888039497</c:v>
                </c:pt>
                <c:pt idx="1092">
                  <c:v>49.373092573150601</c:v>
                </c:pt>
                <c:pt idx="1093">
                  <c:v>49.480141687250999</c:v>
                </c:pt>
                <c:pt idx="1094">
                  <c:v>49.528704603226203</c:v>
                </c:pt>
                <c:pt idx="1095">
                  <c:v>49.763202141074501</c:v>
                </c:pt>
                <c:pt idx="1096">
                  <c:v>50.008737312885302</c:v>
                </c:pt>
                <c:pt idx="1097">
                  <c:v>50.054190440023</c:v>
                </c:pt>
                <c:pt idx="1098">
                  <c:v>50.020828931235997</c:v>
                </c:pt>
                <c:pt idx="1099">
                  <c:v>49.902264135594997</c:v>
                </c:pt>
                <c:pt idx="1100">
                  <c:v>49.796057242527397</c:v>
                </c:pt>
                <c:pt idx="1101">
                  <c:v>49.7848167981765</c:v>
                </c:pt>
                <c:pt idx="1102">
                  <c:v>49.884974558875498</c:v>
                </c:pt>
                <c:pt idx="1103">
                  <c:v>49.973369891901299</c:v>
                </c:pt>
                <c:pt idx="1104">
                  <c:v>50.119398503424399</c:v>
                </c:pt>
                <c:pt idx="1105">
                  <c:v>50.250747330836397</c:v>
                </c:pt>
                <c:pt idx="1106">
                  <c:v>50.230514134430798</c:v>
                </c:pt>
                <c:pt idx="1107">
                  <c:v>49.963425461409997</c:v>
                </c:pt>
                <c:pt idx="1108">
                  <c:v>49.466875324305697</c:v>
                </c:pt>
                <c:pt idx="1109">
                  <c:v>49.189967626075102</c:v>
                </c:pt>
                <c:pt idx="1110">
                  <c:v>49.302343611177598</c:v>
                </c:pt>
                <c:pt idx="1111">
                  <c:v>49.617528833388597</c:v>
                </c:pt>
                <c:pt idx="1112">
                  <c:v>49.833178186473297</c:v>
                </c:pt>
                <c:pt idx="1113">
                  <c:v>49.953817986163003</c:v>
                </c:pt>
                <c:pt idx="1114">
                  <c:v>49.924057254184497</c:v>
                </c:pt>
                <c:pt idx="1115">
                  <c:v>49.765411920016099</c:v>
                </c:pt>
                <c:pt idx="1116">
                  <c:v>49.664040517278998</c:v>
                </c:pt>
                <c:pt idx="1117">
                  <c:v>49.517550621144203</c:v>
                </c:pt>
                <c:pt idx="1118">
                  <c:v>49.364466494141901</c:v>
                </c:pt>
                <c:pt idx="1119">
                  <c:v>49.365701050560403</c:v>
                </c:pt>
                <c:pt idx="1120">
                  <c:v>49.5690037980279</c:v>
                </c:pt>
                <c:pt idx="1121">
                  <c:v>49.864354757340998</c:v>
                </c:pt>
                <c:pt idx="1122">
                  <c:v>50.0303171965517</c:v>
                </c:pt>
                <c:pt idx="1123">
                  <c:v>50.058742098052399</c:v>
                </c:pt>
                <c:pt idx="1124">
                  <c:v>50.175398265811999</c:v>
                </c:pt>
                <c:pt idx="1125">
                  <c:v>50.238965940620901</c:v>
                </c:pt>
                <c:pt idx="1126">
                  <c:v>50.132542053284297</c:v>
                </c:pt>
                <c:pt idx="1127">
                  <c:v>50.167012705530297</c:v>
                </c:pt>
                <c:pt idx="1128">
                  <c:v>50.2082714107218</c:v>
                </c:pt>
                <c:pt idx="1129">
                  <c:v>50.205454579739801</c:v>
                </c:pt>
                <c:pt idx="1130">
                  <c:v>50.2836060420127</c:v>
                </c:pt>
                <c:pt idx="1131">
                  <c:v>50.297131847725197</c:v>
                </c:pt>
                <c:pt idx="1132">
                  <c:v>50.265606719598701</c:v>
                </c:pt>
                <c:pt idx="1133">
                  <c:v>50.231055751439797</c:v>
                </c:pt>
                <c:pt idx="1134">
                  <c:v>50.168017501358001</c:v>
                </c:pt>
                <c:pt idx="1135">
                  <c:v>50.090326655947997</c:v>
                </c:pt>
                <c:pt idx="1136">
                  <c:v>50.023805484404399</c:v>
                </c:pt>
                <c:pt idx="1137">
                  <c:v>49.915186583969003</c:v>
                </c:pt>
                <c:pt idx="1138">
                  <c:v>49.828496492355903</c:v>
                </c:pt>
                <c:pt idx="1139">
                  <c:v>49.827731110210898</c:v>
                </c:pt>
                <c:pt idx="1140">
                  <c:v>49.965479954308499</c:v>
                </c:pt>
                <c:pt idx="1141">
                  <c:v>50.167935197270701</c:v>
                </c:pt>
                <c:pt idx="1142">
                  <c:v>50.332609410134303</c:v>
                </c:pt>
                <c:pt idx="1143">
                  <c:v>50.314541108422397</c:v>
                </c:pt>
                <c:pt idx="1144">
                  <c:v>50.192027985561097</c:v>
                </c:pt>
                <c:pt idx="1145">
                  <c:v>50.1212332202361</c:v>
                </c:pt>
                <c:pt idx="1146">
                  <c:v>50.055097960498401</c:v>
                </c:pt>
                <c:pt idx="1147">
                  <c:v>50.063666336665598</c:v>
                </c:pt>
                <c:pt idx="1148">
                  <c:v>50.1390022631807</c:v>
                </c:pt>
                <c:pt idx="1149">
                  <c:v>50.193161333739702</c:v>
                </c:pt>
                <c:pt idx="1150">
                  <c:v>50.200951872612599</c:v>
                </c:pt>
                <c:pt idx="1151">
                  <c:v>50.231781380442399</c:v>
                </c:pt>
                <c:pt idx="1152">
                  <c:v>50.166278483994397</c:v>
                </c:pt>
                <c:pt idx="1153">
                  <c:v>49.969291233187697</c:v>
                </c:pt>
                <c:pt idx="1154">
                  <c:v>49.922433480287602</c:v>
                </c:pt>
                <c:pt idx="1155">
                  <c:v>49.863471272791202</c:v>
                </c:pt>
                <c:pt idx="1156">
                  <c:v>49.8694766831386</c:v>
                </c:pt>
                <c:pt idx="1157">
                  <c:v>50.023072030061698</c:v>
                </c:pt>
                <c:pt idx="1158">
                  <c:v>50.098098583483598</c:v>
                </c:pt>
                <c:pt idx="1159">
                  <c:v>50.144757418429101</c:v>
                </c:pt>
                <c:pt idx="1160">
                  <c:v>50.161878027333998</c:v>
                </c:pt>
                <c:pt idx="1161">
                  <c:v>50.086864035072701</c:v>
                </c:pt>
                <c:pt idx="1162">
                  <c:v>49.944251869805697</c:v>
                </c:pt>
                <c:pt idx="1163">
                  <c:v>49.948763123641697</c:v>
                </c:pt>
                <c:pt idx="1164">
                  <c:v>50.166241773495798</c:v>
                </c:pt>
                <c:pt idx="1165">
                  <c:v>50.3610245965004</c:v>
                </c:pt>
                <c:pt idx="1166">
                  <c:v>50.268103918126698</c:v>
                </c:pt>
                <c:pt idx="1167">
                  <c:v>50.241364716338197</c:v>
                </c:pt>
                <c:pt idx="1168">
                  <c:v>50.333023507608303</c:v>
                </c:pt>
                <c:pt idx="1169">
                  <c:v>50.348066883815399</c:v>
                </c:pt>
                <c:pt idx="1170">
                  <c:v>50.222453484652497</c:v>
                </c:pt>
                <c:pt idx="1171">
                  <c:v>50.087613589715602</c:v>
                </c:pt>
                <c:pt idx="1172">
                  <c:v>50.155882168984</c:v>
                </c:pt>
                <c:pt idx="1173">
                  <c:v>50.275281347160004</c:v>
                </c:pt>
                <c:pt idx="1174">
                  <c:v>50.253206458773199</c:v>
                </c:pt>
                <c:pt idx="1175">
                  <c:v>50.156996812403101</c:v>
                </c:pt>
                <c:pt idx="1176">
                  <c:v>49.924445528268798</c:v>
                </c:pt>
                <c:pt idx="1177">
                  <c:v>53.962619628876702</c:v>
                </c:pt>
                <c:pt idx="1178">
                  <c:v>52.012346662231302</c:v>
                </c:pt>
                <c:pt idx="1179">
                  <c:v>46.169520059711203</c:v>
                </c:pt>
                <c:pt idx="1180">
                  <c:v>42.611746195437803</c:v>
                </c:pt>
                <c:pt idx="1181">
                  <c:v>40.607107419919402</c:v>
                </c:pt>
                <c:pt idx="1182">
                  <c:v>39.978980205045403</c:v>
                </c:pt>
                <c:pt idx="1183">
                  <c:v>39.951571955196599</c:v>
                </c:pt>
                <c:pt idx="1184">
                  <c:v>40.245191953166803</c:v>
                </c:pt>
                <c:pt idx="1185">
                  <c:v>40.785861686188397</c:v>
                </c:pt>
                <c:pt idx="1186">
                  <c:v>41.4514956355697</c:v>
                </c:pt>
                <c:pt idx="1187">
                  <c:v>42.174988669138997</c:v>
                </c:pt>
                <c:pt idx="1188">
                  <c:v>42.7967013194502</c:v>
                </c:pt>
                <c:pt idx="1189">
                  <c:v>43.4005661591383</c:v>
                </c:pt>
                <c:pt idx="1190">
                  <c:v>44.117603212238599</c:v>
                </c:pt>
                <c:pt idx="1191">
                  <c:v>45.183961492356602</c:v>
                </c:pt>
                <c:pt idx="1192">
                  <c:v>45.789620426155203</c:v>
                </c:pt>
                <c:pt idx="1193">
                  <c:v>46.402683879935701</c:v>
                </c:pt>
                <c:pt idx="1194">
                  <c:v>47.6896680172987</c:v>
                </c:pt>
                <c:pt idx="1195">
                  <c:v>48.519493024232297</c:v>
                </c:pt>
                <c:pt idx="1196">
                  <c:v>48.874925622145703</c:v>
                </c:pt>
                <c:pt idx="1197">
                  <c:v>49.097912017310001</c:v>
                </c:pt>
                <c:pt idx="1198">
                  <c:v>48.825036229933801</c:v>
                </c:pt>
                <c:pt idx="1199">
                  <c:v>48.773901736017798</c:v>
                </c:pt>
                <c:pt idx="1200">
                  <c:v>48.843541350849399</c:v>
                </c:pt>
                <c:pt idx="1201">
                  <c:v>49.666379859137898</c:v>
                </c:pt>
                <c:pt idx="1202">
                  <c:v>49.9123173473116</c:v>
                </c:pt>
                <c:pt idx="1203">
                  <c:v>48.977412630506898</c:v>
                </c:pt>
                <c:pt idx="1204">
                  <c:v>49.579984607963297</c:v>
                </c:pt>
                <c:pt idx="1205">
                  <c:v>50.712650698558797</c:v>
                </c:pt>
                <c:pt idx="1206">
                  <c:v>50.853770208242302</c:v>
                </c:pt>
                <c:pt idx="1207">
                  <c:v>50.774304592122199</c:v>
                </c:pt>
                <c:pt idx="1208">
                  <c:v>50.2045455890132</c:v>
                </c:pt>
                <c:pt idx="1209">
                  <c:v>52.919586063535696</c:v>
                </c:pt>
                <c:pt idx="1210">
                  <c:v>58.020125100671699</c:v>
                </c:pt>
                <c:pt idx="1211">
                  <c:v>62.905894247127698</c:v>
                </c:pt>
                <c:pt idx="1212">
                  <c:v>66.550275483765503</c:v>
                </c:pt>
                <c:pt idx="1213">
                  <c:v>68.356070881756196</c:v>
                </c:pt>
                <c:pt idx="1214">
                  <c:v>68.314240972821906</c:v>
                </c:pt>
                <c:pt idx="1215">
                  <c:v>67.868599856012096</c:v>
                </c:pt>
                <c:pt idx="1216">
                  <c:v>67.756395505846001</c:v>
                </c:pt>
                <c:pt idx="1217">
                  <c:v>67.565152435107706</c:v>
                </c:pt>
                <c:pt idx="1218">
                  <c:v>67.361427895330905</c:v>
                </c:pt>
                <c:pt idx="1219">
                  <c:v>67.397508227211205</c:v>
                </c:pt>
              </c:numCache>
            </c:numRef>
          </c:yVal>
          <c:smooth val="0"/>
          <c:extLst>
            <c:ext xmlns:c16="http://schemas.microsoft.com/office/drawing/2014/chart" uri="{C3380CC4-5D6E-409C-BE32-E72D297353CC}">
              <c16:uniqueId val="{00000000-A61A-4841-93BA-60A69AA80BB5}"/>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5="http://schemas.microsoft.com/office/drawing/2012/chart" uri="{02D57815-91ED-43cb-92C2-25804820EDAC}">
              <c15:filteredCategoryTitle>
                <c15:cat>
                  <c:numRef>
                    <c:extLst>
                      <c:ext uri="{02D57815-91ED-43cb-92C2-25804820EDAC}">
                        <c15:formulaRef>
                          <c15:sqref>[1]Sheet1!$AU$20:$AU$26</c15:sqref>
                        </c15:formulaRef>
                      </c:ext>
                    </c:extLst>
                    <c:numCache>
                      <c:formatCode>General</c:formatCode>
                      <c:ptCount val="7"/>
                      <c:pt idx="0">
                        <c:v>25</c:v>
                      </c:pt>
                      <c:pt idx="1">
                        <c:v>50</c:v>
                      </c:pt>
                      <c:pt idx="2">
                        <c:v>75</c:v>
                      </c:pt>
                      <c:pt idx="3">
                        <c:v>100</c:v>
                      </c:pt>
                      <c:pt idx="4">
                        <c:v>125</c:v>
                      </c:pt>
                      <c:pt idx="5">
                        <c:v>150</c:v>
                      </c:pt>
                      <c:pt idx="6">
                        <c:v>175</c:v>
                      </c:pt>
                    </c:numCache>
                  </c:numRef>
                </c15:cat>
              </c15:filteredCategoryTitle>
            </c:ext>
            <c:ext xmlns:c16="http://schemas.microsoft.com/office/drawing/2014/chart" uri="{C3380CC4-5D6E-409C-BE32-E72D297353CC}">
              <c16:uniqueId val="{00000001-DDCB-4E89-9A44-6742ECE0C0D5}"/>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967F-4C8C-B990-CB1D7B32F669}"/>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Power</a:t>
            </a:r>
            <a:r>
              <a:rPr lang="nl-NL"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tx>
            <c:v>Load</c:v>
          </c:tx>
          <c:spPr>
            <a:ln w="0" cap="rnd">
              <a:solidFill>
                <a:schemeClr val="accent1"/>
              </a:solidFill>
              <a:round/>
            </a:ln>
            <a:effectLst/>
          </c:spPr>
          <c:marker>
            <c:symbol val="none"/>
          </c:marker>
          <c:cat>
            <c:numRef>
              <c:f>Belgium_Dordrecht_600LPF_125Ah!$A$2:$A$278</c:f>
              <c:numCache>
                <c:formatCode>General</c:formatCode>
                <c:ptCount val="277"/>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numCache>
            </c:numRef>
          </c:cat>
          <c:val>
            <c:numRef>
              <c:f>Belgium_Dordrecht_600LPF_125Ah!$B$2:$B$278</c:f>
              <c:numCache>
                <c:formatCode>General</c:formatCode>
                <c:ptCount val="277"/>
                <c:pt idx="0">
                  <c:v>0</c:v>
                </c:pt>
                <c:pt idx="1">
                  <c:v>0</c:v>
                </c:pt>
                <c:pt idx="2">
                  <c:v>16</c:v>
                </c:pt>
                <c:pt idx="3">
                  <c:v>95</c:v>
                </c:pt>
                <c:pt idx="4">
                  <c:v>115</c:v>
                </c:pt>
                <c:pt idx="5">
                  <c:v>131</c:v>
                </c:pt>
                <c:pt idx="6">
                  <c:v>160</c:v>
                </c:pt>
                <c:pt idx="7">
                  <c:v>150</c:v>
                </c:pt>
                <c:pt idx="8">
                  <c:v>139</c:v>
                </c:pt>
                <c:pt idx="9">
                  <c:v>150</c:v>
                </c:pt>
                <c:pt idx="10">
                  <c:v>272</c:v>
                </c:pt>
                <c:pt idx="11">
                  <c:v>179</c:v>
                </c:pt>
                <c:pt idx="12">
                  <c:v>119</c:v>
                </c:pt>
                <c:pt idx="13">
                  <c:v>119</c:v>
                </c:pt>
                <c:pt idx="14">
                  <c:v>117</c:v>
                </c:pt>
                <c:pt idx="15">
                  <c:v>118</c:v>
                </c:pt>
                <c:pt idx="16">
                  <c:v>118</c:v>
                </c:pt>
                <c:pt idx="17">
                  <c:v>115</c:v>
                </c:pt>
                <c:pt idx="18">
                  <c:v>113</c:v>
                </c:pt>
                <c:pt idx="19">
                  <c:v>114</c:v>
                </c:pt>
                <c:pt idx="20">
                  <c:v>116</c:v>
                </c:pt>
                <c:pt idx="21">
                  <c:v>119</c:v>
                </c:pt>
                <c:pt idx="22">
                  <c:v>125</c:v>
                </c:pt>
                <c:pt idx="23">
                  <c:v>125</c:v>
                </c:pt>
                <c:pt idx="24">
                  <c:v>125</c:v>
                </c:pt>
                <c:pt idx="25">
                  <c:v>126</c:v>
                </c:pt>
                <c:pt idx="26">
                  <c:v>124</c:v>
                </c:pt>
                <c:pt idx="27">
                  <c:v>118</c:v>
                </c:pt>
                <c:pt idx="28">
                  <c:v>127</c:v>
                </c:pt>
                <c:pt idx="29">
                  <c:v>136</c:v>
                </c:pt>
                <c:pt idx="30">
                  <c:v>139</c:v>
                </c:pt>
                <c:pt idx="31">
                  <c:v>162</c:v>
                </c:pt>
                <c:pt idx="32">
                  <c:v>128</c:v>
                </c:pt>
                <c:pt idx="33">
                  <c:v>141</c:v>
                </c:pt>
                <c:pt idx="34">
                  <c:v>156</c:v>
                </c:pt>
                <c:pt idx="35">
                  <c:v>126</c:v>
                </c:pt>
                <c:pt idx="36">
                  <c:v>130</c:v>
                </c:pt>
                <c:pt idx="37">
                  <c:v>121</c:v>
                </c:pt>
                <c:pt idx="38">
                  <c:v>126</c:v>
                </c:pt>
                <c:pt idx="39">
                  <c:v>130</c:v>
                </c:pt>
                <c:pt idx="40">
                  <c:v>148</c:v>
                </c:pt>
                <c:pt idx="41">
                  <c:v>176</c:v>
                </c:pt>
                <c:pt idx="42">
                  <c:v>236</c:v>
                </c:pt>
                <c:pt idx="43">
                  <c:v>240</c:v>
                </c:pt>
                <c:pt idx="44">
                  <c:v>243</c:v>
                </c:pt>
                <c:pt idx="45">
                  <c:v>243</c:v>
                </c:pt>
                <c:pt idx="46">
                  <c:v>241</c:v>
                </c:pt>
                <c:pt idx="47">
                  <c:v>242</c:v>
                </c:pt>
                <c:pt idx="48">
                  <c:v>246</c:v>
                </c:pt>
                <c:pt idx="49">
                  <c:v>245</c:v>
                </c:pt>
                <c:pt idx="50">
                  <c:v>245</c:v>
                </c:pt>
                <c:pt idx="51">
                  <c:v>244</c:v>
                </c:pt>
                <c:pt idx="52">
                  <c:v>243</c:v>
                </c:pt>
                <c:pt idx="53">
                  <c:v>242</c:v>
                </c:pt>
                <c:pt idx="54">
                  <c:v>243</c:v>
                </c:pt>
                <c:pt idx="55">
                  <c:v>244</c:v>
                </c:pt>
                <c:pt idx="56">
                  <c:v>245</c:v>
                </c:pt>
                <c:pt idx="57">
                  <c:v>246</c:v>
                </c:pt>
                <c:pt idx="58">
                  <c:v>244</c:v>
                </c:pt>
                <c:pt idx="59">
                  <c:v>242</c:v>
                </c:pt>
                <c:pt idx="60">
                  <c:v>239</c:v>
                </c:pt>
                <c:pt idx="61">
                  <c:v>243</c:v>
                </c:pt>
                <c:pt idx="62">
                  <c:v>245</c:v>
                </c:pt>
                <c:pt idx="63">
                  <c:v>242</c:v>
                </c:pt>
                <c:pt idx="64">
                  <c:v>235</c:v>
                </c:pt>
                <c:pt idx="65">
                  <c:v>239</c:v>
                </c:pt>
                <c:pt idx="66">
                  <c:v>240</c:v>
                </c:pt>
                <c:pt idx="67">
                  <c:v>244</c:v>
                </c:pt>
                <c:pt idx="68">
                  <c:v>316</c:v>
                </c:pt>
                <c:pt idx="69">
                  <c:v>319</c:v>
                </c:pt>
                <c:pt idx="70">
                  <c:v>329</c:v>
                </c:pt>
                <c:pt idx="71">
                  <c:v>354</c:v>
                </c:pt>
                <c:pt idx="72">
                  <c:v>367</c:v>
                </c:pt>
                <c:pt idx="73">
                  <c:v>361</c:v>
                </c:pt>
                <c:pt idx="74">
                  <c:v>368</c:v>
                </c:pt>
                <c:pt idx="75">
                  <c:v>349</c:v>
                </c:pt>
                <c:pt idx="76">
                  <c:v>356</c:v>
                </c:pt>
                <c:pt idx="77">
                  <c:v>361</c:v>
                </c:pt>
                <c:pt idx="78">
                  <c:v>365</c:v>
                </c:pt>
                <c:pt idx="79">
                  <c:v>367</c:v>
                </c:pt>
                <c:pt idx="80">
                  <c:v>349</c:v>
                </c:pt>
                <c:pt idx="81">
                  <c:v>357</c:v>
                </c:pt>
                <c:pt idx="82">
                  <c:v>376</c:v>
                </c:pt>
                <c:pt idx="83">
                  <c:v>393</c:v>
                </c:pt>
                <c:pt idx="84">
                  <c:v>405</c:v>
                </c:pt>
                <c:pt idx="85">
                  <c:v>404</c:v>
                </c:pt>
                <c:pt idx="86">
                  <c:v>404</c:v>
                </c:pt>
                <c:pt idx="87">
                  <c:v>415</c:v>
                </c:pt>
                <c:pt idx="88">
                  <c:v>453</c:v>
                </c:pt>
                <c:pt idx="89">
                  <c:v>453</c:v>
                </c:pt>
                <c:pt idx="90">
                  <c:v>466</c:v>
                </c:pt>
                <c:pt idx="91">
                  <c:v>448</c:v>
                </c:pt>
                <c:pt idx="92">
                  <c:v>474</c:v>
                </c:pt>
                <c:pt idx="93">
                  <c:v>476</c:v>
                </c:pt>
                <c:pt idx="94">
                  <c:v>475</c:v>
                </c:pt>
                <c:pt idx="95">
                  <c:v>417</c:v>
                </c:pt>
                <c:pt idx="96">
                  <c:v>419</c:v>
                </c:pt>
                <c:pt idx="97">
                  <c:v>422</c:v>
                </c:pt>
                <c:pt idx="98">
                  <c:v>420</c:v>
                </c:pt>
                <c:pt idx="99">
                  <c:v>422</c:v>
                </c:pt>
                <c:pt idx="100">
                  <c:v>422</c:v>
                </c:pt>
                <c:pt idx="101">
                  <c:v>424</c:v>
                </c:pt>
                <c:pt idx="102">
                  <c:v>424</c:v>
                </c:pt>
                <c:pt idx="103">
                  <c:v>453</c:v>
                </c:pt>
                <c:pt idx="104">
                  <c:v>469</c:v>
                </c:pt>
                <c:pt idx="105">
                  <c:v>493</c:v>
                </c:pt>
                <c:pt idx="106">
                  <c:v>464</c:v>
                </c:pt>
                <c:pt idx="107">
                  <c:v>469</c:v>
                </c:pt>
                <c:pt idx="108">
                  <c:v>468</c:v>
                </c:pt>
                <c:pt idx="109">
                  <c:v>468</c:v>
                </c:pt>
                <c:pt idx="110">
                  <c:v>466</c:v>
                </c:pt>
                <c:pt idx="111">
                  <c:v>502</c:v>
                </c:pt>
                <c:pt idx="112">
                  <c:v>563</c:v>
                </c:pt>
                <c:pt idx="113">
                  <c:v>611</c:v>
                </c:pt>
                <c:pt idx="114">
                  <c:v>603</c:v>
                </c:pt>
                <c:pt idx="115">
                  <c:v>650</c:v>
                </c:pt>
                <c:pt idx="116">
                  <c:v>753</c:v>
                </c:pt>
                <c:pt idx="117">
                  <c:v>722</c:v>
                </c:pt>
                <c:pt idx="118">
                  <c:v>714</c:v>
                </c:pt>
                <c:pt idx="119">
                  <c:v>717</c:v>
                </c:pt>
                <c:pt idx="120">
                  <c:v>718</c:v>
                </c:pt>
                <c:pt idx="121">
                  <c:v>692</c:v>
                </c:pt>
                <c:pt idx="122">
                  <c:v>631</c:v>
                </c:pt>
                <c:pt idx="123">
                  <c:v>565</c:v>
                </c:pt>
                <c:pt idx="124">
                  <c:v>444</c:v>
                </c:pt>
                <c:pt idx="125">
                  <c:v>267</c:v>
                </c:pt>
                <c:pt idx="126">
                  <c:v>135</c:v>
                </c:pt>
                <c:pt idx="127">
                  <c:v>139</c:v>
                </c:pt>
                <c:pt idx="128">
                  <c:v>142</c:v>
                </c:pt>
                <c:pt idx="129">
                  <c:v>131</c:v>
                </c:pt>
                <c:pt idx="130">
                  <c:v>156</c:v>
                </c:pt>
                <c:pt idx="131">
                  <c:v>129</c:v>
                </c:pt>
                <c:pt idx="132">
                  <c:v>131</c:v>
                </c:pt>
                <c:pt idx="133">
                  <c:v>133</c:v>
                </c:pt>
                <c:pt idx="134">
                  <c:v>98</c:v>
                </c:pt>
                <c:pt idx="135">
                  <c:v>96</c:v>
                </c:pt>
                <c:pt idx="136">
                  <c:v>154</c:v>
                </c:pt>
                <c:pt idx="137">
                  <c:v>141</c:v>
                </c:pt>
                <c:pt idx="138">
                  <c:v>140</c:v>
                </c:pt>
                <c:pt idx="139">
                  <c:v>182</c:v>
                </c:pt>
                <c:pt idx="140">
                  <c:v>224</c:v>
                </c:pt>
                <c:pt idx="141">
                  <c:v>175</c:v>
                </c:pt>
                <c:pt idx="142">
                  <c:v>323</c:v>
                </c:pt>
                <c:pt idx="143">
                  <c:v>425</c:v>
                </c:pt>
                <c:pt idx="144">
                  <c:v>430</c:v>
                </c:pt>
                <c:pt idx="145">
                  <c:v>429</c:v>
                </c:pt>
                <c:pt idx="146">
                  <c:v>428</c:v>
                </c:pt>
                <c:pt idx="147">
                  <c:v>517</c:v>
                </c:pt>
                <c:pt idx="148">
                  <c:v>858</c:v>
                </c:pt>
                <c:pt idx="149">
                  <c:v>911</c:v>
                </c:pt>
                <c:pt idx="150">
                  <c:v>913</c:v>
                </c:pt>
                <c:pt idx="151">
                  <c:v>908</c:v>
                </c:pt>
                <c:pt idx="152">
                  <c:v>926</c:v>
                </c:pt>
                <c:pt idx="153">
                  <c:v>900</c:v>
                </c:pt>
                <c:pt idx="154">
                  <c:v>905</c:v>
                </c:pt>
                <c:pt idx="155">
                  <c:v>907</c:v>
                </c:pt>
                <c:pt idx="156">
                  <c:v>906</c:v>
                </c:pt>
                <c:pt idx="157">
                  <c:v>908</c:v>
                </c:pt>
                <c:pt idx="158">
                  <c:v>910</c:v>
                </c:pt>
                <c:pt idx="159">
                  <c:v>906</c:v>
                </c:pt>
                <c:pt idx="160">
                  <c:v>907</c:v>
                </c:pt>
                <c:pt idx="161">
                  <c:v>904</c:v>
                </c:pt>
                <c:pt idx="162">
                  <c:v>905</c:v>
                </c:pt>
                <c:pt idx="163">
                  <c:v>906</c:v>
                </c:pt>
                <c:pt idx="164">
                  <c:v>908</c:v>
                </c:pt>
                <c:pt idx="165">
                  <c:v>910</c:v>
                </c:pt>
                <c:pt idx="166">
                  <c:v>905</c:v>
                </c:pt>
                <c:pt idx="167">
                  <c:v>910</c:v>
                </c:pt>
                <c:pt idx="168">
                  <c:v>944</c:v>
                </c:pt>
                <c:pt idx="169">
                  <c:v>910</c:v>
                </c:pt>
                <c:pt idx="170">
                  <c:v>915</c:v>
                </c:pt>
                <c:pt idx="171">
                  <c:v>939</c:v>
                </c:pt>
                <c:pt idx="172">
                  <c:v>922</c:v>
                </c:pt>
                <c:pt idx="173">
                  <c:v>920</c:v>
                </c:pt>
                <c:pt idx="174">
                  <c:v>927</c:v>
                </c:pt>
                <c:pt idx="175">
                  <c:v>918</c:v>
                </c:pt>
                <c:pt idx="176">
                  <c:v>914</c:v>
                </c:pt>
                <c:pt idx="177">
                  <c:v>917</c:v>
                </c:pt>
                <c:pt idx="178">
                  <c:v>919</c:v>
                </c:pt>
                <c:pt idx="179">
                  <c:v>918</c:v>
                </c:pt>
                <c:pt idx="180">
                  <c:v>926</c:v>
                </c:pt>
                <c:pt idx="181">
                  <c:v>921</c:v>
                </c:pt>
                <c:pt idx="182">
                  <c:v>915</c:v>
                </c:pt>
                <c:pt idx="183">
                  <c:v>916</c:v>
                </c:pt>
                <c:pt idx="184">
                  <c:v>916</c:v>
                </c:pt>
                <c:pt idx="185">
                  <c:v>917</c:v>
                </c:pt>
                <c:pt idx="186">
                  <c:v>914</c:v>
                </c:pt>
                <c:pt idx="187">
                  <c:v>928</c:v>
                </c:pt>
                <c:pt idx="188">
                  <c:v>920</c:v>
                </c:pt>
                <c:pt idx="189">
                  <c:v>915</c:v>
                </c:pt>
                <c:pt idx="190">
                  <c:v>909</c:v>
                </c:pt>
                <c:pt idx="191">
                  <c:v>910</c:v>
                </c:pt>
                <c:pt idx="192">
                  <c:v>914</c:v>
                </c:pt>
                <c:pt idx="193">
                  <c:v>912</c:v>
                </c:pt>
                <c:pt idx="194">
                  <c:v>912</c:v>
                </c:pt>
                <c:pt idx="195">
                  <c:v>903</c:v>
                </c:pt>
                <c:pt idx="196">
                  <c:v>905</c:v>
                </c:pt>
                <c:pt idx="197">
                  <c:v>905</c:v>
                </c:pt>
                <c:pt idx="198">
                  <c:v>905</c:v>
                </c:pt>
                <c:pt idx="199">
                  <c:v>908</c:v>
                </c:pt>
                <c:pt idx="200">
                  <c:v>908</c:v>
                </c:pt>
                <c:pt idx="201">
                  <c:v>885</c:v>
                </c:pt>
                <c:pt idx="202">
                  <c:v>806</c:v>
                </c:pt>
                <c:pt idx="203">
                  <c:v>523</c:v>
                </c:pt>
                <c:pt idx="204">
                  <c:v>313</c:v>
                </c:pt>
                <c:pt idx="205">
                  <c:v>177</c:v>
                </c:pt>
                <c:pt idx="206">
                  <c:v>189</c:v>
                </c:pt>
                <c:pt idx="207">
                  <c:v>284</c:v>
                </c:pt>
                <c:pt idx="208">
                  <c:v>730</c:v>
                </c:pt>
                <c:pt idx="209">
                  <c:v>864</c:v>
                </c:pt>
                <c:pt idx="210">
                  <c:v>973</c:v>
                </c:pt>
                <c:pt idx="211">
                  <c:v>961</c:v>
                </c:pt>
                <c:pt idx="212">
                  <c:v>950</c:v>
                </c:pt>
                <c:pt idx="213">
                  <c:v>961</c:v>
                </c:pt>
                <c:pt idx="214">
                  <c:v>943</c:v>
                </c:pt>
                <c:pt idx="215">
                  <c:v>927</c:v>
                </c:pt>
                <c:pt idx="216">
                  <c:v>925</c:v>
                </c:pt>
                <c:pt idx="217">
                  <c:v>933</c:v>
                </c:pt>
                <c:pt idx="218">
                  <c:v>934</c:v>
                </c:pt>
                <c:pt idx="219">
                  <c:v>928</c:v>
                </c:pt>
                <c:pt idx="220">
                  <c:v>517</c:v>
                </c:pt>
                <c:pt idx="221">
                  <c:v>757</c:v>
                </c:pt>
                <c:pt idx="222">
                  <c:v>806</c:v>
                </c:pt>
                <c:pt idx="223">
                  <c:v>263</c:v>
                </c:pt>
                <c:pt idx="224">
                  <c:v>244</c:v>
                </c:pt>
                <c:pt idx="225">
                  <c:v>287</c:v>
                </c:pt>
                <c:pt idx="226">
                  <c:v>664</c:v>
                </c:pt>
                <c:pt idx="227">
                  <c:v>824</c:v>
                </c:pt>
                <c:pt idx="228">
                  <c:v>821</c:v>
                </c:pt>
                <c:pt idx="229">
                  <c:v>620</c:v>
                </c:pt>
                <c:pt idx="230">
                  <c:v>354</c:v>
                </c:pt>
                <c:pt idx="231">
                  <c:v>460</c:v>
                </c:pt>
                <c:pt idx="232">
                  <c:v>457</c:v>
                </c:pt>
                <c:pt idx="233">
                  <c:v>600</c:v>
                </c:pt>
                <c:pt idx="234">
                  <c:v>687</c:v>
                </c:pt>
                <c:pt idx="235">
                  <c:v>413</c:v>
                </c:pt>
                <c:pt idx="236">
                  <c:v>221</c:v>
                </c:pt>
                <c:pt idx="237">
                  <c:v>193</c:v>
                </c:pt>
                <c:pt idx="238">
                  <c:v>355</c:v>
                </c:pt>
                <c:pt idx="239">
                  <c:v>356</c:v>
                </c:pt>
                <c:pt idx="240">
                  <c:v>331</c:v>
                </c:pt>
                <c:pt idx="241">
                  <c:v>358</c:v>
                </c:pt>
                <c:pt idx="242">
                  <c:v>283</c:v>
                </c:pt>
                <c:pt idx="243">
                  <c:v>354</c:v>
                </c:pt>
                <c:pt idx="244">
                  <c:v>415</c:v>
                </c:pt>
                <c:pt idx="245">
                  <c:v>524</c:v>
                </c:pt>
                <c:pt idx="246">
                  <c:v>385</c:v>
                </c:pt>
                <c:pt idx="247">
                  <c:v>403</c:v>
                </c:pt>
                <c:pt idx="248">
                  <c:v>489</c:v>
                </c:pt>
                <c:pt idx="249">
                  <c:v>657</c:v>
                </c:pt>
                <c:pt idx="250">
                  <c:v>705</c:v>
                </c:pt>
                <c:pt idx="251">
                  <c:v>720</c:v>
                </c:pt>
                <c:pt idx="252">
                  <c:v>708</c:v>
                </c:pt>
                <c:pt idx="253">
                  <c:v>682</c:v>
                </c:pt>
                <c:pt idx="254">
                  <c:v>757</c:v>
                </c:pt>
                <c:pt idx="255">
                  <c:v>458</c:v>
                </c:pt>
                <c:pt idx="256">
                  <c:v>429</c:v>
                </c:pt>
                <c:pt idx="257">
                  <c:v>588</c:v>
                </c:pt>
                <c:pt idx="258">
                  <c:v>450</c:v>
                </c:pt>
                <c:pt idx="259">
                  <c:v>466</c:v>
                </c:pt>
                <c:pt idx="260">
                  <c:v>640</c:v>
                </c:pt>
                <c:pt idx="261">
                  <c:v>311</c:v>
                </c:pt>
                <c:pt idx="262">
                  <c:v>255</c:v>
                </c:pt>
                <c:pt idx="263">
                  <c:v>253</c:v>
                </c:pt>
                <c:pt idx="264">
                  <c:v>237</c:v>
                </c:pt>
                <c:pt idx="265">
                  <c:v>222</c:v>
                </c:pt>
                <c:pt idx="266">
                  <c:v>143</c:v>
                </c:pt>
                <c:pt idx="267">
                  <c:v>108</c:v>
                </c:pt>
                <c:pt idx="268">
                  <c:v>108</c:v>
                </c:pt>
                <c:pt idx="269">
                  <c:v>108</c:v>
                </c:pt>
                <c:pt idx="270">
                  <c:v>106</c:v>
                </c:pt>
                <c:pt idx="271">
                  <c:v>107</c:v>
                </c:pt>
                <c:pt idx="272">
                  <c:v>110</c:v>
                </c:pt>
                <c:pt idx="273">
                  <c:v>44</c:v>
                </c:pt>
                <c:pt idx="274">
                  <c:v>4</c:v>
                </c:pt>
                <c:pt idx="275">
                  <c:v>0</c:v>
                </c:pt>
                <c:pt idx="276">
                  <c:v>0</c:v>
                </c:pt>
              </c:numCache>
            </c:numRef>
          </c:val>
          <c:smooth val="0"/>
          <c:extLst>
            <c:ext xmlns:c16="http://schemas.microsoft.com/office/drawing/2014/chart" uri="{C3380CC4-5D6E-409C-BE32-E72D297353CC}">
              <c16:uniqueId val="{00000000-5657-47D3-96FF-FC062FC6B4FD}"/>
            </c:ext>
          </c:extLst>
        </c:ser>
        <c:ser>
          <c:idx val="1"/>
          <c:order val="1"/>
          <c:spPr>
            <a:ln w="0" cap="rnd">
              <a:solidFill>
                <a:schemeClr val="accent2"/>
              </a:solidFill>
              <a:round/>
            </a:ln>
            <a:effectLst/>
          </c:spPr>
          <c:marker>
            <c:symbol val="none"/>
          </c:marker>
          <c:cat>
            <c:numRef>
              <c:f>Belgium_Dordrecht_600LPF_125Ah!$A$2:$A$278</c:f>
              <c:numCache>
                <c:formatCode>General</c:formatCode>
                <c:ptCount val="277"/>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numCache>
            </c:numRef>
          </c:cat>
          <c:val>
            <c:numRef>
              <c:f>Belgium_Dordrecht_600LPF_125Ah!$D$1:$D$277</c:f>
              <c:numCache>
                <c:formatCode>General</c:formatCode>
                <c:ptCount val="277"/>
                <c:pt idx="0">
                  <c:v>0</c:v>
                </c:pt>
                <c:pt idx="1">
                  <c:v>24.700272869226399</c:v>
                </c:pt>
                <c:pt idx="2">
                  <c:v>-0.15000035242832921</c:v>
                </c:pt>
                <c:pt idx="3">
                  <c:v>15.99978833109216</c:v>
                </c:pt>
                <c:pt idx="4">
                  <c:v>71.919870910774804</c:v>
                </c:pt>
                <c:pt idx="5">
                  <c:v>49.0096455849732</c:v>
                </c:pt>
                <c:pt idx="6">
                  <c:v>31.356316197886802</c:v>
                </c:pt>
                <c:pt idx="7">
                  <c:v>29.552598318773999</c:v>
                </c:pt>
                <c:pt idx="8">
                  <c:v>-1.8458562414914821</c:v>
                </c:pt>
                <c:pt idx="9">
                  <c:v>-19.57453789890954</c:v>
                </c:pt>
                <c:pt idx="10">
                  <c:v>-11.843545444917879</c:v>
                </c:pt>
                <c:pt idx="11">
                  <c:v>75.353486561984397</c:v>
                </c:pt>
                <c:pt idx="12">
                  <c:v>-40.658493899355399</c:v>
                </c:pt>
                <c:pt idx="13">
                  <c:v>-77.665374791540401</c:v>
                </c:pt>
                <c:pt idx="14">
                  <c:v>-48.867825240165203</c:v>
                </c:pt>
                <c:pt idx="15">
                  <c:v>-31.7128427539838</c:v>
                </c:pt>
                <c:pt idx="16">
                  <c:v>-18.292161230135761</c:v>
                </c:pt>
                <c:pt idx="17">
                  <c:v>-10.67094601927824</c:v>
                </c:pt>
                <c:pt idx="18">
                  <c:v>-8.1308224043928004</c:v>
                </c:pt>
                <c:pt idx="19">
                  <c:v>-5.5467309314057003</c:v>
                </c:pt>
                <c:pt idx="20">
                  <c:v>-1.6114856899387799</c:v>
                </c:pt>
                <c:pt idx="21">
                  <c:v>1.35628736832062</c:v>
                </c:pt>
                <c:pt idx="22">
                  <c:v>3.62962431561284</c:v>
                </c:pt>
                <c:pt idx="23">
                  <c:v>6.8731696282608796</c:v>
                </c:pt>
                <c:pt idx="24">
                  <c:v>3.8182298158988002</c:v>
                </c:pt>
                <c:pt idx="25">
                  <c:v>1.942469163440502</c:v>
                </c:pt>
                <c:pt idx="26">
                  <c:v>1.551424006484478</c:v>
                </c:pt>
                <c:pt idx="27">
                  <c:v>-0.96488289866075605</c:v>
                </c:pt>
                <c:pt idx="28">
                  <c:v>-5.23291333396896</c:v>
                </c:pt>
                <c:pt idx="29">
                  <c:v>3.8216833238127599</c:v>
                </c:pt>
                <c:pt idx="30">
                  <c:v>8.5276891330249391</c:v>
                </c:pt>
                <c:pt idx="31">
                  <c:v>6.1746656776539401</c:v>
                </c:pt>
                <c:pt idx="32">
                  <c:v>19.33444171750152</c:v>
                </c:pt>
                <c:pt idx="33">
                  <c:v>-16.753246062290099</c:v>
                </c:pt>
                <c:pt idx="34">
                  <c:v>-0.68445272499647203</c:v>
                </c:pt>
                <c:pt idx="35">
                  <c:v>9.5863331779364795</c:v>
                </c:pt>
                <c:pt idx="36">
                  <c:v>-18.662826558077459</c:v>
                </c:pt>
                <c:pt idx="37">
                  <c:v>-7.8334826282444396</c:v>
                </c:pt>
                <c:pt idx="38">
                  <c:v>-11.10352450672706</c:v>
                </c:pt>
                <c:pt idx="39">
                  <c:v>-1.9010976339296479</c:v>
                </c:pt>
                <c:pt idx="40">
                  <c:v>2.4731069295536399</c:v>
                </c:pt>
                <c:pt idx="41">
                  <c:v>15.0554449194049</c:v>
                </c:pt>
                <c:pt idx="42">
                  <c:v>28.450554603768602</c:v>
                </c:pt>
                <c:pt idx="43">
                  <c:v>57.879011132488401</c:v>
                </c:pt>
                <c:pt idx="44">
                  <c:v>29.356712081144401</c:v>
                </c:pt>
                <c:pt idx="45">
                  <c:v>11.47722532246256</c:v>
                </c:pt>
                <c:pt idx="46">
                  <c:v>-1.1905268289306321</c:v>
                </c:pt>
                <c:pt idx="47">
                  <c:v>-9.6044180448475203</c:v>
                </c:pt>
                <c:pt idx="48">
                  <c:v>-11.48726329035542</c:v>
                </c:pt>
                <c:pt idx="49">
                  <c:v>-9.6501100185823194</c:v>
                </c:pt>
                <c:pt idx="50">
                  <c:v>-11.83722545013168</c:v>
                </c:pt>
                <c:pt idx="51">
                  <c:v>-11.64868688131746</c:v>
                </c:pt>
                <c:pt idx="52">
                  <c:v>-11.648225676120161</c:v>
                </c:pt>
                <c:pt idx="53">
                  <c:v>-11.00336969107334</c:v>
                </c:pt>
                <c:pt idx="54">
                  <c:v>-10.035910192425559</c:v>
                </c:pt>
                <c:pt idx="55">
                  <c:v>-7.4468940883075803</c:v>
                </c:pt>
                <c:pt idx="56">
                  <c:v>-5.5985548828856802</c:v>
                </c:pt>
                <c:pt idx="57">
                  <c:v>-4.2638010892917197</c:v>
                </c:pt>
                <c:pt idx="58">
                  <c:v>-3.2878246457053599</c:v>
                </c:pt>
                <c:pt idx="59">
                  <c:v>-4.8077503641156003</c:v>
                </c:pt>
                <c:pt idx="60">
                  <c:v>-5.3833581180000403</c:v>
                </c:pt>
                <c:pt idx="61">
                  <c:v>-6.1505027246078798</c:v>
                </c:pt>
                <c:pt idx="62">
                  <c:v>-1.0018589736935659</c:v>
                </c:pt>
                <c:pt idx="63">
                  <c:v>0.40960622940465002</c:v>
                </c:pt>
                <c:pt idx="64">
                  <c:v>-2.5679981047087201</c:v>
                </c:pt>
                <c:pt idx="65">
                  <c:v>-7.0626559057181204</c:v>
                </c:pt>
                <c:pt idx="66">
                  <c:v>-0.93837991569393397</c:v>
                </c:pt>
                <c:pt idx="67">
                  <c:v>0.26127556809978397</c:v>
                </c:pt>
                <c:pt idx="68">
                  <c:v>3.1505624695425198</c:v>
                </c:pt>
                <c:pt idx="69">
                  <c:v>55.361804867078</c:v>
                </c:pt>
                <c:pt idx="70">
                  <c:v>29.791389061072</c:v>
                </c:pt>
                <c:pt idx="71">
                  <c:v>19.327583921860501</c:v>
                </c:pt>
                <c:pt idx="72">
                  <c:v>23.808932582733402</c:v>
                </c:pt>
                <c:pt idx="73">
                  <c:v>16.12221356090706</c:v>
                </c:pt>
                <c:pt idx="74">
                  <c:v>-3.3542962834227001</c:v>
                </c:pt>
                <c:pt idx="75">
                  <c:v>-4.3533333228123601</c:v>
                </c:pt>
                <c:pt idx="76">
                  <c:v>-24.386569332991201</c:v>
                </c:pt>
                <c:pt idx="77">
                  <c:v>-14.78181909226906</c:v>
                </c:pt>
                <c:pt idx="78">
                  <c:v>-10.0340267693478</c:v>
                </c:pt>
                <c:pt idx="79">
                  <c:v>-7.5514779909217999</c:v>
                </c:pt>
                <c:pt idx="80">
                  <c:v>-7.2488075500718203</c:v>
                </c:pt>
                <c:pt idx="81">
                  <c:v>-21.852758904847001</c:v>
                </c:pt>
                <c:pt idx="82">
                  <c:v>-9.2855184716851795</c:v>
                </c:pt>
                <c:pt idx="83">
                  <c:v>6.6961573684096001</c:v>
                </c:pt>
                <c:pt idx="84">
                  <c:v>13.923327006771199</c:v>
                </c:pt>
                <c:pt idx="85">
                  <c:v>13.54341202024604</c:v>
                </c:pt>
                <c:pt idx="86">
                  <c:v>2.7763174140949398</c:v>
                </c:pt>
                <c:pt idx="87">
                  <c:v>-2.7582444161142399</c:v>
                </c:pt>
                <c:pt idx="88">
                  <c:v>2.5928523148864602</c:v>
                </c:pt>
                <c:pt idx="89">
                  <c:v>26.118924702842602</c:v>
                </c:pt>
                <c:pt idx="90">
                  <c:v>9.4148916939215006</c:v>
                </c:pt>
                <c:pt idx="91">
                  <c:v>9.2690689498603795</c:v>
                </c:pt>
                <c:pt idx="92">
                  <c:v>-14.99062146124666</c:v>
                </c:pt>
                <c:pt idx="93">
                  <c:v>5.3912934348939396</c:v>
                </c:pt>
                <c:pt idx="94">
                  <c:v>-1.38279907880104</c:v>
                </c:pt>
                <c:pt idx="95">
                  <c:v>-7.5554399576312798</c:v>
                </c:pt>
                <c:pt idx="96">
                  <c:v>-54.579739890756599</c:v>
                </c:pt>
                <c:pt idx="97">
                  <c:v>-33.098089530497802</c:v>
                </c:pt>
                <c:pt idx="98">
                  <c:v>-18.002703056544402</c:v>
                </c:pt>
                <c:pt idx="99">
                  <c:v>-12.09547103488854</c:v>
                </c:pt>
                <c:pt idx="100">
                  <c:v>-4.9752165721370796</c:v>
                </c:pt>
                <c:pt idx="101">
                  <c:v>-2.12366274980314</c:v>
                </c:pt>
                <c:pt idx="102">
                  <c:v>1.1590946096345061</c:v>
                </c:pt>
                <c:pt idx="103">
                  <c:v>1.4652223806540781</c:v>
                </c:pt>
                <c:pt idx="104">
                  <c:v>23.674042091673201</c:v>
                </c:pt>
                <c:pt idx="105">
                  <c:v>25.3598137333164</c:v>
                </c:pt>
                <c:pt idx="106">
                  <c:v>31.207682934735399</c:v>
                </c:pt>
                <c:pt idx="107">
                  <c:v>-7.5186975701519998</c:v>
                </c:pt>
                <c:pt idx="108">
                  <c:v>-3.6256428981528401</c:v>
                </c:pt>
                <c:pt idx="109">
                  <c:v>-5.7652301478709003</c:v>
                </c:pt>
                <c:pt idx="110">
                  <c:v>-5.9494931081431002</c:v>
                </c:pt>
                <c:pt idx="111">
                  <c:v>-7.2842634043716004</c:v>
                </c:pt>
                <c:pt idx="112">
                  <c:v>21.4757219483676</c:v>
                </c:pt>
                <c:pt idx="113">
                  <c:v>56.465857634995203</c:v>
                </c:pt>
                <c:pt idx="114">
                  <c:v>64.5396442413318</c:v>
                </c:pt>
                <c:pt idx="115">
                  <c:v>23.339383806535398</c:v>
                </c:pt>
                <c:pt idx="116">
                  <c:v>40.662393836710201</c:v>
                </c:pt>
                <c:pt idx="117">
                  <c:v>93.556012243677003</c:v>
                </c:pt>
                <c:pt idx="118">
                  <c:v>17.39183765878132</c:v>
                </c:pt>
                <c:pt idx="119">
                  <c:v>-11.992381703950381</c:v>
                </c:pt>
                <c:pt idx="120">
                  <c:v>-21.003555506188398</c:v>
                </c:pt>
                <c:pt idx="121">
                  <c:v>-27.2761351666534</c:v>
                </c:pt>
                <c:pt idx="122">
                  <c:v>-51.561124478765002</c:v>
                </c:pt>
                <c:pt idx="123">
                  <c:v>-92.505093082888195</c:v>
                </c:pt>
                <c:pt idx="124">
                  <c:v>-117.5935598919996</c:v>
                </c:pt>
                <c:pt idx="125">
                  <c:v>-166.2269057624116</c:v>
                </c:pt>
                <c:pt idx="126">
                  <c:v>-140.54845370535719</c:v>
                </c:pt>
                <c:pt idx="127">
                  <c:v>-118.9109393189884</c:v>
                </c:pt>
                <c:pt idx="128">
                  <c:v>-41.229624142224203</c:v>
                </c:pt>
                <c:pt idx="129">
                  <c:v>3.6745220295345198</c:v>
                </c:pt>
                <c:pt idx="130">
                  <c:v>17.727407104914342</c:v>
                </c:pt>
                <c:pt idx="131">
                  <c:v>50.8874014055286</c:v>
                </c:pt>
                <c:pt idx="132">
                  <c:v>27.655565269043599</c:v>
                </c:pt>
                <c:pt idx="133">
                  <c:v>34.859717798193202</c:v>
                </c:pt>
                <c:pt idx="134">
                  <c:v>36.773934017580203</c:v>
                </c:pt>
                <c:pt idx="135">
                  <c:v>8.4978883406416195</c:v>
                </c:pt>
                <c:pt idx="136">
                  <c:v>16.983486450429339</c:v>
                </c:pt>
                <c:pt idx="137">
                  <c:v>64.702220427396199</c:v>
                </c:pt>
                <c:pt idx="138">
                  <c:v>34.682942069417997</c:v>
                </c:pt>
                <c:pt idx="139">
                  <c:v>25.286259458156199</c:v>
                </c:pt>
                <c:pt idx="140">
                  <c:v>50.478770754339003</c:v>
                </c:pt>
                <c:pt idx="141">
                  <c:v>61.376803680405402</c:v>
                </c:pt>
                <c:pt idx="142">
                  <c:v>-3.43215949643524</c:v>
                </c:pt>
                <c:pt idx="143">
                  <c:v>107.54541590608621</c:v>
                </c:pt>
                <c:pt idx="144">
                  <c:v>128.89507785635141</c:v>
                </c:pt>
                <c:pt idx="145">
                  <c:v>62.613963707980602</c:v>
                </c:pt>
                <c:pt idx="146">
                  <c:v>18.379785860100618</c:v>
                </c:pt>
                <c:pt idx="147">
                  <c:v>-7.4981143701381798</c:v>
                </c:pt>
                <c:pt idx="148">
                  <c:v>46.929531282694398</c:v>
                </c:pt>
                <c:pt idx="149">
                  <c:v>95.748394825699407</c:v>
                </c:pt>
                <c:pt idx="150">
                  <c:v>80.957142358022196</c:v>
                </c:pt>
                <c:pt idx="151">
                  <c:v>31.1331264805318</c:v>
                </c:pt>
                <c:pt idx="152">
                  <c:v>-8.3480199835997801</c:v>
                </c:pt>
                <c:pt idx="153">
                  <c:v>-14.905276431531</c:v>
                </c:pt>
                <c:pt idx="154">
                  <c:v>-54.6986790766518</c:v>
                </c:pt>
                <c:pt idx="155">
                  <c:v>-53.986505621554997</c:v>
                </c:pt>
                <c:pt idx="156">
                  <c:v>-53.861687544154201</c:v>
                </c:pt>
                <c:pt idx="157">
                  <c:v>-54.159829741845797</c:v>
                </c:pt>
                <c:pt idx="158">
                  <c:v>-49.760536078037802</c:v>
                </c:pt>
                <c:pt idx="159">
                  <c:v>-44.792360001099198</c:v>
                </c:pt>
                <c:pt idx="160">
                  <c:v>-44.5899116188722</c:v>
                </c:pt>
                <c:pt idx="161">
                  <c:v>-38.537887375124797</c:v>
                </c:pt>
                <c:pt idx="162">
                  <c:v>-36.167151300845397</c:v>
                </c:pt>
                <c:pt idx="163">
                  <c:v>-29.787437794210799</c:v>
                </c:pt>
                <c:pt idx="164">
                  <c:v>-24.244749192194</c:v>
                </c:pt>
                <c:pt idx="165">
                  <c:v>-18.678897277032561</c:v>
                </c:pt>
                <c:pt idx="166">
                  <c:v>-14.154526252375939</c:v>
                </c:pt>
                <c:pt idx="167">
                  <c:v>-16.279882804527482</c:v>
                </c:pt>
                <c:pt idx="168">
                  <c:v>-8.8251422151985004</c:v>
                </c:pt>
                <c:pt idx="169">
                  <c:v>20.389565906845199</c:v>
                </c:pt>
                <c:pt idx="170">
                  <c:v>-16.6331283488481</c:v>
                </c:pt>
                <c:pt idx="171">
                  <c:v>-8.8737743394147195</c:v>
                </c:pt>
                <c:pt idx="172">
                  <c:v>12.35722754492482</c:v>
                </c:pt>
                <c:pt idx="173">
                  <c:v>-7.5310015405746196</c:v>
                </c:pt>
                <c:pt idx="174">
                  <c:v>-8.3250148196514004</c:v>
                </c:pt>
                <c:pt idx="175">
                  <c:v>-1.11455272715667</c:v>
                </c:pt>
                <c:pt idx="176">
                  <c:v>-9.3650356348341592</c:v>
                </c:pt>
                <c:pt idx="177">
                  <c:v>-10.44473530443282</c:v>
                </c:pt>
                <c:pt idx="178">
                  <c:v>-4.9854721656626397</c:v>
                </c:pt>
                <c:pt idx="179">
                  <c:v>-1.9204556712379239</c:v>
                </c:pt>
                <c:pt idx="180">
                  <c:v>-2.2423114367002199</c:v>
                </c:pt>
                <c:pt idx="181">
                  <c:v>5.0281653227299596</c:v>
                </c:pt>
                <c:pt idx="182">
                  <c:v>-0.96055295501978</c:v>
                </c:pt>
                <c:pt idx="183">
                  <c:v>-5.7811989745858003</c:v>
                </c:pt>
                <c:pt idx="184">
                  <c:v>-3.0393234951725399</c:v>
                </c:pt>
                <c:pt idx="185">
                  <c:v>-1.888238591543854</c:v>
                </c:pt>
                <c:pt idx="186">
                  <c:v>-0.21448660308674999</c:v>
                </c:pt>
                <c:pt idx="187">
                  <c:v>-2.3644227854737001</c:v>
                </c:pt>
                <c:pt idx="188">
                  <c:v>10.24607733735982</c:v>
                </c:pt>
                <c:pt idx="189">
                  <c:v>0.24803651387994799</c:v>
                </c:pt>
                <c:pt idx="190">
                  <c:v>-4.0305545166977401</c:v>
                </c:pt>
                <c:pt idx="191">
                  <c:v>-7.5666413328812601</c:v>
                </c:pt>
                <c:pt idx="192">
                  <c:v>-3.8826570011735999</c:v>
                </c:pt>
                <c:pt idx="193">
                  <c:v>1.2188876760276981</c:v>
                </c:pt>
                <c:pt idx="194">
                  <c:v>-0.32741313019885199</c:v>
                </c:pt>
                <c:pt idx="195">
                  <c:v>0.28825557774062799</c:v>
                </c:pt>
                <c:pt idx="196">
                  <c:v>-6.69317128138794</c:v>
                </c:pt>
                <c:pt idx="197">
                  <c:v>-2.0770748242597401</c:v>
                </c:pt>
                <c:pt idx="198">
                  <c:v>-0.53220858548542604</c:v>
                </c:pt>
                <c:pt idx="199">
                  <c:v>0.52561341092658198</c:v>
                </c:pt>
                <c:pt idx="200">
                  <c:v>3.6706883744902998</c:v>
                </c:pt>
                <c:pt idx="201">
                  <c:v>3.16726028929856</c:v>
                </c:pt>
                <c:pt idx="202">
                  <c:v>-16.144964941790001</c:v>
                </c:pt>
                <c:pt idx="203">
                  <c:v>-74.172880770147401</c:v>
                </c:pt>
                <c:pt idx="204">
                  <c:v>-140.4833146043614</c:v>
                </c:pt>
                <c:pt idx="205">
                  <c:v>-118.84682727900341</c:v>
                </c:pt>
                <c:pt idx="206">
                  <c:v>-100.54573494277339</c:v>
                </c:pt>
                <c:pt idx="207">
                  <c:v>-20.181098021934201</c:v>
                </c:pt>
                <c:pt idx="208">
                  <c:v>87.695725207121995</c:v>
                </c:pt>
                <c:pt idx="209">
                  <c:v>169.96230729443479</c:v>
                </c:pt>
                <c:pt idx="210">
                  <c:v>169.537285658939</c:v>
                </c:pt>
                <c:pt idx="211">
                  <c:v>160.9963869804308</c:v>
                </c:pt>
                <c:pt idx="212">
                  <c:v>95.9073121070018</c:v>
                </c:pt>
                <c:pt idx="213">
                  <c:v>45.154339165481197</c:v>
                </c:pt>
                <c:pt idx="214">
                  <c:v>28.264880207103602</c:v>
                </c:pt>
                <c:pt idx="215">
                  <c:v>-7.6892281346546802</c:v>
                </c:pt>
                <c:pt idx="216">
                  <c:v>-30.076787529278398</c:v>
                </c:pt>
                <c:pt idx="217">
                  <c:v>-32.595603831192598</c:v>
                </c:pt>
                <c:pt idx="218">
                  <c:v>-24.7553679372792</c:v>
                </c:pt>
                <c:pt idx="219">
                  <c:v>-24.2121572768642</c:v>
                </c:pt>
                <c:pt idx="220">
                  <c:v>-28.6859525687704</c:v>
                </c:pt>
                <c:pt idx="221">
                  <c:v>-175.21303321782619</c:v>
                </c:pt>
                <c:pt idx="222">
                  <c:v>64.004332011238006</c:v>
                </c:pt>
                <c:pt idx="223">
                  <c:v>79.197396971906599</c:v>
                </c:pt>
                <c:pt idx="224">
                  <c:v>-162.28312021570261</c:v>
                </c:pt>
                <c:pt idx="225">
                  <c:v>-94.720366818237807</c:v>
                </c:pt>
                <c:pt idx="226">
                  <c:v>-7.8581645530313597</c:v>
                </c:pt>
                <c:pt idx="227">
                  <c:v>169.5445287344408</c:v>
                </c:pt>
                <c:pt idx="228">
                  <c:v>160.55556894686219</c:v>
                </c:pt>
                <c:pt idx="229">
                  <c:v>97.530211351296202</c:v>
                </c:pt>
                <c:pt idx="230">
                  <c:v>-109.2739717966348</c:v>
                </c:pt>
                <c:pt idx="231">
                  <c:v>-175.19403147312221</c:v>
                </c:pt>
                <c:pt idx="232">
                  <c:v>-22.5600291300428</c:v>
                </c:pt>
                <c:pt idx="233">
                  <c:v>-10.548001784375501</c:v>
                </c:pt>
                <c:pt idx="234">
                  <c:v>108.9339408330796</c:v>
                </c:pt>
                <c:pt idx="235">
                  <c:v>130.90706222487461</c:v>
                </c:pt>
                <c:pt idx="236">
                  <c:v>-141.47324643023481</c:v>
                </c:pt>
                <c:pt idx="237">
                  <c:v>-157.93744353893979</c:v>
                </c:pt>
                <c:pt idx="238">
                  <c:v>-100.86902946015179</c:v>
                </c:pt>
                <c:pt idx="239">
                  <c:v>80.103721039538399</c:v>
                </c:pt>
                <c:pt idx="240">
                  <c:v>55.869904512397802</c:v>
                </c:pt>
                <c:pt idx="241">
                  <c:v>19.876005045201602</c:v>
                </c:pt>
                <c:pt idx="242">
                  <c:v>37.758246218340197</c:v>
                </c:pt>
                <c:pt idx="243">
                  <c:v>-31.049685916567199</c:v>
                </c:pt>
                <c:pt idx="244">
                  <c:v>41.910259575910601</c:v>
                </c:pt>
                <c:pt idx="245">
                  <c:v>73.075096308438603</c:v>
                </c:pt>
                <c:pt idx="246">
                  <c:v>123.3511470050118</c:v>
                </c:pt>
                <c:pt idx="247">
                  <c:v>-42.033350020626202</c:v>
                </c:pt>
                <c:pt idx="248">
                  <c:v>-15.25127439914098</c:v>
                </c:pt>
                <c:pt idx="249">
                  <c:v>52.842523183210403</c:v>
                </c:pt>
                <c:pt idx="250">
                  <c:v>134.6557892677296</c:v>
                </c:pt>
                <c:pt idx="251">
                  <c:v>105.457552635517</c:v>
                </c:pt>
                <c:pt idx="252">
                  <c:v>57.329028890914998</c:v>
                </c:pt>
                <c:pt idx="253">
                  <c:v>5.2851026193206199</c:v>
                </c:pt>
                <c:pt idx="254">
                  <c:v>-37.9756647677562</c:v>
                </c:pt>
                <c:pt idx="255">
                  <c:v>17.058974960097899</c:v>
                </c:pt>
                <c:pt idx="256">
                  <c:v>-174.43449829526301</c:v>
                </c:pt>
                <c:pt idx="257">
                  <c:v>-141.78209881121759</c:v>
                </c:pt>
                <c:pt idx="258">
                  <c:v>34.351845409202397</c:v>
                </c:pt>
                <c:pt idx="259">
                  <c:v>-92.434040359452993</c:v>
                </c:pt>
                <c:pt idx="260">
                  <c:v>-43.812761455655803</c:v>
                </c:pt>
                <c:pt idx="261">
                  <c:v>109.20221886363299</c:v>
                </c:pt>
                <c:pt idx="262">
                  <c:v>-173.705713591153</c:v>
                </c:pt>
                <c:pt idx="263">
                  <c:v>-138.53566753861921</c:v>
                </c:pt>
                <c:pt idx="264">
                  <c:v>-68.282667624283604</c:v>
                </c:pt>
                <c:pt idx="265">
                  <c:v>-34.187804863990202</c:v>
                </c:pt>
                <c:pt idx="266">
                  <c:v>-11.985072753905481</c:v>
                </c:pt>
                <c:pt idx="267">
                  <c:v>-46.434516789363599</c:v>
                </c:pt>
                <c:pt idx="268">
                  <c:v>-29.502700513685799</c:v>
                </c:pt>
                <c:pt idx="269">
                  <c:v>7.6219350005441999</c:v>
                </c:pt>
                <c:pt idx="270">
                  <c:v>27.355074506174599</c:v>
                </c:pt>
                <c:pt idx="271">
                  <c:v>34.9925519427212</c:v>
                </c:pt>
                <c:pt idx="272">
                  <c:v>39.329803890157798</c:v>
                </c:pt>
                <c:pt idx="273">
                  <c:v>40.9130351740652</c:v>
                </c:pt>
                <c:pt idx="274">
                  <c:v>-11.11589879631236</c:v>
                </c:pt>
                <c:pt idx="275">
                  <c:v>-19.030472773207379</c:v>
                </c:pt>
                <c:pt idx="276">
                  <c:v>-2.75848693668142</c:v>
                </c:pt>
              </c:numCache>
            </c:numRef>
          </c:val>
          <c:smooth val="0"/>
          <c:extLst>
            <c:ext xmlns:c16="http://schemas.microsoft.com/office/drawing/2014/chart" uri="{C3380CC4-5D6E-409C-BE32-E72D297353CC}">
              <c16:uniqueId val="{00000001-5657-47D3-96FF-FC062FC6B4FD}"/>
            </c:ext>
          </c:extLst>
        </c:ser>
        <c:ser>
          <c:idx val="2"/>
          <c:order val="2"/>
          <c:tx>
            <c:v>Pfc</c:v>
          </c:tx>
          <c:spPr>
            <a:ln w="28575" cap="rnd">
              <a:solidFill>
                <a:schemeClr val="accent3"/>
              </a:solidFill>
              <a:round/>
            </a:ln>
            <a:effectLst/>
          </c:spPr>
          <c:marker>
            <c:symbol val="none"/>
          </c:marker>
          <c:cat>
            <c:numRef>
              <c:f>Belgium_Dordrecht_600LPF_125Ah!$A$2:$A$278</c:f>
              <c:numCache>
                <c:formatCode>General</c:formatCode>
                <c:ptCount val="277"/>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numCache>
            </c:numRef>
          </c:cat>
          <c:val>
            <c:numRef>
              <c:f>Belgium_Dordrecht_600LPF_125Ah!$G$1:$G$277</c:f>
              <c:numCache>
                <c:formatCode>General</c:formatCode>
                <c:ptCount val="277"/>
                <c:pt idx="0">
                  <c:v>0</c:v>
                </c:pt>
                <c:pt idx="1">
                  <c:v>0</c:v>
                </c:pt>
                <c:pt idx="2">
                  <c:v>0.15000356422751582</c:v>
                </c:pt>
                <c:pt idx="3">
                  <c:v>2.6679605467692149E-4</c:v>
                </c:pt>
                <c:pt idx="4">
                  <c:v>23.080218740961751</c:v>
                </c:pt>
                <c:pt idx="5">
                  <c:v>65.990017070291159</c:v>
                </c:pt>
                <c:pt idx="6">
                  <c:v>99.643249466648996</c:v>
                </c:pt>
                <c:pt idx="7">
                  <c:v>130.44671018771041</c:v>
                </c:pt>
                <c:pt idx="8">
                  <c:v>151.84521683956982</c:v>
                </c:pt>
                <c:pt idx="9">
                  <c:v>158.57385910499701</c:v>
                </c:pt>
                <c:pt idx="10">
                  <c:v>161.8427203452963</c:v>
                </c:pt>
                <c:pt idx="11">
                  <c:v>196.6443203324169</c:v>
                </c:pt>
                <c:pt idx="12">
                  <c:v>219.65785379904329</c:v>
                </c:pt>
                <c:pt idx="13">
                  <c:v>196.66452752289629</c:v>
                </c:pt>
                <c:pt idx="14">
                  <c:v>167.86693369610998</c:v>
                </c:pt>
                <c:pt idx="15">
                  <c:v>148.71218328602009</c:v>
                </c:pt>
                <c:pt idx="16">
                  <c:v>136.29160940892748</c:v>
                </c:pt>
                <c:pt idx="17">
                  <c:v>128.67046176394081</c:v>
                </c:pt>
                <c:pt idx="18">
                  <c:v>123.1303895029161</c:v>
                </c:pt>
                <c:pt idx="19">
                  <c:v>118.5463268696178</c:v>
                </c:pt>
                <c:pt idx="20">
                  <c:v>115.61109020018549</c:v>
                </c:pt>
                <c:pt idx="21">
                  <c:v>114.64331873885729</c:v>
                </c:pt>
                <c:pt idx="22">
                  <c:v>115.36997161722299</c:v>
                </c:pt>
                <c:pt idx="23">
                  <c:v>118.1263943111301</c:v>
                </c:pt>
                <c:pt idx="24">
                  <c:v>121.18133246719229</c:v>
                </c:pt>
                <c:pt idx="25">
                  <c:v>123.05708152471441</c:v>
                </c:pt>
                <c:pt idx="26">
                  <c:v>124.44811423980569</c:v>
                </c:pt>
                <c:pt idx="27">
                  <c:v>124.9644291568416</c:v>
                </c:pt>
                <c:pt idx="28">
                  <c:v>123.2324873348427</c:v>
                </c:pt>
                <c:pt idx="29">
                  <c:v>123.1778382418962</c:v>
                </c:pt>
                <c:pt idx="30">
                  <c:v>127.47179267303309</c:v>
                </c:pt>
                <c:pt idx="31">
                  <c:v>132.82479654095161</c:v>
                </c:pt>
                <c:pt idx="32">
                  <c:v>142.66483835418632</c:v>
                </c:pt>
                <c:pt idx="33">
                  <c:v>144.7527790730079</c:v>
                </c:pt>
                <c:pt idx="34">
                  <c:v>141.6838086424107</c:v>
                </c:pt>
                <c:pt idx="35">
                  <c:v>146.41296152734799</c:v>
                </c:pt>
                <c:pt idx="36">
                  <c:v>144.66234155351941</c:v>
                </c:pt>
                <c:pt idx="37">
                  <c:v>137.83291023984839</c:v>
                </c:pt>
                <c:pt idx="38">
                  <c:v>132.10304675278681</c:v>
                </c:pt>
                <c:pt idx="39">
                  <c:v>127.90060113106979</c:v>
                </c:pt>
                <c:pt idx="40">
                  <c:v>127.5263996984784</c:v>
                </c:pt>
                <c:pt idx="41">
                  <c:v>132.9439534121079</c:v>
                </c:pt>
                <c:pt idx="42">
                  <c:v>147.54863790737639</c:v>
                </c:pt>
                <c:pt idx="43">
                  <c:v>178.11956075720579</c:v>
                </c:pt>
                <c:pt idx="44">
                  <c:v>210.6418955493501</c:v>
                </c:pt>
                <c:pt idx="45">
                  <c:v>231.52115527423018</c:v>
                </c:pt>
                <c:pt idx="46">
                  <c:v>244.18876573633321</c:v>
                </c:pt>
                <c:pt idx="47">
                  <c:v>250.6025805883317</c:v>
                </c:pt>
                <c:pt idx="48">
                  <c:v>253.48535010447389</c:v>
                </c:pt>
                <c:pt idx="49">
                  <c:v>255.64813315448311</c:v>
                </c:pt>
                <c:pt idx="50">
                  <c:v>256.83527901170339</c:v>
                </c:pt>
                <c:pt idx="51">
                  <c:v>256.64673207117244</c:v>
                </c:pt>
                <c:pt idx="52">
                  <c:v>255.64629481898041</c:v>
                </c:pt>
                <c:pt idx="53">
                  <c:v>254.0014640013996</c:v>
                </c:pt>
                <c:pt idx="54">
                  <c:v>252.0340343969022</c:v>
                </c:pt>
                <c:pt idx="55">
                  <c:v>250.44502418434169</c:v>
                </c:pt>
                <c:pt idx="56">
                  <c:v>249.5966982928731</c:v>
                </c:pt>
                <c:pt idx="57">
                  <c:v>249.26195056024258</c:v>
                </c:pt>
                <c:pt idx="58">
                  <c:v>249.28597325988088</c:v>
                </c:pt>
                <c:pt idx="59">
                  <c:v>248.80593452794201</c:v>
                </c:pt>
                <c:pt idx="60">
                  <c:v>247.38156310565699</c:v>
                </c:pt>
                <c:pt idx="61">
                  <c:v>245.14874963373509</c:v>
                </c:pt>
                <c:pt idx="62">
                  <c:v>244.000058967558</c:v>
                </c:pt>
                <c:pt idx="63">
                  <c:v>244.588603990563</c:v>
                </c:pt>
                <c:pt idx="64">
                  <c:v>244.56625499987459</c:v>
                </c:pt>
                <c:pt idx="65">
                  <c:v>242.0609839967502</c:v>
                </c:pt>
                <c:pt idx="66">
                  <c:v>239.93663977874792</c:v>
                </c:pt>
                <c:pt idx="67">
                  <c:v>239.73701557490281</c:v>
                </c:pt>
                <c:pt idx="68">
                  <c:v>240.8476852269018</c:v>
                </c:pt>
                <c:pt idx="69">
                  <c:v>260.63537276445118</c:v>
                </c:pt>
                <c:pt idx="70">
                  <c:v>289.20605147131226</c:v>
                </c:pt>
                <c:pt idx="71">
                  <c:v>309.6694083679065</c:v>
                </c:pt>
                <c:pt idx="72">
                  <c:v>330.18743030034693</c:v>
                </c:pt>
                <c:pt idx="73">
                  <c:v>350.87386695784022</c:v>
                </c:pt>
                <c:pt idx="74">
                  <c:v>364.35036385543856</c:v>
                </c:pt>
                <c:pt idx="75">
                  <c:v>372.34900262002679</c:v>
                </c:pt>
                <c:pt idx="76">
                  <c:v>373.3826061581928</c:v>
                </c:pt>
                <c:pt idx="77">
                  <c:v>370.77750702753298</c:v>
                </c:pt>
                <c:pt idx="78">
                  <c:v>371.02974631450559</c:v>
                </c:pt>
                <c:pt idx="79">
                  <c:v>372.5471788817274</c:v>
                </c:pt>
                <c:pt idx="80">
                  <c:v>374.24449883226958</c:v>
                </c:pt>
                <c:pt idx="81">
                  <c:v>370.84882747214522</c:v>
                </c:pt>
                <c:pt idx="82">
                  <c:v>366.28129700165431</c:v>
                </c:pt>
                <c:pt idx="83">
                  <c:v>369.29938919729216</c:v>
                </c:pt>
                <c:pt idx="84">
                  <c:v>379.07200887645507</c:v>
                </c:pt>
                <c:pt idx="85">
                  <c:v>391.45168984879166</c:v>
                </c:pt>
                <c:pt idx="86">
                  <c:v>401.21875467500035</c:v>
                </c:pt>
                <c:pt idx="87">
                  <c:v>406.75314783717897</c:v>
                </c:pt>
                <c:pt idx="88">
                  <c:v>412.40170277987397</c:v>
                </c:pt>
                <c:pt idx="89">
                  <c:v>426.87471024755553</c:v>
                </c:pt>
                <c:pt idx="90">
                  <c:v>443.57898114465297</c:v>
                </c:pt>
                <c:pt idx="91">
                  <c:v>456.7241392996923</c:v>
                </c:pt>
                <c:pt idx="92">
                  <c:v>462.98425397700692</c:v>
                </c:pt>
                <c:pt idx="93">
                  <c:v>468.60125521714917</c:v>
                </c:pt>
                <c:pt idx="94">
                  <c:v>477.37556459273526</c:v>
                </c:pt>
                <c:pt idx="95">
                  <c:v>482.54808926958663</c:v>
                </c:pt>
                <c:pt idx="96">
                  <c:v>471.5738265709935</c:v>
                </c:pt>
                <c:pt idx="97">
                  <c:v>452.09156218663946</c:v>
                </c:pt>
                <c:pt idx="98">
                  <c:v>439.99656466265463</c:v>
                </c:pt>
                <c:pt idx="99">
                  <c:v>432.08967390303962</c:v>
                </c:pt>
                <c:pt idx="100">
                  <c:v>426.96950228337778</c:v>
                </c:pt>
                <c:pt idx="101">
                  <c:v>424.11807142406639</c:v>
                </c:pt>
                <c:pt idx="102">
                  <c:v>422.83531717550011</c:v>
                </c:pt>
                <c:pt idx="103">
                  <c:v>422.52923606376868</c:v>
                </c:pt>
                <c:pt idx="104">
                  <c:v>429.31968483796834</c:v>
                </c:pt>
                <c:pt idx="105">
                  <c:v>443.63372784174902</c:v>
                </c:pt>
                <c:pt idx="106">
                  <c:v>461.7851189465772</c:v>
                </c:pt>
                <c:pt idx="107">
                  <c:v>471.51229776147267</c:v>
                </c:pt>
                <c:pt idx="108">
                  <c:v>472.61848425605911</c:v>
                </c:pt>
                <c:pt idx="109">
                  <c:v>473.75815925546192</c:v>
                </c:pt>
                <c:pt idx="110">
                  <c:v>473.94239319384303</c:v>
                </c:pt>
                <c:pt idx="111">
                  <c:v>473.27722453197634</c:v>
                </c:pt>
                <c:pt idx="112">
                  <c:v>480.51620067261422</c:v>
                </c:pt>
                <c:pt idx="113">
                  <c:v>506.52449799019649</c:v>
                </c:pt>
                <c:pt idx="114">
                  <c:v>546.44936927795004</c:v>
                </c:pt>
                <c:pt idx="115">
                  <c:v>579.64977349923413</c:v>
                </c:pt>
                <c:pt idx="116">
                  <c:v>609.32385676575893</c:v>
                </c:pt>
                <c:pt idx="117">
                  <c:v>659.42565664170695</c:v>
                </c:pt>
                <c:pt idx="118">
                  <c:v>704.59184678464442</c:v>
                </c:pt>
                <c:pt idx="119">
                  <c:v>725.97403859042879</c:v>
                </c:pt>
                <c:pt idx="120">
                  <c:v>737.98406464650475</c:v>
                </c:pt>
                <c:pt idx="121">
                  <c:v>745.25623591148906</c:v>
                </c:pt>
                <c:pt idx="122">
                  <c:v>743.54223179213102</c:v>
                </c:pt>
                <c:pt idx="123">
                  <c:v>723.4884079776657</c:v>
                </c:pt>
                <c:pt idx="124">
                  <c:v>682.57900591933321</c:v>
                </c:pt>
                <c:pt idx="125">
                  <c:v>612.47610949939474</c:v>
                </c:pt>
                <c:pt idx="126">
                  <c:v>414.88141831382973</c:v>
                </c:pt>
                <c:pt idx="127">
                  <c:v>255.70795154358061</c:v>
                </c:pt>
                <c:pt idx="128">
                  <c:v>180.22851027074972</c:v>
                </c:pt>
                <c:pt idx="129">
                  <c:v>138.32494656528149</c:v>
                </c:pt>
                <c:pt idx="130">
                  <c:v>113.27229779923709</c:v>
                </c:pt>
                <c:pt idx="131">
                  <c:v>105.11222686492229</c:v>
                </c:pt>
                <c:pt idx="132">
                  <c:v>101.34420553150379</c:v>
                </c:pt>
                <c:pt idx="133">
                  <c:v>96.140016058381207</c:v>
                </c:pt>
                <c:pt idx="134">
                  <c:v>96.225782325611391</c:v>
                </c:pt>
                <c:pt idx="135">
                  <c:v>89.501950164171859</c:v>
                </c:pt>
                <c:pt idx="136">
                  <c:v>79.016354014148902</c:v>
                </c:pt>
                <c:pt idx="137">
                  <c:v>89.297361787373717</c:v>
                </c:pt>
                <c:pt idx="138">
                  <c:v>106.31670479035199</c:v>
                </c:pt>
                <c:pt idx="139">
                  <c:v>114.71333367090331</c:v>
                </c:pt>
                <c:pt idx="140">
                  <c:v>131.52048396784289</c:v>
                </c:pt>
                <c:pt idx="141">
                  <c:v>162.6220569091968</c:v>
                </c:pt>
                <c:pt idx="142">
                  <c:v>178.4315199022704</c:v>
                </c:pt>
                <c:pt idx="143">
                  <c:v>215.45173072679131</c:v>
                </c:pt>
                <c:pt idx="144">
                  <c:v>296.10048123931682</c:v>
                </c:pt>
                <c:pt idx="145">
                  <c:v>367.38169106845231</c:v>
                </c:pt>
                <c:pt idx="146">
                  <c:v>410.61505093201083</c:v>
                </c:pt>
                <c:pt idx="147">
                  <c:v>435.49227761120994</c:v>
                </c:pt>
                <c:pt idx="148">
                  <c:v>470.06159725593091</c:v>
                </c:pt>
                <c:pt idx="149">
                  <c:v>703.7147896929099</c:v>
                </c:pt>
                <c:pt idx="150">
                  <c:v>828.71214456379766</c:v>
                </c:pt>
                <c:pt idx="151">
                  <c:v>881.83640643671345</c:v>
                </c:pt>
                <c:pt idx="152">
                  <c:v>916.31481397218909</c:v>
                </c:pt>
                <c:pt idx="153">
                  <c:v>940.86857595271499</c:v>
                </c:pt>
                <c:pt idx="154">
                  <c:v>954.66263315877904</c:v>
                </c:pt>
                <c:pt idx="155">
                  <c:v>958.94852488260301</c:v>
                </c:pt>
                <c:pt idx="156">
                  <c:v>960.82364140925392</c:v>
                </c:pt>
                <c:pt idx="157">
                  <c:v>960.12199500736506</c:v>
                </c:pt>
                <c:pt idx="158">
                  <c:v>957.7228138346519</c:v>
                </c:pt>
                <c:pt idx="159">
                  <c:v>954.75495293645406</c:v>
                </c:pt>
                <c:pt idx="160">
                  <c:v>950.55322124293195</c:v>
                </c:pt>
                <c:pt idx="161">
                  <c:v>945.5014882971451</c:v>
                </c:pt>
                <c:pt idx="162">
                  <c:v>940.13148551926497</c:v>
                </c:pt>
                <c:pt idx="163">
                  <c:v>934.7521335891031</c:v>
                </c:pt>
                <c:pt idx="164">
                  <c:v>930.20990310964805</c:v>
                </c:pt>
                <c:pt idx="165">
                  <c:v>926.64436076692209</c:v>
                </c:pt>
                <c:pt idx="166">
                  <c:v>924.1202388606481</c:v>
                </c:pt>
                <c:pt idx="167">
                  <c:v>921.24618920908199</c:v>
                </c:pt>
                <c:pt idx="168">
                  <c:v>918.79123926135605</c:v>
                </c:pt>
                <c:pt idx="169">
                  <c:v>923.57473155437697</c:v>
                </c:pt>
                <c:pt idx="170">
                  <c:v>926.60022539766896</c:v>
                </c:pt>
                <c:pt idx="171">
                  <c:v>923.83938020195092</c:v>
                </c:pt>
                <c:pt idx="172">
                  <c:v>926.60723277483589</c:v>
                </c:pt>
                <c:pt idx="173">
                  <c:v>929.49704675602197</c:v>
                </c:pt>
                <c:pt idx="174">
                  <c:v>928.29049960391103</c:v>
                </c:pt>
                <c:pt idx="175">
                  <c:v>928.07964902886295</c:v>
                </c:pt>
                <c:pt idx="176">
                  <c:v>927.33093173357099</c:v>
                </c:pt>
                <c:pt idx="177">
                  <c:v>924.41069113238109</c:v>
                </c:pt>
                <c:pt idx="178">
                  <c:v>921.951353088612</c:v>
                </c:pt>
                <c:pt idx="179">
                  <c:v>920.88648430155899</c:v>
                </c:pt>
                <c:pt idx="180">
                  <c:v>920.20853978731793</c:v>
                </c:pt>
                <c:pt idx="181">
                  <c:v>920.937584918673</c:v>
                </c:pt>
                <c:pt idx="182">
                  <c:v>921.92679352909795</c:v>
                </c:pt>
                <c:pt idx="183">
                  <c:v>920.747599949304</c:v>
                </c:pt>
                <c:pt idx="184">
                  <c:v>919.00557895555801</c:v>
                </c:pt>
                <c:pt idx="185">
                  <c:v>917.85464955548105</c:v>
                </c:pt>
                <c:pt idx="186">
                  <c:v>917.18091742214699</c:v>
                </c:pt>
                <c:pt idx="187">
                  <c:v>916.33111425448203</c:v>
                </c:pt>
                <c:pt idx="188">
                  <c:v>917.71971360378302</c:v>
                </c:pt>
                <c:pt idx="189">
                  <c:v>919.71855163667692</c:v>
                </c:pt>
                <c:pt idx="190">
                  <c:v>918.99707943790793</c:v>
                </c:pt>
                <c:pt idx="191">
                  <c:v>916.53344740242903</c:v>
                </c:pt>
                <c:pt idx="192">
                  <c:v>913.84940895450302</c:v>
                </c:pt>
                <c:pt idx="193">
                  <c:v>912.74783498098191</c:v>
                </c:pt>
                <c:pt idx="194">
                  <c:v>912.29444548564504</c:v>
                </c:pt>
                <c:pt idx="195">
                  <c:v>911.67874630968595</c:v>
                </c:pt>
                <c:pt idx="196">
                  <c:v>909.6607627800031</c:v>
                </c:pt>
                <c:pt idx="197">
                  <c:v>907.04442625447496</c:v>
                </c:pt>
                <c:pt idx="198">
                  <c:v>905.49979266110404</c:v>
                </c:pt>
                <c:pt idx="199">
                  <c:v>904.44206917871111</c:v>
                </c:pt>
                <c:pt idx="200">
                  <c:v>904.29687493444794</c:v>
                </c:pt>
                <c:pt idx="201">
                  <c:v>904.80038787702904</c:v>
                </c:pt>
                <c:pt idx="202">
                  <c:v>901.113958203327</c:v>
                </c:pt>
                <c:pt idx="203">
                  <c:v>880.14595695168236</c:v>
                </c:pt>
                <c:pt idx="204">
                  <c:v>701.41973170057827</c:v>
                </c:pt>
                <c:pt idx="205">
                  <c:v>443.39423935859372</c:v>
                </c:pt>
                <c:pt idx="206">
                  <c:v>280.10972390589177</c:v>
                </c:pt>
                <c:pt idx="207">
                  <c:v>209.17965166931251</c:v>
                </c:pt>
                <c:pt idx="208">
                  <c:v>196.30248779399489</c:v>
                </c:pt>
                <c:pt idx="209">
                  <c:v>504.9559812708477</c:v>
                </c:pt>
                <c:pt idx="210">
                  <c:v>682.92922953478501</c:v>
                </c:pt>
                <c:pt idx="211">
                  <c:v>797.87710135434247</c:v>
                </c:pt>
                <c:pt idx="212">
                  <c:v>865.06395258540863</c:v>
                </c:pt>
                <c:pt idx="213">
                  <c:v>904.81364582753702</c:v>
                </c:pt>
                <c:pt idx="214">
                  <c:v>932.69947471693195</c:v>
                </c:pt>
                <c:pt idx="215">
                  <c:v>950.6531782370339</c:v>
                </c:pt>
                <c:pt idx="216">
                  <c:v>957.03999484020301</c:v>
                </c:pt>
                <c:pt idx="217">
                  <c:v>957.55809496147197</c:v>
                </c:pt>
                <c:pt idx="218">
                  <c:v>957.717372685599</c:v>
                </c:pt>
                <c:pt idx="219">
                  <c:v>958.17444241473004</c:v>
                </c:pt>
                <c:pt idx="220">
                  <c:v>956.64872660537708</c:v>
                </c:pt>
                <c:pt idx="221">
                  <c:v>751.06598620415309</c:v>
                </c:pt>
                <c:pt idx="222">
                  <c:v>692.97110886587132</c:v>
                </c:pt>
                <c:pt idx="223">
                  <c:v>726.78204159862321</c:v>
                </c:pt>
                <c:pt idx="224">
                  <c:v>463.97761174826366</c:v>
                </c:pt>
                <c:pt idx="225">
                  <c:v>338.71662711417866</c:v>
                </c:pt>
                <c:pt idx="226">
                  <c:v>294.85500919799762</c:v>
                </c:pt>
                <c:pt idx="227">
                  <c:v>453.74043840393421</c:v>
                </c:pt>
                <c:pt idx="228">
                  <c:v>643.3833824479575</c:v>
                </c:pt>
                <c:pt idx="229">
                  <c:v>723.45104333181894</c:v>
                </c:pt>
                <c:pt idx="230">
                  <c:v>729.26181593338868</c:v>
                </c:pt>
                <c:pt idx="231">
                  <c:v>546.78768691469577</c:v>
                </c:pt>
                <c:pt idx="232">
                  <c:v>482.55022709968677</c:v>
                </c:pt>
                <c:pt idx="233">
                  <c:v>467.54113180947837</c:v>
                </c:pt>
                <c:pt idx="234">
                  <c:v>491.0550554889756</c:v>
                </c:pt>
                <c:pt idx="235">
                  <c:v>556.08017582253058</c:v>
                </c:pt>
                <c:pt idx="236">
                  <c:v>554.46965694743574</c:v>
                </c:pt>
                <c:pt idx="237">
                  <c:v>385.6586359377618</c:v>
                </c:pt>
                <c:pt idx="238">
                  <c:v>293.86620555640292</c:v>
                </c:pt>
                <c:pt idx="239">
                  <c:v>274.89227182045829</c:v>
                </c:pt>
                <c:pt idx="240">
                  <c:v>300.12732341768162</c:v>
                </c:pt>
                <c:pt idx="241">
                  <c:v>311.12140352353924</c:v>
                </c:pt>
                <c:pt idx="242">
                  <c:v>320.23829711503976</c:v>
                </c:pt>
                <c:pt idx="243">
                  <c:v>314.04764226906991</c:v>
                </c:pt>
                <c:pt idx="244">
                  <c:v>312.08590039836417</c:v>
                </c:pt>
                <c:pt idx="245">
                  <c:v>341.92038074868634</c:v>
                </c:pt>
                <c:pt idx="246">
                  <c:v>400.64161612789167</c:v>
                </c:pt>
                <c:pt idx="247">
                  <c:v>427.03030380420722</c:v>
                </c:pt>
                <c:pt idx="248">
                  <c:v>418.24550689820461</c:v>
                </c:pt>
                <c:pt idx="249">
                  <c:v>436.14986367072504</c:v>
                </c:pt>
                <c:pt idx="250">
                  <c:v>511.27981028706154</c:v>
                </c:pt>
                <c:pt idx="251">
                  <c:v>599.52877938809547</c:v>
                </c:pt>
                <c:pt idx="252">
                  <c:v>662.65535777858099</c:v>
                </c:pt>
                <c:pt idx="253">
                  <c:v>702.69808585536896</c:v>
                </c:pt>
                <c:pt idx="254">
                  <c:v>719.95830554411634</c:v>
                </c:pt>
                <c:pt idx="255">
                  <c:v>739.91884878883161</c:v>
                </c:pt>
                <c:pt idx="256">
                  <c:v>660.27518394295498</c:v>
                </c:pt>
                <c:pt idx="257">
                  <c:v>570.77132730327719</c:v>
                </c:pt>
                <c:pt idx="258">
                  <c:v>553.63413670983357</c:v>
                </c:pt>
                <c:pt idx="259">
                  <c:v>542.42763071599802</c:v>
                </c:pt>
                <c:pt idx="260">
                  <c:v>509.80391224016216</c:v>
                </c:pt>
                <c:pt idx="261">
                  <c:v>530.7842883905937</c:v>
                </c:pt>
                <c:pt idx="262">
                  <c:v>495.42285984432027</c:v>
                </c:pt>
                <c:pt idx="263">
                  <c:v>393.53088814535698</c:v>
                </c:pt>
                <c:pt idx="264">
                  <c:v>321.2792283172617</c:v>
                </c:pt>
                <c:pt idx="265">
                  <c:v>271.18565939950292</c:v>
                </c:pt>
                <c:pt idx="266">
                  <c:v>233.98355389976641</c:v>
                </c:pt>
                <c:pt idx="267">
                  <c:v>189.43386027811019</c:v>
                </c:pt>
                <c:pt idx="268">
                  <c:v>137.50224407039161</c:v>
                </c:pt>
                <c:pt idx="269">
                  <c:v>100.3778270948673</c:v>
                </c:pt>
                <c:pt idx="270">
                  <c:v>80.644785011311242</c:v>
                </c:pt>
                <c:pt idx="271">
                  <c:v>71.007326204289569</c:v>
                </c:pt>
                <c:pt idx="272">
                  <c:v>67.670062882914067</c:v>
                </c:pt>
                <c:pt idx="273">
                  <c:v>69.086805866079843</c:v>
                </c:pt>
                <c:pt idx="274">
                  <c:v>55.11583003480623</c:v>
                </c:pt>
                <c:pt idx="275">
                  <c:v>23.030436876228901</c:v>
                </c:pt>
                <c:pt idx="276">
                  <c:v>0.80482184687771108</c:v>
                </c:pt>
              </c:numCache>
            </c:numRef>
          </c:val>
          <c:smooth val="0"/>
          <c:extLst>
            <c:ext xmlns:c16="http://schemas.microsoft.com/office/drawing/2014/chart" uri="{C3380CC4-5D6E-409C-BE32-E72D297353CC}">
              <c16:uniqueId val="{00000002-5657-47D3-96FF-FC062FC6B4FD}"/>
            </c:ext>
          </c:extLst>
        </c:ser>
        <c:dLbls>
          <c:showLegendKey val="0"/>
          <c:showVal val="0"/>
          <c:showCatName val="0"/>
          <c:showSerName val="0"/>
          <c:showPercent val="0"/>
          <c:showBubbleSize val="0"/>
        </c:dLbls>
        <c:smooth val="0"/>
        <c:axId val="1105642464"/>
        <c:axId val="2037066303"/>
      </c:lineChart>
      <c:catAx>
        <c:axId val="1105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37066303"/>
        <c:crosses val="autoZero"/>
        <c:auto val="1"/>
        <c:lblAlgn val="ctr"/>
        <c:lblOffset val="100"/>
        <c:noMultiLvlLbl val="0"/>
      </c:catAx>
      <c:valAx>
        <c:axId val="20370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056424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Belgium_Dordrecht_600LPF_125Ah!$H$1</c:f>
              <c:strCache>
                <c:ptCount val="1"/>
                <c:pt idx="0">
                  <c:v>Battery SoC (%)</c:v>
                </c:pt>
              </c:strCache>
            </c:strRef>
          </c:tx>
          <c:spPr>
            <a:ln w="0" cap="rnd">
              <a:solidFill>
                <a:schemeClr val="accent1"/>
              </a:solidFill>
              <a:round/>
            </a:ln>
            <a:effectLst/>
          </c:spPr>
          <c:marker>
            <c:symbol val="circle"/>
            <c:size val="5"/>
            <c:spPr>
              <a:solidFill>
                <a:schemeClr val="accent1"/>
              </a:solidFill>
              <a:ln w="0">
                <a:solidFill>
                  <a:schemeClr val="accent1"/>
                </a:solidFill>
              </a:ln>
              <a:effectLst/>
            </c:spPr>
          </c:marker>
          <c:xVal>
            <c:numRef>
              <c:f>Belgium_Dordrecht_600LPF_125Ah!$A$2:$A$278</c:f>
              <c:numCache>
                <c:formatCode>General</c:formatCode>
                <c:ptCount val="277"/>
                <c:pt idx="0">
                  <c:v>0</c:v>
                </c:pt>
                <c:pt idx="1">
                  <c:v>300</c:v>
                </c:pt>
                <c:pt idx="2">
                  <c:v>600</c:v>
                </c:pt>
                <c:pt idx="3">
                  <c:v>900</c:v>
                </c:pt>
                <c:pt idx="4">
                  <c:v>1200</c:v>
                </c:pt>
                <c:pt idx="5">
                  <c:v>1500</c:v>
                </c:pt>
                <c:pt idx="6">
                  <c:v>1800</c:v>
                </c:pt>
                <c:pt idx="7">
                  <c:v>2100</c:v>
                </c:pt>
                <c:pt idx="8">
                  <c:v>2400</c:v>
                </c:pt>
                <c:pt idx="9">
                  <c:v>2700</c:v>
                </c:pt>
                <c:pt idx="10">
                  <c:v>3000</c:v>
                </c:pt>
                <c:pt idx="11">
                  <c:v>3300</c:v>
                </c:pt>
                <c:pt idx="12">
                  <c:v>3600</c:v>
                </c:pt>
                <c:pt idx="13">
                  <c:v>3900</c:v>
                </c:pt>
                <c:pt idx="14">
                  <c:v>4200</c:v>
                </c:pt>
                <c:pt idx="15">
                  <c:v>4500</c:v>
                </c:pt>
                <c:pt idx="16">
                  <c:v>4800</c:v>
                </c:pt>
                <c:pt idx="17">
                  <c:v>5100</c:v>
                </c:pt>
                <c:pt idx="18">
                  <c:v>5400</c:v>
                </c:pt>
                <c:pt idx="19">
                  <c:v>5700</c:v>
                </c:pt>
                <c:pt idx="20">
                  <c:v>6000</c:v>
                </c:pt>
                <c:pt idx="21">
                  <c:v>6300</c:v>
                </c:pt>
                <c:pt idx="22">
                  <c:v>6600</c:v>
                </c:pt>
                <c:pt idx="23">
                  <c:v>6900</c:v>
                </c:pt>
                <c:pt idx="24">
                  <c:v>7200</c:v>
                </c:pt>
                <c:pt idx="25">
                  <c:v>7500</c:v>
                </c:pt>
                <c:pt idx="26">
                  <c:v>7800</c:v>
                </c:pt>
                <c:pt idx="27">
                  <c:v>8100</c:v>
                </c:pt>
                <c:pt idx="28">
                  <c:v>8400</c:v>
                </c:pt>
                <c:pt idx="29">
                  <c:v>8700</c:v>
                </c:pt>
                <c:pt idx="30">
                  <c:v>9000</c:v>
                </c:pt>
                <c:pt idx="31">
                  <c:v>9300</c:v>
                </c:pt>
                <c:pt idx="32">
                  <c:v>9600</c:v>
                </c:pt>
                <c:pt idx="33">
                  <c:v>9900</c:v>
                </c:pt>
                <c:pt idx="34">
                  <c:v>10200</c:v>
                </c:pt>
                <c:pt idx="35">
                  <c:v>10500</c:v>
                </c:pt>
                <c:pt idx="36">
                  <c:v>10800</c:v>
                </c:pt>
                <c:pt idx="37">
                  <c:v>11100</c:v>
                </c:pt>
                <c:pt idx="38">
                  <c:v>11400</c:v>
                </c:pt>
                <c:pt idx="39">
                  <c:v>11700</c:v>
                </c:pt>
                <c:pt idx="40">
                  <c:v>12000</c:v>
                </c:pt>
                <c:pt idx="41">
                  <c:v>12300</c:v>
                </c:pt>
                <c:pt idx="42">
                  <c:v>12600</c:v>
                </c:pt>
                <c:pt idx="43">
                  <c:v>12900</c:v>
                </c:pt>
                <c:pt idx="44">
                  <c:v>13200</c:v>
                </c:pt>
                <c:pt idx="45">
                  <c:v>13500</c:v>
                </c:pt>
                <c:pt idx="46">
                  <c:v>13800</c:v>
                </c:pt>
                <c:pt idx="47">
                  <c:v>14100</c:v>
                </c:pt>
                <c:pt idx="48">
                  <c:v>14400</c:v>
                </c:pt>
                <c:pt idx="49">
                  <c:v>14700</c:v>
                </c:pt>
                <c:pt idx="50">
                  <c:v>15000</c:v>
                </c:pt>
                <c:pt idx="51">
                  <c:v>15300</c:v>
                </c:pt>
                <c:pt idx="52">
                  <c:v>15600</c:v>
                </c:pt>
                <c:pt idx="53">
                  <c:v>15900</c:v>
                </c:pt>
                <c:pt idx="54">
                  <c:v>16200</c:v>
                </c:pt>
                <c:pt idx="55">
                  <c:v>16500</c:v>
                </c:pt>
                <c:pt idx="56">
                  <c:v>16800</c:v>
                </c:pt>
                <c:pt idx="57">
                  <c:v>17100</c:v>
                </c:pt>
                <c:pt idx="58">
                  <c:v>17400</c:v>
                </c:pt>
                <c:pt idx="59">
                  <c:v>17700</c:v>
                </c:pt>
                <c:pt idx="60">
                  <c:v>18000</c:v>
                </c:pt>
                <c:pt idx="61">
                  <c:v>18300</c:v>
                </c:pt>
                <c:pt idx="62">
                  <c:v>18600</c:v>
                </c:pt>
                <c:pt idx="63">
                  <c:v>18900</c:v>
                </c:pt>
                <c:pt idx="64">
                  <c:v>19200</c:v>
                </c:pt>
                <c:pt idx="65">
                  <c:v>19500</c:v>
                </c:pt>
                <c:pt idx="66">
                  <c:v>19800</c:v>
                </c:pt>
                <c:pt idx="67">
                  <c:v>20100</c:v>
                </c:pt>
                <c:pt idx="68">
                  <c:v>20400</c:v>
                </c:pt>
                <c:pt idx="69">
                  <c:v>20700</c:v>
                </c:pt>
                <c:pt idx="70">
                  <c:v>21000</c:v>
                </c:pt>
                <c:pt idx="71">
                  <c:v>21300</c:v>
                </c:pt>
                <c:pt idx="72">
                  <c:v>21600</c:v>
                </c:pt>
                <c:pt idx="73">
                  <c:v>21900</c:v>
                </c:pt>
                <c:pt idx="74">
                  <c:v>22200</c:v>
                </c:pt>
                <c:pt idx="75">
                  <c:v>22500</c:v>
                </c:pt>
                <c:pt idx="76">
                  <c:v>22800</c:v>
                </c:pt>
                <c:pt idx="77">
                  <c:v>23100</c:v>
                </c:pt>
                <c:pt idx="78">
                  <c:v>23400</c:v>
                </c:pt>
                <c:pt idx="79">
                  <c:v>23700</c:v>
                </c:pt>
                <c:pt idx="80">
                  <c:v>24000</c:v>
                </c:pt>
                <c:pt idx="81">
                  <c:v>24300</c:v>
                </c:pt>
                <c:pt idx="82">
                  <c:v>24600</c:v>
                </c:pt>
                <c:pt idx="83">
                  <c:v>24900</c:v>
                </c:pt>
                <c:pt idx="84">
                  <c:v>25200</c:v>
                </c:pt>
                <c:pt idx="85">
                  <c:v>25500</c:v>
                </c:pt>
                <c:pt idx="86">
                  <c:v>25800</c:v>
                </c:pt>
                <c:pt idx="87">
                  <c:v>26100</c:v>
                </c:pt>
                <c:pt idx="88">
                  <c:v>26400</c:v>
                </c:pt>
                <c:pt idx="89">
                  <c:v>26700</c:v>
                </c:pt>
                <c:pt idx="90">
                  <c:v>27000</c:v>
                </c:pt>
                <c:pt idx="91">
                  <c:v>27300</c:v>
                </c:pt>
                <c:pt idx="92">
                  <c:v>27600</c:v>
                </c:pt>
                <c:pt idx="93">
                  <c:v>27900</c:v>
                </c:pt>
                <c:pt idx="94">
                  <c:v>28200</c:v>
                </c:pt>
                <c:pt idx="95">
                  <c:v>28500</c:v>
                </c:pt>
                <c:pt idx="96">
                  <c:v>28800</c:v>
                </c:pt>
                <c:pt idx="97">
                  <c:v>29100</c:v>
                </c:pt>
                <c:pt idx="98">
                  <c:v>29400</c:v>
                </c:pt>
                <c:pt idx="99">
                  <c:v>29700</c:v>
                </c:pt>
                <c:pt idx="100">
                  <c:v>30000</c:v>
                </c:pt>
                <c:pt idx="101">
                  <c:v>30300</c:v>
                </c:pt>
                <c:pt idx="102">
                  <c:v>30600</c:v>
                </c:pt>
                <c:pt idx="103">
                  <c:v>30900</c:v>
                </c:pt>
                <c:pt idx="104">
                  <c:v>31200</c:v>
                </c:pt>
                <c:pt idx="105">
                  <c:v>31500</c:v>
                </c:pt>
                <c:pt idx="106">
                  <c:v>31800</c:v>
                </c:pt>
                <c:pt idx="107">
                  <c:v>32100</c:v>
                </c:pt>
                <c:pt idx="108">
                  <c:v>32400</c:v>
                </c:pt>
                <c:pt idx="109">
                  <c:v>32700</c:v>
                </c:pt>
                <c:pt idx="110">
                  <c:v>33000</c:v>
                </c:pt>
                <c:pt idx="111">
                  <c:v>33300</c:v>
                </c:pt>
                <c:pt idx="112">
                  <c:v>33600</c:v>
                </c:pt>
                <c:pt idx="113">
                  <c:v>33900</c:v>
                </c:pt>
                <c:pt idx="114">
                  <c:v>34200</c:v>
                </c:pt>
                <c:pt idx="115">
                  <c:v>34500</c:v>
                </c:pt>
                <c:pt idx="116">
                  <c:v>34800</c:v>
                </c:pt>
                <c:pt idx="117">
                  <c:v>35100</c:v>
                </c:pt>
                <c:pt idx="118">
                  <c:v>35400</c:v>
                </c:pt>
                <c:pt idx="119">
                  <c:v>35700</c:v>
                </c:pt>
                <c:pt idx="120">
                  <c:v>36000</c:v>
                </c:pt>
                <c:pt idx="121">
                  <c:v>36300</c:v>
                </c:pt>
                <c:pt idx="122">
                  <c:v>36600</c:v>
                </c:pt>
                <c:pt idx="123">
                  <c:v>36900</c:v>
                </c:pt>
                <c:pt idx="124">
                  <c:v>37200</c:v>
                </c:pt>
                <c:pt idx="125">
                  <c:v>37500</c:v>
                </c:pt>
                <c:pt idx="126">
                  <c:v>37800</c:v>
                </c:pt>
                <c:pt idx="127">
                  <c:v>38100</c:v>
                </c:pt>
                <c:pt idx="128">
                  <c:v>38400</c:v>
                </c:pt>
                <c:pt idx="129">
                  <c:v>38700</c:v>
                </c:pt>
                <c:pt idx="130">
                  <c:v>39000</c:v>
                </c:pt>
                <c:pt idx="131">
                  <c:v>39300</c:v>
                </c:pt>
                <c:pt idx="132">
                  <c:v>39600</c:v>
                </c:pt>
                <c:pt idx="133">
                  <c:v>39900</c:v>
                </c:pt>
                <c:pt idx="134">
                  <c:v>40200</c:v>
                </c:pt>
                <c:pt idx="135">
                  <c:v>40500</c:v>
                </c:pt>
                <c:pt idx="136">
                  <c:v>40800</c:v>
                </c:pt>
                <c:pt idx="137">
                  <c:v>41100</c:v>
                </c:pt>
                <c:pt idx="138">
                  <c:v>41400</c:v>
                </c:pt>
                <c:pt idx="139">
                  <c:v>41700</c:v>
                </c:pt>
                <c:pt idx="140">
                  <c:v>42000</c:v>
                </c:pt>
                <c:pt idx="141">
                  <c:v>42300</c:v>
                </c:pt>
                <c:pt idx="142">
                  <c:v>42600</c:v>
                </c:pt>
                <c:pt idx="143">
                  <c:v>42900</c:v>
                </c:pt>
                <c:pt idx="144">
                  <c:v>43200</c:v>
                </c:pt>
                <c:pt idx="145">
                  <c:v>43500</c:v>
                </c:pt>
                <c:pt idx="146">
                  <c:v>43800</c:v>
                </c:pt>
                <c:pt idx="147">
                  <c:v>44100</c:v>
                </c:pt>
                <c:pt idx="148">
                  <c:v>44400</c:v>
                </c:pt>
                <c:pt idx="149">
                  <c:v>44700</c:v>
                </c:pt>
                <c:pt idx="150">
                  <c:v>45000</c:v>
                </c:pt>
                <c:pt idx="151">
                  <c:v>45300</c:v>
                </c:pt>
                <c:pt idx="152">
                  <c:v>45600</c:v>
                </c:pt>
                <c:pt idx="153">
                  <c:v>45900</c:v>
                </c:pt>
                <c:pt idx="154">
                  <c:v>46200</c:v>
                </c:pt>
                <c:pt idx="155">
                  <c:v>46500</c:v>
                </c:pt>
                <c:pt idx="156">
                  <c:v>46800</c:v>
                </c:pt>
                <c:pt idx="157">
                  <c:v>47100</c:v>
                </c:pt>
                <c:pt idx="158">
                  <c:v>47400</c:v>
                </c:pt>
                <c:pt idx="159">
                  <c:v>47700</c:v>
                </c:pt>
                <c:pt idx="160">
                  <c:v>48000</c:v>
                </c:pt>
                <c:pt idx="161">
                  <c:v>48300</c:v>
                </c:pt>
                <c:pt idx="162">
                  <c:v>48600</c:v>
                </c:pt>
                <c:pt idx="163">
                  <c:v>48900</c:v>
                </c:pt>
                <c:pt idx="164">
                  <c:v>49200</c:v>
                </c:pt>
                <c:pt idx="165">
                  <c:v>49500</c:v>
                </c:pt>
                <c:pt idx="166">
                  <c:v>49800</c:v>
                </c:pt>
                <c:pt idx="167">
                  <c:v>50100</c:v>
                </c:pt>
                <c:pt idx="168">
                  <c:v>50400</c:v>
                </c:pt>
                <c:pt idx="169">
                  <c:v>50700</c:v>
                </c:pt>
                <c:pt idx="170">
                  <c:v>51000</c:v>
                </c:pt>
                <c:pt idx="171">
                  <c:v>51300</c:v>
                </c:pt>
                <c:pt idx="172">
                  <c:v>51600</c:v>
                </c:pt>
                <c:pt idx="173">
                  <c:v>51900</c:v>
                </c:pt>
                <c:pt idx="174">
                  <c:v>52200</c:v>
                </c:pt>
                <c:pt idx="175">
                  <c:v>52500</c:v>
                </c:pt>
                <c:pt idx="176">
                  <c:v>52800</c:v>
                </c:pt>
                <c:pt idx="177">
                  <c:v>53100</c:v>
                </c:pt>
                <c:pt idx="178">
                  <c:v>53400</c:v>
                </c:pt>
                <c:pt idx="179">
                  <c:v>53700</c:v>
                </c:pt>
                <c:pt idx="180">
                  <c:v>54000</c:v>
                </c:pt>
                <c:pt idx="181">
                  <c:v>54300</c:v>
                </c:pt>
                <c:pt idx="182">
                  <c:v>54600</c:v>
                </c:pt>
                <c:pt idx="183">
                  <c:v>54900</c:v>
                </c:pt>
                <c:pt idx="184">
                  <c:v>55200</c:v>
                </c:pt>
                <c:pt idx="185">
                  <c:v>55500</c:v>
                </c:pt>
                <c:pt idx="186">
                  <c:v>55800</c:v>
                </c:pt>
                <c:pt idx="187">
                  <c:v>56100</c:v>
                </c:pt>
                <c:pt idx="188">
                  <c:v>56400</c:v>
                </c:pt>
                <c:pt idx="189">
                  <c:v>56700</c:v>
                </c:pt>
                <c:pt idx="190">
                  <c:v>57000</c:v>
                </c:pt>
                <c:pt idx="191">
                  <c:v>57300</c:v>
                </c:pt>
                <c:pt idx="192">
                  <c:v>57600</c:v>
                </c:pt>
                <c:pt idx="193">
                  <c:v>57900</c:v>
                </c:pt>
                <c:pt idx="194">
                  <c:v>58200</c:v>
                </c:pt>
                <c:pt idx="195">
                  <c:v>58500</c:v>
                </c:pt>
                <c:pt idx="196">
                  <c:v>58800</c:v>
                </c:pt>
                <c:pt idx="197">
                  <c:v>59100</c:v>
                </c:pt>
                <c:pt idx="198">
                  <c:v>59400</c:v>
                </c:pt>
                <c:pt idx="199">
                  <c:v>59700</c:v>
                </c:pt>
                <c:pt idx="200">
                  <c:v>60000</c:v>
                </c:pt>
                <c:pt idx="201">
                  <c:v>60300</c:v>
                </c:pt>
                <c:pt idx="202">
                  <c:v>60600</c:v>
                </c:pt>
                <c:pt idx="203">
                  <c:v>60900</c:v>
                </c:pt>
                <c:pt idx="204">
                  <c:v>61200</c:v>
                </c:pt>
                <c:pt idx="205">
                  <c:v>61500</c:v>
                </c:pt>
                <c:pt idx="206">
                  <c:v>61800</c:v>
                </c:pt>
                <c:pt idx="207">
                  <c:v>62100</c:v>
                </c:pt>
                <c:pt idx="208">
                  <c:v>62400</c:v>
                </c:pt>
                <c:pt idx="209">
                  <c:v>62700</c:v>
                </c:pt>
                <c:pt idx="210">
                  <c:v>63000</c:v>
                </c:pt>
                <c:pt idx="211">
                  <c:v>63300</c:v>
                </c:pt>
                <c:pt idx="212">
                  <c:v>63600</c:v>
                </c:pt>
                <c:pt idx="213">
                  <c:v>63900</c:v>
                </c:pt>
                <c:pt idx="214">
                  <c:v>64200</c:v>
                </c:pt>
                <c:pt idx="215">
                  <c:v>64500</c:v>
                </c:pt>
                <c:pt idx="216">
                  <c:v>64800</c:v>
                </c:pt>
                <c:pt idx="217">
                  <c:v>65100</c:v>
                </c:pt>
                <c:pt idx="218">
                  <c:v>65400</c:v>
                </c:pt>
                <c:pt idx="219">
                  <c:v>65700</c:v>
                </c:pt>
                <c:pt idx="220">
                  <c:v>66000</c:v>
                </c:pt>
                <c:pt idx="221">
                  <c:v>66300</c:v>
                </c:pt>
                <c:pt idx="222">
                  <c:v>66600</c:v>
                </c:pt>
                <c:pt idx="223">
                  <c:v>66900</c:v>
                </c:pt>
                <c:pt idx="224">
                  <c:v>67200</c:v>
                </c:pt>
                <c:pt idx="225">
                  <c:v>67500</c:v>
                </c:pt>
                <c:pt idx="226">
                  <c:v>67800</c:v>
                </c:pt>
                <c:pt idx="227">
                  <c:v>68100</c:v>
                </c:pt>
                <c:pt idx="228">
                  <c:v>68400</c:v>
                </c:pt>
                <c:pt idx="229">
                  <c:v>68700</c:v>
                </c:pt>
                <c:pt idx="230">
                  <c:v>69000</c:v>
                </c:pt>
                <c:pt idx="231">
                  <c:v>69300</c:v>
                </c:pt>
                <c:pt idx="232">
                  <c:v>69600</c:v>
                </c:pt>
                <c:pt idx="233">
                  <c:v>69900</c:v>
                </c:pt>
                <c:pt idx="234">
                  <c:v>70200</c:v>
                </c:pt>
                <c:pt idx="235">
                  <c:v>70500</c:v>
                </c:pt>
                <c:pt idx="236">
                  <c:v>70800</c:v>
                </c:pt>
                <c:pt idx="237">
                  <c:v>71100</c:v>
                </c:pt>
                <c:pt idx="238">
                  <c:v>71400</c:v>
                </c:pt>
                <c:pt idx="239">
                  <c:v>71700</c:v>
                </c:pt>
                <c:pt idx="240">
                  <c:v>72000</c:v>
                </c:pt>
                <c:pt idx="241">
                  <c:v>72300</c:v>
                </c:pt>
                <c:pt idx="242">
                  <c:v>72600</c:v>
                </c:pt>
                <c:pt idx="243">
                  <c:v>72900</c:v>
                </c:pt>
                <c:pt idx="244">
                  <c:v>73200</c:v>
                </c:pt>
                <c:pt idx="245">
                  <c:v>73500</c:v>
                </c:pt>
                <c:pt idx="246">
                  <c:v>73800</c:v>
                </c:pt>
                <c:pt idx="247">
                  <c:v>74100</c:v>
                </c:pt>
                <c:pt idx="248">
                  <c:v>74400</c:v>
                </c:pt>
                <c:pt idx="249">
                  <c:v>74700</c:v>
                </c:pt>
                <c:pt idx="250">
                  <c:v>75000</c:v>
                </c:pt>
                <c:pt idx="251">
                  <c:v>75300</c:v>
                </c:pt>
                <c:pt idx="252">
                  <c:v>75600</c:v>
                </c:pt>
                <c:pt idx="253">
                  <c:v>75900</c:v>
                </c:pt>
                <c:pt idx="254">
                  <c:v>76200</c:v>
                </c:pt>
                <c:pt idx="255">
                  <c:v>76500</c:v>
                </c:pt>
                <c:pt idx="256">
                  <c:v>76800</c:v>
                </c:pt>
                <c:pt idx="257">
                  <c:v>77100</c:v>
                </c:pt>
                <c:pt idx="258">
                  <c:v>77400</c:v>
                </c:pt>
                <c:pt idx="259">
                  <c:v>77700</c:v>
                </c:pt>
                <c:pt idx="260">
                  <c:v>78000</c:v>
                </c:pt>
                <c:pt idx="261">
                  <c:v>78300</c:v>
                </c:pt>
                <c:pt idx="262">
                  <c:v>78600</c:v>
                </c:pt>
                <c:pt idx="263">
                  <c:v>78900</c:v>
                </c:pt>
                <c:pt idx="264">
                  <c:v>79200</c:v>
                </c:pt>
                <c:pt idx="265">
                  <c:v>79500</c:v>
                </c:pt>
                <c:pt idx="266">
                  <c:v>79800</c:v>
                </c:pt>
                <c:pt idx="267">
                  <c:v>80100</c:v>
                </c:pt>
                <c:pt idx="268">
                  <c:v>80400</c:v>
                </c:pt>
                <c:pt idx="269">
                  <c:v>80700</c:v>
                </c:pt>
                <c:pt idx="270">
                  <c:v>81000</c:v>
                </c:pt>
                <c:pt idx="271">
                  <c:v>81300</c:v>
                </c:pt>
                <c:pt idx="272">
                  <c:v>81600</c:v>
                </c:pt>
                <c:pt idx="273">
                  <c:v>81900</c:v>
                </c:pt>
                <c:pt idx="274">
                  <c:v>82200</c:v>
                </c:pt>
                <c:pt idx="275">
                  <c:v>82500</c:v>
                </c:pt>
                <c:pt idx="276">
                  <c:v>82800</c:v>
                </c:pt>
              </c:numCache>
            </c:numRef>
          </c:xVal>
          <c:yVal>
            <c:numRef>
              <c:f>Belgium_Dordrecht_600LPF_125Ah!$H$2:$H$278</c:f>
              <c:numCache>
                <c:formatCode>General</c:formatCode>
                <c:ptCount val="277"/>
                <c:pt idx="0">
                  <c:v>50</c:v>
                </c:pt>
                <c:pt idx="1">
                  <c:v>50.5428687088679</c:v>
                </c:pt>
                <c:pt idx="2">
                  <c:v>50.234001159763999</c:v>
                </c:pt>
                <c:pt idx="3">
                  <c:v>48.278260499613197</c:v>
                </c:pt>
                <c:pt idx="4">
                  <c:v>45.984932178597703</c:v>
                </c:pt>
                <c:pt idx="5">
                  <c:v>44.445618181919897</c:v>
                </c:pt>
                <c:pt idx="6">
                  <c:v>43.257533969504401</c:v>
                </c:pt>
                <c:pt idx="7">
                  <c:v>42.778195618741996</c:v>
                </c:pt>
                <c:pt idx="8">
                  <c:v>43.230202508221304</c:v>
                </c:pt>
                <c:pt idx="9">
                  <c:v>43.826877492856497</c:v>
                </c:pt>
                <c:pt idx="10">
                  <c:v>42.4088753807914</c:v>
                </c:pt>
                <c:pt idx="11">
                  <c:v>41.9522211459498</c:v>
                </c:pt>
                <c:pt idx="12">
                  <c:v>44.317612531614103</c:v>
                </c:pt>
                <c:pt idx="13">
                  <c:v>46.714131452375</c:v>
                </c:pt>
                <c:pt idx="14">
                  <c:v>48.2445072625584</c:v>
                </c:pt>
                <c:pt idx="15">
                  <c:v>49.189641909994798</c:v>
                </c:pt>
                <c:pt idx="16">
                  <c:v>49.737756213661697</c:v>
                </c:pt>
                <c:pt idx="17">
                  <c:v>50.098428145170402</c:v>
                </c:pt>
                <c:pt idx="18">
                  <c:v>50.3593880737182</c:v>
                </c:pt>
                <c:pt idx="19">
                  <c:v>50.490898917891698</c:v>
                </c:pt>
                <c:pt idx="20">
                  <c:v>50.490009298901199</c:v>
                </c:pt>
                <c:pt idx="21">
                  <c:v>50.388455192609001</c:v>
                </c:pt>
                <c:pt idx="22">
                  <c:v>50.177510786296999</c:v>
                </c:pt>
                <c:pt idx="23">
                  <c:v>49.975332065537003</c:v>
                </c:pt>
                <c:pt idx="24">
                  <c:v>49.866862283680803</c:v>
                </c:pt>
                <c:pt idx="25">
                  <c:v>49.799607959768601</c:v>
                </c:pt>
                <c:pt idx="26">
                  <c:v>49.793149369741698</c:v>
                </c:pt>
                <c:pt idx="27">
                  <c:v>49.9221589490217</c:v>
                </c:pt>
                <c:pt idx="28">
                  <c:v>49.931734769700697</c:v>
                </c:pt>
                <c:pt idx="29">
                  <c:v>49.681906007952598</c:v>
                </c:pt>
                <c:pt idx="30">
                  <c:v>49.4001337637999</c:v>
                </c:pt>
                <c:pt idx="31">
                  <c:v>48.876809626423203</c:v>
                </c:pt>
                <c:pt idx="32">
                  <c:v>48.897036370035103</c:v>
                </c:pt>
                <c:pt idx="33">
                  <c:v>49.204625738612997</c:v>
                </c:pt>
                <c:pt idx="34">
                  <c:v>49.011009773341698</c:v>
                </c:pt>
                <c:pt idx="35">
                  <c:v>49.242794692083699</c:v>
                </c:pt>
                <c:pt idx="36">
                  <c:v>49.7366822800278</c:v>
                </c:pt>
                <c:pt idx="37">
                  <c:v>50.111397756343898</c:v>
                </c:pt>
                <c:pt idx="38">
                  <c:v>50.346229723145797</c:v>
                </c:pt>
                <c:pt idx="39">
                  <c:v>50.3264798572269</c:v>
                </c:pt>
                <c:pt idx="40">
                  <c:v>49.960098487405503</c:v>
                </c:pt>
                <c:pt idx="41">
                  <c:v>49.084743348231001</c:v>
                </c:pt>
                <c:pt idx="42">
                  <c:v>47.337486314122799</c:v>
                </c:pt>
                <c:pt idx="43">
                  <c:v>45.686543400865801</c:v>
                </c:pt>
                <c:pt idx="44">
                  <c:v>44.923983021608798</c:v>
                </c:pt>
                <c:pt idx="45">
                  <c:v>44.747846391779703</c:v>
                </c:pt>
                <c:pt idx="46">
                  <c:v>44.974231426224698</c:v>
                </c:pt>
                <c:pt idx="47">
                  <c:v>45.388449212595802</c:v>
                </c:pt>
                <c:pt idx="48">
                  <c:v>45.796414245251</c:v>
                </c:pt>
                <c:pt idx="49">
                  <c:v>46.218767788345701</c:v>
                </c:pt>
                <c:pt idx="50">
                  <c:v>46.675403161297602</c:v>
                </c:pt>
                <c:pt idx="51">
                  <c:v>47.128658454633502</c:v>
                </c:pt>
                <c:pt idx="52">
                  <c:v>47.568092802703397</c:v>
                </c:pt>
                <c:pt idx="53">
                  <c:v>47.975530930936898</c:v>
                </c:pt>
                <c:pt idx="54">
                  <c:v>48.310719366596601</c:v>
                </c:pt>
                <c:pt idx="55">
                  <c:v>48.561020463170102</c:v>
                </c:pt>
                <c:pt idx="56">
                  <c:v>48.7503839160794</c:v>
                </c:pt>
                <c:pt idx="57">
                  <c:v>48.895476972450503</c:v>
                </c:pt>
                <c:pt idx="58">
                  <c:v>49.055901714541299</c:v>
                </c:pt>
                <c:pt idx="59">
                  <c:v>49.2552774873757</c:v>
                </c:pt>
                <c:pt idx="60">
                  <c:v>49.481118142243297</c:v>
                </c:pt>
                <c:pt idx="61">
                  <c:v>49.610445397031697</c:v>
                </c:pt>
                <c:pt idx="62">
                  <c:v>49.619270800270499</c:v>
                </c:pt>
                <c:pt idx="63">
                  <c:v>49.666959142984197</c:v>
                </c:pt>
                <c:pt idx="64">
                  <c:v>49.862886311919901</c:v>
                </c:pt>
                <c:pt idx="65">
                  <c:v>50.006833966073899</c:v>
                </c:pt>
                <c:pt idx="66">
                  <c:v>50.0177106738414</c:v>
                </c:pt>
                <c:pt idx="67">
                  <c:v>49.945763957199802</c:v>
                </c:pt>
                <c:pt idx="68">
                  <c:v>48.701840109090902</c:v>
                </c:pt>
                <c:pt idx="69">
                  <c:v>47.0858334415231</c:v>
                </c:pt>
                <c:pt idx="70">
                  <c:v>46.146812596551101</c:v>
                </c:pt>
                <c:pt idx="71">
                  <c:v>45.296485506170598</c:v>
                </c:pt>
                <c:pt idx="72">
                  <c:v>44.5314715797346</c:v>
                </c:pt>
                <c:pt idx="73">
                  <c:v>44.318425688241902</c:v>
                </c:pt>
                <c:pt idx="74">
                  <c:v>44.470518370969003</c:v>
                </c:pt>
                <c:pt idx="75">
                  <c:v>45.065971990694699</c:v>
                </c:pt>
                <c:pt idx="76">
                  <c:v>45.810200879506098</c:v>
                </c:pt>
                <c:pt idx="77">
                  <c:v>46.2843288006842</c:v>
                </c:pt>
                <c:pt idx="78">
                  <c:v>46.621998745018999</c:v>
                </c:pt>
                <c:pt idx="79">
                  <c:v>46.909450947038302</c:v>
                </c:pt>
                <c:pt idx="80">
                  <c:v>47.501682362128101</c:v>
                </c:pt>
                <c:pt idx="81">
                  <c:v>48.0841494869942</c:v>
                </c:pt>
                <c:pt idx="82">
                  <c:v>48.105296705439301</c:v>
                </c:pt>
                <c:pt idx="83">
                  <c:v>47.690322134982502</c:v>
                </c:pt>
                <c:pt idx="84">
                  <c:v>47.155656940578602</c:v>
                </c:pt>
                <c:pt idx="85">
                  <c:v>46.857185167292698</c:v>
                </c:pt>
                <c:pt idx="86">
                  <c:v>46.866831707832802</c:v>
                </c:pt>
                <c:pt idx="87">
                  <c:v>46.860505139223598</c:v>
                </c:pt>
                <c:pt idx="88">
                  <c:v>46.258357413994702</c:v>
                </c:pt>
                <c:pt idx="89">
                  <c:v>45.595046529450499</c:v>
                </c:pt>
                <c:pt idx="90">
                  <c:v>45.2313039309578</c:v>
                </c:pt>
                <c:pt idx="91">
                  <c:v>45.385031394549003</c:v>
                </c:pt>
                <c:pt idx="92">
                  <c:v>45.536310931778502</c:v>
                </c:pt>
                <c:pt idx="93">
                  <c:v>45.470091704780799</c:v>
                </c:pt>
                <c:pt idx="94">
                  <c:v>45.654821985157902</c:v>
                </c:pt>
                <c:pt idx="95">
                  <c:v>46.941183095641797</c:v>
                </c:pt>
                <c:pt idx="96">
                  <c:v>48.6039738136392</c:v>
                </c:pt>
                <c:pt idx="97">
                  <c:v>49.569507144375699</c:v>
                </c:pt>
                <c:pt idx="98">
                  <c:v>50.143806524113003</c:v>
                </c:pt>
                <c:pt idx="99">
                  <c:v>50.462996185622899</c:v>
                </c:pt>
                <c:pt idx="100">
                  <c:v>50.595960569197601</c:v>
                </c:pt>
                <c:pt idx="101">
                  <c:v>50.6088780956485</c:v>
                </c:pt>
                <c:pt idx="102">
                  <c:v>50.557276464283603</c:v>
                </c:pt>
                <c:pt idx="103">
                  <c:v>50.027846297823402</c:v>
                </c:pt>
                <c:pt idx="104">
                  <c:v>49.068624886788299</c:v>
                </c:pt>
                <c:pt idx="105">
                  <c:v>47.9545420301489</c:v>
                </c:pt>
                <c:pt idx="106">
                  <c:v>47.560313298250598</c:v>
                </c:pt>
                <c:pt idx="107">
                  <c:v>47.7704154514945</c:v>
                </c:pt>
                <c:pt idx="108">
                  <c:v>47.956801144712202</c:v>
                </c:pt>
                <c:pt idx="109">
                  <c:v>48.184971177129398</c:v>
                </c:pt>
                <c:pt idx="110">
                  <c:v>48.444638853382401</c:v>
                </c:pt>
                <c:pt idx="111">
                  <c:v>48.117988052488698</c:v>
                </c:pt>
                <c:pt idx="112">
                  <c:v>46.5336615548783</c:v>
                </c:pt>
                <c:pt idx="113">
                  <c:v>44.149436802073303</c:v>
                </c:pt>
                <c:pt idx="114">
                  <c:v>42.4994315986374</c:v>
                </c:pt>
                <c:pt idx="115">
                  <c:v>41.219997047376602</c:v>
                </c:pt>
                <c:pt idx="116">
                  <c:v>38.496581277356597</c:v>
                </c:pt>
                <c:pt idx="117">
                  <c:v>36.438253464339198</c:v>
                </c:pt>
                <c:pt idx="118">
                  <c:v>36.378285244694702</c:v>
                </c:pt>
                <c:pt idx="119">
                  <c:v>37.035396087077103</c:v>
                </c:pt>
                <c:pt idx="120">
                  <c:v>37.985019578668201</c:v>
                </c:pt>
                <c:pt idx="121">
                  <c:v>39.552677295341503</c:v>
                </c:pt>
                <c:pt idx="122">
                  <c:v>42.401936443713602</c:v>
                </c:pt>
                <c:pt idx="123">
                  <c:v>46.492298627961802</c:v>
                </c:pt>
                <c:pt idx="124">
                  <c:v>52.0859985996196</c:v>
                </c:pt>
                <c:pt idx="125">
                  <c:v>57.907939228348503</c:v>
                </c:pt>
                <c:pt idx="126">
                  <c:v>62.833919400163502</c:v>
                </c:pt>
                <c:pt idx="127">
                  <c:v>65.777973682688497</c:v>
                </c:pt>
                <c:pt idx="128">
                  <c:v>66.418486835402007</c:v>
                </c:pt>
                <c:pt idx="129">
                  <c:v>65.975427971219503</c:v>
                </c:pt>
                <c:pt idx="130">
                  <c:v>64.573234138260801</c:v>
                </c:pt>
                <c:pt idx="131">
                  <c:v>63.089416625303599</c:v>
                </c:pt>
                <c:pt idx="132">
                  <c:v>61.8576887809824</c:v>
                </c:pt>
                <c:pt idx="133">
                  <c:v>60.4580733394845</c:v>
                </c:pt>
                <c:pt idx="134">
                  <c:v>59.632945301921403</c:v>
                </c:pt>
                <c:pt idx="135">
                  <c:v>59.120367542499501</c:v>
                </c:pt>
                <c:pt idx="136">
                  <c:v>57.431039553340803</c:v>
                </c:pt>
                <c:pt idx="137">
                  <c:v>55.549614492512703</c:v>
                </c:pt>
                <c:pt idx="138">
                  <c:v>54.398766578625398</c:v>
                </c:pt>
                <c:pt idx="139">
                  <c:v>52.8692669431138</c:v>
                </c:pt>
                <c:pt idx="140">
                  <c:v>50.658962719390303</c:v>
                </c:pt>
                <c:pt idx="141">
                  <c:v>49.654077571868697</c:v>
                </c:pt>
                <c:pt idx="142">
                  <c:v>47.391965543808801</c:v>
                </c:pt>
                <c:pt idx="143">
                  <c:v>42.683907696340597</c:v>
                </c:pt>
                <c:pt idx="144">
                  <c:v>39.035845880645702</c:v>
                </c:pt>
                <c:pt idx="145">
                  <c:v>37.529679895178099</c:v>
                </c:pt>
                <c:pt idx="146">
                  <c:v>37.364162684656399</c:v>
                </c:pt>
                <c:pt idx="147">
                  <c:v>36.495014542620098</c:v>
                </c:pt>
                <c:pt idx="148">
                  <c:v>32.6703749259948</c:v>
                </c:pt>
                <c:pt idx="149">
                  <c:v>29.194189368085901</c:v>
                </c:pt>
                <c:pt idx="150">
                  <c:v>27.032297271097399</c:v>
                </c:pt>
                <c:pt idx="151">
                  <c:v>26.639853714204801</c:v>
                </c:pt>
                <c:pt idx="152">
                  <c:v>27.1063606777596</c:v>
                </c:pt>
                <c:pt idx="153">
                  <c:v>28.5173556088785</c:v>
                </c:pt>
                <c:pt idx="154">
                  <c:v>30.635607893937198</c:v>
                </c:pt>
                <c:pt idx="155">
                  <c:v>32.735182494199002</c:v>
                </c:pt>
                <c:pt idx="156">
                  <c:v>34.835970828629698</c:v>
                </c:pt>
                <c:pt idx="157">
                  <c:v>36.849463694097402</c:v>
                </c:pt>
                <c:pt idx="158">
                  <c:v>38.679329619687302</c:v>
                </c:pt>
                <c:pt idx="159">
                  <c:v>40.413675906681</c:v>
                </c:pt>
                <c:pt idx="160">
                  <c:v>42.018871528172298</c:v>
                </c:pt>
                <c:pt idx="161">
                  <c:v>43.464918998244002</c:v>
                </c:pt>
                <c:pt idx="162">
                  <c:v>44.736175318633002</c:v>
                </c:pt>
                <c:pt idx="163">
                  <c:v>45.777367000465901</c:v>
                </c:pt>
                <c:pt idx="164">
                  <c:v>46.603192923784697</c:v>
                </c:pt>
                <c:pt idx="165">
                  <c:v>47.234686256763197</c:v>
                </c:pt>
                <c:pt idx="166">
                  <c:v>47.827997788361898</c:v>
                </c:pt>
                <c:pt idx="167">
                  <c:v>48.305782224310697</c:v>
                </c:pt>
                <c:pt idx="168">
                  <c:v>48.0433444502764</c:v>
                </c:pt>
                <c:pt idx="169">
                  <c:v>48.016811090377601</c:v>
                </c:pt>
                <c:pt idx="170">
                  <c:v>48.5021058956385</c:v>
                </c:pt>
                <c:pt idx="171">
                  <c:v>48.407291203502297</c:v>
                </c:pt>
                <c:pt idx="172">
                  <c:v>48.338506552150903</c:v>
                </c:pt>
                <c:pt idx="173">
                  <c:v>48.6473884974803</c:v>
                </c:pt>
                <c:pt idx="174">
                  <c:v>48.821574113946802</c:v>
                </c:pt>
                <c:pt idx="175">
                  <c:v>49.0354303025224</c:v>
                </c:pt>
                <c:pt idx="176">
                  <c:v>49.421275867625901</c:v>
                </c:pt>
                <c:pt idx="177">
                  <c:v>49.713855584555503</c:v>
                </c:pt>
                <c:pt idx="178">
                  <c:v>49.844033058406701</c:v>
                </c:pt>
                <c:pt idx="179">
                  <c:v>49.925270156888601</c:v>
                </c:pt>
                <c:pt idx="180">
                  <c:v>49.861871836794499</c:v>
                </c:pt>
                <c:pt idx="181">
                  <c:v>49.790449892556602</c:v>
                </c:pt>
                <c:pt idx="182">
                  <c:v>49.927485568017602</c:v>
                </c:pt>
                <c:pt idx="183">
                  <c:v>50.095251175563803</c:v>
                </c:pt>
                <c:pt idx="184">
                  <c:v>50.189455938819101</c:v>
                </c:pt>
                <c:pt idx="185">
                  <c:v>50.228149092152101</c:v>
                </c:pt>
                <c:pt idx="186">
                  <c:v>50.280970022026601</c:v>
                </c:pt>
                <c:pt idx="187">
                  <c:v>50.111646248302101</c:v>
                </c:pt>
                <c:pt idx="188">
                  <c:v>49.920444785076597</c:v>
                </c:pt>
                <c:pt idx="189">
                  <c:v>49.999367385179298</c:v>
                </c:pt>
                <c:pt idx="190">
                  <c:v>50.229001966283903</c:v>
                </c:pt>
                <c:pt idx="191">
                  <c:v>50.446547094773301</c:v>
                </c:pt>
                <c:pt idx="192">
                  <c:v>50.491716799189199</c:v>
                </c:pt>
                <c:pt idx="193">
                  <c:v>50.476375196994702</c:v>
                </c:pt>
                <c:pt idx="194">
                  <c:v>50.476350077827</c:v>
                </c:pt>
                <c:pt idx="195">
                  <c:v>50.609650478152403</c:v>
                </c:pt>
                <c:pt idx="196">
                  <c:v>50.773981279598601</c:v>
                </c:pt>
                <c:pt idx="197">
                  <c:v>50.822645421586699</c:v>
                </c:pt>
                <c:pt idx="198">
                  <c:v>50.821405309535201</c:v>
                </c:pt>
                <c:pt idx="199">
                  <c:v>50.7358214014127</c:v>
                </c:pt>
                <c:pt idx="200">
                  <c:v>50.603627537384298</c:v>
                </c:pt>
                <c:pt idx="201">
                  <c:v>50.880341523613403</c:v>
                </c:pt>
                <c:pt idx="202">
                  <c:v>52.7004192415855</c:v>
                </c:pt>
                <c:pt idx="203">
                  <c:v>57.923739305268299</c:v>
                </c:pt>
                <c:pt idx="204">
                  <c:v>62.846129619099301</c:v>
                </c:pt>
                <c:pt idx="205">
                  <c:v>67.013557459410507</c:v>
                </c:pt>
                <c:pt idx="206">
                  <c:v>69.206058563325499</c:v>
                </c:pt>
                <c:pt idx="207">
                  <c:v>67.678742605300002</c:v>
                </c:pt>
                <c:pt idx="208">
                  <c:v>61.3359421696479</c:v>
                </c:pt>
                <c:pt idx="209">
                  <c:v>54.673868094756699</c:v>
                </c:pt>
                <c:pt idx="210">
                  <c:v>48.056247741992998</c:v>
                </c:pt>
                <c:pt idx="211">
                  <c:v>42.932757443700901</c:v>
                </c:pt>
                <c:pt idx="212">
                  <c:v>40.233741681210901</c:v>
                </c:pt>
                <c:pt idx="213">
                  <c:v>38.820977399383601</c:v>
                </c:pt>
                <c:pt idx="214">
                  <c:v>38.465302584515797</c:v>
                </c:pt>
                <c:pt idx="215">
                  <c:v>39.227762605575002</c:v>
                </c:pt>
                <c:pt idx="216">
                  <c:v>40.448415243333201</c:v>
                </c:pt>
                <c:pt idx="217">
                  <c:v>41.552726664051299</c:v>
                </c:pt>
                <c:pt idx="218">
                  <c:v>42.503095313151803</c:v>
                </c:pt>
                <c:pt idx="219">
                  <c:v>43.535376430737799</c:v>
                </c:pt>
                <c:pt idx="220">
                  <c:v>49.171234757981999</c:v>
                </c:pt>
                <c:pt idx="221">
                  <c:v>51.471632805050497</c:v>
                </c:pt>
                <c:pt idx="222">
                  <c:v>48.644891653111998</c:v>
                </c:pt>
                <c:pt idx="223">
                  <c:v>52.940038744221297</c:v>
                </c:pt>
                <c:pt idx="224">
                  <c:v>57.696013253373103</c:v>
                </c:pt>
                <c:pt idx="225">
                  <c:v>59.518780002557499</c:v>
                </c:pt>
                <c:pt idx="226">
                  <c:v>54.561872650252603</c:v>
                </c:pt>
                <c:pt idx="227">
                  <c:v>47.952318662827999</c:v>
                </c:pt>
                <c:pt idx="228">
                  <c:v>42.797278296131701</c:v>
                </c:pt>
                <c:pt idx="229">
                  <c:v>43.319832295784899</c:v>
                </c:pt>
                <c:pt idx="230">
                  <c:v>49.6142226597145</c:v>
                </c:pt>
                <c:pt idx="231">
                  <c:v>53.3115606925695</c:v>
                </c:pt>
                <c:pt idx="232">
                  <c:v>53.933168313888402</c:v>
                </c:pt>
                <c:pt idx="233">
                  <c:v>51.795658305865302</c:v>
                </c:pt>
                <c:pt idx="234">
                  <c:v>47.036188714373999</c:v>
                </c:pt>
                <c:pt idx="235">
                  <c:v>47.667618550571802</c:v>
                </c:pt>
                <c:pt idx="236">
                  <c:v>53.9466880440552</c:v>
                </c:pt>
                <c:pt idx="237">
                  <c:v>58.814268491816399</c:v>
                </c:pt>
                <c:pt idx="238">
                  <c:v>58.866781987090498</c:v>
                </c:pt>
                <c:pt idx="239">
                  <c:v>56.254354981361899</c:v>
                </c:pt>
                <c:pt idx="240">
                  <c:v>54.844507484093</c:v>
                </c:pt>
                <c:pt idx="241">
                  <c:v>53.6872929312484</c:v>
                </c:pt>
                <c:pt idx="242">
                  <c:v>53.683137847713503</c:v>
                </c:pt>
                <c:pt idx="243">
                  <c:v>53.333893967692198</c:v>
                </c:pt>
                <c:pt idx="244">
                  <c:v>51.025735525393898</c:v>
                </c:pt>
                <c:pt idx="245">
                  <c:v>47.069668394558597</c:v>
                </c:pt>
                <c:pt idx="246">
                  <c:v>45.769975765964801</c:v>
                </c:pt>
                <c:pt idx="247">
                  <c:v>46.835365853358098</c:v>
                </c:pt>
                <c:pt idx="248">
                  <c:v>45.978271212082603</c:v>
                </c:pt>
                <c:pt idx="249">
                  <c:v>41.8150417429488</c:v>
                </c:pt>
                <c:pt idx="250">
                  <c:v>37.071207197196898</c:v>
                </c:pt>
                <c:pt idx="251">
                  <c:v>33.942581078920597</c:v>
                </c:pt>
                <c:pt idx="252">
                  <c:v>32.7970960802881</c:v>
                </c:pt>
                <c:pt idx="253">
                  <c:v>33.501537979776998</c:v>
                </c:pt>
                <c:pt idx="254">
                  <c:v>33.827650243225797</c:v>
                </c:pt>
                <c:pt idx="255">
                  <c:v>38.181223225919702</c:v>
                </c:pt>
                <c:pt idx="256">
                  <c:v>44.278460621349303</c:v>
                </c:pt>
                <c:pt idx="257">
                  <c:v>46.062904097815697</c:v>
                </c:pt>
                <c:pt idx="258">
                  <c:v>47.3942883319611</c:v>
                </c:pt>
                <c:pt idx="259">
                  <c:v>49.948501974691197</c:v>
                </c:pt>
                <c:pt idx="260">
                  <c:v>48.400348883282</c:v>
                </c:pt>
                <c:pt idx="261">
                  <c:v>50.496603988029896</c:v>
                </c:pt>
                <c:pt idx="262">
                  <c:v>56.415450696980997</c:v>
                </c:pt>
                <c:pt idx="263">
                  <c:v>60.269897990658002</c:v>
                </c:pt>
                <c:pt idx="264">
                  <c:v>62.187884481363199</c:v>
                </c:pt>
                <c:pt idx="265">
                  <c:v>63.041280282418001</c:v>
                </c:pt>
                <c:pt idx="266">
                  <c:v>64.238303882963294</c:v>
                </c:pt>
                <c:pt idx="267">
                  <c:v>65.675057550852202</c:v>
                </c:pt>
                <c:pt idx="268">
                  <c:v>66.026330951413001</c:v>
                </c:pt>
                <c:pt idx="269">
                  <c:v>65.307217149350805</c:v>
                </c:pt>
                <c:pt idx="270">
                  <c:v>64.078451655652202</c:v>
                </c:pt>
                <c:pt idx="271">
                  <c:v>62.622048230052101</c:v>
                </c:pt>
                <c:pt idx="272">
                  <c:v>61.054943566222398</c:v>
                </c:pt>
                <c:pt idx="273">
                  <c:v>60.578804533404998</c:v>
                </c:pt>
                <c:pt idx="274">
                  <c:v>61.1845383924326</c:v>
                </c:pt>
                <c:pt idx="275">
                  <c:v>61.530006360325601</c:v>
                </c:pt>
                <c:pt idx="276">
                  <c:v>61.5725684899435</c:v>
                </c:pt>
              </c:numCache>
            </c:numRef>
          </c:yVal>
          <c:smooth val="0"/>
          <c:extLst>
            <c:ext xmlns:c16="http://schemas.microsoft.com/office/drawing/2014/chart" uri="{C3380CC4-5D6E-409C-BE32-E72D297353CC}">
              <c16:uniqueId val="{00000000-032D-481F-92CF-680A8A3674DD}"/>
            </c:ext>
          </c:extLst>
        </c:ser>
        <c:dLbls>
          <c:showLegendKey val="0"/>
          <c:showVal val="0"/>
          <c:showCatName val="0"/>
          <c:showSerName val="0"/>
          <c:showPercent val="0"/>
          <c:showBubbleSize val="0"/>
        </c:dLbls>
        <c:axId val="2096574143"/>
        <c:axId val="92710864"/>
      </c:scatterChart>
      <c:valAx>
        <c:axId val="20965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2710864"/>
        <c:crosses val="autoZero"/>
        <c:crossBetween val="midCat"/>
      </c:valAx>
      <c:valAx>
        <c:axId val="9271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96574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TotalGeneratedPower vs Net</a:t>
            </a:r>
            <a:r>
              <a:rPr lang="nl-NL" baseline="0"/>
              <a:t> power output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813648293963254"/>
          <c:y val="0.17171296296296298"/>
          <c:w val="0.79297462817147868"/>
          <c:h val="0.65144320501603969"/>
        </c:manualLayout>
      </c:layout>
      <c:lineChart>
        <c:grouping val="standard"/>
        <c:varyColors val="0"/>
        <c:ser>
          <c:idx val="0"/>
          <c:order val="0"/>
          <c:spPr>
            <a:ln w="19050" cap="rnd">
              <a:solidFill>
                <a:schemeClr val="accent1"/>
              </a:solidFill>
              <a:round/>
            </a:ln>
            <a:effectLst/>
          </c:spPr>
          <c:marker>
            <c:symbol val="none"/>
          </c:marker>
          <c:trendline>
            <c:spPr>
              <a:ln w="0" cap="rnd">
                <a:solidFill>
                  <a:srgbClr val="FF0000"/>
                </a:solidFill>
                <a:prstDash val="sysDot"/>
              </a:ln>
              <a:effectLst/>
            </c:spPr>
            <c:trendlineType val="poly"/>
            <c:order val="2"/>
            <c:dispRSqr val="0"/>
            <c:dispEq val="0"/>
          </c:trendline>
          <c:val>
            <c:numRef>
              <c:f>[1]Sheet1!$AW$20:$AW$26</c:f>
              <c:numCache>
                <c:formatCode>General</c:formatCode>
                <c:ptCount val="7"/>
                <c:pt idx="0">
                  <c:v>40.19292604501608</c:v>
                </c:pt>
                <c:pt idx="1">
                  <c:v>84.745762711864415</c:v>
                </c:pt>
                <c:pt idx="2">
                  <c:v>130.66202090592336</c:v>
                </c:pt>
                <c:pt idx="3">
                  <c:v>181.48820326678765</c:v>
                </c:pt>
                <c:pt idx="4">
                  <c:v>235.84905660377356</c:v>
                </c:pt>
                <c:pt idx="5">
                  <c:v>294.11764705882354</c:v>
                </c:pt>
                <c:pt idx="6">
                  <c:v>368.42105263157896</c:v>
                </c:pt>
              </c:numCache>
            </c:numRef>
          </c:val>
          <c:smooth val="0"/>
          <c:extLst>
            <c:ext xmlns:c15="http://schemas.microsoft.com/office/drawing/2012/chart" uri="{02D57815-91ED-43cb-92C2-25804820EDAC}">
              <c15:filteredCategoryTitle>
                <c15:cat>
                  <c:numRef>
                    <c:extLst>
                      <c:ext uri="{02D57815-91ED-43cb-92C2-25804820EDAC}">
                        <c15:formulaRef>
                          <c15:sqref>[1]Sheet1!$AU$20:$AU$26</c15:sqref>
                        </c15:formulaRef>
                      </c:ext>
                    </c:extLst>
                    <c:numCache>
                      <c:formatCode>General</c:formatCode>
                      <c:ptCount val="7"/>
                      <c:pt idx="0">
                        <c:v>25</c:v>
                      </c:pt>
                      <c:pt idx="1">
                        <c:v>50</c:v>
                      </c:pt>
                      <c:pt idx="2">
                        <c:v>75</c:v>
                      </c:pt>
                      <c:pt idx="3">
                        <c:v>100</c:v>
                      </c:pt>
                      <c:pt idx="4">
                        <c:v>125</c:v>
                      </c:pt>
                      <c:pt idx="5">
                        <c:v>150</c:v>
                      </c:pt>
                      <c:pt idx="6">
                        <c:v>175</c:v>
                      </c:pt>
                    </c:numCache>
                  </c:numRef>
                </c15:cat>
              </c15:filteredCategoryTitle>
            </c:ext>
            <c:ext xmlns:c16="http://schemas.microsoft.com/office/drawing/2014/chart" uri="{C3380CC4-5D6E-409C-BE32-E72D297353CC}">
              <c16:uniqueId val="{00000001-3DD2-46B3-80AE-C2B02B3FB96D}"/>
            </c:ext>
          </c:extLst>
        </c:ser>
        <c:dLbls>
          <c:showLegendKey val="0"/>
          <c:showVal val="0"/>
          <c:showCatName val="0"/>
          <c:showSerName val="0"/>
          <c:showPercent val="0"/>
          <c:showBubbleSize val="0"/>
        </c:dLbls>
        <c:smooth val="0"/>
        <c:axId val="656476800"/>
        <c:axId val="654262976"/>
      </c:lineChart>
      <c:catAx>
        <c:axId val="6564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4262976"/>
        <c:crosses val="autoZero"/>
        <c:auto val="1"/>
        <c:lblAlgn val="ctr"/>
        <c:lblOffset val="100"/>
        <c:noMultiLvlLbl val="0"/>
      </c:catAx>
      <c:valAx>
        <c:axId val="6542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5647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Cycles LFP battery (1C)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Dordrecth_Finland_600LPF_125Ah!$X$121</c:f>
              <c:strCache>
                <c:ptCount val="1"/>
                <c:pt idx="0">
                  <c:v>Cycles (1C)</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Dordrecth_Finland_600LPF_125Ah!$W$122:$W$127</c:f>
              <c:numCache>
                <c:formatCode>General</c:formatCode>
                <c:ptCount val="6"/>
                <c:pt idx="0">
                  <c:v>5</c:v>
                </c:pt>
                <c:pt idx="1">
                  <c:v>10</c:v>
                </c:pt>
                <c:pt idx="2">
                  <c:v>20</c:v>
                </c:pt>
                <c:pt idx="3">
                  <c:v>50</c:v>
                </c:pt>
                <c:pt idx="4">
                  <c:v>80</c:v>
                </c:pt>
                <c:pt idx="5">
                  <c:v>90</c:v>
                </c:pt>
              </c:numCache>
            </c:numRef>
          </c:xVal>
          <c:yVal>
            <c:numRef>
              <c:f>Dordrecth_Finland_600LPF_125Ah!$X$122:$X$127</c:f>
              <c:numCache>
                <c:formatCode>0.00E+00</c:formatCode>
                <c:ptCount val="6"/>
                <c:pt idx="0" formatCode="_(* #,##0.00_);_(* \(#,##0.00\);_(* &quot;-&quot;??_);_(@_)">
                  <c:v>180000</c:v>
                </c:pt>
                <c:pt idx="1">
                  <c:v>130000</c:v>
                </c:pt>
                <c:pt idx="2">
                  <c:v>80000</c:v>
                </c:pt>
                <c:pt idx="3">
                  <c:v>24000</c:v>
                </c:pt>
                <c:pt idx="4">
                  <c:v>6200</c:v>
                </c:pt>
                <c:pt idx="5">
                  <c:v>5000</c:v>
                </c:pt>
              </c:numCache>
            </c:numRef>
          </c:yVal>
          <c:smooth val="0"/>
          <c:extLst>
            <c:ext xmlns:c16="http://schemas.microsoft.com/office/drawing/2014/chart" uri="{C3380CC4-5D6E-409C-BE32-E72D297353CC}">
              <c16:uniqueId val="{00000000-8427-4BA2-BC91-B1D2404F87BA}"/>
            </c:ext>
          </c:extLst>
        </c:ser>
        <c:dLbls>
          <c:showLegendKey val="0"/>
          <c:showVal val="0"/>
          <c:showCatName val="0"/>
          <c:showSerName val="0"/>
          <c:showPercent val="0"/>
          <c:showBubbleSize val="0"/>
        </c:dLbls>
        <c:axId val="1475485936"/>
        <c:axId val="8541936"/>
      </c:scatterChart>
      <c:valAx>
        <c:axId val="14754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541936"/>
        <c:crosses val="autoZero"/>
        <c:crossBetween val="midCat"/>
      </c:valAx>
      <c:valAx>
        <c:axId val="85419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548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Fuel</a:t>
            </a:r>
            <a:r>
              <a:rPr lang="nl-NL" baseline="0"/>
              <a:t> cell </a:t>
            </a:r>
            <a:r>
              <a:rPr lang="nl-NL"/>
              <a:t>SoH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1794652429009754"/>
          <c:y val="0.16367760264175371"/>
          <c:w val="0.84141907261592297"/>
          <c:h val="0.68385061242344702"/>
        </c:manualLayout>
      </c:layout>
      <c:scatterChart>
        <c:scatterStyle val="lineMarker"/>
        <c:varyColors val="0"/>
        <c:ser>
          <c:idx val="0"/>
          <c:order val="0"/>
          <c:tx>
            <c:strRef>
              <c:f>FC_Degrad_replacement!$Q$33</c:f>
              <c:strCache>
                <c:ptCount val="1"/>
                <c:pt idx="0">
                  <c:v>SoH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FC_Degrad_replacement!$O$34:$O$69</c:f>
              <c:numCache>
                <c:formatCode>General</c:formatCode>
                <c:ptCount val="36"/>
                <c:pt idx="0">
                  <c:v>0</c:v>
                </c:pt>
                <c:pt idx="1">
                  <c:v>0.12876731</c:v>
                </c:pt>
                <c:pt idx="2">
                  <c:v>0.25753461999999999</c:v>
                </c:pt>
                <c:pt idx="3">
                  <c:v>0.38630193000000002</c:v>
                </c:pt>
                <c:pt idx="4">
                  <c:v>0.51506923999999998</c:v>
                </c:pt>
                <c:pt idx="5">
                  <c:v>0.64383655000000006</c:v>
                </c:pt>
                <c:pt idx="6">
                  <c:v>0.77260386000000003</c:v>
                </c:pt>
                <c:pt idx="7">
                  <c:v>0.90137117</c:v>
                </c:pt>
                <c:pt idx="8">
                  <c:v>1.12876876</c:v>
                </c:pt>
                <c:pt idx="9">
                  <c:v>1.25753607</c:v>
                </c:pt>
                <c:pt idx="10">
                  <c:v>1.38630338</c:v>
                </c:pt>
                <c:pt idx="11">
                  <c:v>1.5150706900000002</c:v>
                </c:pt>
                <c:pt idx="12">
                  <c:v>1.6438380000000001</c:v>
                </c:pt>
                <c:pt idx="13">
                  <c:v>1.7726053100000001</c:v>
                </c:pt>
                <c:pt idx="14">
                  <c:v>1.9013726200000001</c:v>
                </c:pt>
                <c:pt idx="15">
                  <c:v>2.1287702099999999</c:v>
                </c:pt>
                <c:pt idx="16">
                  <c:v>2.2575375200000001</c:v>
                </c:pt>
                <c:pt idx="17">
                  <c:v>2.3863048300000003</c:v>
                </c:pt>
                <c:pt idx="18">
                  <c:v>2.51507214</c:v>
                </c:pt>
                <c:pt idx="19">
                  <c:v>2.6438394500000002</c:v>
                </c:pt>
                <c:pt idx="20">
                  <c:v>2.7726067599999999</c:v>
                </c:pt>
                <c:pt idx="21">
                  <c:v>2.9013740700000001</c:v>
                </c:pt>
                <c:pt idx="22">
                  <c:v>3.12877166</c:v>
                </c:pt>
                <c:pt idx="23">
                  <c:v>3.2575389700000001</c:v>
                </c:pt>
                <c:pt idx="24">
                  <c:v>3.3863062800000003</c:v>
                </c:pt>
                <c:pt idx="25">
                  <c:v>3.5150735900000001</c:v>
                </c:pt>
                <c:pt idx="26">
                  <c:v>3.6438409000000003</c:v>
                </c:pt>
                <c:pt idx="27">
                  <c:v>3.77260821</c:v>
                </c:pt>
                <c:pt idx="28">
                  <c:v>3.9013755200000002</c:v>
                </c:pt>
                <c:pt idx="29">
                  <c:v>4.12877311</c:v>
                </c:pt>
                <c:pt idx="30">
                  <c:v>4.2575404199999998</c:v>
                </c:pt>
                <c:pt idx="31">
                  <c:v>4.3863077300000004</c:v>
                </c:pt>
                <c:pt idx="32">
                  <c:v>4.5150750400000002</c:v>
                </c:pt>
                <c:pt idx="33">
                  <c:v>4.6438423499999999</c:v>
                </c:pt>
                <c:pt idx="34">
                  <c:v>4.7726096600000005</c:v>
                </c:pt>
                <c:pt idx="35">
                  <c:v>4.9013769700000003</c:v>
                </c:pt>
              </c:numCache>
            </c:numRef>
          </c:xVal>
          <c:yVal>
            <c:numRef>
              <c:f>FC_Degrad_replacement!$Q$34:$Q$69</c:f>
              <c:numCache>
                <c:formatCode>General</c:formatCode>
                <c:ptCount val="36"/>
                <c:pt idx="0">
                  <c:v>100</c:v>
                </c:pt>
                <c:pt idx="1">
                  <c:v>99.569223941200221</c:v>
                </c:pt>
                <c:pt idx="2">
                  <c:v>99.138447882400456</c:v>
                </c:pt>
                <c:pt idx="3">
                  <c:v>98.707671823600691</c:v>
                </c:pt>
                <c:pt idx="4">
                  <c:v>98.276895764800926</c:v>
                </c:pt>
                <c:pt idx="5">
                  <c:v>97.846119706001147</c:v>
                </c:pt>
                <c:pt idx="6">
                  <c:v>97.415343647201368</c:v>
                </c:pt>
                <c:pt idx="7">
                  <c:v>96.984567588401603</c:v>
                </c:pt>
                <c:pt idx="8">
                  <c:v>96.553791529601824</c:v>
                </c:pt>
                <c:pt idx="9">
                  <c:v>96.123015470802059</c:v>
                </c:pt>
                <c:pt idx="10">
                  <c:v>95.692239412002294</c:v>
                </c:pt>
                <c:pt idx="11">
                  <c:v>95.261463353202515</c:v>
                </c:pt>
                <c:pt idx="12">
                  <c:v>94.83068729440275</c:v>
                </c:pt>
                <c:pt idx="13">
                  <c:v>94.399911235602971</c:v>
                </c:pt>
                <c:pt idx="14">
                  <c:v>93.969135176803206</c:v>
                </c:pt>
                <c:pt idx="15">
                  <c:v>93.538359118003427</c:v>
                </c:pt>
                <c:pt idx="16">
                  <c:v>93.107583059203662</c:v>
                </c:pt>
                <c:pt idx="17">
                  <c:v>92.676807000403898</c:v>
                </c:pt>
                <c:pt idx="18">
                  <c:v>92.246030941604118</c:v>
                </c:pt>
                <c:pt idx="19">
                  <c:v>91.815254882804354</c:v>
                </c:pt>
                <c:pt idx="20">
                  <c:v>91.384478824004574</c:v>
                </c:pt>
                <c:pt idx="21">
                  <c:v>90.95370276520481</c:v>
                </c:pt>
                <c:pt idx="22">
                  <c:v>90.522926706405045</c:v>
                </c:pt>
                <c:pt idx="23">
                  <c:v>90.092150647605266</c:v>
                </c:pt>
                <c:pt idx="24">
                  <c:v>89.661374588805501</c:v>
                </c:pt>
                <c:pt idx="25">
                  <c:v>89.230598530005722</c:v>
                </c:pt>
                <c:pt idx="26">
                  <c:v>88.799822471205957</c:v>
                </c:pt>
                <c:pt idx="27">
                  <c:v>88.369046412406178</c:v>
                </c:pt>
                <c:pt idx="28">
                  <c:v>87.938270353606413</c:v>
                </c:pt>
                <c:pt idx="29">
                  <c:v>87.507494294806648</c:v>
                </c:pt>
                <c:pt idx="30">
                  <c:v>87.076718236006869</c:v>
                </c:pt>
                <c:pt idx="31">
                  <c:v>86.645942177207104</c:v>
                </c:pt>
                <c:pt idx="32">
                  <c:v>86.215166118407325</c:v>
                </c:pt>
                <c:pt idx="33">
                  <c:v>85.784390059607546</c:v>
                </c:pt>
                <c:pt idx="34">
                  <c:v>85.353614000807781</c:v>
                </c:pt>
                <c:pt idx="35">
                  <c:v>84.922837942008016</c:v>
                </c:pt>
              </c:numCache>
            </c:numRef>
          </c:yVal>
          <c:smooth val="0"/>
          <c:extLst>
            <c:ext xmlns:c16="http://schemas.microsoft.com/office/drawing/2014/chart" uri="{C3380CC4-5D6E-409C-BE32-E72D297353CC}">
              <c16:uniqueId val="{00000000-19F2-4967-8157-295D34AFEC26}"/>
            </c:ext>
          </c:extLst>
        </c:ser>
        <c:dLbls>
          <c:showLegendKey val="0"/>
          <c:showVal val="0"/>
          <c:showCatName val="0"/>
          <c:showSerName val="0"/>
          <c:showPercent val="0"/>
          <c:showBubbleSize val="0"/>
        </c:dLbls>
        <c:axId val="46255936"/>
        <c:axId val="1838985024"/>
      </c:scatterChart>
      <c:valAx>
        <c:axId val="4625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38985024"/>
        <c:crosses val="autoZero"/>
        <c:crossBetween val="midCat"/>
      </c:valAx>
      <c:valAx>
        <c:axId val="183898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625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consumption increase (tons)</a:t>
            </a:r>
            <a:r>
              <a:rPr lang="en-US" baseline="0"/>
              <a:t> </a:t>
            </a:r>
            <a:r>
              <a:rPr lang="en-US"/>
              <a:t>after round</a:t>
            </a:r>
            <a:r>
              <a:rPr lang="en-US" baseline="0"/>
              <a:t> trip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824759405074365"/>
          <c:y val="0.22263888888888889"/>
          <c:w val="0.73464129483814522"/>
          <c:h val="0.61440616797900249"/>
        </c:manualLayout>
      </c:layout>
      <c:scatterChart>
        <c:scatterStyle val="lineMarker"/>
        <c:varyColors val="0"/>
        <c:ser>
          <c:idx val="0"/>
          <c:order val="0"/>
          <c:tx>
            <c:strRef>
              <c:f>'Hydrogen COnsumption '!$X$8</c:f>
              <c:strCache>
                <c:ptCount val="1"/>
                <c:pt idx="0">
                  <c:v>Fuel consumption (tons)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'Hydrogen COnsumption '!$W$10:$W$44</c:f>
              <c:numCache>
                <c:formatCode>General</c:formatCode>
                <c:ptCount val="35"/>
                <c:pt idx="0">
                  <c:v>0.12876731</c:v>
                </c:pt>
                <c:pt idx="1">
                  <c:v>0.25753461999999999</c:v>
                </c:pt>
                <c:pt idx="2">
                  <c:v>0.38630193000000002</c:v>
                </c:pt>
                <c:pt idx="3">
                  <c:v>0.51506923999999998</c:v>
                </c:pt>
                <c:pt idx="4">
                  <c:v>0.64383655000000006</c:v>
                </c:pt>
                <c:pt idx="5">
                  <c:v>0.77260386000000003</c:v>
                </c:pt>
                <c:pt idx="6">
                  <c:v>0.90137117</c:v>
                </c:pt>
                <c:pt idx="7">
                  <c:v>1.12876876</c:v>
                </c:pt>
                <c:pt idx="8">
                  <c:v>1.25753607</c:v>
                </c:pt>
                <c:pt idx="9">
                  <c:v>1.38630338</c:v>
                </c:pt>
                <c:pt idx="10">
                  <c:v>1.5150706900000002</c:v>
                </c:pt>
                <c:pt idx="11">
                  <c:v>1.6438380000000001</c:v>
                </c:pt>
                <c:pt idx="12">
                  <c:v>1.7726053100000001</c:v>
                </c:pt>
                <c:pt idx="13">
                  <c:v>1.9013726200000001</c:v>
                </c:pt>
                <c:pt idx="14">
                  <c:v>2.1287702099999999</c:v>
                </c:pt>
                <c:pt idx="15">
                  <c:v>2.2575375200000001</c:v>
                </c:pt>
                <c:pt idx="16">
                  <c:v>2.3863048300000003</c:v>
                </c:pt>
                <c:pt idx="17">
                  <c:v>2.51507214</c:v>
                </c:pt>
                <c:pt idx="18">
                  <c:v>2.6438394500000002</c:v>
                </c:pt>
                <c:pt idx="19">
                  <c:v>2.7726067599999999</c:v>
                </c:pt>
                <c:pt idx="20">
                  <c:v>2.9013740700000001</c:v>
                </c:pt>
                <c:pt idx="21">
                  <c:v>3.12877166</c:v>
                </c:pt>
                <c:pt idx="22">
                  <c:v>3.2575389700000001</c:v>
                </c:pt>
                <c:pt idx="23">
                  <c:v>3.3863062800000003</c:v>
                </c:pt>
                <c:pt idx="24">
                  <c:v>3.5150735900000001</c:v>
                </c:pt>
                <c:pt idx="25">
                  <c:v>3.6438409000000003</c:v>
                </c:pt>
                <c:pt idx="26">
                  <c:v>3.77260821</c:v>
                </c:pt>
                <c:pt idx="27">
                  <c:v>3.9013755200000002</c:v>
                </c:pt>
                <c:pt idx="28">
                  <c:v>4.12877311</c:v>
                </c:pt>
                <c:pt idx="29">
                  <c:v>4.2575404199999998</c:v>
                </c:pt>
                <c:pt idx="30">
                  <c:v>4.3863077300000004</c:v>
                </c:pt>
                <c:pt idx="31">
                  <c:v>4.5150750400000002</c:v>
                </c:pt>
                <c:pt idx="32">
                  <c:v>4.6438423499999999</c:v>
                </c:pt>
                <c:pt idx="33">
                  <c:v>4.7726096600000005</c:v>
                </c:pt>
                <c:pt idx="34">
                  <c:v>4.9013769700000003</c:v>
                </c:pt>
              </c:numCache>
            </c:numRef>
          </c:xVal>
          <c:yVal>
            <c:numRef>
              <c:f>'Hydrogen COnsumption '!$X$10:$X$44</c:f>
              <c:numCache>
                <c:formatCode>_(* #,##0.00_);_(* \(#,##0.00\);_(* "-"??_);_(@_)</c:formatCode>
                <c:ptCount val="35"/>
                <c:pt idx="0" formatCode="General">
                  <c:v>24.240566881069029</c:v>
                </c:pt>
                <c:pt idx="1">
                  <c:v>24.397200719030515</c:v>
                </c:pt>
                <c:pt idx="2">
                  <c:v>24.554846668602877</c:v>
                </c:pt>
                <c:pt idx="3">
                  <c:v>24.713511269687878</c:v>
                </c:pt>
                <c:pt idx="4">
                  <c:v>24.873201104445776</c:v>
                </c:pt>
                <c:pt idx="5">
                  <c:v>25.033922797568387</c:v>
                </c:pt>
                <c:pt idx="6">
                  <c:v>25.1956830165539</c:v>
                </c:pt>
                <c:pt idx="7">
                  <c:v>25.358488471983492</c:v>
                </c:pt>
                <c:pt idx="8">
                  <c:v>25.522345917799701</c:v>
                </c:pt>
                <c:pt idx="9">
                  <c:v>25.687262151586612</c:v>
                </c:pt>
                <c:pt idx="10">
                  <c:v>25.853244014851867</c:v>
                </c:pt>
                <c:pt idx="11">
                  <c:v>26.020298393310469</c:v>
                </c:pt>
                <c:pt idx="12">
                  <c:v>26.188432217170433</c:v>
                </c:pt>
                <c:pt idx="13">
                  <c:v>26.357652461420297</c:v>
                </c:pt>
                <c:pt idx="14">
                  <c:v>26.527966146118469</c:v>
                </c:pt>
                <c:pt idx="15">
                  <c:v>26.699380336684449</c:v>
                </c:pt>
                <c:pt idx="16">
                  <c:v>26.871902144191946</c:v>
                </c:pt>
                <c:pt idx="17">
                  <c:v>27.045538725663867</c:v>
                </c:pt>
                <c:pt idx="18">
                  <c:v>27.220297284369238</c:v>
                </c:pt>
                <c:pt idx="19">
                  <c:v>27.396185070122019</c:v>
                </c:pt>
                <c:pt idx="20">
                  <c:v>27.573209379581865</c:v>
                </c:pt>
                <c:pt idx="21">
                  <c:v>27.751377556556822</c:v>
                </c:pt>
                <c:pt idx="22">
                  <c:v>27.93069699230799</c:v>
                </c:pt>
                <c:pt idx="23">
                  <c:v>28.111175125856146</c:v>
                </c:pt>
                <c:pt idx="24">
                  <c:v>28.292819444290345</c:v>
                </c:pt>
                <c:pt idx="25">
                  <c:v>28.475637483078518</c:v>
                </c:pt>
                <c:pt idx="26">
                  <c:v>28.659636826380094</c:v>
                </c:pt>
                <c:pt idx="27">
                  <c:v>28.844825107360606</c:v>
                </c:pt>
                <c:pt idx="28">
                  <c:v>29.031210008508367</c:v>
                </c:pt>
                <c:pt idx="29">
                  <c:v>29.218799261953173</c:v>
                </c:pt>
                <c:pt idx="30">
                  <c:v>29.40760064978706</c:v>
                </c:pt>
                <c:pt idx="31">
                  <c:v>29.597622004387151</c:v>
                </c:pt>
                <c:pt idx="32">
                  <c:v>29.788871208740581</c:v>
                </c:pt>
                <c:pt idx="33">
                  <c:v>29.981356196771511</c:v>
                </c:pt>
                <c:pt idx="34">
                  <c:v>30.175084953670272</c:v>
                </c:pt>
              </c:numCache>
            </c:numRef>
          </c:yVal>
          <c:smooth val="0"/>
          <c:extLst>
            <c:ext xmlns:c16="http://schemas.microsoft.com/office/drawing/2014/chart" uri="{C3380CC4-5D6E-409C-BE32-E72D297353CC}">
              <c16:uniqueId val="{00000000-2EF4-4F6F-9CC9-5A48FA203134}"/>
            </c:ext>
          </c:extLst>
        </c:ser>
        <c:dLbls>
          <c:showLegendKey val="0"/>
          <c:showVal val="0"/>
          <c:showCatName val="0"/>
          <c:showSerName val="0"/>
          <c:showPercent val="0"/>
          <c:showBubbleSize val="0"/>
        </c:dLbls>
        <c:axId val="2086956064"/>
        <c:axId val="1838984032"/>
      </c:scatterChart>
      <c:valAx>
        <c:axId val="2086956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38984032"/>
        <c:crosses val="autoZero"/>
        <c:crossBetween val="midCat"/>
        <c:majorUnit val="1"/>
      </c:valAx>
      <c:valAx>
        <c:axId val="18389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869560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Diesel consumption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28575" cap="rnd">
              <a:solidFill>
                <a:schemeClr val="accent1"/>
              </a:solidFill>
              <a:round/>
            </a:ln>
            <a:effectLst/>
          </c:spPr>
          <c:marker>
            <c:symbol val="none"/>
          </c:marker>
          <c:val>
            <c:numRef>
              <c:f>'Diesel consumption'!$F$27:$Y$27</c:f>
              <c:numCache>
                <c:formatCode>0.00%</c:formatCode>
                <c:ptCount val="20"/>
                <c:pt idx="0" formatCode="General">
                  <c:v>0</c:v>
                </c:pt>
                <c:pt idx="1">
                  <c:v>5.0000000000000001E-3</c:v>
                </c:pt>
                <c:pt idx="2" formatCode="0%">
                  <c:v>0.01</c:v>
                </c:pt>
                <c:pt idx="3">
                  <c:v>1.4999999999999999E-2</c:v>
                </c:pt>
                <c:pt idx="4" formatCode="0%">
                  <c:v>0.02</c:v>
                </c:pt>
                <c:pt idx="5">
                  <c:v>8.0000000000000002E-3</c:v>
                </c:pt>
                <c:pt idx="6">
                  <c:v>1.4E-2</c:v>
                </c:pt>
                <c:pt idx="7" formatCode="0%">
                  <c:v>0.02</c:v>
                </c:pt>
                <c:pt idx="8">
                  <c:v>2.5999999999999999E-2</c:v>
                </c:pt>
                <c:pt idx="9">
                  <c:v>1.2E-2</c:v>
                </c:pt>
                <c:pt idx="10">
                  <c:v>1.9E-2</c:v>
                </c:pt>
                <c:pt idx="11">
                  <c:v>2.5999999999999999E-2</c:v>
                </c:pt>
                <c:pt idx="12">
                  <c:v>3.3000000000000002E-2</c:v>
                </c:pt>
                <c:pt idx="13" formatCode="0.0%">
                  <c:v>1.9E-2</c:v>
                </c:pt>
                <c:pt idx="14" formatCode="0.0%">
                  <c:v>2.5000000000000001E-2</c:v>
                </c:pt>
                <c:pt idx="15" formatCode="0.0%">
                  <c:v>3.1E-2</c:v>
                </c:pt>
                <c:pt idx="16" formatCode="0.0%">
                  <c:v>3.6999999999999998E-2</c:v>
                </c:pt>
                <c:pt idx="17">
                  <c:v>2.5000000000000001E-2</c:v>
                </c:pt>
                <c:pt idx="18" formatCode="0.0%">
                  <c:v>3.2000000000000001E-2</c:v>
                </c:pt>
                <c:pt idx="19">
                  <c:v>3.9E-2</c:v>
                </c:pt>
              </c:numCache>
            </c:numRef>
          </c:val>
          <c:smooth val="0"/>
          <c:extLst>
            <c:ext xmlns:c16="http://schemas.microsoft.com/office/drawing/2014/chart" uri="{C3380CC4-5D6E-409C-BE32-E72D297353CC}">
              <c16:uniqueId val="{00000000-B951-43C2-B507-360585032F9C}"/>
            </c:ext>
          </c:extLst>
        </c:ser>
        <c:dLbls>
          <c:showLegendKey val="0"/>
          <c:showVal val="0"/>
          <c:showCatName val="0"/>
          <c:showSerName val="0"/>
          <c:showPercent val="0"/>
          <c:showBubbleSize val="0"/>
        </c:dLbls>
        <c:smooth val="0"/>
        <c:axId val="1011983871"/>
        <c:axId val="1015305407"/>
      </c:lineChart>
      <c:catAx>
        <c:axId val="101198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15305407"/>
        <c:crosses val="autoZero"/>
        <c:auto val="1"/>
        <c:lblAlgn val="ctr"/>
        <c:lblOffset val="100"/>
        <c:noMultiLvlLbl val="0"/>
      </c:catAx>
      <c:valAx>
        <c:axId val="101530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11983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Diesel consumption increase</a:t>
            </a:r>
            <a:r>
              <a:rPr lang="nl-NL" baseline="0"/>
              <a:t> (%) over years</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28575" cap="rnd">
              <a:solidFill>
                <a:schemeClr val="accent1"/>
              </a:solidFill>
              <a:round/>
            </a:ln>
            <a:effectLst/>
          </c:spPr>
          <c:marker>
            <c:symbol val="none"/>
          </c:marker>
          <c:val>
            <c:numRef>
              <c:f>'Diesel consumption'!$F$15:$Y$15</c:f>
              <c:numCache>
                <c:formatCode>General</c:formatCode>
                <c:ptCount val="20"/>
                <c:pt idx="0">
                  <c:v>0</c:v>
                </c:pt>
                <c:pt idx="1">
                  <c:v>0.5</c:v>
                </c:pt>
                <c:pt idx="2">
                  <c:v>1</c:v>
                </c:pt>
                <c:pt idx="3">
                  <c:v>1.5</c:v>
                </c:pt>
                <c:pt idx="4">
                  <c:v>2</c:v>
                </c:pt>
                <c:pt idx="5">
                  <c:v>0.8</c:v>
                </c:pt>
                <c:pt idx="6">
                  <c:v>1.4000000000000001</c:v>
                </c:pt>
                <c:pt idx="7">
                  <c:v>2</c:v>
                </c:pt>
                <c:pt idx="8">
                  <c:v>2.6</c:v>
                </c:pt>
                <c:pt idx="9">
                  <c:v>1.2</c:v>
                </c:pt>
                <c:pt idx="10">
                  <c:v>1.9</c:v>
                </c:pt>
                <c:pt idx="11">
                  <c:v>2.6</c:v>
                </c:pt>
                <c:pt idx="12">
                  <c:v>3.3000000000000003</c:v>
                </c:pt>
                <c:pt idx="13">
                  <c:v>1.9</c:v>
                </c:pt>
                <c:pt idx="14">
                  <c:v>2.5</c:v>
                </c:pt>
                <c:pt idx="15">
                  <c:v>3.1</c:v>
                </c:pt>
                <c:pt idx="16">
                  <c:v>3.6999999999999997</c:v>
                </c:pt>
                <c:pt idx="17">
                  <c:v>2.5</c:v>
                </c:pt>
                <c:pt idx="18">
                  <c:v>3.2</c:v>
                </c:pt>
                <c:pt idx="19">
                  <c:v>3.9</c:v>
                </c:pt>
              </c:numCache>
            </c:numRef>
          </c:val>
          <c:smooth val="0"/>
          <c:extLst>
            <c:ext xmlns:c16="http://schemas.microsoft.com/office/drawing/2014/chart" uri="{C3380CC4-5D6E-409C-BE32-E72D297353CC}">
              <c16:uniqueId val="{00000000-54E8-4FB7-B85F-C352237509C8}"/>
            </c:ext>
          </c:extLst>
        </c:ser>
        <c:dLbls>
          <c:showLegendKey val="0"/>
          <c:showVal val="0"/>
          <c:showCatName val="0"/>
          <c:showSerName val="0"/>
          <c:showPercent val="0"/>
          <c:showBubbleSize val="0"/>
        </c:dLbls>
        <c:smooth val="0"/>
        <c:axId val="1001433311"/>
        <c:axId val="1044208607"/>
      </c:lineChart>
      <c:catAx>
        <c:axId val="100143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44208607"/>
        <c:crosses val="autoZero"/>
        <c:auto val="1"/>
        <c:lblAlgn val="ctr"/>
        <c:lblOffset val="100"/>
        <c:noMultiLvlLbl val="0"/>
      </c:catAx>
      <c:valAx>
        <c:axId val="10442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01433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BATTERY SOH(%)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1535870516185477"/>
          <c:y val="0.17171296296296296"/>
          <c:w val="0.84775240594925627"/>
          <c:h val="0.64681357538641004"/>
        </c:manualLayout>
      </c:layout>
      <c:scatterChart>
        <c:scatterStyle val="lineMarker"/>
        <c:varyColors val="0"/>
        <c:ser>
          <c:idx val="0"/>
          <c:order val="0"/>
          <c:tx>
            <c:strRef>
              <c:f>Battery_Degradation!$F$48</c:f>
              <c:strCache>
                <c:ptCount val="1"/>
                <c:pt idx="0">
                  <c:v>SOH(%)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Battery_Degradation!$E$49:$E$56</c:f>
              <c:numCache>
                <c:formatCode>General</c:formatCode>
                <c:ptCount val="8"/>
                <c:pt idx="0">
                  <c:v>0</c:v>
                </c:pt>
                <c:pt idx="1">
                  <c:v>1</c:v>
                </c:pt>
                <c:pt idx="2">
                  <c:v>2</c:v>
                </c:pt>
                <c:pt idx="3">
                  <c:v>3</c:v>
                </c:pt>
                <c:pt idx="4">
                  <c:v>4</c:v>
                </c:pt>
                <c:pt idx="5">
                  <c:v>5</c:v>
                </c:pt>
                <c:pt idx="6">
                  <c:v>6</c:v>
                </c:pt>
                <c:pt idx="7">
                  <c:v>7</c:v>
                </c:pt>
              </c:numCache>
            </c:numRef>
          </c:xVal>
          <c:yVal>
            <c:numRef>
              <c:f>Battery_Degradation!$F$49:$F$56</c:f>
              <c:numCache>
                <c:formatCode>_(* #,##0.00_);_(* \(#,##0.00\);_(* "-"??_);_(@_)</c:formatCode>
                <c:ptCount val="8"/>
                <c:pt idx="0" formatCode="General">
                  <c:v>100</c:v>
                </c:pt>
                <c:pt idx="1">
                  <c:v>97.066777959327112</c:v>
                </c:pt>
                <c:pt idx="2">
                  <c:v>94.133555918654224</c:v>
                </c:pt>
                <c:pt idx="3">
                  <c:v>91.200333877981336</c:v>
                </c:pt>
                <c:pt idx="4">
                  <c:v>88.267111837308448</c:v>
                </c:pt>
                <c:pt idx="5">
                  <c:v>85.33388979663556</c:v>
                </c:pt>
                <c:pt idx="6">
                  <c:v>82.400667755962672</c:v>
                </c:pt>
                <c:pt idx="7">
                  <c:v>79.467445715289784</c:v>
                </c:pt>
              </c:numCache>
            </c:numRef>
          </c:yVal>
          <c:smooth val="0"/>
          <c:extLst>
            <c:ext xmlns:c16="http://schemas.microsoft.com/office/drawing/2014/chart" uri="{C3380CC4-5D6E-409C-BE32-E72D297353CC}">
              <c16:uniqueId val="{00000000-71DB-42AD-8D53-1A577F6428F9}"/>
            </c:ext>
          </c:extLst>
        </c:ser>
        <c:dLbls>
          <c:showLegendKey val="0"/>
          <c:showVal val="0"/>
          <c:showCatName val="0"/>
          <c:showSerName val="0"/>
          <c:showPercent val="0"/>
          <c:showBubbleSize val="0"/>
        </c:dLbls>
        <c:axId val="1005787103"/>
        <c:axId val="868898656"/>
      </c:scatterChart>
      <c:valAx>
        <c:axId val="100578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68898656"/>
        <c:crosses val="autoZero"/>
        <c:crossBetween val="midCat"/>
      </c:valAx>
      <c:valAx>
        <c:axId val="86889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057871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Battery Price($/kwh)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NPV!$D$12</c:f>
              <c:strCache>
                <c:ptCount val="1"/>
                <c:pt idx="0">
                  <c:v>Price($/kwh)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NPV!$C$13:$C$17</c:f>
              <c:numCache>
                <c:formatCode>General</c:formatCode>
                <c:ptCount val="5"/>
                <c:pt idx="0">
                  <c:v>2025</c:v>
                </c:pt>
                <c:pt idx="1">
                  <c:v>2026</c:v>
                </c:pt>
                <c:pt idx="2">
                  <c:v>2027</c:v>
                </c:pt>
                <c:pt idx="3">
                  <c:v>2028</c:v>
                </c:pt>
                <c:pt idx="4">
                  <c:v>2029</c:v>
                </c:pt>
              </c:numCache>
            </c:numRef>
          </c:xVal>
          <c:yVal>
            <c:numRef>
              <c:f>NPV!$D$13:$D$17</c:f>
              <c:numCache>
                <c:formatCode>General</c:formatCode>
                <c:ptCount val="5"/>
                <c:pt idx="0">
                  <c:v>500</c:v>
                </c:pt>
                <c:pt idx="1">
                  <c:v>430</c:v>
                </c:pt>
                <c:pt idx="2">
                  <c:v>360</c:v>
                </c:pt>
                <c:pt idx="3">
                  <c:v>290</c:v>
                </c:pt>
                <c:pt idx="4">
                  <c:v>224</c:v>
                </c:pt>
              </c:numCache>
            </c:numRef>
          </c:yVal>
          <c:smooth val="0"/>
          <c:extLst>
            <c:ext xmlns:c16="http://schemas.microsoft.com/office/drawing/2014/chart" uri="{C3380CC4-5D6E-409C-BE32-E72D297353CC}">
              <c16:uniqueId val="{00000000-F2E1-41AB-AEA2-47EA72CC5448}"/>
            </c:ext>
          </c:extLst>
        </c:ser>
        <c:dLbls>
          <c:showLegendKey val="0"/>
          <c:showVal val="0"/>
          <c:showCatName val="0"/>
          <c:showSerName val="0"/>
          <c:showPercent val="0"/>
          <c:showBubbleSize val="0"/>
        </c:dLbls>
        <c:axId val="1050876559"/>
        <c:axId val="1044207119"/>
      </c:scatterChart>
      <c:valAx>
        <c:axId val="1050876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44207119"/>
        <c:crosses val="autoZero"/>
        <c:crossBetween val="midCat"/>
      </c:valAx>
      <c:valAx>
        <c:axId val="104420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508765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Fuel cell Price($/kw)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NPV!$F$14</c:f>
              <c:strCache>
                <c:ptCount val="1"/>
                <c:pt idx="0">
                  <c:v>Price($/kw)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NPV!$E$15:$E$19</c:f>
              <c:numCache>
                <c:formatCode>General</c:formatCode>
                <c:ptCount val="5"/>
                <c:pt idx="0">
                  <c:v>2025</c:v>
                </c:pt>
                <c:pt idx="1">
                  <c:v>2026</c:v>
                </c:pt>
                <c:pt idx="2">
                  <c:v>2027</c:v>
                </c:pt>
                <c:pt idx="3">
                  <c:v>2028</c:v>
                </c:pt>
                <c:pt idx="4">
                  <c:v>2029</c:v>
                </c:pt>
              </c:numCache>
            </c:numRef>
          </c:xVal>
          <c:yVal>
            <c:numRef>
              <c:f>NPV!$F$15:$F$19</c:f>
              <c:numCache>
                <c:formatCode>General</c:formatCode>
                <c:ptCount val="5"/>
                <c:pt idx="0">
                  <c:v>1000</c:v>
                </c:pt>
                <c:pt idx="1">
                  <c:v>900</c:v>
                </c:pt>
                <c:pt idx="2">
                  <c:v>800</c:v>
                </c:pt>
                <c:pt idx="3">
                  <c:v>700</c:v>
                </c:pt>
                <c:pt idx="4">
                  <c:v>600</c:v>
                </c:pt>
              </c:numCache>
            </c:numRef>
          </c:yVal>
          <c:smooth val="0"/>
          <c:extLst>
            <c:ext xmlns:c16="http://schemas.microsoft.com/office/drawing/2014/chart" uri="{C3380CC4-5D6E-409C-BE32-E72D297353CC}">
              <c16:uniqueId val="{00000000-93FD-4FF4-BD9C-7E73FEAA17D7}"/>
            </c:ext>
          </c:extLst>
        </c:ser>
        <c:dLbls>
          <c:showLegendKey val="0"/>
          <c:showVal val="0"/>
          <c:showCatName val="0"/>
          <c:showSerName val="0"/>
          <c:showPercent val="0"/>
          <c:showBubbleSize val="0"/>
        </c:dLbls>
        <c:axId val="1011983391"/>
        <c:axId val="1044208111"/>
      </c:scatterChart>
      <c:valAx>
        <c:axId val="101198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44208111"/>
        <c:crosses val="autoZero"/>
        <c:crossBetween val="midCat"/>
      </c:valAx>
      <c:valAx>
        <c:axId val="10442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119833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Average green hydrogen price ($/kg)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NPV!$P$41</c:f>
              <c:strCache>
                <c:ptCount val="1"/>
                <c:pt idx="0">
                  <c:v>Average ($/kg)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NPV!$J$42:$J$61</c:f>
              <c:numCache>
                <c:formatCode>General</c:formatCode>
                <c:ptCount val="2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numCache>
            </c:numRef>
          </c:xVal>
          <c:yVal>
            <c:numRef>
              <c:f>NPV!$P$42:$P$61</c:f>
              <c:numCache>
                <c:formatCode>General</c:formatCode>
                <c:ptCount val="20"/>
                <c:pt idx="0">
                  <c:v>4.2</c:v>
                </c:pt>
                <c:pt idx="1">
                  <c:v>4.05</c:v>
                </c:pt>
                <c:pt idx="2">
                  <c:v>3.9200000000000004</c:v>
                </c:pt>
                <c:pt idx="3">
                  <c:v>3.72</c:v>
                </c:pt>
                <c:pt idx="4">
                  <c:v>3.5200000000000005</c:v>
                </c:pt>
                <c:pt idx="5">
                  <c:v>3.4200000000000004</c:v>
                </c:pt>
                <c:pt idx="6">
                  <c:v>3.3200000000000003</c:v>
                </c:pt>
                <c:pt idx="7">
                  <c:v>3.22</c:v>
                </c:pt>
                <c:pt idx="8">
                  <c:v>3.1700000000000004</c:v>
                </c:pt>
                <c:pt idx="9">
                  <c:v>3.0200000000000005</c:v>
                </c:pt>
                <c:pt idx="10">
                  <c:v>2.9200000000000004</c:v>
                </c:pt>
                <c:pt idx="11">
                  <c:v>2.87</c:v>
                </c:pt>
                <c:pt idx="12">
                  <c:v>2.7700000000000005</c:v>
                </c:pt>
                <c:pt idx="13">
                  <c:v>2.6700000000000004</c:v>
                </c:pt>
                <c:pt idx="14">
                  <c:v>2.62</c:v>
                </c:pt>
                <c:pt idx="15">
                  <c:v>2.4700000000000002</c:v>
                </c:pt>
                <c:pt idx="16">
                  <c:v>2.4700000000000002</c:v>
                </c:pt>
                <c:pt idx="17">
                  <c:v>2.4700000000000002</c:v>
                </c:pt>
                <c:pt idx="18">
                  <c:v>2.4700000000000002</c:v>
                </c:pt>
                <c:pt idx="19">
                  <c:v>2.4700000000000002</c:v>
                </c:pt>
              </c:numCache>
            </c:numRef>
          </c:yVal>
          <c:smooth val="0"/>
          <c:extLst>
            <c:ext xmlns:c16="http://schemas.microsoft.com/office/drawing/2014/chart" uri="{C3380CC4-5D6E-409C-BE32-E72D297353CC}">
              <c16:uniqueId val="{00000000-C698-4DC1-93D8-E17F93CC38F4}"/>
            </c:ext>
          </c:extLst>
        </c:ser>
        <c:dLbls>
          <c:showLegendKey val="0"/>
          <c:showVal val="0"/>
          <c:showCatName val="0"/>
          <c:showSerName val="0"/>
          <c:showPercent val="0"/>
          <c:showBubbleSize val="0"/>
        </c:dLbls>
        <c:axId val="1079021536"/>
        <c:axId val="1079755360"/>
      </c:scatterChart>
      <c:valAx>
        <c:axId val="107902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79755360"/>
        <c:crosses val="autoZero"/>
        <c:crossBetween val="midCat"/>
      </c:valAx>
      <c:valAx>
        <c:axId val="107975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790215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Diesel price increase ($/kg)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NPV!$W$42:$W$61</c:f>
              <c:numCache>
                <c:formatCode>General</c:formatCode>
                <c:ptCount val="2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numCache>
            </c:numRef>
          </c:xVal>
          <c:yVal>
            <c:numRef>
              <c:f>NPV!$Y$42:$Y$61</c:f>
              <c:numCache>
                <c:formatCode>_(* #,##0.00_);_(* \(#,##0.00\);_(* "-"??_);_(@_)</c:formatCode>
                <c:ptCount val="20"/>
                <c:pt idx="0">
                  <c:v>0.81971140771019069</c:v>
                </c:pt>
                <c:pt idx="1">
                  <c:v>0.85843432948288378</c:v>
                </c:pt>
                <c:pt idx="2">
                  <c:v>0.90396914841883258</c:v>
                </c:pt>
                <c:pt idx="3">
                  <c:v>0.94496809248431746</c:v>
                </c:pt>
                <c:pt idx="4">
                  <c:v>0.98596164664476393</c:v>
                </c:pt>
                <c:pt idx="5">
                  <c:v>1.0337742845085187</c:v>
                </c:pt>
                <c:pt idx="6">
                  <c:v>1.07476604203395</c:v>
                </c:pt>
                <c:pt idx="7">
                  <c:v>1.1157613928294081</c:v>
                </c:pt>
                <c:pt idx="8">
                  <c:v>1.1635722340581511</c:v>
                </c:pt>
                <c:pt idx="9">
                  <c:v>1.2113830752868953</c:v>
                </c:pt>
                <c:pt idx="10">
                  <c:v>1.254647261835093</c:v>
                </c:pt>
                <c:pt idx="11">
                  <c:v>1.2956426126305465</c:v>
                </c:pt>
                <c:pt idx="12">
                  <c:v>1.3411846181065465</c:v>
                </c:pt>
                <c:pt idx="13">
                  <c:v>1.3788396716119304</c:v>
                </c:pt>
                <c:pt idx="14">
                  <c:v>1.4222416753383489</c:v>
                </c:pt>
                <c:pt idx="15">
                  <c:v>1.4656428439102092</c:v>
                </c:pt>
                <c:pt idx="16">
                  <c:v>1.5116279069767442</c:v>
                </c:pt>
                <c:pt idx="17">
                  <c:v>1.558139534883721</c:v>
                </c:pt>
                <c:pt idx="18">
                  <c:v>1.6162790697674418</c:v>
                </c:pt>
                <c:pt idx="19">
                  <c:v>1.6627906976744184</c:v>
                </c:pt>
              </c:numCache>
            </c:numRef>
          </c:yVal>
          <c:smooth val="0"/>
          <c:extLst>
            <c:ext xmlns:c16="http://schemas.microsoft.com/office/drawing/2014/chart" uri="{C3380CC4-5D6E-409C-BE32-E72D297353CC}">
              <c16:uniqueId val="{00000000-0B2C-48D0-BD4C-63F7078D1681}"/>
            </c:ext>
          </c:extLst>
        </c:ser>
        <c:dLbls>
          <c:showLegendKey val="0"/>
          <c:showVal val="0"/>
          <c:showCatName val="0"/>
          <c:showSerName val="0"/>
          <c:showPercent val="0"/>
          <c:showBubbleSize val="0"/>
        </c:dLbls>
        <c:axId val="1079014816"/>
        <c:axId val="1079738496"/>
      </c:scatterChart>
      <c:valAx>
        <c:axId val="1079014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79738496"/>
        <c:crosses val="autoZero"/>
        <c:crossBetween val="midCat"/>
      </c:valAx>
      <c:valAx>
        <c:axId val="10797384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7901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png"/><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6.png"/><Relationship Id="rId7" Type="http://schemas.openxmlformats.org/officeDocument/2006/relationships/image" Target="../media/image5.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chart" Target="../charts/chart1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5.png"/><Relationship Id="rId5" Type="http://schemas.openxmlformats.org/officeDocument/2006/relationships/image" Target="../media/image10.png"/><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chart" Target="../charts/chart16.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5.png"/><Relationship Id="rId5" Type="http://schemas.openxmlformats.org/officeDocument/2006/relationships/image" Target="../media/image12.png"/><Relationship Id="rId4"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chart" Target="../charts/chart20.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5.png"/><Relationship Id="rId5" Type="http://schemas.openxmlformats.org/officeDocument/2006/relationships/image" Target="../media/image14.png"/><Relationship Id="rId4"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7" Type="http://schemas.openxmlformats.org/officeDocument/2006/relationships/chart" Target="../charts/chart24.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image" Target="../media/image5.png"/><Relationship Id="rId5" Type="http://schemas.openxmlformats.org/officeDocument/2006/relationships/image" Target="../media/image16.png"/><Relationship Id="rId4"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chart" Target="../charts/chart28.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5.png"/><Relationship Id="rId5" Type="http://schemas.openxmlformats.org/officeDocument/2006/relationships/image" Target="../media/image18.png"/><Relationship Id="rId4"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chart" Target="../charts/chart32.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image" Target="../media/image5.png"/><Relationship Id="rId5" Type="http://schemas.openxmlformats.org/officeDocument/2006/relationships/image" Target="../media/image20.png"/><Relationship Id="rId4"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chart" Target="../charts/chart36.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image" Target="../media/image5.png"/><Relationship Id="rId5" Type="http://schemas.openxmlformats.org/officeDocument/2006/relationships/image" Target="../media/image22.png"/><Relationship Id="rId4"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chart" Target="../charts/chart40.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image" Target="../media/image5.png"/><Relationship Id="rId5" Type="http://schemas.openxmlformats.org/officeDocument/2006/relationships/image" Target="../media/image24.png"/><Relationship Id="rId4"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3" Type="http://schemas.openxmlformats.org/officeDocument/2006/relationships/image" Target="../media/image25.png"/><Relationship Id="rId7" Type="http://schemas.openxmlformats.org/officeDocument/2006/relationships/chart" Target="../charts/chart44.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image" Target="../media/image5.png"/><Relationship Id="rId5" Type="http://schemas.openxmlformats.org/officeDocument/2006/relationships/image" Target="../media/image26.png"/><Relationship Id="rId4"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image" Target="../media/image27.png"/></Relationships>
</file>

<file path=xl/drawings/_rels/drawing29.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 Id="rId4" Type="http://schemas.openxmlformats.org/officeDocument/2006/relationships/chart" Target="../charts/chart53.xml"/></Relationships>
</file>

<file path=xl/drawings/drawing1.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3" name="Chart 2">
          <a:extLst>
            <a:ext uri="{FF2B5EF4-FFF2-40B4-BE49-F238E27FC236}">
              <a16:creationId xmlns:a16="http://schemas.microsoft.com/office/drawing/2014/main" id="{57C742CB-7BCA-4730-A94A-4E4DBBCCF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69849</xdr:colOff>
      <xdr:row>10</xdr:row>
      <xdr:rowOff>66674</xdr:rowOff>
    </xdr:from>
    <xdr:to>
      <xdr:col>27</xdr:col>
      <xdr:colOff>57150</xdr:colOff>
      <xdr:row>31</xdr:row>
      <xdr:rowOff>190499</xdr:rowOff>
    </xdr:to>
    <xdr:graphicFrame macro="">
      <xdr:nvGraphicFramePr>
        <xdr:cNvPr id="4" name="Chart 3">
          <a:extLst>
            <a:ext uri="{FF2B5EF4-FFF2-40B4-BE49-F238E27FC236}">
              <a16:creationId xmlns:a16="http://schemas.microsoft.com/office/drawing/2014/main" id="{350FB935-6AC4-45F8-AE1A-1AED84C2F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527050</xdr:colOff>
      <xdr:row>6</xdr:row>
      <xdr:rowOff>16234</xdr:rowOff>
    </xdr:from>
    <xdr:to>
      <xdr:col>15</xdr:col>
      <xdr:colOff>234950</xdr:colOff>
      <xdr:row>12</xdr:row>
      <xdr:rowOff>57150</xdr:rowOff>
    </xdr:to>
    <xdr:pic>
      <xdr:nvPicPr>
        <xdr:cNvPr id="5" name="Picture 4">
          <a:extLst>
            <a:ext uri="{FF2B5EF4-FFF2-40B4-BE49-F238E27FC236}">
              <a16:creationId xmlns:a16="http://schemas.microsoft.com/office/drawing/2014/main" id="{12342FA8-209F-1F70-347F-9A5EEE330E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277850" y="1121134"/>
          <a:ext cx="3975100" cy="1145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457200</xdr:colOff>
      <xdr:row>4</xdr:row>
      <xdr:rowOff>133350</xdr:rowOff>
    </xdr:from>
    <xdr:to>
      <xdr:col>35</xdr:col>
      <xdr:colOff>902633</xdr:colOff>
      <xdr:row>19</xdr:row>
      <xdr:rowOff>19050</xdr:rowOff>
    </xdr:to>
    <xdr:graphicFrame macro="">
      <xdr:nvGraphicFramePr>
        <xdr:cNvPr id="2" name="Chart 1">
          <a:extLst>
            <a:ext uri="{FF2B5EF4-FFF2-40B4-BE49-F238E27FC236}">
              <a16:creationId xmlns:a16="http://schemas.microsoft.com/office/drawing/2014/main" id="{DDEEDE69-647A-4ECC-ADB9-301D75C05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66676</xdr:colOff>
      <xdr:row>32</xdr:row>
      <xdr:rowOff>28575</xdr:rowOff>
    </xdr:from>
    <xdr:to>
      <xdr:col>37</xdr:col>
      <xdr:colOff>361951</xdr:colOff>
      <xdr:row>39</xdr:row>
      <xdr:rowOff>127068</xdr:rowOff>
    </xdr:to>
    <xdr:pic>
      <xdr:nvPicPr>
        <xdr:cNvPr id="7" name="Picture 6">
          <a:extLst>
            <a:ext uri="{FF2B5EF4-FFF2-40B4-BE49-F238E27FC236}">
              <a16:creationId xmlns:a16="http://schemas.microsoft.com/office/drawing/2014/main" id="{F17F5751-729E-B561-F908-390BB4D783F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327101" y="6296025"/>
          <a:ext cx="3695700" cy="1431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66675</xdr:colOff>
      <xdr:row>40</xdr:row>
      <xdr:rowOff>104775</xdr:rowOff>
    </xdr:from>
    <xdr:to>
      <xdr:col>35</xdr:col>
      <xdr:colOff>529522</xdr:colOff>
      <xdr:row>58</xdr:row>
      <xdr:rowOff>76200</xdr:rowOff>
    </xdr:to>
    <xdr:pic>
      <xdr:nvPicPr>
        <xdr:cNvPr id="8" name="Picture 7">
          <a:extLst>
            <a:ext uri="{FF2B5EF4-FFF2-40B4-BE49-F238E27FC236}">
              <a16:creationId xmlns:a16="http://schemas.microsoft.com/office/drawing/2014/main" id="{092698EF-C0C8-ED0C-E939-C1D10228DE6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907500" y="7896225"/>
          <a:ext cx="6692197" cy="340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114300</xdr:colOff>
      <xdr:row>60</xdr:row>
      <xdr:rowOff>57150</xdr:rowOff>
    </xdr:from>
    <xdr:to>
      <xdr:col>30</xdr:col>
      <xdr:colOff>1579033</xdr:colOff>
      <xdr:row>70</xdr:row>
      <xdr:rowOff>19050</xdr:rowOff>
    </xdr:to>
    <xdr:pic>
      <xdr:nvPicPr>
        <xdr:cNvPr id="9" name="Picture 8">
          <a:extLst>
            <a:ext uri="{FF2B5EF4-FFF2-40B4-BE49-F238E27FC236}">
              <a16:creationId xmlns:a16="http://schemas.microsoft.com/office/drawing/2014/main" id="{6A7AAE5C-ECBF-802C-1A5C-9EB53F555C9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955125" y="11658600"/>
          <a:ext cx="3274483"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28574</xdr:colOff>
      <xdr:row>110</xdr:row>
      <xdr:rowOff>101077</xdr:rowOff>
    </xdr:from>
    <xdr:to>
      <xdr:col>26</xdr:col>
      <xdr:colOff>866775</xdr:colOff>
      <xdr:row>118</xdr:row>
      <xdr:rowOff>104775</xdr:rowOff>
    </xdr:to>
    <xdr:pic>
      <xdr:nvPicPr>
        <xdr:cNvPr id="11" name="Picture 10">
          <a:extLst>
            <a:ext uri="{FF2B5EF4-FFF2-40B4-BE49-F238E27FC236}">
              <a16:creationId xmlns:a16="http://schemas.microsoft.com/office/drawing/2014/main" id="{D6114412-8F1C-BED7-C615-FCE9730CBA9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7602199" y="21227527"/>
          <a:ext cx="4210051"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190500</xdr:colOff>
      <xdr:row>108</xdr:row>
      <xdr:rowOff>119062</xdr:rowOff>
    </xdr:from>
    <xdr:to>
      <xdr:col>33</xdr:col>
      <xdr:colOff>361950</xdr:colOff>
      <xdr:row>123</xdr:row>
      <xdr:rowOff>4762</xdr:rowOff>
    </xdr:to>
    <xdr:graphicFrame macro="">
      <xdr:nvGraphicFramePr>
        <xdr:cNvPr id="12" name="Chart 11">
          <a:extLst>
            <a:ext uri="{FF2B5EF4-FFF2-40B4-BE49-F238E27FC236}">
              <a16:creationId xmlns:a16="http://schemas.microsoft.com/office/drawing/2014/main" id="{B2E59A35-96A5-8611-A517-27959342A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3.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15F263F9-BAF9-4FE8-A7F2-0B2D1958B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403225</xdr:colOff>
      <xdr:row>12</xdr:row>
      <xdr:rowOff>98425</xdr:rowOff>
    </xdr:from>
    <xdr:to>
      <xdr:col>17</xdr:col>
      <xdr:colOff>98425</xdr:colOff>
      <xdr:row>27</xdr:row>
      <xdr:rowOff>79375</xdr:rowOff>
    </xdr:to>
    <xdr:graphicFrame macro="">
      <xdr:nvGraphicFramePr>
        <xdr:cNvPr id="3" name="Chart 2">
          <a:extLst>
            <a:ext uri="{FF2B5EF4-FFF2-40B4-BE49-F238E27FC236}">
              <a16:creationId xmlns:a16="http://schemas.microsoft.com/office/drawing/2014/main" id="{7BB8E070-5E8C-4DCB-954F-3154B3834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546100</xdr:colOff>
      <xdr:row>5</xdr:row>
      <xdr:rowOff>175608</xdr:rowOff>
    </xdr:from>
    <xdr:to>
      <xdr:col>25</xdr:col>
      <xdr:colOff>196850</xdr:colOff>
      <xdr:row>13</xdr:row>
      <xdr:rowOff>25400</xdr:rowOff>
    </xdr:to>
    <xdr:pic>
      <xdr:nvPicPr>
        <xdr:cNvPr id="4" name="Picture 3">
          <a:extLst>
            <a:ext uri="{FF2B5EF4-FFF2-40B4-BE49-F238E27FC236}">
              <a16:creationId xmlns:a16="http://schemas.microsoft.com/office/drawing/2014/main" id="{EDA3638F-A636-4FEA-1F86-274E5CFC12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099550" y="1096358"/>
          <a:ext cx="10013950" cy="1322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5" name="Chart 4">
          <a:extLst>
            <a:ext uri="{FF2B5EF4-FFF2-40B4-BE49-F238E27FC236}">
              <a16:creationId xmlns:a16="http://schemas.microsoft.com/office/drawing/2014/main" id="{EAEC61E6-3A58-48E4-AD01-3EBF57478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556532</xdr:colOff>
      <xdr:row>35</xdr:row>
      <xdr:rowOff>55389</xdr:rowOff>
    </xdr:from>
    <xdr:to>
      <xdr:col>36</xdr:col>
      <xdr:colOff>98483</xdr:colOff>
      <xdr:row>49</xdr:row>
      <xdr:rowOff>136071</xdr:rowOff>
    </xdr:to>
    <xdr:pic>
      <xdr:nvPicPr>
        <xdr:cNvPr id="9" name="Picture 8">
          <a:extLst>
            <a:ext uri="{FF2B5EF4-FFF2-40B4-BE49-F238E27FC236}">
              <a16:creationId xmlns:a16="http://schemas.microsoft.com/office/drawing/2014/main" id="{2C8514C2-A983-8F22-FAB1-E723ADCABB0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5117425" y="6913389"/>
          <a:ext cx="5311379" cy="2747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542925</xdr:colOff>
      <xdr:row>74</xdr:row>
      <xdr:rowOff>19049</xdr:rowOff>
    </xdr:from>
    <xdr:to>
      <xdr:col>31</xdr:col>
      <xdr:colOff>533938</xdr:colOff>
      <xdr:row>85</xdr:row>
      <xdr:rowOff>104774</xdr:rowOff>
    </xdr:to>
    <xdr:pic>
      <xdr:nvPicPr>
        <xdr:cNvPr id="10" name="Picture 9">
          <a:extLst>
            <a:ext uri="{FF2B5EF4-FFF2-40B4-BE49-F238E27FC236}">
              <a16:creationId xmlns:a16="http://schemas.microsoft.com/office/drawing/2014/main" id="{10C9883B-A4BE-F90D-945E-2AEB158DED6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974175" y="14306549"/>
          <a:ext cx="3781963" cy="2181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28574</xdr:colOff>
      <xdr:row>110</xdr:row>
      <xdr:rowOff>101077</xdr:rowOff>
    </xdr:from>
    <xdr:to>
      <xdr:col>32</xdr:col>
      <xdr:colOff>295275</xdr:colOff>
      <xdr:row>118</xdr:row>
      <xdr:rowOff>104775</xdr:rowOff>
    </xdr:to>
    <xdr:pic>
      <xdr:nvPicPr>
        <xdr:cNvPr id="7" name="Picture 6">
          <a:extLst>
            <a:ext uri="{FF2B5EF4-FFF2-40B4-BE49-F238E27FC236}">
              <a16:creationId xmlns:a16="http://schemas.microsoft.com/office/drawing/2014/main" id="{FD62C40C-3D9E-4657-A28F-295FAFE82BA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602199" y="21227527"/>
          <a:ext cx="4210051"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190500</xdr:colOff>
      <xdr:row>108</xdr:row>
      <xdr:rowOff>119062</xdr:rowOff>
    </xdr:from>
    <xdr:to>
      <xdr:col>40</xdr:col>
      <xdr:colOff>361950</xdr:colOff>
      <xdr:row>123</xdr:row>
      <xdr:rowOff>4762</xdr:rowOff>
    </xdr:to>
    <xdr:graphicFrame macro="">
      <xdr:nvGraphicFramePr>
        <xdr:cNvPr id="11" name="Chart 10">
          <a:extLst>
            <a:ext uri="{FF2B5EF4-FFF2-40B4-BE49-F238E27FC236}">
              <a16:creationId xmlns:a16="http://schemas.microsoft.com/office/drawing/2014/main" id="{035BB58E-8252-4353-AB7A-C9819981F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5.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E30BFE36-DE45-4530-99A5-26F0F63DE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174625</xdr:colOff>
      <xdr:row>15</xdr:row>
      <xdr:rowOff>69850</xdr:rowOff>
    </xdr:from>
    <xdr:to>
      <xdr:col>16</xdr:col>
      <xdr:colOff>479425</xdr:colOff>
      <xdr:row>30</xdr:row>
      <xdr:rowOff>50800</xdr:rowOff>
    </xdr:to>
    <xdr:graphicFrame macro="">
      <xdr:nvGraphicFramePr>
        <xdr:cNvPr id="3" name="Chart 2">
          <a:extLst>
            <a:ext uri="{FF2B5EF4-FFF2-40B4-BE49-F238E27FC236}">
              <a16:creationId xmlns:a16="http://schemas.microsoft.com/office/drawing/2014/main" id="{67E5F5CF-8896-4EBD-BF6D-2A307A142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123825</xdr:colOff>
      <xdr:row>6</xdr:row>
      <xdr:rowOff>178642</xdr:rowOff>
    </xdr:from>
    <xdr:to>
      <xdr:col>24</xdr:col>
      <xdr:colOff>9526</xdr:colOff>
      <xdr:row>13</xdr:row>
      <xdr:rowOff>123825</xdr:rowOff>
    </xdr:to>
    <xdr:pic>
      <xdr:nvPicPr>
        <xdr:cNvPr id="4" name="Picture 3">
          <a:extLst>
            <a:ext uri="{FF2B5EF4-FFF2-40B4-BE49-F238E27FC236}">
              <a16:creationId xmlns:a16="http://schemas.microsoft.com/office/drawing/2014/main" id="{6021341F-224C-2750-E28A-730DF863D7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77225" y="1321642"/>
          <a:ext cx="9639300" cy="1278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6</xdr:row>
      <xdr:rowOff>133350</xdr:rowOff>
    </xdr:from>
    <xdr:to>
      <xdr:col>36</xdr:col>
      <xdr:colOff>902633</xdr:colOff>
      <xdr:row>21</xdr:row>
      <xdr:rowOff>19050</xdr:rowOff>
    </xdr:to>
    <xdr:graphicFrame macro="">
      <xdr:nvGraphicFramePr>
        <xdr:cNvPr id="5" name="Chart 4">
          <a:extLst>
            <a:ext uri="{FF2B5EF4-FFF2-40B4-BE49-F238E27FC236}">
              <a16:creationId xmlns:a16="http://schemas.microsoft.com/office/drawing/2014/main" id="{D9C55D5C-F2BB-4B29-AB33-C2D0C4779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461597</xdr:colOff>
      <xdr:row>37</xdr:row>
      <xdr:rowOff>55155</xdr:rowOff>
    </xdr:from>
    <xdr:to>
      <xdr:col>37</xdr:col>
      <xdr:colOff>360485</xdr:colOff>
      <xdr:row>58</xdr:row>
      <xdr:rowOff>24912</xdr:rowOff>
    </xdr:to>
    <xdr:pic>
      <xdr:nvPicPr>
        <xdr:cNvPr id="7" name="Picture 6">
          <a:extLst>
            <a:ext uri="{FF2B5EF4-FFF2-40B4-BE49-F238E27FC236}">
              <a16:creationId xmlns:a16="http://schemas.microsoft.com/office/drawing/2014/main" id="{955A1E3D-FE01-9AE2-1445-3EC656BB94A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134885" y="7294155"/>
          <a:ext cx="6471138" cy="3970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28574</xdr:colOff>
      <xdr:row>94</xdr:row>
      <xdr:rowOff>101077</xdr:rowOff>
    </xdr:from>
    <xdr:to>
      <xdr:col>29</xdr:col>
      <xdr:colOff>353890</xdr:colOff>
      <xdr:row>102</xdr:row>
      <xdr:rowOff>104775</xdr:rowOff>
    </xdr:to>
    <xdr:pic>
      <xdr:nvPicPr>
        <xdr:cNvPr id="11" name="Picture 10">
          <a:extLst>
            <a:ext uri="{FF2B5EF4-FFF2-40B4-BE49-F238E27FC236}">
              <a16:creationId xmlns:a16="http://schemas.microsoft.com/office/drawing/2014/main" id="{DA86D071-276C-48CA-8ABB-B3A45E48393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288624" y="21246577"/>
          <a:ext cx="4210051"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190500</xdr:colOff>
      <xdr:row>92</xdr:row>
      <xdr:rowOff>119062</xdr:rowOff>
    </xdr:from>
    <xdr:to>
      <xdr:col>35</xdr:col>
      <xdr:colOff>361950</xdr:colOff>
      <xdr:row>107</xdr:row>
      <xdr:rowOff>4762</xdr:rowOff>
    </xdr:to>
    <xdr:graphicFrame macro="">
      <xdr:nvGraphicFramePr>
        <xdr:cNvPr id="12" name="Chart 11">
          <a:extLst>
            <a:ext uri="{FF2B5EF4-FFF2-40B4-BE49-F238E27FC236}">
              <a16:creationId xmlns:a16="http://schemas.microsoft.com/office/drawing/2014/main" id="{836F27F3-1907-4E7A-A2E0-B64FD072E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F9B6B5CC-461F-46C6-AB7F-7E86DF18E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403225</xdr:colOff>
      <xdr:row>12</xdr:row>
      <xdr:rowOff>98425</xdr:rowOff>
    </xdr:from>
    <xdr:to>
      <xdr:col>17</xdr:col>
      <xdr:colOff>98425</xdr:colOff>
      <xdr:row>27</xdr:row>
      <xdr:rowOff>79375</xdr:rowOff>
    </xdr:to>
    <xdr:graphicFrame macro="">
      <xdr:nvGraphicFramePr>
        <xdr:cNvPr id="3" name="Chart 2">
          <a:extLst>
            <a:ext uri="{FF2B5EF4-FFF2-40B4-BE49-F238E27FC236}">
              <a16:creationId xmlns:a16="http://schemas.microsoft.com/office/drawing/2014/main" id="{1ED8E391-15E5-4C9D-87CD-38D8913FB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292100</xdr:colOff>
      <xdr:row>6</xdr:row>
      <xdr:rowOff>13382</xdr:rowOff>
    </xdr:from>
    <xdr:to>
      <xdr:col>17</xdr:col>
      <xdr:colOff>127000</xdr:colOff>
      <xdr:row>12</xdr:row>
      <xdr:rowOff>180611</xdr:rowOff>
    </xdr:to>
    <xdr:pic>
      <xdr:nvPicPr>
        <xdr:cNvPr id="4" name="Picture 3">
          <a:extLst>
            <a:ext uri="{FF2B5EF4-FFF2-40B4-BE49-F238E27FC236}">
              <a16:creationId xmlns:a16="http://schemas.microsoft.com/office/drawing/2014/main" id="{DBFD5176-F84D-4E76-B270-B5C177436D7A}"/>
            </a:ext>
          </a:extLst>
        </xdr:cNvPr>
        <xdr:cNvPicPr>
          <a:picLocks noChangeAspect="1"/>
        </xdr:cNvPicPr>
      </xdr:nvPicPr>
      <xdr:blipFill>
        <a:blip xmlns:r="http://schemas.openxmlformats.org/officeDocument/2006/relationships" r:embed="rId3"/>
        <a:stretch>
          <a:fillRect/>
        </a:stretch>
      </xdr:blipFill>
      <xdr:spPr>
        <a:xfrm>
          <a:off x="8839200" y="1118282"/>
          <a:ext cx="5321300" cy="1272129"/>
        </a:xfrm>
        <a:prstGeom prst="rect">
          <a:avLst/>
        </a:prstGeom>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5" name="Chart 4">
          <a:extLst>
            <a:ext uri="{FF2B5EF4-FFF2-40B4-BE49-F238E27FC236}">
              <a16:creationId xmlns:a16="http://schemas.microsoft.com/office/drawing/2014/main" id="{F5AB8299-5E23-4A62-A944-B3BA7F8F4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104775</xdr:colOff>
      <xdr:row>35</xdr:row>
      <xdr:rowOff>104775</xdr:rowOff>
    </xdr:from>
    <xdr:to>
      <xdr:col>36</xdr:col>
      <xdr:colOff>523875</xdr:colOff>
      <xdr:row>60</xdr:row>
      <xdr:rowOff>76200</xdr:rowOff>
    </xdr:to>
    <xdr:pic>
      <xdr:nvPicPr>
        <xdr:cNvPr id="7" name="Picture 6">
          <a:extLst>
            <a:ext uri="{FF2B5EF4-FFF2-40B4-BE49-F238E27FC236}">
              <a16:creationId xmlns:a16="http://schemas.microsoft.com/office/drawing/2014/main" id="{BA34CD5A-A1B6-B31C-F96A-D4AF1408D42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002875" y="6962775"/>
          <a:ext cx="7762875" cy="473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28574</xdr:colOff>
      <xdr:row>98</xdr:row>
      <xdr:rowOff>101077</xdr:rowOff>
    </xdr:from>
    <xdr:to>
      <xdr:col>26</xdr:col>
      <xdr:colOff>182440</xdr:colOff>
      <xdr:row>106</xdr:row>
      <xdr:rowOff>104775</xdr:rowOff>
    </xdr:to>
    <xdr:pic>
      <xdr:nvPicPr>
        <xdr:cNvPr id="11" name="Picture 10">
          <a:extLst>
            <a:ext uri="{FF2B5EF4-FFF2-40B4-BE49-F238E27FC236}">
              <a16:creationId xmlns:a16="http://schemas.microsoft.com/office/drawing/2014/main" id="{06FDB07A-1FEA-49C1-9D5F-9FFB70FABC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78699" y="18198577"/>
          <a:ext cx="4211516"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190500</xdr:colOff>
      <xdr:row>96</xdr:row>
      <xdr:rowOff>119062</xdr:rowOff>
    </xdr:from>
    <xdr:to>
      <xdr:col>32</xdr:col>
      <xdr:colOff>361950</xdr:colOff>
      <xdr:row>111</xdr:row>
      <xdr:rowOff>4762</xdr:rowOff>
    </xdr:to>
    <xdr:graphicFrame macro="">
      <xdr:nvGraphicFramePr>
        <xdr:cNvPr id="12" name="Chart 11">
          <a:extLst>
            <a:ext uri="{FF2B5EF4-FFF2-40B4-BE49-F238E27FC236}">
              <a16:creationId xmlns:a16="http://schemas.microsoft.com/office/drawing/2014/main" id="{E7CA85B8-1FFB-4B55-984E-A3099363E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9.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D9FB7237-39D4-4810-88DF-06914C3FA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403225</xdr:colOff>
      <xdr:row>12</xdr:row>
      <xdr:rowOff>98425</xdr:rowOff>
    </xdr:from>
    <xdr:to>
      <xdr:col>17</xdr:col>
      <xdr:colOff>98425</xdr:colOff>
      <xdr:row>27</xdr:row>
      <xdr:rowOff>79375</xdr:rowOff>
    </xdr:to>
    <xdr:graphicFrame macro="">
      <xdr:nvGraphicFramePr>
        <xdr:cNvPr id="3" name="Chart 2">
          <a:extLst>
            <a:ext uri="{FF2B5EF4-FFF2-40B4-BE49-F238E27FC236}">
              <a16:creationId xmlns:a16="http://schemas.microsoft.com/office/drawing/2014/main" id="{1A852E7A-830D-4EE2-BE5F-1D8796ACA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495300</xdr:colOff>
      <xdr:row>6</xdr:row>
      <xdr:rowOff>18750</xdr:rowOff>
    </xdr:from>
    <xdr:to>
      <xdr:col>17</xdr:col>
      <xdr:colOff>82550</xdr:colOff>
      <xdr:row>13</xdr:row>
      <xdr:rowOff>6349</xdr:rowOff>
    </xdr:to>
    <xdr:pic>
      <xdr:nvPicPr>
        <xdr:cNvPr id="4" name="Picture 3">
          <a:extLst>
            <a:ext uri="{FF2B5EF4-FFF2-40B4-BE49-F238E27FC236}">
              <a16:creationId xmlns:a16="http://schemas.microsoft.com/office/drawing/2014/main" id="{32F7C82B-D606-426A-20A4-A4864DF940F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42400" y="1123650"/>
          <a:ext cx="5073650" cy="1276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5" name="Chart 4">
          <a:extLst>
            <a:ext uri="{FF2B5EF4-FFF2-40B4-BE49-F238E27FC236}">
              <a16:creationId xmlns:a16="http://schemas.microsoft.com/office/drawing/2014/main" id="{895C7B1E-80F7-44DC-9A96-CD8FA1002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85725</xdr:colOff>
      <xdr:row>34</xdr:row>
      <xdr:rowOff>9525</xdr:rowOff>
    </xdr:from>
    <xdr:to>
      <xdr:col>37</xdr:col>
      <xdr:colOff>600075</xdr:colOff>
      <xdr:row>58</xdr:row>
      <xdr:rowOff>133350</xdr:rowOff>
    </xdr:to>
    <xdr:pic>
      <xdr:nvPicPr>
        <xdr:cNvPr id="7" name="Picture 6">
          <a:extLst>
            <a:ext uri="{FF2B5EF4-FFF2-40B4-BE49-F238E27FC236}">
              <a16:creationId xmlns:a16="http://schemas.microsoft.com/office/drawing/2014/main" id="{0762336F-764C-5B01-1DAF-41FCC39766E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498300" y="6677025"/>
          <a:ext cx="7591425" cy="469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28574</xdr:colOff>
      <xdr:row>92</xdr:row>
      <xdr:rowOff>101077</xdr:rowOff>
    </xdr:from>
    <xdr:to>
      <xdr:col>29</xdr:col>
      <xdr:colOff>277690</xdr:colOff>
      <xdr:row>100</xdr:row>
      <xdr:rowOff>104775</xdr:rowOff>
    </xdr:to>
    <xdr:pic>
      <xdr:nvPicPr>
        <xdr:cNvPr id="9" name="Picture 8">
          <a:extLst>
            <a:ext uri="{FF2B5EF4-FFF2-40B4-BE49-F238E27FC236}">
              <a16:creationId xmlns:a16="http://schemas.microsoft.com/office/drawing/2014/main" id="{5FF14A40-FEB4-4E8F-9DAA-826457E9E6D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049874" y="18960577"/>
          <a:ext cx="4211516"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190500</xdr:colOff>
      <xdr:row>90</xdr:row>
      <xdr:rowOff>119062</xdr:rowOff>
    </xdr:from>
    <xdr:to>
      <xdr:col>35</xdr:col>
      <xdr:colOff>361950</xdr:colOff>
      <xdr:row>105</xdr:row>
      <xdr:rowOff>4762</xdr:rowOff>
    </xdr:to>
    <xdr:graphicFrame macro="">
      <xdr:nvGraphicFramePr>
        <xdr:cNvPr id="10" name="Chart 9">
          <a:extLst>
            <a:ext uri="{FF2B5EF4-FFF2-40B4-BE49-F238E27FC236}">
              <a16:creationId xmlns:a16="http://schemas.microsoft.com/office/drawing/2014/main" id="{9A329FF6-3872-405E-8650-0901A6301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11.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29197D0A-638E-4A86-AFC5-3C6E09A15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403225</xdr:colOff>
      <xdr:row>13</xdr:row>
      <xdr:rowOff>53975</xdr:rowOff>
    </xdr:from>
    <xdr:to>
      <xdr:col>17</xdr:col>
      <xdr:colOff>98425</xdr:colOff>
      <xdr:row>28</xdr:row>
      <xdr:rowOff>34925</xdr:rowOff>
    </xdr:to>
    <xdr:graphicFrame macro="">
      <xdr:nvGraphicFramePr>
        <xdr:cNvPr id="3" name="Chart 2">
          <a:extLst>
            <a:ext uri="{FF2B5EF4-FFF2-40B4-BE49-F238E27FC236}">
              <a16:creationId xmlns:a16="http://schemas.microsoft.com/office/drawing/2014/main" id="{A544ED6D-8ADD-4964-90B8-F202780F1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50800</xdr:colOff>
      <xdr:row>6</xdr:row>
      <xdr:rowOff>23946</xdr:rowOff>
    </xdr:from>
    <xdr:to>
      <xdr:col>18</xdr:col>
      <xdr:colOff>387350</xdr:colOff>
      <xdr:row>13</xdr:row>
      <xdr:rowOff>132775</xdr:rowOff>
    </xdr:to>
    <xdr:pic>
      <xdr:nvPicPr>
        <xdr:cNvPr id="4" name="Picture 3">
          <a:extLst>
            <a:ext uri="{FF2B5EF4-FFF2-40B4-BE49-F238E27FC236}">
              <a16:creationId xmlns:a16="http://schemas.microsoft.com/office/drawing/2014/main" id="{73082E0E-6596-6B71-96FB-0B13FE8E05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07500" y="1128846"/>
          <a:ext cx="5822950" cy="1397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5" name="Chart 4">
          <a:extLst>
            <a:ext uri="{FF2B5EF4-FFF2-40B4-BE49-F238E27FC236}">
              <a16:creationId xmlns:a16="http://schemas.microsoft.com/office/drawing/2014/main" id="{CCA254DB-E47F-49BB-9438-D7D1CCCC9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432288</xdr:colOff>
      <xdr:row>34</xdr:row>
      <xdr:rowOff>161953</xdr:rowOff>
    </xdr:from>
    <xdr:to>
      <xdr:col>36</xdr:col>
      <xdr:colOff>712408</xdr:colOff>
      <xdr:row>55</xdr:row>
      <xdr:rowOff>139210</xdr:rowOff>
    </xdr:to>
    <xdr:pic>
      <xdr:nvPicPr>
        <xdr:cNvPr id="8" name="Picture 7">
          <a:extLst>
            <a:ext uri="{FF2B5EF4-FFF2-40B4-BE49-F238E27FC236}">
              <a16:creationId xmlns:a16="http://schemas.microsoft.com/office/drawing/2014/main" id="{5CE320A3-16E6-6957-F1C6-B74167D350B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284961" y="6829453"/>
          <a:ext cx="6647854" cy="3977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28574</xdr:colOff>
      <xdr:row>101</xdr:row>
      <xdr:rowOff>101077</xdr:rowOff>
    </xdr:from>
    <xdr:to>
      <xdr:col>30</xdr:col>
      <xdr:colOff>77251</xdr:colOff>
      <xdr:row>109</xdr:row>
      <xdr:rowOff>104775</xdr:rowOff>
    </xdr:to>
    <xdr:pic>
      <xdr:nvPicPr>
        <xdr:cNvPr id="9" name="Picture 8">
          <a:extLst>
            <a:ext uri="{FF2B5EF4-FFF2-40B4-BE49-F238E27FC236}">
              <a16:creationId xmlns:a16="http://schemas.microsoft.com/office/drawing/2014/main" id="{5F0EAEB6-D385-4723-A3F1-400FB8822D1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783549" y="17931877"/>
          <a:ext cx="4211516"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969065</xdr:colOff>
      <xdr:row>98</xdr:row>
      <xdr:rowOff>149087</xdr:rowOff>
    </xdr:from>
    <xdr:to>
      <xdr:col>35</xdr:col>
      <xdr:colOff>438977</xdr:colOff>
      <xdr:row>114</xdr:row>
      <xdr:rowOff>54458</xdr:rowOff>
    </xdr:to>
    <xdr:graphicFrame macro="">
      <xdr:nvGraphicFramePr>
        <xdr:cNvPr id="10" name="Chart 9">
          <a:extLst>
            <a:ext uri="{FF2B5EF4-FFF2-40B4-BE49-F238E27FC236}">
              <a16:creationId xmlns:a16="http://schemas.microsoft.com/office/drawing/2014/main" id="{7329D5B8-4A4D-4B0D-A4ED-F6E26774C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13.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144ACA17-842B-4785-97C1-D4368D4A5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288925</xdr:colOff>
      <xdr:row>17</xdr:row>
      <xdr:rowOff>41275</xdr:rowOff>
    </xdr:from>
    <xdr:to>
      <xdr:col>16</xdr:col>
      <xdr:colOff>593725</xdr:colOff>
      <xdr:row>32</xdr:row>
      <xdr:rowOff>22225</xdr:rowOff>
    </xdr:to>
    <xdr:graphicFrame macro="">
      <xdr:nvGraphicFramePr>
        <xdr:cNvPr id="3" name="Chart 2">
          <a:extLst>
            <a:ext uri="{FF2B5EF4-FFF2-40B4-BE49-F238E27FC236}">
              <a16:creationId xmlns:a16="http://schemas.microsoft.com/office/drawing/2014/main" id="{0F5D8156-01F3-4C65-9ED3-C7A27B25F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19050</xdr:colOff>
      <xdr:row>6</xdr:row>
      <xdr:rowOff>84517</xdr:rowOff>
    </xdr:from>
    <xdr:to>
      <xdr:col>21</xdr:col>
      <xdr:colOff>28575</xdr:colOff>
      <xdr:row>16</xdr:row>
      <xdr:rowOff>0</xdr:rowOff>
    </xdr:to>
    <xdr:pic>
      <xdr:nvPicPr>
        <xdr:cNvPr id="4" name="Picture 3">
          <a:extLst>
            <a:ext uri="{FF2B5EF4-FFF2-40B4-BE49-F238E27FC236}">
              <a16:creationId xmlns:a16="http://schemas.microsoft.com/office/drawing/2014/main" id="{F34FF3A5-AF42-9D66-B4A7-498E383E0C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68075" y="1227517"/>
          <a:ext cx="7934325" cy="18204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5" name="Chart 4">
          <a:extLst>
            <a:ext uri="{FF2B5EF4-FFF2-40B4-BE49-F238E27FC236}">
              <a16:creationId xmlns:a16="http://schemas.microsoft.com/office/drawing/2014/main" id="{9BDD354A-174A-477D-A7CA-55998C969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285749</xdr:colOff>
      <xdr:row>37</xdr:row>
      <xdr:rowOff>117230</xdr:rowOff>
    </xdr:from>
    <xdr:to>
      <xdr:col>36</xdr:col>
      <xdr:colOff>572964</xdr:colOff>
      <xdr:row>62</xdr:row>
      <xdr:rowOff>41030</xdr:rowOff>
    </xdr:to>
    <xdr:pic>
      <xdr:nvPicPr>
        <xdr:cNvPr id="7" name="Picture 6">
          <a:extLst>
            <a:ext uri="{FF2B5EF4-FFF2-40B4-BE49-F238E27FC236}">
              <a16:creationId xmlns:a16="http://schemas.microsoft.com/office/drawing/2014/main" id="{070B8B53-825A-F966-C8EA-042433B3FA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900422" y="7356230"/>
          <a:ext cx="7343042" cy="468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28574</xdr:colOff>
      <xdr:row>95</xdr:row>
      <xdr:rowOff>101077</xdr:rowOff>
    </xdr:from>
    <xdr:to>
      <xdr:col>30</xdr:col>
      <xdr:colOff>311394</xdr:colOff>
      <xdr:row>103</xdr:row>
      <xdr:rowOff>104775</xdr:rowOff>
    </xdr:to>
    <xdr:pic>
      <xdr:nvPicPr>
        <xdr:cNvPr id="11" name="Picture 10">
          <a:extLst>
            <a:ext uri="{FF2B5EF4-FFF2-40B4-BE49-F238E27FC236}">
              <a16:creationId xmlns:a16="http://schemas.microsoft.com/office/drawing/2014/main" id="{03E31AC4-B77B-4E14-A987-1E59735265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783549" y="17931877"/>
          <a:ext cx="4211516"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608134</xdr:colOff>
      <xdr:row>91</xdr:row>
      <xdr:rowOff>170350</xdr:rowOff>
    </xdr:from>
    <xdr:to>
      <xdr:col>36</xdr:col>
      <xdr:colOff>732692</xdr:colOff>
      <xdr:row>108</xdr:row>
      <xdr:rowOff>161191</xdr:rowOff>
    </xdr:to>
    <xdr:graphicFrame macro="">
      <xdr:nvGraphicFramePr>
        <xdr:cNvPr id="12" name="Chart 11">
          <a:extLst>
            <a:ext uri="{FF2B5EF4-FFF2-40B4-BE49-F238E27FC236}">
              <a16:creationId xmlns:a16="http://schemas.microsoft.com/office/drawing/2014/main" id="{76263F9A-9B67-4B14-9D16-07EE8D261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15.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9FA24832-0D6D-4DD6-A6EB-66C103B2F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412750</xdr:colOff>
      <xdr:row>17</xdr:row>
      <xdr:rowOff>174625</xdr:rowOff>
    </xdr:from>
    <xdr:to>
      <xdr:col>17</xdr:col>
      <xdr:colOff>107950</xdr:colOff>
      <xdr:row>32</xdr:row>
      <xdr:rowOff>155575</xdr:rowOff>
    </xdr:to>
    <xdr:graphicFrame macro="">
      <xdr:nvGraphicFramePr>
        <xdr:cNvPr id="3" name="Chart 2">
          <a:extLst>
            <a:ext uri="{FF2B5EF4-FFF2-40B4-BE49-F238E27FC236}">
              <a16:creationId xmlns:a16="http://schemas.microsoft.com/office/drawing/2014/main" id="{DE0C1308-F764-469A-ABD2-69AFFED55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142875</xdr:colOff>
      <xdr:row>7</xdr:row>
      <xdr:rowOff>65631</xdr:rowOff>
    </xdr:from>
    <xdr:to>
      <xdr:col>19</xdr:col>
      <xdr:colOff>514350</xdr:colOff>
      <xdr:row>15</xdr:row>
      <xdr:rowOff>76200</xdr:rowOff>
    </xdr:to>
    <xdr:pic>
      <xdr:nvPicPr>
        <xdr:cNvPr id="4" name="Picture 3">
          <a:extLst>
            <a:ext uri="{FF2B5EF4-FFF2-40B4-BE49-F238E27FC236}">
              <a16:creationId xmlns:a16="http://schemas.microsoft.com/office/drawing/2014/main" id="{768DF981-4D97-8363-2269-93E841FDAA8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05875" y="1399131"/>
          <a:ext cx="6467475" cy="1534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5" name="Chart 4">
          <a:extLst>
            <a:ext uri="{FF2B5EF4-FFF2-40B4-BE49-F238E27FC236}">
              <a16:creationId xmlns:a16="http://schemas.microsoft.com/office/drawing/2014/main" id="{D2F51D4C-6E38-4FF8-A626-1643D847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171450</xdr:colOff>
      <xdr:row>36</xdr:row>
      <xdr:rowOff>85725</xdr:rowOff>
    </xdr:from>
    <xdr:to>
      <xdr:col>36</xdr:col>
      <xdr:colOff>962025</xdr:colOff>
      <xdr:row>61</xdr:row>
      <xdr:rowOff>104775</xdr:rowOff>
    </xdr:to>
    <xdr:pic>
      <xdr:nvPicPr>
        <xdr:cNvPr id="7" name="Picture 6">
          <a:extLst>
            <a:ext uri="{FF2B5EF4-FFF2-40B4-BE49-F238E27FC236}">
              <a16:creationId xmlns:a16="http://schemas.microsoft.com/office/drawing/2014/main" id="{A71689BE-6A75-7895-1AAC-2ACE837E184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993350" y="7134225"/>
          <a:ext cx="7743825" cy="478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28574</xdr:colOff>
      <xdr:row>94</xdr:row>
      <xdr:rowOff>101077</xdr:rowOff>
    </xdr:from>
    <xdr:to>
      <xdr:col>26</xdr:col>
      <xdr:colOff>368544</xdr:colOff>
      <xdr:row>102</xdr:row>
      <xdr:rowOff>104775</xdr:rowOff>
    </xdr:to>
    <xdr:pic>
      <xdr:nvPicPr>
        <xdr:cNvPr id="9" name="Picture 8">
          <a:extLst>
            <a:ext uri="{FF2B5EF4-FFF2-40B4-BE49-F238E27FC236}">
              <a16:creationId xmlns:a16="http://schemas.microsoft.com/office/drawing/2014/main" id="{7435C3C5-A60A-4AB7-BA91-A62B51D15F3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840824" y="18389077"/>
          <a:ext cx="4207120"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608134</xdr:colOff>
      <xdr:row>90</xdr:row>
      <xdr:rowOff>170350</xdr:rowOff>
    </xdr:from>
    <xdr:to>
      <xdr:col>32</xdr:col>
      <xdr:colOff>732692</xdr:colOff>
      <xdr:row>107</xdr:row>
      <xdr:rowOff>161191</xdr:rowOff>
    </xdr:to>
    <xdr:graphicFrame macro="">
      <xdr:nvGraphicFramePr>
        <xdr:cNvPr id="10" name="Chart 9">
          <a:extLst>
            <a:ext uri="{FF2B5EF4-FFF2-40B4-BE49-F238E27FC236}">
              <a16:creationId xmlns:a16="http://schemas.microsoft.com/office/drawing/2014/main" id="{A376B1F8-70DB-4769-A11E-F7BED7941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17.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E81AF1FC-A65A-4BAD-ABCE-044EDA792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412750</xdr:colOff>
      <xdr:row>17</xdr:row>
      <xdr:rowOff>174625</xdr:rowOff>
    </xdr:from>
    <xdr:to>
      <xdr:col>17</xdr:col>
      <xdr:colOff>107950</xdr:colOff>
      <xdr:row>32</xdr:row>
      <xdr:rowOff>155575</xdr:rowOff>
    </xdr:to>
    <xdr:graphicFrame macro="">
      <xdr:nvGraphicFramePr>
        <xdr:cNvPr id="3" name="Chart 2">
          <a:extLst>
            <a:ext uri="{FF2B5EF4-FFF2-40B4-BE49-F238E27FC236}">
              <a16:creationId xmlns:a16="http://schemas.microsoft.com/office/drawing/2014/main" id="{BD917218-CD57-46F5-9C2D-14748D135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523875</xdr:colOff>
      <xdr:row>6</xdr:row>
      <xdr:rowOff>150948</xdr:rowOff>
    </xdr:from>
    <xdr:to>
      <xdr:col>23</xdr:col>
      <xdr:colOff>152400</xdr:colOff>
      <xdr:row>17</xdr:row>
      <xdr:rowOff>95250</xdr:rowOff>
    </xdr:to>
    <xdr:pic>
      <xdr:nvPicPr>
        <xdr:cNvPr id="5" name="Picture 4">
          <a:extLst>
            <a:ext uri="{FF2B5EF4-FFF2-40B4-BE49-F238E27FC236}">
              <a16:creationId xmlns:a16="http://schemas.microsoft.com/office/drawing/2014/main" id="{A1DA36B6-5122-6277-779F-CE95A91E36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77275" y="1293948"/>
          <a:ext cx="8772525" cy="2039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4" name="Chart 3">
          <a:extLst>
            <a:ext uri="{FF2B5EF4-FFF2-40B4-BE49-F238E27FC236}">
              <a16:creationId xmlns:a16="http://schemas.microsoft.com/office/drawing/2014/main" id="{E5338775-F6F0-4D71-ADB4-3B26A77BC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95250</xdr:colOff>
      <xdr:row>35</xdr:row>
      <xdr:rowOff>19050</xdr:rowOff>
    </xdr:from>
    <xdr:to>
      <xdr:col>36</xdr:col>
      <xdr:colOff>1019175</xdr:colOff>
      <xdr:row>59</xdr:row>
      <xdr:rowOff>161925</xdr:rowOff>
    </xdr:to>
    <xdr:pic>
      <xdr:nvPicPr>
        <xdr:cNvPr id="8" name="Picture 7">
          <a:extLst>
            <a:ext uri="{FF2B5EF4-FFF2-40B4-BE49-F238E27FC236}">
              <a16:creationId xmlns:a16="http://schemas.microsoft.com/office/drawing/2014/main" id="{F4F0EE63-DA87-356B-116B-FFA868BD8AE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907750" y="6877050"/>
          <a:ext cx="7410450" cy="471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28574</xdr:colOff>
      <xdr:row>93</xdr:row>
      <xdr:rowOff>101077</xdr:rowOff>
    </xdr:from>
    <xdr:to>
      <xdr:col>30</xdr:col>
      <xdr:colOff>235194</xdr:colOff>
      <xdr:row>101</xdr:row>
      <xdr:rowOff>104775</xdr:rowOff>
    </xdr:to>
    <xdr:pic>
      <xdr:nvPicPr>
        <xdr:cNvPr id="9" name="Picture 8">
          <a:extLst>
            <a:ext uri="{FF2B5EF4-FFF2-40B4-BE49-F238E27FC236}">
              <a16:creationId xmlns:a16="http://schemas.microsoft.com/office/drawing/2014/main" id="{5D0E854E-AA9C-423A-AFF7-D908B1527BA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973674" y="18198577"/>
          <a:ext cx="4207120"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608134</xdr:colOff>
      <xdr:row>89</xdr:row>
      <xdr:rowOff>170350</xdr:rowOff>
    </xdr:from>
    <xdr:to>
      <xdr:col>36</xdr:col>
      <xdr:colOff>732692</xdr:colOff>
      <xdr:row>106</xdr:row>
      <xdr:rowOff>161191</xdr:rowOff>
    </xdr:to>
    <xdr:graphicFrame macro="">
      <xdr:nvGraphicFramePr>
        <xdr:cNvPr id="10" name="Chart 9">
          <a:extLst>
            <a:ext uri="{FF2B5EF4-FFF2-40B4-BE49-F238E27FC236}">
              <a16:creationId xmlns:a16="http://schemas.microsoft.com/office/drawing/2014/main" id="{C397782B-8FE4-41C4-AE26-C7CFE1382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19.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12A9BA6E-0E32-4993-B929-ABB4A5A5E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412750</xdr:colOff>
      <xdr:row>17</xdr:row>
      <xdr:rowOff>174625</xdr:rowOff>
    </xdr:from>
    <xdr:to>
      <xdr:col>17</xdr:col>
      <xdr:colOff>107950</xdr:colOff>
      <xdr:row>32</xdr:row>
      <xdr:rowOff>155575</xdr:rowOff>
    </xdr:to>
    <xdr:graphicFrame macro="">
      <xdr:nvGraphicFramePr>
        <xdr:cNvPr id="3" name="Chart 2">
          <a:extLst>
            <a:ext uri="{FF2B5EF4-FFF2-40B4-BE49-F238E27FC236}">
              <a16:creationId xmlns:a16="http://schemas.microsoft.com/office/drawing/2014/main" id="{FE3A370B-2CBC-4CF2-86C3-6201FF24D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339734</xdr:colOff>
      <xdr:row>6</xdr:row>
      <xdr:rowOff>101599</xdr:rowOff>
    </xdr:from>
    <xdr:to>
      <xdr:col>17</xdr:col>
      <xdr:colOff>53975</xdr:colOff>
      <xdr:row>16</xdr:row>
      <xdr:rowOff>174624</xdr:rowOff>
    </xdr:to>
    <xdr:pic>
      <xdr:nvPicPr>
        <xdr:cNvPr id="5" name="Picture 4">
          <a:extLst>
            <a:ext uri="{FF2B5EF4-FFF2-40B4-BE49-F238E27FC236}">
              <a16:creationId xmlns:a16="http://schemas.microsoft.com/office/drawing/2014/main" id="{29096661-4F64-6F54-228E-09AEB90910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519034" y="1244599"/>
          <a:ext cx="5200641" cy="197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4" name="Chart 3">
          <a:extLst>
            <a:ext uri="{FF2B5EF4-FFF2-40B4-BE49-F238E27FC236}">
              <a16:creationId xmlns:a16="http://schemas.microsoft.com/office/drawing/2014/main" id="{1E2B5869-CEC2-4163-AAC2-13D9BDAFB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590550</xdr:colOff>
      <xdr:row>35</xdr:row>
      <xdr:rowOff>95250</xdr:rowOff>
    </xdr:from>
    <xdr:to>
      <xdr:col>36</xdr:col>
      <xdr:colOff>885825</xdr:colOff>
      <xdr:row>60</xdr:row>
      <xdr:rowOff>38100</xdr:rowOff>
    </xdr:to>
    <xdr:pic>
      <xdr:nvPicPr>
        <xdr:cNvPr id="8" name="Picture 7">
          <a:extLst>
            <a:ext uri="{FF2B5EF4-FFF2-40B4-BE49-F238E27FC236}">
              <a16:creationId xmlns:a16="http://schemas.microsoft.com/office/drawing/2014/main" id="{BB815CFA-FFE4-0D59-EC9F-42CCFE2566A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888575" y="6953250"/>
          <a:ext cx="7362825" cy="470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28574</xdr:colOff>
      <xdr:row>105</xdr:row>
      <xdr:rowOff>101077</xdr:rowOff>
    </xdr:from>
    <xdr:to>
      <xdr:col>27</xdr:col>
      <xdr:colOff>368544</xdr:colOff>
      <xdr:row>113</xdr:row>
      <xdr:rowOff>104775</xdr:rowOff>
    </xdr:to>
    <xdr:pic>
      <xdr:nvPicPr>
        <xdr:cNvPr id="9" name="Picture 8">
          <a:extLst>
            <a:ext uri="{FF2B5EF4-FFF2-40B4-BE49-F238E27FC236}">
              <a16:creationId xmlns:a16="http://schemas.microsoft.com/office/drawing/2014/main" id="{5F747B40-8137-43C7-8003-E030B61A94E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793074" y="18008077"/>
          <a:ext cx="4207120"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608134</xdr:colOff>
      <xdr:row>101</xdr:row>
      <xdr:rowOff>170350</xdr:rowOff>
    </xdr:from>
    <xdr:to>
      <xdr:col>33</xdr:col>
      <xdr:colOff>732692</xdr:colOff>
      <xdr:row>118</xdr:row>
      <xdr:rowOff>161191</xdr:rowOff>
    </xdr:to>
    <xdr:graphicFrame macro="">
      <xdr:nvGraphicFramePr>
        <xdr:cNvPr id="10" name="Chart 9">
          <a:extLst>
            <a:ext uri="{FF2B5EF4-FFF2-40B4-BE49-F238E27FC236}">
              <a16:creationId xmlns:a16="http://schemas.microsoft.com/office/drawing/2014/main" id="{F89B6EED-D5C2-451B-8F69-5283DEB65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21.xml><?xml version="1.0" encoding="utf-8"?>
<xdr:wsDr xmlns:xdr="http://schemas.openxmlformats.org/drawingml/2006/spreadsheetDrawing" xmlns:a="http://schemas.openxmlformats.org/drawingml/2006/main">
  <xdr:twoCellAnchor>
    <xdr:from>
      <xdr:col>8</xdr:col>
      <xdr:colOff>393700</xdr:colOff>
      <xdr:row>33</xdr:row>
      <xdr:rowOff>44450</xdr:rowOff>
    </xdr:from>
    <xdr:to>
      <xdr:col>24</xdr:col>
      <xdr:colOff>63500</xdr:colOff>
      <xdr:row>64</xdr:row>
      <xdr:rowOff>50800</xdr:rowOff>
    </xdr:to>
    <xdr:graphicFrame macro="">
      <xdr:nvGraphicFramePr>
        <xdr:cNvPr id="2" name="Chart 1">
          <a:extLst>
            <a:ext uri="{FF2B5EF4-FFF2-40B4-BE49-F238E27FC236}">
              <a16:creationId xmlns:a16="http://schemas.microsoft.com/office/drawing/2014/main" id="{71E7E959-553D-4234-9742-ECBE619AF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441325</xdr:colOff>
      <xdr:row>17</xdr:row>
      <xdr:rowOff>165100</xdr:rowOff>
    </xdr:from>
    <xdr:to>
      <xdr:col>17</xdr:col>
      <xdr:colOff>136525</xdr:colOff>
      <xdr:row>32</xdr:row>
      <xdr:rowOff>146050</xdr:rowOff>
    </xdr:to>
    <xdr:graphicFrame macro="">
      <xdr:nvGraphicFramePr>
        <xdr:cNvPr id="3" name="Chart 2">
          <a:extLst>
            <a:ext uri="{FF2B5EF4-FFF2-40B4-BE49-F238E27FC236}">
              <a16:creationId xmlns:a16="http://schemas.microsoft.com/office/drawing/2014/main" id="{A05C94A8-D37C-4B08-92A8-02FC21116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917575</xdr:colOff>
      <xdr:row>5</xdr:row>
      <xdr:rowOff>182443</xdr:rowOff>
    </xdr:from>
    <xdr:to>
      <xdr:col>17</xdr:col>
      <xdr:colOff>288924</xdr:colOff>
      <xdr:row>18</xdr:row>
      <xdr:rowOff>0</xdr:rowOff>
    </xdr:to>
    <xdr:pic>
      <xdr:nvPicPr>
        <xdr:cNvPr id="5" name="Picture 4">
          <a:extLst>
            <a:ext uri="{FF2B5EF4-FFF2-40B4-BE49-F238E27FC236}">
              <a16:creationId xmlns:a16="http://schemas.microsoft.com/office/drawing/2014/main" id="{5E6594BF-FB41-AD94-EB21-12D901C238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04525" y="1134943"/>
          <a:ext cx="5937249" cy="2294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457200</xdr:colOff>
      <xdr:row>4</xdr:row>
      <xdr:rowOff>133350</xdr:rowOff>
    </xdr:from>
    <xdr:to>
      <xdr:col>36</xdr:col>
      <xdr:colOff>902633</xdr:colOff>
      <xdr:row>19</xdr:row>
      <xdr:rowOff>19050</xdr:rowOff>
    </xdr:to>
    <xdr:graphicFrame macro="">
      <xdr:nvGraphicFramePr>
        <xdr:cNvPr id="4" name="Chart 3">
          <a:extLst>
            <a:ext uri="{FF2B5EF4-FFF2-40B4-BE49-F238E27FC236}">
              <a16:creationId xmlns:a16="http://schemas.microsoft.com/office/drawing/2014/main" id="{EE1320B6-A752-4A87-8550-64F55FE40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28575</xdr:colOff>
      <xdr:row>33</xdr:row>
      <xdr:rowOff>76200</xdr:rowOff>
    </xdr:from>
    <xdr:to>
      <xdr:col>36</xdr:col>
      <xdr:colOff>942975</xdr:colOff>
      <xdr:row>58</xdr:row>
      <xdr:rowOff>9525</xdr:rowOff>
    </xdr:to>
    <xdr:pic>
      <xdr:nvPicPr>
        <xdr:cNvPr id="8" name="Picture 7">
          <a:extLst>
            <a:ext uri="{FF2B5EF4-FFF2-40B4-BE49-F238E27FC236}">
              <a16:creationId xmlns:a16="http://schemas.microsoft.com/office/drawing/2014/main" id="{E8999AAE-6FE0-BBCD-6979-599ADAF7B29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736550" y="6553200"/>
          <a:ext cx="7372350" cy="469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28574</xdr:colOff>
      <xdr:row>93</xdr:row>
      <xdr:rowOff>101077</xdr:rowOff>
    </xdr:from>
    <xdr:to>
      <xdr:col>29</xdr:col>
      <xdr:colOff>339969</xdr:colOff>
      <xdr:row>101</xdr:row>
      <xdr:rowOff>104775</xdr:rowOff>
    </xdr:to>
    <xdr:pic>
      <xdr:nvPicPr>
        <xdr:cNvPr id="9" name="Picture 8">
          <a:extLst>
            <a:ext uri="{FF2B5EF4-FFF2-40B4-BE49-F238E27FC236}">
              <a16:creationId xmlns:a16="http://schemas.microsoft.com/office/drawing/2014/main" id="{012CB5E4-A772-4E38-ACE0-DA8AD908AE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668999" y="20294077"/>
          <a:ext cx="4207120" cy="152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608134</xdr:colOff>
      <xdr:row>89</xdr:row>
      <xdr:rowOff>170350</xdr:rowOff>
    </xdr:from>
    <xdr:to>
      <xdr:col>35</xdr:col>
      <xdr:colOff>732692</xdr:colOff>
      <xdr:row>106</xdr:row>
      <xdr:rowOff>161191</xdr:rowOff>
    </xdr:to>
    <xdr:graphicFrame macro="">
      <xdr:nvGraphicFramePr>
        <xdr:cNvPr id="10" name="Chart 9">
          <a:extLst>
            <a:ext uri="{FF2B5EF4-FFF2-40B4-BE49-F238E27FC236}">
              <a16:creationId xmlns:a16="http://schemas.microsoft.com/office/drawing/2014/main" id="{BF71A86F-DE52-4B49-81DD-F7017160D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0.02604</cdr:x>
      <cdr:y>0.47396</cdr:y>
    </cdr:from>
    <cdr:to>
      <cdr:x>0.22604</cdr:x>
      <cdr:y>0.80729</cdr:y>
    </cdr:to>
    <cdr:sp macro="" textlink="">
      <cdr:nvSpPr>
        <cdr:cNvPr id="2" name="TextBox 1">
          <a:extLst xmlns:a="http://schemas.openxmlformats.org/drawingml/2006/main">
            <a:ext uri="{FF2B5EF4-FFF2-40B4-BE49-F238E27FC236}">
              <a16:creationId xmlns:a16="http://schemas.microsoft.com/office/drawing/2014/main" id="{23EAD6B3-F47B-C17F-2C73-618D21076986}"/>
            </a:ext>
          </a:extLst>
        </cdr:cNvPr>
        <cdr:cNvSpPr txBox="1"/>
      </cdr:nvSpPr>
      <cdr:spPr>
        <a:xfrm xmlns:a="http://schemas.openxmlformats.org/drawingml/2006/main" rot="16200000">
          <a:off x="119063" y="13001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100"/>
            <a:t>Total Generated Power (kW)</a:t>
          </a:r>
        </a:p>
        <a:p xmlns:a="http://schemas.openxmlformats.org/drawingml/2006/main">
          <a:endParaRPr lang="nl-NL" sz="1100"/>
        </a:p>
      </cdr:txBody>
    </cdr:sp>
  </cdr:relSizeAnchor>
  <cdr:relSizeAnchor xmlns:cdr="http://schemas.openxmlformats.org/drawingml/2006/chartDrawing">
    <cdr:from>
      <cdr:x>0.41736</cdr:x>
      <cdr:y>0.89757</cdr:y>
    </cdr:from>
    <cdr:to>
      <cdr:x>0.75312</cdr:x>
      <cdr:y>1</cdr:y>
    </cdr:to>
    <cdr:sp macro="" textlink="">
      <cdr:nvSpPr>
        <cdr:cNvPr id="3" name="TextBox 1">
          <a:extLst xmlns:a="http://schemas.openxmlformats.org/drawingml/2006/main">
            <a:ext uri="{FF2B5EF4-FFF2-40B4-BE49-F238E27FC236}">
              <a16:creationId xmlns:a16="http://schemas.microsoft.com/office/drawing/2014/main" id="{81BF0094-86FF-CD68-859D-A263A67BD8E9}"/>
            </a:ext>
          </a:extLst>
        </cdr:cNvPr>
        <cdr:cNvSpPr txBox="1"/>
      </cdr:nvSpPr>
      <cdr:spPr>
        <a:xfrm xmlns:a="http://schemas.openxmlformats.org/drawingml/2006/main">
          <a:off x="1908174" y="2462213"/>
          <a:ext cx="1535113" cy="2809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Power output (kW)</a:t>
          </a:r>
        </a:p>
        <a:p xmlns:a="http://schemas.openxmlformats.org/drawingml/2006/main">
          <a:endParaRPr lang="nl-NL" sz="1100"/>
        </a:p>
        <a:p xmlns:a="http://schemas.openxmlformats.org/drawingml/2006/main">
          <a:endParaRPr lang="nl-NL" sz="1100"/>
        </a:p>
      </cdr:txBody>
    </cdr:sp>
  </cdr:relSizeAnchor>
  <cdr:relSizeAnchor xmlns:cdr="http://schemas.openxmlformats.org/drawingml/2006/chartDrawing">
    <cdr:from>
      <cdr:x>0.2596</cdr:x>
      <cdr:y>0.20376</cdr:y>
    </cdr:from>
    <cdr:to>
      <cdr:x>0.45943</cdr:x>
      <cdr:y>0.5371</cdr:y>
    </cdr:to>
    <cdr:sp macro="" textlink="">
      <cdr:nvSpPr>
        <cdr:cNvPr id="4" name="TextBox 1">
          <a:extLst xmlns:a="http://schemas.openxmlformats.org/drawingml/2006/main">
            <a:ext uri="{FF2B5EF4-FFF2-40B4-BE49-F238E27FC236}">
              <a16:creationId xmlns:a16="http://schemas.microsoft.com/office/drawing/2014/main" id="{3F88AFFC-A56F-3292-84FC-A703B05DAFD5}"/>
            </a:ext>
          </a:extLst>
        </cdr:cNvPr>
        <cdr:cNvSpPr txBox="1"/>
      </cdr:nvSpPr>
      <cdr:spPr>
        <a:xfrm xmlns:a="http://schemas.openxmlformats.org/drawingml/2006/main">
          <a:off x="1226296" y="558956"/>
          <a:ext cx="943965" cy="9144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nl-NL" sz="1100"/>
            <a:t>y = 2.9e-3* x^2 + 1.51536*x + 0.8595</a:t>
          </a:r>
        </a:p>
        <a:p xmlns:a="http://schemas.openxmlformats.org/drawingml/2006/main">
          <a:r>
            <a:rPr lang="nl-NL" sz="1100"/>
            <a:t> </a:t>
          </a:r>
        </a:p>
      </cdr:txBody>
    </cdr:sp>
  </cdr:relSizeAnchor>
</c:userShapes>
</file>

<file path=xl/drawings/drawing23.xml><?xml version="1.0" encoding="utf-8"?>
<xdr:wsDr xmlns:xdr="http://schemas.openxmlformats.org/drawingml/2006/spreadsheetDrawing" xmlns:a="http://schemas.openxmlformats.org/drawingml/2006/main">
  <xdr:twoCellAnchor>
    <xdr:from>
      <xdr:col>17</xdr:col>
      <xdr:colOff>723899</xdr:colOff>
      <xdr:row>35</xdr:row>
      <xdr:rowOff>157162</xdr:rowOff>
    </xdr:from>
    <xdr:to>
      <xdr:col>25</xdr:col>
      <xdr:colOff>447674</xdr:colOff>
      <xdr:row>48</xdr:row>
      <xdr:rowOff>38100</xdr:rowOff>
    </xdr:to>
    <xdr:graphicFrame macro="">
      <xdr:nvGraphicFramePr>
        <xdr:cNvPr id="2" name="Chart 1">
          <a:extLst>
            <a:ext uri="{FF2B5EF4-FFF2-40B4-BE49-F238E27FC236}">
              <a16:creationId xmlns:a16="http://schemas.microsoft.com/office/drawing/2014/main" id="{AF2053C8-66EA-FEBF-8F58-25BF01ADE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682762</xdr:colOff>
      <xdr:row>39</xdr:row>
      <xdr:rowOff>147385</xdr:rowOff>
    </xdr:from>
    <xdr:ext cx="483722" cy="751616"/>
    <xdr:sp macro="" textlink="">
      <xdr:nvSpPr>
        <xdr:cNvPr id="3" name="TextBox 2">
          <a:extLst>
            <a:ext uri="{FF2B5EF4-FFF2-40B4-BE49-F238E27FC236}">
              <a16:creationId xmlns:a16="http://schemas.microsoft.com/office/drawing/2014/main" id="{EFCEFEF1-DCEE-F85C-F060-CB20C6BF9E96}"/>
            </a:ext>
          </a:extLst>
        </xdr:cNvPr>
        <xdr:cNvSpPr txBox="1"/>
      </xdr:nvSpPr>
      <xdr:spPr>
        <a:xfrm rot="16200000">
          <a:off x="21865765" y="8053732"/>
          <a:ext cx="751616"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l-NL" sz="1400"/>
            <a:t>SoH (%)</a:t>
          </a:r>
        </a:p>
        <a:p>
          <a:endParaRPr lang="nl-NL" sz="1100"/>
        </a:p>
      </xdr:txBody>
    </xdr:sp>
    <xdr:clientData/>
  </xdr:oneCellAnchor>
</xdr:wsDr>
</file>

<file path=xl/drawings/drawing24.xml><?xml version="1.0" encoding="utf-8"?>
<c:userShapes xmlns:c="http://schemas.openxmlformats.org/drawingml/2006/chart">
  <cdr:relSizeAnchor xmlns:cdr="http://schemas.openxmlformats.org/drawingml/2006/chartDrawing">
    <cdr:from>
      <cdr:x>0.4125</cdr:x>
      <cdr:y>0.8941</cdr:y>
    </cdr:from>
    <cdr:to>
      <cdr:x>0.6125</cdr:x>
      <cdr:y>0.96875</cdr:y>
    </cdr:to>
    <cdr:sp macro="" textlink="">
      <cdr:nvSpPr>
        <cdr:cNvPr id="2" name="TextBox 1">
          <a:extLst xmlns:a="http://schemas.openxmlformats.org/drawingml/2006/main">
            <a:ext uri="{FF2B5EF4-FFF2-40B4-BE49-F238E27FC236}">
              <a16:creationId xmlns:a16="http://schemas.microsoft.com/office/drawing/2014/main" id="{497F0871-D263-E6C2-3C7E-40CEA045DD1C}"/>
            </a:ext>
          </a:extLst>
        </cdr:cNvPr>
        <cdr:cNvSpPr txBox="1"/>
      </cdr:nvSpPr>
      <cdr:spPr>
        <a:xfrm xmlns:a="http://schemas.openxmlformats.org/drawingml/2006/main">
          <a:off x="1885950" y="2452688"/>
          <a:ext cx="914400" cy="2047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nl-NL" sz="1400"/>
            <a:t>YEARS</a:t>
          </a:r>
        </a:p>
        <a:p xmlns:a="http://schemas.openxmlformats.org/drawingml/2006/main">
          <a:endParaRPr lang="nl-NL" sz="1100"/>
        </a:p>
      </cdr:txBody>
    </cdr:sp>
  </cdr:relSizeAnchor>
</c:userShapes>
</file>

<file path=xl/drawings/drawing25.xml><?xml version="1.0" encoding="utf-8"?>
<xdr:wsDr xmlns:xdr="http://schemas.openxmlformats.org/drawingml/2006/spreadsheetDrawing" xmlns:a="http://schemas.openxmlformats.org/drawingml/2006/main">
  <xdr:twoCellAnchor>
    <xdr:from>
      <xdr:col>27</xdr:col>
      <xdr:colOff>180975</xdr:colOff>
      <xdr:row>3</xdr:row>
      <xdr:rowOff>14287</xdr:rowOff>
    </xdr:from>
    <xdr:to>
      <xdr:col>34</xdr:col>
      <xdr:colOff>485775</xdr:colOff>
      <xdr:row>20</xdr:row>
      <xdr:rowOff>90487</xdr:rowOff>
    </xdr:to>
    <xdr:graphicFrame macro="">
      <xdr:nvGraphicFramePr>
        <xdr:cNvPr id="4" name="Chart 3">
          <a:extLst>
            <a:ext uri="{FF2B5EF4-FFF2-40B4-BE49-F238E27FC236}">
              <a16:creationId xmlns:a16="http://schemas.microsoft.com/office/drawing/2014/main" id="{E4D9043D-9C89-41CB-D030-BB189BD21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27</xdr:col>
      <xdr:colOff>244525</xdr:colOff>
      <xdr:row>6</xdr:row>
      <xdr:rowOff>174577</xdr:rowOff>
    </xdr:from>
    <xdr:ext cx="436786" cy="1897379"/>
    <xdr:sp macro="" textlink="">
      <xdr:nvSpPr>
        <xdr:cNvPr id="5" name="TextBox 4">
          <a:extLst>
            <a:ext uri="{FF2B5EF4-FFF2-40B4-BE49-F238E27FC236}">
              <a16:creationId xmlns:a16="http://schemas.microsoft.com/office/drawing/2014/main" id="{B6881F6E-080A-978A-E135-AFC2016B0DFC}"/>
            </a:ext>
          </a:extLst>
        </xdr:cNvPr>
        <xdr:cNvSpPr txBox="1"/>
      </xdr:nvSpPr>
      <xdr:spPr>
        <a:xfrm rot="16200000">
          <a:off x="28594053" y="2047874"/>
          <a:ext cx="1897379"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l-NL" sz="1100"/>
            <a:t>Hydrogen consumption (tons)</a:t>
          </a:r>
          <a:br>
            <a:rPr lang="nl-NL" sz="1100"/>
          </a:br>
          <a:endParaRPr lang="nl-NL" sz="1100"/>
        </a:p>
      </xdr:txBody>
    </xdr:sp>
    <xdr:clientData/>
  </xdr:oneCellAnchor>
</xdr:wsDr>
</file>

<file path=xl/drawings/drawing26.xml><?xml version="1.0" encoding="utf-8"?>
<c:userShapes xmlns:c="http://schemas.openxmlformats.org/drawingml/2006/chart">
  <cdr:relSizeAnchor xmlns:cdr="http://schemas.openxmlformats.org/drawingml/2006/chartDrawing">
    <cdr:from>
      <cdr:x>0.49877</cdr:x>
      <cdr:y>0.90104</cdr:y>
    </cdr:from>
    <cdr:to>
      <cdr:x>0.76515</cdr:x>
      <cdr:y>1</cdr:y>
    </cdr:to>
    <cdr:sp macro="" textlink="">
      <cdr:nvSpPr>
        <cdr:cNvPr id="2" name="TextBox 4">
          <a:extLst xmlns:a="http://schemas.openxmlformats.org/drawingml/2006/main">
            <a:ext uri="{FF2B5EF4-FFF2-40B4-BE49-F238E27FC236}">
              <a16:creationId xmlns:a16="http://schemas.microsoft.com/office/drawing/2014/main" id="{B6881F6E-080A-978A-E135-AFC2016B0DFC}"/>
            </a:ext>
          </a:extLst>
        </cdr:cNvPr>
        <cdr:cNvSpPr txBox="1"/>
      </cdr:nvSpPr>
      <cdr:spPr>
        <a:xfrm xmlns:a="http://schemas.openxmlformats.org/drawingml/2006/main">
          <a:off x="3230541" y="2986677"/>
          <a:ext cx="1725343" cy="32802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nl-NL" sz="1100"/>
            <a:t>YEARS</a:t>
          </a:r>
        </a:p>
        <a:p xmlns:a="http://schemas.openxmlformats.org/drawingml/2006/main">
          <a:endParaRPr lang="nl-NL" sz="1100"/>
        </a:p>
      </cdr:txBody>
    </cdr:sp>
  </cdr:relSizeAnchor>
</c:userShapes>
</file>

<file path=xl/drawings/drawing27.xml><?xml version="1.0" encoding="utf-8"?>
<xdr:wsDr xmlns:xdr="http://schemas.openxmlformats.org/drawingml/2006/spreadsheetDrawing" xmlns:a="http://schemas.openxmlformats.org/drawingml/2006/main">
  <xdr:twoCellAnchor>
    <xdr:from>
      <xdr:col>11</xdr:col>
      <xdr:colOff>750794</xdr:colOff>
      <xdr:row>34</xdr:row>
      <xdr:rowOff>270062</xdr:rowOff>
    </xdr:from>
    <xdr:to>
      <xdr:col>16</xdr:col>
      <xdr:colOff>739588</xdr:colOff>
      <xdr:row>40</xdr:row>
      <xdr:rowOff>32497</xdr:rowOff>
    </xdr:to>
    <xdr:graphicFrame macro="">
      <xdr:nvGraphicFramePr>
        <xdr:cNvPr id="3" name="Chart 2">
          <a:extLst>
            <a:ext uri="{FF2B5EF4-FFF2-40B4-BE49-F238E27FC236}">
              <a16:creationId xmlns:a16="http://schemas.microsoft.com/office/drawing/2014/main" id="{664CA45C-62F5-FE2F-9C15-A90A4234F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44824</xdr:colOff>
      <xdr:row>34</xdr:row>
      <xdr:rowOff>438150</xdr:rowOff>
    </xdr:from>
    <xdr:to>
      <xdr:col>23</xdr:col>
      <xdr:colOff>235324</xdr:colOff>
      <xdr:row>40</xdr:row>
      <xdr:rowOff>200585</xdr:rowOff>
    </xdr:to>
    <xdr:graphicFrame macro="">
      <xdr:nvGraphicFramePr>
        <xdr:cNvPr id="4" name="Chart 3">
          <a:extLst>
            <a:ext uri="{FF2B5EF4-FFF2-40B4-BE49-F238E27FC236}">
              <a16:creationId xmlns:a16="http://schemas.microsoft.com/office/drawing/2014/main" id="{48D22F4F-BC77-5AD1-2BB5-C6490863B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935935</xdr:colOff>
      <xdr:row>40</xdr:row>
      <xdr:rowOff>173936</xdr:rowOff>
    </xdr:from>
    <xdr:to>
      <xdr:col>5</xdr:col>
      <xdr:colOff>224045</xdr:colOff>
      <xdr:row>44</xdr:row>
      <xdr:rowOff>24435</xdr:rowOff>
    </xdr:to>
    <xdr:pic>
      <xdr:nvPicPr>
        <xdr:cNvPr id="2" name="Picture 1">
          <a:extLst>
            <a:ext uri="{FF2B5EF4-FFF2-40B4-BE49-F238E27FC236}">
              <a16:creationId xmlns:a16="http://schemas.microsoft.com/office/drawing/2014/main" id="{136C5875-9FD2-3F37-BD80-D1BC35588D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02935" y="8034132"/>
          <a:ext cx="4183132"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182217</xdr:colOff>
      <xdr:row>40</xdr:row>
      <xdr:rowOff>69573</xdr:rowOff>
    </xdr:from>
    <xdr:to>
      <xdr:col>9</xdr:col>
      <xdr:colOff>91108</xdr:colOff>
      <xdr:row>54</xdr:row>
      <xdr:rowOff>145773</xdr:rowOff>
    </xdr:to>
    <xdr:graphicFrame macro="">
      <xdr:nvGraphicFramePr>
        <xdr:cNvPr id="3" name="Chart 2">
          <a:extLst>
            <a:ext uri="{FF2B5EF4-FFF2-40B4-BE49-F238E27FC236}">
              <a16:creationId xmlns:a16="http://schemas.microsoft.com/office/drawing/2014/main" id="{CD5835DB-2D01-DF42-A326-7B63C7E63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2095500</xdr:colOff>
      <xdr:row>53</xdr:row>
      <xdr:rowOff>24847</xdr:rowOff>
    </xdr:from>
    <xdr:ext cx="545342" cy="627286"/>
    <xdr:sp macro="" textlink="">
      <xdr:nvSpPr>
        <xdr:cNvPr id="4" name="TextBox 3">
          <a:extLst>
            <a:ext uri="{FF2B5EF4-FFF2-40B4-BE49-F238E27FC236}">
              <a16:creationId xmlns:a16="http://schemas.microsoft.com/office/drawing/2014/main" id="{21B80F4E-BE39-3CA1-CC12-A4A0ADAAECE6}"/>
            </a:ext>
          </a:extLst>
        </xdr:cNvPr>
        <xdr:cNvSpPr txBox="1"/>
      </xdr:nvSpPr>
      <xdr:spPr>
        <a:xfrm>
          <a:off x="11504543" y="10361543"/>
          <a:ext cx="545342" cy="62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NL" sz="1100"/>
            <a:t>YEARS</a:t>
          </a:r>
        </a:p>
        <a:p>
          <a:endParaRPr lang="nl-NL" sz="1100"/>
        </a:p>
      </xdr:txBody>
    </xdr:sp>
    <xdr:clientData/>
  </xdr:oneCellAnchor>
</xdr:wsDr>
</file>

<file path=xl/drawings/drawing29.xml><?xml version="1.0" encoding="utf-8"?>
<xdr:wsDr xmlns:xdr="http://schemas.openxmlformats.org/drawingml/2006/spreadsheetDrawing" xmlns:a="http://schemas.openxmlformats.org/drawingml/2006/main">
  <xdr:twoCellAnchor>
    <xdr:from>
      <xdr:col>1</xdr:col>
      <xdr:colOff>670144</xdr:colOff>
      <xdr:row>3</xdr:row>
      <xdr:rowOff>34638</xdr:rowOff>
    </xdr:from>
    <xdr:to>
      <xdr:col>3</xdr:col>
      <xdr:colOff>2581935</xdr:colOff>
      <xdr:row>14</xdr:row>
      <xdr:rowOff>128495</xdr:rowOff>
    </xdr:to>
    <xdr:graphicFrame macro="">
      <xdr:nvGraphicFramePr>
        <xdr:cNvPr id="4" name="Chart 3">
          <a:extLst>
            <a:ext uri="{FF2B5EF4-FFF2-40B4-BE49-F238E27FC236}">
              <a16:creationId xmlns:a16="http://schemas.microsoft.com/office/drawing/2014/main" id="{B2103DD0-FF56-B264-E176-C410A9581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2546962</xdr:colOff>
      <xdr:row>1</xdr:row>
      <xdr:rowOff>118443</xdr:rowOff>
    </xdr:from>
    <xdr:to>
      <xdr:col>4</xdr:col>
      <xdr:colOff>2602992</xdr:colOff>
      <xdr:row>11</xdr:row>
      <xdr:rowOff>731507</xdr:rowOff>
    </xdr:to>
    <xdr:graphicFrame macro="">
      <xdr:nvGraphicFramePr>
        <xdr:cNvPr id="5" name="Chart 4">
          <a:extLst>
            <a:ext uri="{FF2B5EF4-FFF2-40B4-BE49-F238E27FC236}">
              <a16:creationId xmlns:a16="http://schemas.microsoft.com/office/drawing/2014/main" id="{96E13AFD-0E66-515E-1AC0-6DE6D28B7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2879911</xdr:colOff>
      <xdr:row>61</xdr:row>
      <xdr:rowOff>124385</xdr:rowOff>
    </xdr:from>
    <xdr:to>
      <xdr:col>15</xdr:col>
      <xdr:colOff>224117</xdr:colOff>
      <xdr:row>76</xdr:row>
      <xdr:rowOff>10085</xdr:rowOff>
    </xdr:to>
    <xdr:graphicFrame macro="">
      <xdr:nvGraphicFramePr>
        <xdr:cNvPr id="6" name="Chart 5">
          <a:extLst>
            <a:ext uri="{FF2B5EF4-FFF2-40B4-BE49-F238E27FC236}">
              <a16:creationId xmlns:a16="http://schemas.microsoft.com/office/drawing/2014/main" id="{E6AC9C23-101A-2317-527B-7BAA19FA3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963706</xdr:colOff>
      <xdr:row>64</xdr:row>
      <xdr:rowOff>45943</xdr:rowOff>
    </xdr:from>
    <xdr:to>
      <xdr:col>27</xdr:col>
      <xdr:colOff>549089</xdr:colOff>
      <xdr:row>78</xdr:row>
      <xdr:rowOff>122143</xdr:rowOff>
    </xdr:to>
    <xdr:graphicFrame macro="">
      <xdr:nvGraphicFramePr>
        <xdr:cNvPr id="7" name="Chart 6">
          <a:extLst>
            <a:ext uri="{FF2B5EF4-FFF2-40B4-BE49-F238E27FC236}">
              <a16:creationId xmlns:a16="http://schemas.microsoft.com/office/drawing/2014/main" id="{8FADD482-82D2-835E-4BC2-AD5F2AD6A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mylonopoulos\Desktop\New%20paper%20after%20MOSES%202023\Journal%20paper%202024\LINEAR%20AND%20NONLINEAR%20final%20files\Final\Fuel%20consumption%20Zepp-150.xlsx" TargetMode="External"/><Relationship Id="rId1" Type="http://schemas.openxmlformats.org/officeDocument/2006/relationships/externalLinkPath" Target="/Users/fmylonopoulos/Desktop/New%20paper%20after%20MOSES%202023/Journal%20paper%202024/LINEAR%20AND%20NONLINEAR%20final%20files/Final/Fuel%20consumption%20Zepp-1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0">
          <cell r="AU20">
            <v>25</v>
          </cell>
          <cell r="AW20">
            <v>40.19292604501608</v>
          </cell>
        </row>
        <row r="21">
          <cell r="AU21">
            <v>50</v>
          </cell>
          <cell r="AW21">
            <v>84.745762711864415</v>
          </cell>
        </row>
        <row r="22">
          <cell r="AU22">
            <v>75</v>
          </cell>
          <cell r="AW22">
            <v>130.66202090592336</v>
          </cell>
        </row>
        <row r="23">
          <cell r="AU23">
            <v>100</v>
          </cell>
          <cell r="AW23">
            <v>181.48820326678765</v>
          </cell>
        </row>
        <row r="24">
          <cell r="AU24">
            <v>125</v>
          </cell>
          <cell r="AW24">
            <v>235.84905660377356</v>
          </cell>
        </row>
        <row r="25">
          <cell r="AU25">
            <v>150</v>
          </cell>
          <cell r="AW25">
            <v>294.11764705882354</v>
          </cell>
        </row>
        <row r="26">
          <cell r="AU26">
            <v>175</v>
          </cell>
          <cell r="AW26">
            <v>368.42105263157896</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praxis-automation.eu/uploads/default_site/files/brochures/513.01_GreenBattery_Rev1.12_A4.pdf" TargetMode="External"/><Relationship Id="rId1" Type="http://schemas.openxmlformats.org/officeDocument/2006/relationships/hyperlink" Target="https://spbes.com/wp-content/uploads/2019/05/PBES-Overview-NMC-LTO_2019-05-21-1.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www.praxis-automation.eu/uploads/default_site/files/brochures/513.01_GreenBattery_Rev1.12_A4.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hyperlink" Target="https://www.praxis-automation.eu/uploads/default_site/files/brochures/513.01_GreenBattery_Rev1.12_A4.pdf"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s://www.praxis-automation.eu/uploads/default_site/files/brochures/513.01_GreenBattery_Rev1.12_A4.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5.bin"/><Relationship Id="rId1" Type="http://schemas.openxmlformats.org/officeDocument/2006/relationships/hyperlink" Target="https://www.praxis-automation.eu/uploads/default_site/files/brochures/513.01_GreenBattery_Rev1.12_A4.pdf"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6.bin"/><Relationship Id="rId1" Type="http://schemas.openxmlformats.org/officeDocument/2006/relationships/hyperlink" Target="https://www.praxis-automation.eu/uploads/default_site/files/brochures/513.01_GreenBattery_Rev1.12_A4.pdf"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7.bin"/><Relationship Id="rId1" Type="http://schemas.openxmlformats.org/officeDocument/2006/relationships/hyperlink" Target="https://www.praxis-automation.eu/uploads/default_site/files/brochures/513.01_GreenBattery_Rev1.12_A4.pdf"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8.bin"/><Relationship Id="rId1" Type="http://schemas.openxmlformats.org/officeDocument/2006/relationships/hyperlink" Target="https://www.praxis-automation.eu/uploads/default_site/files/brochures/513.01_GreenBattery_Rev1.12_A4.pdf"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9.bin"/><Relationship Id="rId1" Type="http://schemas.openxmlformats.org/officeDocument/2006/relationships/hyperlink" Target="https://www.praxis-automation.eu/uploads/default_site/files/brochures/513.01_GreenBattery_Rev1.12_A4.pdf"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0.bin"/><Relationship Id="rId1" Type="http://schemas.openxmlformats.org/officeDocument/2006/relationships/hyperlink" Target="https://www.praxis-automation.eu/uploads/default_site/files/brochures/513.01_GreenBattery_Rev1.12_A4.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11.bin"/><Relationship Id="rId1" Type="http://schemas.openxmlformats.org/officeDocument/2006/relationships/hyperlink" Target="https://www.praxis-automation.eu/uploads/default_site/files/brochures/513.01_GreenBattery_Rev1.12_A4.pdf"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cdn.wartsila.com/docs/default-source/product-files/engines/ms-engine/brochure-o-e-w20.pdf?sfvrsn=4020e545_12" TargetMode="External"/><Relationship Id="rId3" Type="http://schemas.openxmlformats.org/officeDocument/2006/relationships/hyperlink" Target="https://search.abb.com/library/Download.aspx?DocumentID=9AKK103508&amp;LanguageCode=en&amp;DocumentPartId=&amp;Action=Launch=" TargetMode="External"/><Relationship Id="rId7" Type="http://schemas.openxmlformats.org/officeDocument/2006/relationships/hyperlink" Target="https://search.abb.com/library/Download.aspx?DocumentID=3AUA0000115038&amp;LanguageCode=en&amp;DocumentPartId=1&amp;Action=Launch" TargetMode="External"/><Relationship Id="rId2" Type="http://schemas.openxmlformats.org/officeDocument/2006/relationships/hyperlink" Target="https://search.abb.com/library/Download.aspx?DocumentID=9AKK103508&amp;LanguageCode=en&amp;DocumentPartId=&amp;Action=Launch=" TargetMode="External"/><Relationship Id="rId1" Type="http://schemas.openxmlformats.org/officeDocument/2006/relationships/hyperlink" Target="https://cdn.wartsila.com/docs/default-source/product-files/engines/ms-engine/brochure-o-e-w20.pdf?sfvrsn=4020e545_12" TargetMode="External"/><Relationship Id="rId6" Type="http://schemas.openxmlformats.org/officeDocument/2006/relationships/hyperlink" Target="https://search.abb.com/library/Download.aspx?DocumentID=3AUA0000115038&amp;LanguageCode=en&amp;DocumentPartId=1&amp;Action=Launch" TargetMode="External"/><Relationship Id="rId11" Type="http://schemas.openxmlformats.org/officeDocument/2006/relationships/printerSettings" Target="../printerSettings/printerSettings14.bin"/><Relationship Id="rId5" Type="http://schemas.openxmlformats.org/officeDocument/2006/relationships/hyperlink" Target="https://search.abb.com/library/Download.aspx?DocumentID=3AUA0000115038&amp;LanguageCode=en&amp;DocumentPartId=1&amp;Action=Launch" TargetMode="External"/><Relationship Id="rId10" Type="http://schemas.openxmlformats.org/officeDocument/2006/relationships/hyperlink" Target="https://cdn.wartsila.com/docs/default-source/product-files/engines/ms-engine/brochure-o-e-w20.pdf?sfvrsn=4020e545_12" TargetMode="External"/><Relationship Id="rId4" Type="http://schemas.openxmlformats.org/officeDocument/2006/relationships/hyperlink" Target="https://motors.bonnew.com/axr-400ml6-680kw-4160v-60hz.html" TargetMode="External"/><Relationship Id="rId9" Type="http://schemas.openxmlformats.org/officeDocument/2006/relationships/hyperlink" Target="https://www.wartsila.com/marine/products/engines-and-generating-sets/generating-sets/wartsila-gensets"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maritimebatteryforum.com/news/maritime-batteries" TargetMode="External"/><Relationship Id="rId1" Type="http://schemas.openxmlformats.org/officeDocument/2006/relationships/hyperlink" Target="https://www.praxis-automation.eu/uploads/default_site/files/brochures/513.01_GreenBattery_Rev1.12_A4.pdf" TargetMode="External"/><Relationship Id="rId4" Type="http://schemas.openxmlformats.org/officeDocument/2006/relationships/drawing" Target="../drawings/drawing28.xml"/></Relationships>
</file>

<file path=xl/worksheets/_rels/sheet17.xml.rels><?xml version="1.0" encoding="UTF-8" standalone="yes"?>
<Relationships xmlns="http://schemas.openxmlformats.org/package/2006/relationships"><Relationship Id="rId8" Type="http://schemas.openxmlformats.org/officeDocument/2006/relationships/hyperlink" Target="https://smartport.nl/wp-content/uploads/2020/09/Cost-Analysis-Power-2-Fuel_def_2020.pdf" TargetMode="External"/><Relationship Id="rId13" Type="http://schemas.openxmlformats.org/officeDocument/2006/relationships/printerSettings" Target="../printerSettings/printerSettings17.bin"/><Relationship Id="rId3" Type="http://schemas.openxmlformats.org/officeDocument/2006/relationships/hyperlink" Target="https://www.humsterlandenergie.nl/resources/LInks-duurzaam/Linkpagina/20180619_Hydrogenics_EU-P2G-Platform_for-distribution.pdf" TargetMode="External"/><Relationship Id="rId7" Type="http://schemas.openxmlformats.org/officeDocument/2006/relationships/hyperlink" Target="https://www.europarl.europa.eu/RegData/etudes/BRIE/2021/689332/EPRS_BRI(2021)689332_EN.pdf" TargetMode="External"/><Relationship Id="rId12" Type="http://schemas.openxmlformats.org/officeDocument/2006/relationships/hyperlink" Target="https://www.irena.org/-/media/Files/IRENA/Agency/Publication/2017/Oct/IRENA_Electricity_Storage_Costs_2017.pdf?rev=a264707cb8034a52b6f6123d5f1b1148" TargetMode="External"/><Relationship Id="rId2" Type="http://schemas.openxmlformats.org/officeDocument/2006/relationships/hyperlink" Target="https://www.humsterlandenergie.nl/resources/LInks-duurzaam/Linkpagina/20180619_Hydrogenics_EU-P2G-Platform_for-distribution.pdf" TargetMode="External"/><Relationship Id="rId1" Type="http://schemas.openxmlformats.org/officeDocument/2006/relationships/hyperlink" Target="https://www.humsterlandenergie.nl/resources/LInks-duurzaam/Linkpagina/20180619_Hydrogenics_EU-P2G-Platform_for-distribution.pdf" TargetMode="External"/><Relationship Id="rId6" Type="http://schemas.openxmlformats.org/officeDocument/2006/relationships/hyperlink" Target="https://www.sciencedirect.com/science/article/pii/S1876610214034389" TargetMode="External"/><Relationship Id="rId11" Type="http://schemas.openxmlformats.org/officeDocument/2006/relationships/hyperlink" Target="https://www2.deloitte.com/content/dam/Deloitte/cn/Documents/finance/deloitte-cn-fueling-the-future-of-mobility-en-200101.pdf" TargetMode="External"/><Relationship Id="rId5" Type="http://schemas.openxmlformats.org/officeDocument/2006/relationships/hyperlink" Target="https://www.sciencedirect.com/science/article/pii/S1876610214034389" TargetMode="External"/><Relationship Id="rId10" Type="http://schemas.openxmlformats.org/officeDocument/2006/relationships/hyperlink" Target="https://www.utwente.nl/en/tnw/ems/research/ats/Events/chmt/m13-hendrie-derking-cryoworld-chmt-2019.pdf" TargetMode="External"/><Relationship Id="rId4" Type="http://schemas.openxmlformats.org/officeDocument/2006/relationships/hyperlink" Target="https://www.pwc.com/gx/en/industries/energy-utilities-resources/future-energy/green-hydrogen-cost.html" TargetMode="External"/><Relationship Id="rId9" Type="http://schemas.openxmlformats.org/officeDocument/2006/relationships/hyperlink" Target="https://smartport.nl/wp-content/uploads/2020/09/Cost-Analysis-Power-2-Fuel_def_2020.pdf"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motors.bonnew.com/axr-400ml6-680kw-4160v-60hz.html" TargetMode="External"/><Relationship Id="rId1" Type="http://schemas.openxmlformats.org/officeDocument/2006/relationships/hyperlink" Target="https://www.barchart.com/futures/quotes/CBJ24/overview" TargetMode="External"/><Relationship Id="rId4"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CF0D-F37F-4C54-BFEA-2DBE2C8105C2}">
  <dimension ref="A1:AW2088"/>
  <sheetViews>
    <sheetView tabSelected="1" topLeftCell="E2064" workbookViewId="0">
      <selection activeCell="D2058" sqref="D2058"/>
    </sheetView>
  </sheetViews>
  <sheetFormatPr defaultRowHeight="15"/>
  <cols>
    <col min="1" max="1" width="24.42578125" bestFit="1" customWidth="1"/>
    <col min="2" max="2" width="18.140625" customWidth="1"/>
    <col min="3" max="3" width="17.28515625" bestFit="1" customWidth="1"/>
    <col min="4" max="4" width="23.42578125" customWidth="1"/>
    <col min="5" max="5" width="22.42578125" customWidth="1"/>
    <col min="6" max="7" width="18.5703125" customWidth="1"/>
    <col min="8" max="8" width="16.140625" customWidth="1"/>
    <col min="21" max="21" width="12.7109375" customWidth="1"/>
    <col min="24" max="24" width="12.42578125" customWidth="1"/>
    <col min="26" max="26" width="10.7109375" customWidth="1"/>
    <col min="27" max="27" width="13.7109375" customWidth="1"/>
    <col min="30" max="30" width="18" customWidth="1"/>
    <col min="31" max="31" width="29.7109375" bestFit="1" customWidth="1"/>
    <col min="36" max="36" width="16.42578125" bestFit="1" customWidth="1"/>
    <col min="37" max="37" width="16.28515625" bestFit="1" customWidth="1"/>
    <col min="38" max="38" width="36.28515625" bestFit="1" customWidth="1"/>
    <col min="39" max="39" width="16" bestFit="1" customWidth="1"/>
    <col min="40" max="40" width="14.5703125" customWidth="1"/>
    <col min="41" max="41" width="21.42578125" customWidth="1"/>
    <col min="42" max="42" width="17.42578125" bestFit="1" customWidth="1"/>
    <col min="43" max="44" width="36.5703125" customWidth="1"/>
    <col min="45" max="45" width="12" customWidth="1"/>
    <col min="46" max="46" width="20.42578125" customWidth="1"/>
    <col min="47" max="47" width="16" customWidth="1"/>
    <col min="49" max="49" width="10.85546875" customWidth="1"/>
  </cols>
  <sheetData>
    <row r="1" spans="1:49" s="1" customFormat="1">
      <c r="A1" s="1" t="s">
        <v>1</v>
      </c>
      <c r="B1" s="1" t="s">
        <v>7</v>
      </c>
      <c r="C1" s="1" t="s">
        <v>0</v>
      </c>
      <c r="D1" s="1" t="s">
        <v>8</v>
      </c>
      <c r="E1" s="1" t="s">
        <v>2</v>
      </c>
      <c r="F1" s="1" t="s">
        <v>34</v>
      </c>
      <c r="G1" s="1" t="s">
        <v>9</v>
      </c>
      <c r="H1" s="1" t="s">
        <v>3</v>
      </c>
      <c r="AJ1" s="1" t="s">
        <v>18</v>
      </c>
      <c r="AK1" s="1" t="s">
        <v>19</v>
      </c>
      <c r="AL1" s="1" t="s">
        <v>20</v>
      </c>
      <c r="AM1" s="1" t="s">
        <v>27</v>
      </c>
      <c r="AN1" s="1" t="s">
        <v>26</v>
      </c>
      <c r="AP1" s="1" t="s">
        <v>22</v>
      </c>
      <c r="AQ1" s="1" t="s">
        <v>30</v>
      </c>
      <c r="AR1" s="1" t="s">
        <v>31</v>
      </c>
      <c r="AS1" s="1" t="s">
        <v>25</v>
      </c>
      <c r="AT1" s="1" t="s">
        <v>32</v>
      </c>
      <c r="AU1" s="1" t="s">
        <v>23</v>
      </c>
      <c r="AW1" s="1" t="s">
        <v>24</v>
      </c>
    </row>
    <row r="2" spans="1:49">
      <c r="A2">
        <v>0</v>
      </c>
      <c r="B2" s="5">
        <v>0</v>
      </c>
      <c r="C2">
        <v>12.3501364346132</v>
      </c>
      <c r="D2">
        <f t="shared" ref="D2:D65" si="0">C2*$K$3</f>
        <v>24.700272869226399</v>
      </c>
      <c r="E2" s="17">
        <v>0</v>
      </c>
      <c r="F2">
        <v>0</v>
      </c>
      <c r="G2">
        <f>E2*$J$3</f>
        <v>0</v>
      </c>
      <c r="H2">
        <v>50</v>
      </c>
      <c r="J2" t="s">
        <v>5</v>
      </c>
      <c r="K2" t="s">
        <v>6</v>
      </c>
      <c r="S2" s="15"/>
      <c r="T2" s="15"/>
      <c r="U2" s="15"/>
      <c r="V2" s="15"/>
      <c r="W2" s="15"/>
      <c r="X2" s="15"/>
      <c r="Y2" s="15"/>
      <c r="AJ2">
        <v>300</v>
      </c>
      <c r="AK2">
        <f>AJ2/3600</f>
        <v>8.3333333333333329E-2</v>
      </c>
      <c r="AL2">
        <f>$AE$26*E2^2+$AF$26*E2+$AG$26</f>
        <v>0.85950000000000004</v>
      </c>
      <c r="AN2">
        <f>J3*AL2052+AM2</f>
        <v>2242198.5380285927</v>
      </c>
      <c r="AP2">
        <f>AN2*AK2</f>
        <v>186849.87816904939</v>
      </c>
      <c r="AQ2">
        <v>0.03</v>
      </c>
      <c r="AR2" s="15">
        <f>AP2*AQ2</f>
        <v>5605.4963450714813</v>
      </c>
      <c r="AS2">
        <v>4</v>
      </c>
      <c r="AT2" s="10">
        <f>AR2*AS2</f>
        <v>22421.985380285925</v>
      </c>
      <c r="AU2">
        <f>AS2/33.35</f>
        <v>0.1199400299850075</v>
      </c>
      <c r="AW2" s="10">
        <f>AP2*AU2</f>
        <v>22410.779990290783</v>
      </c>
    </row>
    <row r="3" spans="1:49">
      <c r="A3">
        <v>300</v>
      </c>
      <c r="B3" s="3">
        <v>0</v>
      </c>
      <c r="C3">
        <v>-7.5000176214164604E-2</v>
      </c>
      <c r="D3">
        <f t="shared" si="0"/>
        <v>-0.15000035242832921</v>
      </c>
      <c r="E3" s="17">
        <v>1.6667062691946202E-2</v>
      </c>
      <c r="F3">
        <f>ABS(E3-E2)</f>
        <v>1.6667062691946202E-2</v>
      </c>
      <c r="G3">
        <f t="shared" ref="G3:G66" si="1">E3*$J$3</f>
        <v>0.15000356422751582</v>
      </c>
      <c r="H3">
        <v>50.5428687088679</v>
      </c>
      <c r="J3">
        <v>9</v>
      </c>
      <c r="K3">
        <v>2</v>
      </c>
      <c r="S3" s="15"/>
      <c r="T3" s="15"/>
      <c r="U3" s="15"/>
      <c r="V3" s="15"/>
      <c r="W3" s="15"/>
      <c r="X3" s="15"/>
      <c r="Y3" s="15"/>
      <c r="AL3">
        <f t="shared" ref="AL3:AL66" si="2">$AE$26*E3^2+$AF$26*E3+$AG$26</f>
        <v>0.88475741251502926</v>
      </c>
    </row>
    <row r="4" spans="1:49" ht="28.5" customHeight="1">
      <c r="A4">
        <v>600</v>
      </c>
      <c r="B4" s="3">
        <v>23</v>
      </c>
      <c r="C4">
        <v>11.499906137776801</v>
      </c>
      <c r="D4">
        <f t="shared" si="0"/>
        <v>22.999812275553602</v>
      </c>
      <c r="E4" s="20">
        <v>2.9795083152437899E-5</v>
      </c>
      <c r="F4">
        <f t="shared" ref="F4:F67" si="3">ABS(E4-E3)</f>
        <v>1.6637267608793763E-2</v>
      </c>
      <c r="G4">
        <f t="shared" si="1"/>
        <v>2.6815574837194109E-4</v>
      </c>
      <c r="H4">
        <v>50.098241034780898</v>
      </c>
      <c r="S4" s="15"/>
      <c r="T4" s="15"/>
      <c r="U4" s="15"/>
      <c r="V4" s="15"/>
      <c r="W4" s="15"/>
      <c r="X4" s="15"/>
      <c r="Y4" s="15"/>
      <c r="AF4" t="s">
        <v>12</v>
      </c>
      <c r="AL4">
        <f t="shared" si="2"/>
        <v>0.85954515027980216</v>
      </c>
      <c r="AQ4" s="14" t="s">
        <v>29</v>
      </c>
      <c r="AR4" s="14"/>
    </row>
    <row r="5" spans="1:49">
      <c r="A5">
        <v>900</v>
      </c>
      <c r="B5" s="3">
        <v>87</v>
      </c>
      <c r="C5">
        <v>30.399894759385599</v>
      </c>
      <c r="D5">
        <f t="shared" si="0"/>
        <v>60.799789518771199</v>
      </c>
      <c r="E5" s="17">
        <v>2.9110886689831301</v>
      </c>
      <c r="F5">
        <f t="shared" si="3"/>
        <v>2.9110588738999779</v>
      </c>
      <c r="G5">
        <f t="shared" si="1"/>
        <v>26.199798020848171</v>
      </c>
      <c r="H5">
        <v>48.214389960856799</v>
      </c>
      <c r="S5" s="15"/>
      <c r="T5" s="15"/>
      <c r="U5" s="15"/>
      <c r="V5" s="15"/>
      <c r="W5" s="15"/>
      <c r="X5" s="15"/>
      <c r="Y5" s="15"/>
      <c r="AL5">
        <f t="shared" si="2"/>
        <v>5.295630647646056</v>
      </c>
      <c r="AQ5" s="17" t="s">
        <v>616</v>
      </c>
      <c r="AR5" s="10">
        <f>AR2+25.29%*AR2</f>
        <v>7023.1263707400594</v>
      </c>
    </row>
    <row r="6" spans="1:49">
      <c r="A6">
        <v>1200</v>
      </c>
      <c r="B6" s="3">
        <v>128</v>
      </c>
      <c r="C6">
        <v>29.913922592496899</v>
      </c>
      <c r="D6">
        <f t="shared" si="0"/>
        <v>59.827845184993798</v>
      </c>
      <c r="E6" s="17">
        <v>7.5746389922965998</v>
      </c>
      <c r="F6">
        <f t="shared" si="3"/>
        <v>4.6635503233134692</v>
      </c>
      <c r="G6">
        <f t="shared" si="1"/>
        <v>68.171750930669404</v>
      </c>
      <c r="H6">
        <v>45.8432242225499</v>
      </c>
      <c r="K6" t="s">
        <v>4</v>
      </c>
      <c r="S6" s="15"/>
      <c r="T6" s="15"/>
      <c r="U6" s="15"/>
      <c r="V6" s="15"/>
      <c r="W6" s="15"/>
      <c r="X6" s="15"/>
      <c r="Y6" s="15"/>
      <c r="AL6">
        <f t="shared" si="2"/>
        <v>12.505597439186616</v>
      </c>
      <c r="AQ6" t="s">
        <v>617</v>
      </c>
    </row>
    <row r="7" spans="1:49">
      <c r="A7">
        <v>1500</v>
      </c>
      <c r="B7" s="3">
        <v>149</v>
      </c>
      <c r="C7">
        <v>20.211455973672798</v>
      </c>
      <c r="D7">
        <f t="shared" si="0"/>
        <v>40.422911947345597</v>
      </c>
      <c r="E7" s="17">
        <v>12.064060071922899</v>
      </c>
      <c r="F7">
        <f t="shared" si="3"/>
        <v>4.4894210796262994</v>
      </c>
      <c r="G7">
        <f t="shared" si="1"/>
        <v>108.57654064730609</v>
      </c>
      <c r="H7">
        <v>43.915621485226303</v>
      </c>
      <c r="S7" s="15"/>
      <c r="T7" s="15"/>
      <c r="U7" s="15"/>
      <c r="V7" s="15"/>
      <c r="W7" s="15"/>
      <c r="X7" s="15"/>
      <c r="Y7" s="15"/>
      <c r="AL7">
        <f t="shared" si="2"/>
        <v>19.566527409335936</v>
      </c>
    </row>
    <row r="8" spans="1:49">
      <c r="A8">
        <v>1800</v>
      </c>
      <c r="B8" s="3">
        <v>260</v>
      </c>
      <c r="C8">
        <v>47.013379571193397</v>
      </c>
      <c r="D8">
        <f t="shared" si="0"/>
        <v>94.026759142386794</v>
      </c>
      <c r="E8">
        <v>18.441270764188801</v>
      </c>
      <c r="F8">
        <f t="shared" si="3"/>
        <v>6.3772106922659013</v>
      </c>
      <c r="G8">
        <f t="shared" si="1"/>
        <v>165.9714368776992</v>
      </c>
      <c r="H8">
        <v>41.163768797811102</v>
      </c>
      <c r="S8" s="15"/>
      <c r="T8" s="15"/>
      <c r="U8" s="15"/>
      <c r="V8" s="15"/>
      <c r="W8" s="15"/>
      <c r="X8" s="15"/>
      <c r="Y8" s="15"/>
      <c r="AL8">
        <f t="shared" si="2"/>
        <v>29.799222590517612</v>
      </c>
    </row>
    <row r="9" spans="1:49">
      <c r="A9">
        <v>2100</v>
      </c>
      <c r="B9" s="3">
        <v>233</v>
      </c>
      <c r="C9">
        <v>8.1230848334419701</v>
      </c>
      <c r="D9">
        <f t="shared" si="0"/>
        <v>16.24616966688394</v>
      </c>
      <c r="E9">
        <v>24.083624813393001</v>
      </c>
      <c r="F9">
        <f t="shared" si="3"/>
        <v>5.6423540492042008</v>
      </c>
      <c r="G9">
        <f t="shared" si="1"/>
        <v>216.752623320537</v>
      </c>
      <c r="H9">
        <v>39.1507347111313</v>
      </c>
      <c r="S9" s="15"/>
      <c r="T9" s="15"/>
      <c r="U9" s="15"/>
      <c r="V9" s="15"/>
      <c r="W9" s="15"/>
      <c r="X9" s="15"/>
      <c r="Y9" s="15"/>
      <c r="AL9">
        <f t="shared" si="2"/>
        <v>39.051121464956871</v>
      </c>
    </row>
    <row r="10" spans="1:49">
      <c r="A10">
        <v>2400</v>
      </c>
      <c r="B10" s="3">
        <v>188</v>
      </c>
      <c r="C10">
        <v>-20.269162569230801</v>
      </c>
      <c r="D10">
        <f t="shared" si="0"/>
        <v>-40.538325138461602</v>
      </c>
      <c r="E10">
        <v>25.393020291627899</v>
      </c>
      <c r="F10">
        <f t="shared" si="3"/>
        <v>1.3093954782348973</v>
      </c>
      <c r="G10">
        <f t="shared" si="1"/>
        <v>228.53718262465108</v>
      </c>
      <c r="H10">
        <v>39.733099979689101</v>
      </c>
      <c r="AL10">
        <f t="shared" si="2"/>
        <v>41.224787957900141</v>
      </c>
    </row>
    <row r="11" spans="1:49">
      <c r="A11">
        <v>2700</v>
      </c>
      <c r="B11" s="3">
        <v>152</v>
      </c>
      <c r="C11">
        <v>-31.461292758631899</v>
      </c>
      <c r="D11">
        <f t="shared" si="0"/>
        <v>-62.922585517263798</v>
      </c>
      <c r="E11">
        <v>23.8801601265572</v>
      </c>
      <c r="F11">
        <f t="shared" si="3"/>
        <v>1.5128601650706983</v>
      </c>
      <c r="G11">
        <f t="shared" si="1"/>
        <v>214.9214411390148</v>
      </c>
      <c r="H11">
        <v>41.785561504061299</v>
      </c>
      <c r="AL11">
        <f t="shared" si="2"/>
        <v>38.714259402549715</v>
      </c>
    </row>
    <row r="12" spans="1:49">
      <c r="A12">
        <v>3000</v>
      </c>
      <c r="B12" s="3">
        <v>197</v>
      </c>
      <c r="C12">
        <v>-5.6694509615333697</v>
      </c>
      <c r="D12">
        <f t="shared" si="0"/>
        <v>-11.338901923066739</v>
      </c>
      <c r="E12">
        <v>23.148587052832099</v>
      </c>
      <c r="F12">
        <f t="shared" si="3"/>
        <v>0.73157307372510161</v>
      </c>
      <c r="G12">
        <f t="shared" si="1"/>
        <v>208.3372834754889</v>
      </c>
      <c r="H12">
        <v>43.129592322450698</v>
      </c>
      <c r="AL12">
        <f t="shared" si="2"/>
        <v>37.505046197133666</v>
      </c>
    </row>
    <row r="13" spans="1:49">
      <c r="A13">
        <v>3300</v>
      </c>
      <c r="B13" s="3">
        <v>225</v>
      </c>
      <c r="C13">
        <v>2.5229465218964902</v>
      </c>
      <c r="D13">
        <f t="shared" si="0"/>
        <v>5.0458930437929803</v>
      </c>
      <c r="E13">
        <v>24.439161218019201</v>
      </c>
      <c r="F13">
        <f t="shared" si="3"/>
        <v>1.2905741651871026</v>
      </c>
      <c r="G13">
        <f t="shared" si="1"/>
        <v>219.9524509621728</v>
      </c>
      <c r="H13">
        <v>43.220634357440503</v>
      </c>
      <c r="AL13">
        <f t="shared" si="2"/>
        <v>39.64033911962801</v>
      </c>
    </row>
    <row r="14" spans="1:49">
      <c r="A14">
        <v>3600</v>
      </c>
      <c r="B14" s="3">
        <v>280</v>
      </c>
      <c r="C14">
        <v>16.992357514817201</v>
      </c>
      <c r="D14">
        <f t="shared" si="0"/>
        <v>33.984715029634401</v>
      </c>
      <c r="E14">
        <v>27.334769516778199</v>
      </c>
      <c r="F14">
        <f t="shared" si="3"/>
        <v>2.8956082987589973</v>
      </c>
      <c r="G14">
        <f t="shared" si="1"/>
        <v>246.0129256510038</v>
      </c>
      <c r="H14">
        <v>42.401817497647897</v>
      </c>
      <c r="AL14">
        <f t="shared" si="2"/>
        <v>44.466657448106261</v>
      </c>
    </row>
    <row r="15" spans="1:49">
      <c r="A15">
        <v>3900</v>
      </c>
      <c r="B15" s="3">
        <v>480</v>
      </c>
      <c r="C15">
        <v>60.5037734557988</v>
      </c>
      <c r="D15">
        <f t="shared" si="0"/>
        <v>121.0075469115976</v>
      </c>
      <c r="E15">
        <v>38.359203669399299</v>
      </c>
      <c r="F15">
        <f t="shared" si="3"/>
        <v>11.024434152621101</v>
      </c>
      <c r="G15">
        <f t="shared" si="1"/>
        <v>345.23283302459367</v>
      </c>
      <c r="H15">
        <v>38.615393503966402</v>
      </c>
      <c r="AL15">
        <f t="shared" si="2"/>
        <v>63.290666110127809</v>
      </c>
    </row>
    <row r="16" spans="1:49">
      <c r="A16">
        <v>4200</v>
      </c>
      <c r="B16" s="3">
        <v>533</v>
      </c>
      <c r="C16">
        <v>45.686653375639601</v>
      </c>
      <c r="D16">
        <f t="shared" si="0"/>
        <v>91.373306751279202</v>
      </c>
      <c r="E16">
        <v>49.068806706056797</v>
      </c>
      <c r="F16">
        <f t="shared" si="3"/>
        <v>10.709603036657498</v>
      </c>
      <c r="G16">
        <f t="shared" si="1"/>
        <v>441.6192603545112</v>
      </c>
      <c r="H16">
        <v>34.437970904525002</v>
      </c>
      <c r="AL16">
        <f t="shared" si="2"/>
        <v>82.257817191540994</v>
      </c>
    </row>
    <row r="17" spans="1:38">
      <c r="A17">
        <v>4500</v>
      </c>
      <c r="B17" s="3">
        <v>600</v>
      </c>
      <c r="C17">
        <v>40.767212027749302</v>
      </c>
      <c r="D17">
        <f t="shared" si="0"/>
        <v>81.534424055498604</v>
      </c>
      <c r="E17">
        <v>57.606125913018801</v>
      </c>
      <c r="F17">
        <f t="shared" si="3"/>
        <v>8.5373192069620032</v>
      </c>
      <c r="G17">
        <f t="shared" si="1"/>
        <v>518.45513321716919</v>
      </c>
      <c r="H17">
        <v>31.038084897258699</v>
      </c>
      <c r="AL17">
        <f t="shared" si="2"/>
        <v>97.858305658782697</v>
      </c>
    </row>
    <row r="18" spans="1:38">
      <c r="A18">
        <v>4800</v>
      </c>
      <c r="B18" s="3">
        <v>818</v>
      </c>
      <c r="C18">
        <v>37.553100175958697</v>
      </c>
      <c r="D18">
        <f t="shared" si="0"/>
        <v>75.106200351917394</v>
      </c>
      <c r="E18">
        <v>78.858451831314497</v>
      </c>
      <c r="F18">
        <f t="shared" si="3"/>
        <v>21.252325918295696</v>
      </c>
      <c r="G18">
        <f t="shared" si="1"/>
        <v>709.72606648183046</v>
      </c>
      <c r="H18">
        <v>27.811909869483902</v>
      </c>
      <c r="AL18">
        <f t="shared" si="2"/>
        <v>138.54477698508248</v>
      </c>
    </row>
    <row r="19" spans="1:38">
      <c r="A19">
        <v>5100</v>
      </c>
      <c r="B19" s="3">
        <v>574</v>
      </c>
      <c r="C19">
        <v>-79.800619271207097</v>
      </c>
      <c r="D19">
        <f t="shared" si="0"/>
        <v>-159.60123854241419</v>
      </c>
      <c r="E19">
        <v>81.510039481938193</v>
      </c>
      <c r="F19">
        <f t="shared" si="3"/>
        <v>2.6515876506236964</v>
      </c>
      <c r="G19">
        <f t="shared" si="1"/>
        <v>733.59035533744373</v>
      </c>
      <c r="H19">
        <v>29.373186829456401</v>
      </c>
      <c r="AL19">
        <f t="shared" si="2"/>
        <v>143.80646672716628</v>
      </c>
    </row>
    <row r="20" spans="1:38">
      <c r="A20">
        <v>5400</v>
      </c>
      <c r="B20" s="3">
        <v>331</v>
      </c>
      <c r="C20">
        <v>-87.033635108217396</v>
      </c>
      <c r="D20">
        <f t="shared" si="0"/>
        <v>-174.06727021643479</v>
      </c>
      <c r="E20">
        <v>57.635956967761103</v>
      </c>
      <c r="F20">
        <f t="shared" si="3"/>
        <v>23.87408251417709</v>
      </c>
      <c r="G20">
        <f t="shared" si="1"/>
        <v>518.72361270984993</v>
      </c>
      <c r="H20">
        <v>36.023901985866203</v>
      </c>
      <c r="AL20">
        <f t="shared" si="2"/>
        <v>97.913564202427565</v>
      </c>
    </row>
    <row r="21" spans="1:38">
      <c r="A21">
        <v>5700</v>
      </c>
      <c r="B21" s="3">
        <v>534</v>
      </c>
      <c r="C21">
        <v>18.134389957380801</v>
      </c>
      <c r="D21">
        <f t="shared" si="0"/>
        <v>36.268779914761602</v>
      </c>
      <c r="E21">
        <v>55.302085702450903</v>
      </c>
      <c r="F21">
        <f t="shared" si="3"/>
        <v>2.3338712653102007</v>
      </c>
      <c r="G21">
        <f t="shared" si="1"/>
        <v>497.7187713220581</v>
      </c>
      <c r="H21">
        <v>38.449576852349502</v>
      </c>
      <c r="AE21" t="s">
        <v>13</v>
      </c>
      <c r="AL21">
        <f t="shared" si="2"/>
        <v>93.606066261206394</v>
      </c>
    </row>
    <row r="22" spans="1:38">
      <c r="A22">
        <v>6000</v>
      </c>
      <c r="B22" s="3">
        <v>740</v>
      </c>
      <c r="C22">
        <v>52.462239571524002</v>
      </c>
      <c r="D22">
        <f t="shared" si="0"/>
        <v>104.924479143048</v>
      </c>
      <c r="E22">
        <v>67.762012850451796</v>
      </c>
      <c r="F22">
        <f t="shared" si="3"/>
        <v>12.459927148000894</v>
      </c>
      <c r="G22">
        <f t="shared" si="1"/>
        <v>609.85811565406618</v>
      </c>
      <c r="H22">
        <v>34.830476904042897</v>
      </c>
      <c r="AE22" t="s">
        <v>14</v>
      </c>
      <c r="AL22">
        <f t="shared" si="2"/>
        <v>116.97165049177868</v>
      </c>
    </row>
    <row r="23" spans="1:38">
      <c r="A23">
        <v>6300</v>
      </c>
      <c r="B23" s="3">
        <v>702</v>
      </c>
      <c r="C23">
        <v>10.8502948826149</v>
      </c>
      <c r="D23">
        <f t="shared" si="0"/>
        <v>21.7005897652298</v>
      </c>
      <c r="E23">
        <v>75.587185828575898</v>
      </c>
      <c r="F23">
        <f t="shared" si="3"/>
        <v>7.8251729781241011</v>
      </c>
      <c r="G23">
        <f t="shared" si="1"/>
        <v>680.28467245718309</v>
      </c>
      <c r="H23">
        <v>32.245681471174201</v>
      </c>
      <c r="AL23">
        <f t="shared" si="2"/>
        <v>132.11008822224653</v>
      </c>
    </row>
    <row r="24" spans="1:38">
      <c r="A24">
        <v>6600</v>
      </c>
      <c r="B24" s="3">
        <v>706</v>
      </c>
      <c r="C24">
        <v>-2.5921268457934601</v>
      </c>
      <c r="D24">
        <f t="shared" si="0"/>
        <v>-5.1842536915869202</v>
      </c>
      <c r="E24">
        <v>79.018490667703304</v>
      </c>
      <c r="F24">
        <f t="shared" si="3"/>
        <v>3.4313048391274066</v>
      </c>
      <c r="G24">
        <f t="shared" si="1"/>
        <v>711.16641600932974</v>
      </c>
      <c r="H24">
        <v>31.965720690751201</v>
      </c>
      <c r="AL24">
        <f t="shared" si="2"/>
        <v>138.86118464099044</v>
      </c>
    </row>
    <row r="25" spans="1:38">
      <c r="A25">
        <v>6900</v>
      </c>
      <c r="B25" s="3">
        <v>746</v>
      </c>
      <c r="C25">
        <v>3.6389054414026898</v>
      </c>
      <c r="D25">
        <f t="shared" si="0"/>
        <v>7.2778108828053796</v>
      </c>
      <c r="E25">
        <v>82.077928399183605</v>
      </c>
      <c r="F25">
        <f t="shared" si="3"/>
        <v>3.0594377314803012</v>
      </c>
      <c r="G25">
        <f t="shared" si="1"/>
        <v>738.70135559265248</v>
      </c>
      <c r="H25">
        <v>31.907629662399899</v>
      </c>
      <c r="AE25" t="s">
        <v>15</v>
      </c>
      <c r="AF25" t="s">
        <v>16</v>
      </c>
      <c r="AG25" t="s">
        <v>17</v>
      </c>
      <c r="AL25">
        <f t="shared" si="2"/>
        <v>144.93870646622705</v>
      </c>
    </row>
    <row r="26" spans="1:38">
      <c r="A26">
        <v>7200</v>
      </c>
      <c r="B26" s="3">
        <v>751</v>
      </c>
      <c r="C26">
        <v>-6.3296060413283701</v>
      </c>
      <c r="D26">
        <f t="shared" si="0"/>
        <v>-12.65921208265674</v>
      </c>
      <c r="E26">
        <v>84.848666360951498</v>
      </c>
      <c r="F26">
        <f t="shared" si="3"/>
        <v>2.7707379617678924</v>
      </c>
      <c r="G26">
        <f t="shared" si="1"/>
        <v>763.63799724856347</v>
      </c>
      <c r="H26">
        <v>32.043853333864803</v>
      </c>
      <c r="AE26">
        <v>2.9244800000000001E-3</v>
      </c>
      <c r="AF26">
        <v>1.51536</v>
      </c>
      <c r="AG26">
        <v>0.85950000000000004</v>
      </c>
      <c r="AL26">
        <f t="shared" si="2"/>
        <v>150.48997275866998</v>
      </c>
    </row>
    <row r="27" spans="1:38">
      <c r="A27">
        <v>7500</v>
      </c>
      <c r="B27" s="3">
        <v>719</v>
      </c>
      <c r="C27">
        <v>-27.0974076432747</v>
      </c>
      <c r="D27">
        <f t="shared" si="0"/>
        <v>-54.1948152865494</v>
      </c>
      <c r="E27">
        <v>85.908253002161501</v>
      </c>
      <c r="F27">
        <f t="shared" si="3"/>
        <v>1.0595866412100037</v>
      </c>
      <c r="G27">
        <f t="shared" si="1"/>
        <v>773.17427701945348</v>
      </c>
      <c r="H27">
        <v>33.407718933290703</v>
      </c>
      <c r="AL27">
        <f t="shared" si="2"/>
        <v>152.62475925743877</v>
      </c>
    </row>
    <row r="28" spans="1:38">
      <c r="A28">
        <v>7800</v>
      </c>
      <c r="B28" s="3">
        <v>704</v>
      </c>
      <c r="C28">
        <v>-32.358031206676301</v>
      </c>
      <c r="D28">
        <f t="shared" si="0"/>
        <v>-64.716062413352603</v>
      </c>
      <c r="E28">
        <v>85.410569160519501</v>
      </c>
      <c r="F28">
        <f t="shared" si="3"/>
        <v>0.49768384164200086</v>
      </c>
      <c r="G28">
        <f t="shared" si="1"/>
        <v>768.69512244467546</v>
      </c>
      <c r="H28">
        <v>35.734523655588099</v>
      </c>
      <c r="AL28">
        <f t="shared" si="2"/>
        <v>151.62124027476352</v>
      </c>
    </row>
    <row r="29" spans="1:38">
      <c r="A29">
        <v>8100</v>
      </c>
      <c r="B29" s="3">
        <v>699</v>
      </c>
      <c r="C29">
        <v>-30.255993874944998</v>
      </c>
      <c r="D29">
        <f t="shared" si="0"/>
        <v>-60.511987749889997</v>
      </c>
      <c r="E29">
        <v>84.387919922442194</v>
      </c>
      <c r="F29">
        <f t="shared" si="3"/>
        <v>1.0226492380773067</v>
      </c>
      <c r="G29">
        <f t="shared" si="1"/>
        <v>759.49127930197972</v>
      </c>
      <c r="H29">
        <v>38.159575520354402</v>
      </c>
      <c r="AL29">
        <f t="shared" si="2"/>
        <v>149.56373925608384</v>
      </c>
    </row>
    <row r="30" spans="1:38">
      <c r="A30">
        <v>8400</v>
      </c>
      <c r="B30" s="3">
        <v>729</v>
      </c>
      <c r="C30">
        <v>-13.526742571382099</v>
      </c>
      <c r="D30">
        <f t="shared" si="0"/>
        <v>-27.053485142764199</v>
      </c>
      <c r="E30">
        <v>84.003534429220096</v>
      </c>
      <c r="F30">
        <f t="shared" si="3"/>
        <v>0.38438549322209781</v>
      </c>
      <c r="G30">
        <f t="shared" si="1"/>
        <v>756.03180986298082</v>
      </c>
      <c r="H30">
        <v>39.8119686366474</v>
      </c>
      <c r="AL30">
        <f t="shared" si="2"/>
        <v>148.79196335894713</v>
      </c>
    </row>
    <row r="31" spans="1:38">
      <c r="A31">
        <v>8700</v>
      </c>
      <c r="B31" s="3">
        <v>728</v>
      </c>
      <c r="C31">
        <v>-14.6555508229445</v>
      </c>
      <c r="D31">
        <f t="shared" si="0"/>
        <v>-29.311101645889</v>
      </c>
      <c r="E31">
        <v>84.143385106105299</v>
      </c>
      <c r="F31">
        <f t="shared" si="3"/>
        <v>0.13985067688520303</v>
      </c>
      <c r="G31">
        <f t="shared" si="1"/>
        <v>757.29046595494765</v>
      </c>
      <c r="H31">
        <v>40.911038725695498</v>
      </c>
      <c r="AL31">
        <f t="shared" si="2"/>
        <v>149.07265797463347</v>
      </c>
    </row>
    <row r="32" spans="1:38">
      <c r="A32">
        <v>9000</v>
      </c>
      <c r="B32" s="3">
        <v>724</v>
      </c>
      <c r="C32">
        <v>-15.914665423181001</v>
      </c>
      <c r="D32">
        <f t="shared" si="0"/>
        <v>-31.829330846362001</v>
      </c>
      <c r="E32">
        <v>83.978765415126801</v>
      </c>
      <c r="F32">
        <f t="shared" si="3"/>
        <v>0.1646196909784976</v>
      </c>
      <c r="G32">
        <f t="shared" si="1"/>
        <v>755.80888873614117</v>
      </c>
      <c r="H32">
        <v>42.102622489688699</v>
      </c>
      <c r="AL32">
        <f t="shared" si="2"/>
        <v>148.74226133818345</v>
      </c>
    </row>
    <row r="33" spans="1:38">
      <c r="A33">
        <v>9300</v>
      </c>
      <c r="B33" s="3">
        <v>735</v>
      </c>
      <c r="C33">
        <v>-9.9974718368854294</v>
      </c>
      <c r="D33">
        <f t="shared" si="0"/>
        <v>-19.994943673770859</v>
      </c>
      <c r="E33">
        <v>83.886003094952201</v>
      </c>
      <c r="F33">
        <f t="shared" si="3"/>
        <v>9.2762320174600177E-2</v>
      </c>
      <c r="G33">
        <f t="shared" si="1"/>
        <v>754.97402785456984</v>
      </c>
      <c r="H33">
        <v>43.092340219676998</v>
      </c>
      <c r="AE33" s="1" t="s">
        <v>222</v>
      </c>
      <c r="AL33">
        <f t="shared" si="2"/>
        <v>148.55615441407437</v>
      </c>
    </row>
    <row r="34" spans="1:38">
      <c r="A34">
        <v>9600</v>
      </c>
      <c r="B34" s="3">
        <v>735</v>
      </c>
      <c r="C34">
        <v>-10.176269735247599</v>
      </c>
      <c r="D34">
        <f t="shared" si="0"/>
        <v>-20.352539470495199</v>
      </c>
      <c r="E34">
        <v>83.925777268378198</v>
      </c>
      <c r="F34">
        <f t="shared" si="3"/>
        <v>3.9774173425996651E-2</v>
      </c>
      <c r="G34">
        <f t="shared" si="1"/>
        <v>755.33199541540375</v>
      </c>
      <c r="H34">
        <v>43.876948826940698</v>
      </c>
      <c r="AL34">
        <f t="shared" si="2"/>
        <v>148.63594626618942</v>
      </c>
    </row>
    <row r="35" spans="1:38">
      <c r="A35">
        <v>9900</v>
      </c>
      <c r="B35" s="3">
        <v>697</v>
      </c>
      <c r="C35">
        <v>-25.021821305565801</v>
      </c>
      <c r="D35">
        <f t="shared" si="0"/>
        <v>-50.043642611131602</v>
      </c>
      <c r="E35">
        <v>83.002768404172997</v>
      </c>
      <c r="F35">
        <f t="shared" si="3"/>
        <v>0.92300886420520101</v>
      </c>
      <c r="G35">
        <f t="shared" si="1"/>
        <v>747.024915637557</v>
      </c>
      <c r="H35">
        <v>45.285503348865497</v>
      </c>
      <c r="AL35">
        <f t="shared" si="2"/>
        <v>146.78666183103854</v>
      </c>
    </row>
    <row r="36" spans="1:38">
      <c r="A36">
        <v>10200</v>
      </c>
      <c r="B36" s="3">
        <v>434</v>
      </c>
      <c r="C36">
        <v>-86.246800129441297</v>
      </c>
      <c r="D36">
        <f t="shared" si="0"/>
        <v>-172.49360025888259</v>
      </c>
      <c r="E36">
        <v>70.099663673232101</v>
      </c>
      <c r="F36">
        <f t="shared" si="3"/>
        <v>12.903104730940896</v>
      </c>
      <c r="G36">
        <f t="shared" si="1"/>
        <v>630.89697305908885</v>
      </c>
      <c r="H36">
        <v>50.653144302589702</v>
      </c>
      <c r="AL36">
        <f t="shared" si="2"/>
        <v>121.45651241095676</v>
      </c>
    </row>
    <row r="37" spans="1:38">
      <c r="A37">
        <v>10500</v>
      </c>
      <c r="B37" s="3">
        <v>440</v>
      </c>
      <c r="C37">
        <v>-49.326334394830198</v>
      </c>
      <c r="D37">
        <f t="shared" si="0"/>
        <v>-98.652668789660396</v>
      </c>
      <c r="E37">
        <v>59.849164844221001</v>
      </c>
      <c r="F37">
        <f t="shared" si="3"/>
        <v>10.2504988290111</v>
      </c>
      <c r="G37">
        <f t="shared" si="1"/>
        <v>538.64248359798898</v>
      </c>
      <c r="H37">
        <v>55.854062980016401</v>
      </c>
      <c r="AL37">
        <f t="shared" si="2"/>
        <v>102.02779124633273</v>
      </c>
    </row>
    <row r="38" spans="1:38">
      <c r="A38">
        <v>10800</v>
      </c>
      <c r="B38" s="3">
        <v>330</v>
      </c>
      <c r="C38">
        <v>-64.936391561300098</v>
      </c>
      <c r="D38">
        <f t="shared" si="0"/>
        <v>-129.8727831226002</v>
      </c>
      <c r="E38">
        <v>51.297716300887501</v>
      </c>
      <c r="F38">
        <f t="shared" si="3"/>
        <v>8.5514485433334997</v>
      </c>
      <c r="G38">
        <f t="shared" si="1"/>
        <v>461.67944670798749</v>
      </c>
      <c r="H38">
        <v>60.362662652063399</v>
      </c>
      <c r="AL38">
        <f t="shared" si="2"/>
        <v>86.289646932482626</v>
      </c>
    </row>
    <row r="39" spans="1:38">
      <c r="A39">
        <v>11100</v>
      </c>
      <c r="B39" s="3">
        <v>305</v>
      </c>
      <c r="C39">
        <v>-39.117809499758401</v>
      </c>
      <c r="D39">
        <f t="shared" si="0"/>
        <v>-78.235618999516802</v>
      </c>
      <c r="E39">
        <v>42.581225838336998</v>
      </c>
      <c r="F39">
        <f t="shared" si="3"/>
        <v>8.7164904625505031</v>
      </c>
      <c r="G39">
        <f t="shared" si="1"/>
        <v>383.23103254503297</v>
      </c>
      <c r="H39">
        <v>64.305418495621694</v>
      </c>
      <c r="AL39">
        <f t="shared" si="2"/>
        <v>70.687938864913747</v>
      </c>
    </row>
    <row r="40" spans="1:38">
      <c r="A40">
        <v>11400</v>
      </c>
      <c r="B40" s="3">
        <v>252</v>
      </c>
      <c r="C40">
        <v>-31.421227646708701</v>
      </c>
      <c r="D40">
        <f t="shared" si="0"/>
        <v>-62.842455293417402</v>
      </c>
      <c r="E40">
        <v>34.982202304339097</v>
      </c>
      <c r="F40">
        <f t="shared" si="3"/>
        <v>7.5990235339979009</v>
      </c>
      <c r="G40">
        <f t="shared" si="1"/>
        <v>314.8398207390519</v>
      </c>
      <c r="H40">
        <v>66.997868494061706</v>
      </c>
      <c r="AL40">
        <f t="shared" si="2"/>
        <v>57.448975579905195</v>
      </c>
    </row>
    <row r="41" spans="1:38">
      <c r="A41">
        <v>11700</v>
      </c>
      <c r="B41" s="3">
        <v>464</v>
      </c>
      <c r="C41">
        <v>74.712722090867501</v>
      </c>
      <c r="D41">
        <f t="shared" si="0"/>
        <v>149.425444181735</v>
      </c>
      <c r="E41">
        <v>34.952074116700601</v>
      </c>
      <c r="F41">
        <f t="shared" si="3"/>
        <v>3.0128187638496229E-2</v>
      </c>
      <c r="G41">
        <f t="shared" si="1"/>
        <v>314.56866705030541</v>
      </c>
      <c r="H41">
        <v>64.896746106534593</v>
      </c>
      <c r="AL41">
        <f t="shared" si="2"/>
        <v>57.397158670589739</v>
      </c>
    </row>
    <row r="42" spans="1:38">
      <c r="A42">
        <v>12000</v>
      </c>
      <c r="B42" s="3">
        <v>602</v>
      </c>
      <c r="C42">
        <v>84.885045929899206</v>
      </c>
      <c r="D42">
        <f t="shared" si="0"/>
        <v>169.77009185979841</v>
      </c>
      <c r="E42">
        <v>47.366261198634</v>
      </c>
      <c r="F42">
        <f t="shared" si="3"/>
        <v>12.414187081933399</v>
      </c>
      <c r="G42">
        <f t="shared" si="1"/>
        <v>426.29635078770599</v>
      </c>
      <c r="H42">
        <v>58.344433028770901</v>
      </c>
      <c r="AL42">
        <f t="shared" si="2"/>
        <v>79.197691814674414</v>
      </c>
    </row>
    <row r="43" spans="1:38">
      <c r="A43">
        <v>12300</v>
      </c>
      <c r="B43" s="3">
        <v>526</v>
      </c>
      <c r="C43">
        <v>24.677899896482302</v>
      </c>
      <c r="D43">
        <f t="shared" si="0"/>
        <v>49.355799792964604</v>
      </c>
      <c r="E43">
        <v>52.959842981905503</v>
      </c>
      <c r="F43">
        <f t="shared" si="3"/>
        <v>5.5935817832715031</v>
      </c>
      <c r="G43">
        <f t="shared" si="1"/>
        <v>476.63858683714955</v>
      </c>
      <c r="H43">
        <v>54.183762324750099</v>
      </c>
      <c r="AL43">
        <f t="shared" si="2"/>
        <v>89.315148227030761</v>
      </c>
    </row>
    <row r="44" spans="1:38">
      <c r="A44">
        <v>12600</v>
      </c>
      <c r="B44" s="3">
        <v>935</v>
      </c>
      <c r="C44">
        <v>81.090513953550598</v>
      </c>
      <c r="D44">
        <f t="shared" si="0"/>
        <v>162.1810279071012</v>
      </c>
      <c r="E44">
        <v>77.511927376413198</v>
      </c>
      <c r="F44">
        <f t="shared" si="3"/>
        <v>24.552084394507695</v>
      </c>
      <c r="G44">
        <f t="shared" si="1"/>
        <v>697.60734638771874</v>
      </c>
      <c r="H44">
        <v>48.327092938742403</v>
      </c>
      <c r="AL44">
        <f t="shared" si="2"/>
        <v>135.88853929809957</v>
      </c>
    </row>
    <row r="45" spans="1:38">
      <c r="A45">
        <v>12900</v>
      </c>
      <c r="B45" s="3">
        <v>932</v>
      </c>
      <c r="C45">
        <v>55.880478142325103</v>
      </c>
      <c r="D45">
        <f t="shared" si="0"/>
        <v>111.76095628465021</v>
      </c>
      <c r="E45">
        <v>91.134830284812693</v>
      </c>
      <c r="F45">
        <f t="shared" si="3"/>
        <v>13.622902908399496</v>
      </c>
      <c r="G45">
        <f t="shared" si="1"/>
        <v>820.21347256331421</v>
      </c>
      <c r="H45">
        <v>42.745591477780302</v>
      </c>
      <c r="AL45">
        <f t="shared" si="2"/>
        <v>163.25101260689914</v>
      </c>
    </row>
    <row r="46" spans="1:38">
      <c r="A46">
        <v>13200</v>
      </c>
      <c r="B46" s="3">
        <v>912</v>
      </c>
      <c r="C46">
        <v>23.299788704478999</v>
      </c>
      <c r="D46">
        <f t="shared" si="0"/>
        <v>46.599577408957998</v>
      </c>
      <c r="E46">
        <v>96.152477410869807</v>
      </c>
      <c r="F46">
        <f t="shared" si="3"/>
        <v>5.0176471260571134</v>
      </c>
      <c r="G46">
        <f t="shared" si="1"/>
        <v>865.37229669782823</v>
      </c>
      <c r="H46">
        <v>39.727455243987002</v>
      </c>
      <c r="AL46">
        <f t="shared" si="2"/>
        <v>173.60280993222622</v>
      </c>
    </row>
    <row r="47" spans="1:38">
      <c r="A47">
        <v>13500</v>
      </c>
      <c r="B47" s="3">
        <v>918</v>
      </c>
      <c r="C47">
        <v>11.909480068638</v>
      </c>
      <c r="D47">
        <f t="shared" si="0"/>
        <v>23.818960137276001</v>
      </c>
      <c r="E47">
        <v>99.349927786010298</v>
      </c>
      <c r="F47">
        <f t="shared" si="3"/>
        <v>3.197450375140491</v>
      </c>
      <c r="G47">
        <f t="shared" si="1"/>
        <v>894.14935007409269</v>
      </c>
      <c r="H47">
        <v>38.380703793424502</v>
      </c>
      <c r="AL47">
        <f t="shared" si="2"/>
        <v>180.27621779949499</v>
      </c>
    </row>
    <row r="48" spans="1:38">
      <c r="A48">
        <v>13800</v>
      </c>
      <c r="B48" s="3">
        <v>940</v>
      </c>
      <c r="C48">
        <v>10.6014199973165</v>
      </c>
      <c r="D48">
        <f t="shared" si="0"/>
        <v>21.202839994632999</v>
      </c>
      <c r="E48">
        <v>102.084714268767</v>
      </c>
      <c r="F48">
        <f t="shared" si="3"/>
        <v>2.7347864827567037</v>
      </c>
      <c r="G48">
        <f t="shared" si="1"/>
        <v>918.76242841890303</v>
      </c>
      <c r="H48">
        <v>37.505552555421097</v>
      </c>
      <c r="AL48">
        <f t="shared" si="2"/>
        <v>186.03144353955457</v>
      </c>
    </row>
    <row r="49" spans="1:38">
      <c r="A49">
        <v>14100</v>
      </c>
      <c r="B49" s="3">
        <v>947</v>
      </c>
      <c r="C49">
        <v>3.35052988744699</v>
      </c>
      <c r="D49">
        <f t="shared" si="0"/>
        <v>6.70105977489398</v>
      </c>
      <c r="E49">
        <v>104.473641221498</v>
      </c>
      <c r="F49">
        <f t="shared" si="3"/>
        <v>2.3889269527309978</v>
      </c>
      <c r="G49">
        <f t="shared" si="1"/>
        <v>940.26277099348204</v>
      </c>
      <c r="H49">
        <v>36.980282501645199</v>
      </c>
      <c r="AL49">
        <f t="shared" si="2"/>
        <v>191.09462079769895</v>
      </c>
    </row>
    <row r="50" spans="1:38">
      <c r="A50">
        <v>14400</v>
      </c>
      <c r="B50" s="3">
        <v>931</v>
      </c>
      <c r="C50">
        <v>-11.0520750803604</v>
      </c>
      <c r="D50">
        <f t="shared" si="0"/>
        <v>-22.104150160720799</v>
      </c>
      <c r="E50">
        <v>105.89641917415101</v>
      </c>
      <c r="F50">
        <f t="shared" si="3"/>
        <v>1.4227779526530071</v>
      </c>
      <c r="G50">
        <f t="shared" si="1"/>
        <v>953.06777256735904</v>
      </c>
      <c r="H50">
        <v>37.3167738776608</v>
      </c>
      <c r="AL50">
        <f t="shared" si="2"/>
        <v>194.12596736509207</v>
      </c>
    </row>
    <row r="51" spans="1:38">
      <c r="A51">
        <v>14700</v>
      </c>
      <c r="B51" s="3">
        <v>911</v>
      </c>
      <c r="C51">
        <v>-22.0651173826333</v>
      </c>
      <c r="D51">
        <f t="shared" si="0"/>
        <v>-44.1302347652666</v>
      </c>
      <c r="E51">
        <v>106.121536401551</v>
      </c>
      <c r="F51">
        <f t="shared" si="3"/>
        <v>0.22511722739999129</v>
      </c>
      <c r="G51">
        <f t="shared" si="1"/>
        <v>955.09382761395898</v>
      </c>
      <c r="H51">
        <v>38.631280347251497</v>
      </c>
      <c r="AL51">
        <f t="shared" si="2"/>
        <v>194.60668320366065</v>
      </c>
    </row>
    <row r="52" spans="1:38">
      <c r="A52">
        <v>15000</v>
      </c>
      <c r="B52" s="3">
        <v>962</v>
      </c>
      <c r="C52">
        <v>0.66218659049572304</v>
      </c>
      <c r="D52">
        <f t="shared" si="0"/>
        <v>1.3243731809914461</v>
      </c>
      <c r="E52">
        <v>106.73725123925399</v>
      </c>
      <c r="F52">
        <f t="shared" si="3"/>
        <v>0.61571483770299551</v>
      </c>
      <c r="G52">
        <f t="shared" si="1"/>
        <v>960.63526115328591</v>
      </c>
      <c r="H52">
        <v>39.407734408835999</v>
      </c>
      <c r="AL52">
        <f t="shared" si="2"/>
        <v>195.92299610687533</v>
      </c>
    </row>
    <row r="53" spans="1:38">
      <c r="A53">
        <v>15300</v>
      </c>
      <c r="B53" s="3">
        <v>947</v>
      </c>
      <c r="C53">
        <v>-11.108494426389701</v>
      </c>
      <c r="D53">
        <f t="shared" si="0"/>
        <v>-22.216988852779401</v>
      </c>
      <c r="E53">
        <v>107.686538699127</v>
      </c>
      <c r="F53">
        <f t="shared" si="3"/>
        <v>0.94928745987300545</v>
      </c>
      <c r="G53">
        <f t="shared" si="1"/>
        <v>969.17884829214302</v>
      </c>
      <c r="H53">
        <v>39.843079990404497</v>
      </c>
      <c r="AL53">
        <f t="shared" si="2"/>
        <v>197.95678571470907</v>
      </c>
    </row>
    <row r="54" spans="1:38">
      <c r="A54">
        <v>15600</v>
      </c>
      <c r="B54" s="3">
        <v>917</v>
      </c>
      <c r="C54">
        <v>-24.9778707319098</v>
      </c>
      <c r="D54">
        <f t="shared" si="0"/>
        <v>-49.955741463819599</v>
      </c>
      <c r="E54">
        <v>107.435393813112</v>
      </c>
      <c r="F54">
        <f t="shared" si="3"/>
        <v>0.25114488601499829</v>
      </c>
      <c r="G54">
        <f t="shared" si="1"/>
        <v>966.918544318008</v>
      </c>
      <c r="H54">
        <v>41.277277656876898</v>
      </c>
      <c r="AL54">
        <f t="shared" si="2"/>
        <v>197.41821058249064</v>
      </c>
    </row>
    <row r="55" spans="1:38">
      <c r="A55">
        <v>15900</v>
      </c>
      <c r="B55" s="3">
        <v>936</v>
      </c>
      <c r="C55">
        <v>-13.2014433111367</v>
      </c>
      <c r="D55">
        <f t="shared" si="0"/>
        <v>-26.4028866222734</v>
      </c>
      <c r="E55">
        <v>106.929319207337</v>
      </c>
      <c r="F55">
        <f t="shared" si="3"/>
        <v>0.50607460577499808</v>
      </c>
      <c r="G55">
        <f t="shared" si="1"/>
        <v>962.36387286603303</v>
      </c>
      <c r="H55">
        <v>42.729983984917297</v>
      </c>
      <c r="AL55">
        <f t="shared" si="2"/>
        <v>196.33406450726389</v>
      </c>
    </row>
    <row r="56" spans="1:38">
      <c r="A56">
        <v>16200</v>
      </c>
      <c r="B56" s="3">
        <v>939</v>
      </c>
      <c r="C56">
        <v>-11.231713749886699</v>
      </c>
      <c r="D56">
        <f t="shared" si="0"/>
        <v>-22.463427499773399</v>
      </c>
      <c r="E56">
        <v>106.825030146931</v>
      </c>
      <c r="F56">
        <f t="shared" si="3"/>
        <v>0.10428906040600339</v>
      </c>
      <c r="G56">
        <f t="shared" si="1"/>
        <v>961.42527132237899</v>
      </c>
      <c r="H56">
        <v>43.6738018747916</v>
      </c>
      <c r="AL56">
        <f t="shared" si="2"/>
        <v>196.11083582591527</v>
      </c>
    </row>
    <row r="57" spans="1:38">
      <c r="A57">
        <v>16500</v>
      </c>
      <c r="B57" s="3">
        <v>922</v>
      </c>
      <c r="C57">
        <v>-17.726819888746299</v>
      </c>
      <c r="D57">
        <f t="shared" si="0"/>
        <v>-35.453639777492597</v>
      </c>
      <c r="E57">
        <v>106.37964922629899</v>
      </c>
      <c r="F57">
        <f t="shared" si="3"/>
        <v>0.44538092063200452</v>
      </c>
      <c r="G57">
        <f t="shared" si="1"/>
        <v>957.41684303669092</v>
      </c>
      <c r="H57">
        <v>44.813051822904903</v>
      </c>
      <c r="AL57">
        <f t="shared" si="2"/>
        <v>195.15822267990225</v>
      </c>
    </row>
    <row r="58" spans="1:38">
      <c r="A58">
        <v>16800</v>
      </c>
      <c r="B58" s="3">
        <v>922</v>
      </c>
      <c r="C58">
        <v>-14.4245391967135</v>
      </c>
      <c r="D58">
        <f t="shared" si="0"/>
        <v>-28.849078393427</v>
      </c>
      <c r="E58">
        <v>105.645797901498</v>
      </c>
      <c r="F58">
        <f t="shared" si="3"/>
        <v>0.73385132480099458</v>
      </c>
      <c r="G58">
        <f t="shared" si="1"/>
        <v>950.81218111348198</v>
      </c>
      <c r="H58">
        <v>46.051670033439898</v>
      </c>
      <c r="AL58">
        <f t="shared" si="2"/>
        <v>193.59113881667875</v>
      </c>
    </row>
    <row r="59" spans="1:38">
      <c r="A59">
        <v>17100</v>
      </c>
      <c r="B59" s="3">
        <v>917</v>
      </c>
      <c r="C59">
        <v>-13.6476486679526</v>
      </c>
      <c r="D59">
        <f t="shared" si="0"/>
        <v>-27.2952973359052</v>
      </c>
      <c r="E59">
        <v>104.917700962412</v>
      </c>
      <c r="F59">
        <f t="shared" si="3"/>
        <v>0.72809693908600082</v>
      </c>
      <c r="G59">
        <f t="shared" si="1"/>
        <v>944.25930866170802</v>
      </c>
      <c r="H59">
        <v>47.138278394760597</v>
      </c>
      <c r="AL59">
        <f t="shared" si="2"/>
        <v>192.039455941505</v>
      </c>
    </row>
    <row r="60" spans="1:38">
      <c r="A60">
        <v>17400</v>
      </c>
      <c r="B60" s="3">
        <v>934</v>
      </c>
      <c r="C60">
        <v>-3.47867459481358</v>
      </c>
      <c r="D60">
        <f t="shared" si="0"/>
        <v>-6.95734918962716</v>
      </c>
      <c r="E60">
        <v>104.546743891151</v>
      </c>
      <c r="F60">
        <f t="shared" si="3"/>
        <v>0.37095707126100308</v>
      </c>
      <c r="G60">
        <f t="shared" si="1"/>
        <v>940.92069502035895</v>
      </c>
      <c r="H60">
        <v>47.777515968669903</v>
      </c>
      <c r="AL60">
        <f t="shared" si="2"/>
        <v>191.2500835619899</v>
      </c>
    </row>
    <row r="61" spans="1:38">
      <c r="A61">
        <v>17700</v>
      </c>
      <c r="B61" s="3">
        <v>939</v>
      </c>
      <c r="C61">
        <v>-1.37760778410622</v>
      </c>
      <c r="D61">
        <f t="shared" si="0"/>
        <v>-2.75521556821244</v>
      </c>
      <c r="E61">
        <v>104.635447665538</v>
      </c>
      <c r="F61">
        <f t="shared" si="3"/>
        <v>8.8703774386999612E-2</v>
      </c>
      <c r="G61">
        <f t="shared" si="1"/>
        <v>941.71902898984195</v>
      </c>
      <c r="H61">
        <v>47.960862511798801</v>
      </c>
      <c r="AL61">
        <f t="shared" si="2"/>
        <v>191.43876617084746</v>
      </c>
    </row>
    <row r="62" spans="1:38">
      <c r="A62">
        <v>18000</v>
      </c>
      <c r="B62" s="3">
        <v>939</v>
      </c>
      <c r="C62">
        <v>-1.9584204100614599</v>
      </c>
      <c r="D62">
        <f t="shared" si="0"/>
        <v>-3.9168408201229199</v>
      </c>
      <c r="E62">
        <v>104.764529585774</v>
      </c>
      <c r="F62">
        <f t="shared" si="3"/>
        <v>0.12908192023600407</v>
      </c>
      <c r="G62">
        <f t="shared" si="1"/>
        <v>942.88076627196597</v>
      </c>
      <c r="H62">
        <v>48.091901178021999</v>
      </c>
      <c r="AL62">
        <f t="shared" si="2"/>
        <v>191.71341971617156</v>
      </c>
    </row>
    <row r="63" spans="1:38">
      <c r="A63">
        <v>18300</v>
      </c>
      <c r="B63" s="3">
        <v>935</v>
      </c>
      <c r="C63">
        <v>-3.9259906418557602</v>
      </c>
      <c r="D63">
        <f t="shared" si="0"/>
        <v>-7.8519812837115204</v>
      </c>
      <c r="E63">
        <v>104.757344408976</v>
      </c>
      <c r="F63">
        <f t="shared" si="3"/>
        <v>7.1851767980035675E-3</v>
      </c>
      <c r="G63">
        <f t="shared" si="1"/>
        <v>942.81609968078396</v>
      </c>
      <c r="H63">
        <v>48.325321082715298</v>
      </c>
      <c r="AL63">
        <f t="shared" si="2"/>
        <v>191.69812892324879</v>
      </c>
    </row>
    <row r="64" spans="1:38">
      <c r="A64">
        <v>18600</v>
      </c>
      <c r="B64" s="3">
        <v>974</v>
      </c>
      <c r="C64">
        <v>12.6422211266422</v>
      </c>
      <c r="D64">
        <f t="shared" si="0"/>
        <v>25.2844422532844</v>
      </c>
      <c r="E64">
        <v>105.40855901227</v>
      </c>
      <c r="F64">
        <f t="shared" si="3"/>
        <v>0.65121460329400804</v>
      </c>
      <c r="G64">
        <f t="shared" si="1"/>
        <v>948.67703111042999</v>
      </c>
      <c r="H64">
        <v>47.944668521781502</v>
      </c>
      <c r="AL64">
        <f t="shared" si="2"/>
        <v>193.08520689904208</v>
      </c>
    </row>
    <row r="65" spans="1:38">
      <c r="A65">
        <v>18900</v>
      </c>
      <c r="B65" s="3">
        <v>739</v>
      </c>
      <c r="C65">
        <v>-85.229637372709007</v>
      </c>
      <c r="D65">
        <f t="shared" si="0"/>
        <v>-170.45927474541801</v>
      </c>
      <c r="E65">
        <v>101.838151256199</v>
      </c>
      <c r="F65">
        <f t="shared" si="3"/>
        <v>3.5704077560710061</v>
      </c>
      <c r="G65">
        <f t="shared" si="1"/>
        <v>916.543361305791</v>
      </c>
      <c r="H65">
        <v>51.146891787726197</v>
      </c>
      <c r="AL65">
        <f t="shared" si="2"/>
        <v>185.51076943788243</v>
      </c>
    </row>
    <row r="66" spans="1:38">
      <c r="A66">
        <v>19200</v>
      </c>
      <c r="B66" s="3">
        <v>242</v>
      </c>
      <c r="C66">
        <v>-71.956383646003999</v>
      </c>
      <c r="D66">
        <f t="shared" ref="D66:D129" si="4">C66*$K$3</f>
        <v>-143.912767292008</v>
      </c>
      <c r="E66">
        <v>46.148004919380497</v>
      </c>
      <c r="F66">
        <f t="shared" si="3"/>
        <v>55.690146336818501</v>
      </c>
      <c r="G66">
        <f t="shared" si="1"/>
        <v>415.33204427442445</v>
      </c>
      <c r="H66">
        <v>57.118008256020701</v>
      </c>
      <c r="AL66">
        <f t="shared" si="2"/>
        <v>77.01842551995081</v>
      </c>
    </row>
    <row r="67" spans="1:38">
      <c r="A67">
        <v>19500</v>
      </c>
      <c r="B67" s="3">
        <v>221</v>
      </c>
      <c r="C67">
        <v>-39.724915374237099</v>
      </c>
      <c r="D67">
        <f t="shared" si="4"/>
        <v>-79.449830748474199</v>
      </c>
      <c r="E67">
        <v>33.382995252620098</v>
      </c>
      <c r="F67">
        <f t="shared" si="3"/>
        <v>12.765009666760399</v>
      </c>
      <c r="G67">
        <f t="shared" ref="G67:G130" si="5">E67*$J$3</f>
        <v>300.44695727358089</v>
      </c>
      <c r="H67">
        <v>61.226794844469097</v>
      </c>
      <c r="AL67">
        <f t="shared" ref="AL67:AL130" si="6">$AE$26*E67^2+$AF$26*E67+$AG$26</f>
        <v>54.705867473543563</v>
      </c>
    </row>
    <row r="68" spans="1:38">
      <c r="A68">
        <v>19800</v>
      </c>
      <c r="B68" s="3">
        <v>444</v>
      </c>
      <c r="C68">
        <v>70.324108355495895</v>
      </c>
      <c r="D68">
        <f t="shared" si="4"/>
        <v>140.64821671099179</v>
      </c>
      <c r="E68">
        <v>33.705119830582603</v>
      </c>
      <c r="F68">
        <f t="shared" ref="F68:F131" si="7">ABS(E68-E67)</f>
        <v>0.32212457796250504</v>
      </c>
      <c r="G68">
        <f t="shared" si="5"/>
        <v>303.34607847524342</v>
      </c>
      <c r="H68">
        <v>59.602506292193802</v>
      </c>
      <c r="AL68">
        <f t="shared" si="6"/>
        <v>55.257202323890453</v>
      </c>
    </row>
    <row r="69" spans="1:38">
      <c r="A69">
        <v>20100</v>
      </c>
      <c r="B69" s="3">
        <v>687</v>
      </c>
      <c r="C69">
        <v>84.714024436006298</v>
      </c>
      <c r="D69">
        <f t="shared" si="4"/>
        <v>169.4280488720126</v>
      </c>
      <c r="E69">
        <v>54.9035810695595</v>
      </c>
      <c r="F69">
        <f t="shared" si="7"/>
        <v>21.198461238976897</v>
      </c>
      <c r="G69">
        <f t="shared" si="5"/>
        <v>494.1322296260355</v>
      </c>
      <c r="H69">
        <v>53.032023113334802</v>
      </c>
      <c r="AL69">
        <f t="shared" si="6"/>
        <v>92.873752521611721</v>
      </c>
    </row>
    <row r="70" spans="1:38">
      <c r="A70">
        <v>20400</v>
      </c>
      <c r="B70" s="3">
        <v>711</v>
      </c>
      <c r="C70">
        <v>62.117574895931902</v>
      </c>
      <c r="D70">
        <f t="shared" si="4"/>
        <v>124.2351497918638</v>
      </c>
      <c r="E70">
        <v>65.194705992000493</v>
      </c>
      <c r="F70">
        <f t="shared" si="7"/>
        <v>10.291124922440993</v>
      </c>
      <c r="G70">
        <f t="shared" si="5"/>
        <v>586.75235392800448</v>
      </c>
      <c r="H70">
        <v>47.166682886235002</v>
      </c>
      <c r="AL70">
        <f t="shared" si="6"/>
        <v>112.08301233164579</v>
      </c>
    </row>
    <row r="71" spans="1:38">
      <c r="A71">
        <v>20700</v>
      </c>
      <c r="B71" s="3">
        <v>709</v>
      </c>
      <c r="C71">
        <v>33.6071539961384</v>
      </c>
      <c r="D71">
        <f t="shared" si="4"/>
        <v>67.214307992276801</v>
      </c>
      <c r="E71">
        <v>71.307962274178294</v>
      </c>
      <c r="F71">
        <f t="shared" si="7"/>
        <v>6.1132562821778009</v>
      </c>
      <c r="G71">
        <f t="shared" si="5"/>
        <v>641.77166046760465</v>
      </c>
      <c r="H71">
        <v>43.498694304350799</v>
      </c>
      <c r="AL71">
        <f t="shared" si="6"/>
        <v>123.78720414235704</v>
      </c>
    </row>
    <row r="72" spans="1:38">
      <c r="A72">
        <v>21000</v>
      </c>
      <c r="B72" s="3">
        <v>703</v>
      </c>
      <c r="C72">
        <v>13.555660966877801</v>
      </c>
      <c r="D72">
        <f t="shared" si="4"/>
        <v>27.111321933755601</v>
      </c>
      <c r="E72">
        <v>75.097012875122005</v>
      </c>
      <c r="F72">
        <f t="shared" si="7"/>
        <v>3.7890506009437104</v>
      </c>
      <c r="G72">
        <f t="shared" si="5"/>
        <v>675.87311587609804</v>
      </c>
      <c r="H72">
        <v>41.716788077074497</v>
      </c>
      <c r="AL72">
        <f t="shared" si="6"/>
        <v>131.1512937861379</v>
      </c>
    </row>
    <row r="73" spans="1:38">
      <c r="A73">
        <v>21300</v>
      </c>
      <c r="B73" s="3">
        <v>704</v>
      </c>
      <c r="C73">
        <v>3.4988339495369001</v>
      </c>
      <c r="D73">
        <f t="shared" si="4"/>
        <v>6.9976678990738002</v>
      </c>
      <c r="E73">
        <v>77.442820281336296</v>
      </c>
      <c r="F73">
        <f t="shared" si="7"/>
        <v>2.3458074062142913</v>
      </c>
      <c r="G73">
        <f t="shared" si="5"/>
        <v>696.98538253202662</v>
      </c>
      <c r="H73">
        <v>41.082788611440797</v>
      </c>
      <c r="AL73">
        <f t="shared" si="6"/>
        <v>135.75250045690845</v>
      </c>
    </row>
    <row r="74" spans="1:38">
      <c r="A74">
        <v>21600</v>
      </c>
      <c r="B74" s="3">
        <v>712</v>
      </c>
      <c r="C74">
        <v>-6.6052869746836704E-2</v>
      </c>
      <c r="D74">
        <f t="shared" si="4"/>
        <v>-0.13210573949367341</v>
      </c>
      <c r="E74">
        <v>79.123781338057796</v>
      </c>
      <c r="F74">
        <f t="shared" si="7"/>
        <v>1.6809610567215003</v>
      </c>
      <c r="G74">
        <f t="shared" si="5"/>
        <v>712.11403204252019</v>
      </c>
      <c r="H74">
        <v>40.960329836905203</v>
      </c>
      <c r="AL74">
        <f t="shared" si="6"/>
        <v>139.06943315230308</v>
      </c>
    </row>
    <row r="75" spans="1:38">
      <c r="A75">
        <v>21900</v>
      </c>
      <c r="B75" s="3">
        <v>679</v>
      </c>
      <c r="C75">
        <v>-18.5388289291826</v>
      </c>
      <c r="D75">
        <f t="shared" si="4"/>
        <v>-37.0776578583652</v>
      </c>
      <c r="E75">
        <v>79.562299781509395</v>
      </c>
      <c r="F75">
        <f t="shared" si="7"/>
        <v>0.43851844345159918</v>
      </c>
      <c r="G75">
        <f t="shared" si="5"/>
        <v>716.06069803358457</v>
      </c>
      <c r="H75">
        <v>41.739346514580198</v>
      </c>
      <c r="AL75">
        <f t="shared" si="6"/>
        <v>139.93745158752299</v>
      </c>
    </row>
    <row r="76" spans="1:38">
      <c r="A76">
        <v>22200</v>
      </c>
      <c r="B76" s="3">
        <v>660</v>
      </c>
      <c r="C76">
        <v>-23.717337632864801</v>
      </c>
      <c r="D76">
        <f t="shared" si="4"/>
        <v>-47.434675265729602</v>
      </c>
      <c r="E76">
        <v>78.601965158907404</v>
      </c>
      <c r="F76">
        <f t="shared" si="7"/>
        <v>0.96033462260199087</v>
      </c>
      <c r="G76">
        <f t="shared" si="5"/>
        <v>707.41768643016667</v>
      </c>
      <c r="H76">
        <v>43.394836493827498</v>
      </c>
      <c r="AL76">
        <f t="shared" si="6"/>
        <v>138.0379978343731</v>
      </c>
    </row>
    <row r="77" spans="1:38">
      <c r="A77">
        <v>22500</v>
      </c>
      <c r="B77" s="3">
        <v>894</v>
      </c>
      <c r="C77">
        <v>65.903845024550193</v>
      </c>
      <c r="D77">
        <f t="shared" si="4"/>
        <v>131.80769004910039</v>
      </c>
      <c r="E77">
        <v>83.180801597520798</v>
      </c>
      <c r="F77">
        <f t="shared" si="7"/>
        <v>4.5788364386133935</v>
      </c>
      <c r="G77">
        <f t="shared" si="5"/>
        <v>748.62721437768721</v>
      </c>
      <c r="H77">
        <v>41.121026260847202</v>
      </c>
      <c r="AL77">
        <f t="shared" si="6"/>
        <v>147.14297043666471</v>
      </c>
    </row>
    <row r="78" spans="1:38">
      <c r="A78">
        <v>22800</v>
      </c>
      <c r="B78" s="3">
        <v>968</v>
      </c>
      <c r="C78">
        <v>55.6587960804708</v>
      </c>
      <c r="D78">
        <f t="shared" si="4"/>
        <v>111.3175921609416</v>
      </c>
      <c r="E78">
        <v>94.342097202722698</v>
      </c>
      <c r="F78">
        <f t="shared" si="7"/>
        <v>11.1612956052019</v>
      </c>
      <c r="G78">
        <f t="shared" si="5"/>
        <v>849.07887482450428</v>
      </c>
      <c r="H78">
        <v>36.343580273132197</v>
      </c>
      <c r="AL78">
        <f t="shared" si="6"/>
        <v>169.85087375881781</v>
      </c>
    </row>
    <row r="79" spans="1:38">
      <c r="A79">
        <v>23100</v>
      </c>
      <c r="B79" s="3">
        <v>973</v>
      </c>
      <c r="C79">
        <v>32.200425621363102</v>
      </c>
      <c r="D79">
        <f t="shared" si="4"/>
        <v>64.400851242726205</v>
      </c>
      <c r="E79">
        <v>100.951768038183</v>
      </c>
      <c r="F79">
        <f t="shared" si="7"/>
        <v>6.6096708354603066</v>
      </c>
      <c r="G79">
        <f t="shared" si="5"/>
        <v>908.56591234364703</v>
      </c>
      <c r="H79">
        <v>32.849141999478697</v>
      </c>
      <c r="AL79">
        <f t="shared" si="6"/>
        <v>183.64190570926925</v>
      </c>
    </row>
    <row r="80" spans="1:38">
      <c r="A80">
        <v>23400</v>
      </c>
      <c r="B80" s="3">
        <v>983</v>
      </c>
      <c r="C80">
        <v>16.282243739289399</v>
      </c>
      <c r="D80">
        <f t="shared" si="4"/>
        <v>32.564487478578798</v>
      </c>
      <c r="E80">
        <v>105.59978013580999</v>
      </c>
      <c r="F80">
        <f t="shared" si="7"/>
        <v>4.6480120976269887</v>
      </c>
      <c r="G80">
        <f t="shared" si="5"/>
        <v>950.39802122228991</v>
      </c>
      <c r="H80">
        <v>30.986498603828299</v>
      </c>
      <c r="AL80">
        <f t="shared" si="6"/>
        <v>193.49297632038673</v>
      </c>
    </row>
    <row r="81" spans="1:38">
      <c r="A81">
        <v>23700</v>
      </c>
      <c r="B81" s="3">
        <v>1034</v>
      </c>
      <c r="C81">
        <v>22.437094110932598</v>
      </c>
      <c r="D81">
        <f t="shared" si="4"/>
        <v>44.874188221865197</v>
      </c>
      <c r="E81">
        <v>109.897992021433</v>
      </c>
      <c r="F81">
        <f t="shared" si="7"/>
        <v>4.2982118856230045</v>
      </c>
      <c r="G81">
        <f t="shared" si="5"/>
        <v>989.08192819289695</v>
      </c>
      <c r="H81">
        <v>29.451560963360201</v>
      </c>
      <c r="AL81">
        <f t="shared" si="6"/>
        <v>202.71512915615367</v>
      </c>
    </row>
    <row r="82" spans="1:38">
      <c r="A82">
        <v>24000</v>
      </c>
      <c r="B82" s="3">
        <v>938</v>
      </c>
      <c r="C82">
        <v>-34.891131328986702</v>
      </c>
      <c r="D82">
        <f t="shared" si="4"/>
        <v>-69.782262657973405</v>
      </c>
      <c r="E82">
        <v>111.971533155545</v>
      </c>
      <c r="F82">
        <f t="shared" si="7"/>
        <v>2.0735411341120056</v>
      </c>
      <c r="G82">
        <f t="shared" si="5"/>
        <v>1007.743798399905</v>
      </c>
      <c r="H82">
        <v>30.071446790938399</v>
      </c>
      <c r="AL82">
        <f t="shared" si="6"/>
        <v>207.20271381180302</v>
      </c>
    </row>
    <row r="83" spans="1:38">
      <c r="A83">
        <v>24300</v>
      </c>
      <c r="B83" s="3">
        <v>318</v>
      </c>
      <c r="C83">
        <v>-86.970855460473103</v>
      </c>
      <c r="D83">
        <f t="shared" si="4"/>
        <v>-173.94171092094621</v>
      </c>
      <c r="E83">
        <v>61.032186549801203</v>
      </c>
      <c r="F83">
        <f t="shared" si="7"/>
        <v>50.9393466057438</v>
      </c>
      <c r="G83">
        <f t="shared" si="5"/>
        <v>549.28967894821085</v>
      </c>
      <c r="H83">
        <v>36.410856894415502</v>
      </c>
      <c r="AL83">
        <f t="shared" si="6"/>
        <v>104.2387110481738</v>
      </c>
    </row>
    <row r="84" spans="1:38">
      <c r="A84">
        <v>24600</v>
      </c>
      <c r="B84" s="3">
        <v>163</v>
      </c>
      <c r="C84">
        <v>-87.358687046832799</v>
      </c>
      <c r="D84">
        <f t="shared" si="4"/>
        <v>-174.7173740936656</v>
      </c>
      <c r="E84">
        <v>37.7621894714135</v>
      </c>
      <c r="F84">
        <f t="shared" si="7"/>
        <v>23.269997078387703</v>
      </c>
      <c r="G84">
        <f t="shared" si="5"/>
        <v>339.85970524272147</v>
      </c>
      <c r="H84">
        <v>43.066686206590497</v>
      </c>
      <c r="AL84">
        <f t="shared" si="6"/>
        <v>62.253070065764426</v>
      </c>
    </row>
    <row r="85" spans="1:38">
      <c r="A85">
        <v>24900</v>
      </c>
      <c r="B85" s="3">
        <v>510</v>
      </c>
      <c r="C85">
        <v>69.571981018231099</v>
      </c>
      <c r="D85">
        <f t="shared" si="4"/>
        <v>139.1439620364622</v>
      </c>
      <c r="E85">
        <v>39.9888062723196</v>
      </c>
      <c r="F85">
        <f t="shared" si="7"/>
        <v>2.2266168009061005</v>
      </c>
      <c r="G85">
        <f t="shared" si="5"/>
        <v>359.89925645087641</v>
      </c>
      <c r="H85">
        <v>42.807790342220798</v>
      </c>
      <c r="W85" t="s">
        <v>253</v>
      </c>
      <c r="AL85">
        <f t="shared" si="6"/>
        <v>66.133486972640085</v>
      </c>
    </row>
    <row r="86" spans="1:38">
      <c r="A86">
        <v>25200</v>
      </c>
      <c r="B86" s="3">
        <v>862</v>
      </c>
      <c r="C86">
        <v>58.693174804871902</v>
      </c>
      <c r="D86">
        <f t="shared" si="4"/>
        <v>117.3863496097438</v>
      </c>
      <c r="E86">
        <v>76.050018468785694</v>
      </c>
      <c r="F86">
        <f t="shared" si="7"/>
        <v>36.061212196466094</v>
      </c>
      <c r="G86">
        <f t="shared" si="5"/>
        <v>684.45016621907121</v>
      </c>
      <c r="H86">
        <v>37.7677674005459</v>
      </c>
      <c r="W86" s="42" t="s">
        <v>254</v>
      </c>
      <c r="AL86">
        <f t="shared" si="6"/>
        <v>133.01669404122359</v>
      </c>
    </row>
    <row r="87" spans="1:38">
      <c r="A87">
        <v>25500</v>
      </c>
      <c r="B87" s="3">
        <v>865</v>
      </c>
      <c r="C87">
        <v>36.3230885947454</v>
      </c>
      <c r="D87">
        <f t="shared" si="4"/>
        <v>72.6461771894908</v>
      </c>
      <c r="E87">
        <v>88.036707296038998</v>
      </c>
      <c r="F87">
        <f t="shared" si="7"/>
        <v>11.986688827253303</v>
      </c>
      <c r="G87">
        <f t="shared" si="5"/>
        <v>792.33036566435101</v>
      </c>
      <c r="H87">
        <v>33.857791867457301</v>
      </c>
      <c r="W87" s="48" t="s">
        <v>255</v>
      </c>
      <c r="AL87">
        <f t="shared" si="6"/>
        <v>156.93287538519397</v>
      </c>
    </row>
    <row r="88" spans="1:38">
      <c r="A88">
        <v>25800</v>
      </c>
      <c r="B88" s="3">
        <v>348</v>
      </c>
      <c r="C88">
        <v>-87.149365292229405</v>
      </c>
      <c r="D88">
        <f t="shared" si="4"/>
        <v>-174.29873058445881</v>
      </c>
      <c r="E88">
        <v>63.355258336558698</v>
      </c>
      <c r="F88">
        <f t="shared" si="7"/>
        <v>24.681448959480299</v>
      </c>
      <c r="G88">
        <f t="shared" si="5"/>
        <v>570.19732502902832</v>
      </c>
      <c r="H88">
        <v>38.3607188907907</v>
      </c>
      <c r="AL88">
        <f t="shared" si="6"/>
        <v>108.60406167049233</v>
      </c>
    </row>
    <row r="89" spans="1:38">
      <c r="A89">
        <v>26100</v>
      </c>
      <c r="B89" s="3">
        <v>211</v>
      </c>
      <c r="C89">
        <v>-87.435958680382299</v>
      </c>
      <c r="D89">
        <f t="shared" si="4"/>
        <v>-174.8719173607646</v>
      </c>
      <c r="E89">
        <v>43.100599491408097</v>
      </c>
      <c r="F89">
        <f t="shared" si="7"/>
        <v>20.254658845150601</v>
      </c>
      <c r="G89">
        <f t="shared" si="5"/>
        <v>387.90539542267288</v>
      </c>
      <c r="H89">
        <v>45.019038559454302</v>
      </c>
      <c r="AL89">
        <f t="shared" si="6"/>
        <v>71.605118865045768</v>
      </c>
    </row>
    <row r="90" spans="1:38">
      <c r="A90">
        <v>26400</v>
      </c>
      <c r="B90" s="3">
        <v>211</v>
      </c>
      <c r="C90">
        <v>-51.227891685706098</v>
      </c>
      <c r="D90">
        <f t="shared" si="4"/>
        <v>-102.4557833714122</v>
      </c>
      <c r="E90">
        <v>34.828035843176202</v>
      </c>
      <c r="F90">
        <f t="shared" si="7"/>
        <v>8.2725636482318947</v>
      </c>
      <c r="G90">
        <f t="shared" si="5"/>
        <v>313.45232258858584</v>
      </c>
      <c r="H90">
        <v>50.238433084073897</v>
      </c>
      <c r="AL90">
        <f t="shared" si="6"/>
        <v>57.18388347546221</v>
      </c>
    </row>
    <row r="91" spans="1:38">
      <c r="A91">
        <v>26700</v>
      </c>
      <c r="B91" s="3">
        <v>211</v>
      </c>
      <c r="C91">
        <v>-27.2880357704456</v>
      </c>
      <c r="D91">
        <f t="shared" si="4"/>
        <v>-54.576071540891199</v>
      </c>
      <c r="E91">
        <v>29.508200238213</v>
      </c>
      <c r="F91">
        <f t="shared" si="7"/>
        <v>5.3198356049632025</v>
      </c>
      <c r="G91">
        <f t="shared" si="5"/>
        <v>265.57380214391702</v>
      </c>
      <c r="H91">
        <v>53.183344193903203</v>
      </c>
      <c r="AL91">
        <f t="shared" si="6"/>
        <v>48.121490134158208</v>
      </c>
    </row>
    <row r="92" spans="1:38">
      <c r="A92">
        <v>27000</v>
      </c>
      <c r="B92" s="3">
        <v>211</v>
      </c>
      <c r="C92">
        <v>-12.203044384374699</v>
      </c>
      <c r="D92">
        <f t="shared" si="4"/>
        <v>-24.406088768749399</v>
      </c>
      <c r="E92">
        <v>26.1560448830434</v>
      </c>
      <c r="F92">
        <f t="shared" si="7"/>
        <v>3.3521553551696002</v>
      </c>
      <c r="G92">
        <f t="shared" si="5"/>
        <v>235.40440394739059</v>
      </c>
      <c r="H92">
        <v>54.656740592133801</v>
      </c>
      <c r="AL92">
        <f t="shared" si="6"/>
        <v>42.496074072330067</v>
      </c>
    </row>
    <row r="93" spans="1:38">
      <c r="A93">
        <v>27300</v>
      </c>
      <c r="B93" s="3">
        <v>210</v>
      </c>
      <c r="C93">
        <v>-3.4683128749354202</v>
      </c>
      <c r="D93">
        <f t="shared" si="4"/>
        <v>-6.9366257498708404</v>
      </c>
      <c r="E93">
        <v>24.103915439790999</v>
      </c>
      <c r="F93">
        <f t="shared" si="7"/>
        <v>2.0521294432524009</v>
      </c>
      <c r="G93">
        <f t="shared" si="5"/>
        <v>216.93523895811899</v>
      </c>
      <c r="H93">
        <v>55.231904743238097</v>
      </c>
      <c r="AL93">
        <f t="shared" si="6"/>
        <v>39.084728494618268</v>
      </c>
    </row>
    <row r="94" spans="1:38">
      <c r="A94">
        <v>27600</v>
      </c>
      <c r="B94" s="3">
        <v>210</v>
      </c>
      <c r="C94">
        <v>1.93753199274233</v>
      </c>
      <c r="D94">
        <f t="shared" si="4"/>
        <v>3.87506398548466</v>
      </c>
      <c r="E94">
        <v>22.902632033747199</v>
      </c>
      <c r="F94">
        <f t="shared" si="7"/>
        <v>1.2012834060437996</v>
      </c>
      <c r="G94">
        <f t="shared" si="5"/>
        <v>206.1236883037248</v>
      </c>
      <c r="H94">
        <v>55.270639525719098</v>
      </c>
      <c r="AL94">
        <f t="shared" si="6"/>
        <v>37.099211593435214</v>
      </c>
    </row>
    <row r="95" spans="1:38">
      <c r="A95">
        <v>27900</v>
      </c>
      <c r="B95" s="3">
        <v>211</v>
      </c>
      <c r="C95">
        <v>5.1797718496975902</v>
      </c>
      <c r="D95">
        <f t="shared" si="4"/>
        <v>10.35954369939518</v>
      </c>
      <c r="E95">
        <v>22.2932520803075</v>
      </c>
      <c r="F95">
        <f t="shared" si="7"/>
        <v>0.60937995343969931</v>
      </c>
      <c r="G95">
        <f t="shared" si="5"/>
        <v>200.6392687227675</v>
      </c>
      <c r="H95">
        <v>54.981178690728903</v>
      </c>
      <c r="AD95" t="s">
        <v>227</v>
      </c>
      <c r="AL95">
        <f t="shared" si="6"/>
        <v>36.095237121413547</v>
      </c>
    </row>
    <row r="96" spans="1:38">
      <c r="A96">
        <v>28200</v>
      </c>
      <c r="B96" s="3">
        <v>210</v>
      </c>
      <c r="C96">
        <v>5.9268323820118596</v>
      </c>
      <c r="D96">
        <f t="shared" si="4"/>
        <v>11.853664764023719</v>
      </c>
      <c r="E96">
        <v>22.016132113141602</v>
      </c>
      <c r="F96">
        <f t="shared" si="7"/>
        <v>0.27711996716589837</v>
      </c>
      <c r="G96">
        <f t="shared" si="5"/>
        <v>198.14518901827441</v>
      </c>
      <c r="H96">
        <v>54.545949552151498</v>
      </c>
      <c r="AD96" s="11" t="s">
        <v>226</v>
      </c>
      <c r="AE96" s="11">
        <f>60000</f>
        <v>60000</v>
      </c>
      <c r="AL96">
        <f t="shared" si="6"/>
        <v>35.639390873910344</v>
      </c>
    </row>
    <row r="97" spans="1:38">
      <c r="A97">
        <v>28500</v>
      </c>
      <c r="B97" s="3">
        <v>210</v>
      </c>
      <c r="C97">
        <v>6.3761415214944499</v>
      </c>
      <c r="D97">
        <f t="shared" si="4"/>
        <v>12.7522830429889</v>
      </c>
      <c r="E97">
        <v>21.9162858794299</v>
      </c>
      <c r="F97">
        <f t="shared" si="7"/>
        <v>9.9846233711701871E-2</v>
      </c>
      <c r="G97">
        <f t="shared" si="5"/>
        <v>197.24657291486909</v>
      </c>
      <c r="H97">
        <v>54.0651913007095</v>
      </c>
      <c r="AL97">
        <f t="shared" si="6"/>
        <v>35.47525969322831</v>
      </c>
    </row>
    <row r="98" spans="1:38">
      <c r="A98">
        <v>28800</v>
      </c>
      <c r="B98" s="3">
        <v>209</v>
      </c>
      <c r="C98">
        <v>5.8931424813979998</v>
      </c>
      <c r="D98">
        <f t="shared" si="4"/>
        <v>11.786284962796</v>
      </c>
      <c r="E98">
        <v>21.912508677909798</v>
      </c>
      <c r="F98">
        <f t="shared" si="7"/>
        <v>3.7772015201014142E-3</v>
      </c>
      <c r="G98">
        <f t="shared" si="5"/>
        <v>197.21257810118817</v>
      </c>
      <c r="H98">
        <v>53.589317384342003</v>
      </c>
      <c r="AL98">
        <f t="shared" si="6"/>
        <v>35.469051724914834</v>
      </c>
    </row>
    <row r="99" spans="1:38">
      <c r="A99">
        <v>29100</v>
      </c>
      <c r="B99" s="3">
        <v>226</v>
      </c>
      <c r="C99">
        <v>11.9879047555021</v>
      </c>
      <c r="D99">
        <f t="shared" si="4"/>
        <v>23.975809511004201</v>
      </c>
      <c r="E99">
        <v>22.446984068042202</v>
      </c>
      <c r="F99">
        <f t="shared" si="7"/>
        <v>0.53447539013240331</v>
      </c>
      <c r="G99">
        <f t="shared" si="5"/>
        <v>202.02285661237983</v>
      </c>
      <c r="H99">
        <v>52.8687656380813</v>
      </c>
      <c r="AD99" t="s">
        <v>228</v>
      </c>
      <c r="AE99" t="s">
        <v>229</v>
      </c>
      <c r="AL99">
        <f t="shared" si="6"/>
        <v>36.348311015681183</v>
      </c>
    </row>
    <row r="100" spans="1:38">
      <c r="A100">
        <v>29400</v>
      </c>
      <c r="B100" s="3">
        <v>247</v>
      </c>
      <c r="C100">
        <v>16.1540056735424</v>
      </c>
      <c r="D100">
        <f t="shared" si="4"/>
        <v>32.3080113470848</v>
      </c>
      <c r="E100">
        <v>23.854493125518999</v>
      </c>
      <c r="F100">
        <f t="shared" si="7"/>
        <v>1.4075090574767977</v>
      </c>
      <c r="G100">
        <f t="shared" si="5"/>
        <v>214.69043812967101</v>
      </c>
      <c r="H100">
        <v>51.754601834306897</v>
      </c>
      <c r="AD100">
        <v>10.5</v>
      </c>
      <c r="AE100">
        <f>60000</f>
        <v>60000</v>
      </c>
      <c r="AL100">
        <f t="shared" si="6"/>
        <v>38.671781567184127</v>
      </c>
    </row>
    <row r="101" spans="1:38">
      <c r="A101">
        <v>29700</v>
      </c>
      <c r="B101" s="3">
        <v>249</v>
      </c>
      <c r="C101">
        <v>10.487939790278499</v>
      </c>
      <c r="D101">
        <f t="shared" si="4"/>
        <v>20.975879580556999</v>
      </c>
      <c r="E101">
        <v>25.335839385679801</v>
      </c>
      <c r="F101">
        <f t="shared" si="7"/>
        <v>1.4813462601608016</v>
      </c>
      <c r="G101">
        <f t="shared" si="5"/>
        <v>228.02255447111821</v>
      </c>
      <c r="H101">
        <v>50.7371256616862</v>
      </c>
      <c r="AL101">
        <f t="shared" si="6"/>
        <v>41.129655196337524</v>
      </c>
    </row>
    <row r="102" spans="1:38">
      <c r="A102">
        <v>30000</v>
      </c>
      <c r="B102" s="3">
        <v>248</v>
      </c>
      <c r="C102">
        <v>5.6780269308543696</v>
      </c>
      <c r="D102">
        <f t="shared" si="4"/>
        <v>11.356053861708739</v>
      </c>
      <c r="E102">
        <v>26.2935883195026</v>
      </c>
      <c r="F102">
        <f t="shared" si="7"/>
        <v>0.95774893382279913</v>
      </c>
      <c r="G102">
        <f t="shared" si="5"/>
        <v>236.64229487552339</v>
      </c>
      <c r="H102">
        <v>50.125483275673297</v>
      </c>
      <c r="AD102" t="s">
        <v>230</v>
      </c>
      <c r="AL102">
        <f t="shared" si="6"/>
        <v>42.725599393535155</v>
      </c>
    </row>
    <row r="103" spans="1:38">
      <c r="A103">
        <v>30300</v>
      </c>
      <c r="B103" s="3">
        <v>248</v>
      </c>
      <c r="C103">
        <v>3.0855637405865002</v>
      </c>
      <c r="D103">
        <f t="shared" si="4"/>
        <v>6.1711274811730004</v>
      </c>
      <c r="E103">
        <v>26.869682289451799</v>
      </c>
      <c r="F103">
        <f t="shared" si="7"/>
        <v>0.57609396994919848</v>
      </c>
      <c r="G103">
        <f t="shared" si="5"/>
        <v>241.82714060506618</v>
      </c>
      <c r="H103">
        <v>49.794035026029697</v>
      </c>
      <c r="AD103">
        <f>AE100/AD100</f>
        <v>5714.2857142857147</v>
      </c>
      <c r="AE103" t="s">
        <v>181</v>
      </c>
      <c r="AL103">
        <f t="shared" si="6"/>
        <v>43.688157316667017</v>
      </c>
    </row>
    <row r="104" spans="1:38">
      <c r="A104">
        <v>30600</v>
      </c>
      <c r="B104" s="3">
        <v>246</v>
      </c>
      <c r="C104">
        <v>0.73594016177052002</v>
      </c>
      <c r="D104">
        <f t="shared" si="4"/>
        <v>1.47188032354104</v>
      </c>
      <c r="E104">
        <v>27.1695964132442</v>
      </c>
      <c r="F104">
        <f t="shared" si="7"/>
        <v>0.29991412379240145</v>
      </c>
      <c r="G104">
        <f t="shared" si="5"/>
        <v>244.52636771919779</v>
      </c>
      <c r="H104">
        <v>49.654219749484</v>
      </c>
      <c r="AL104">
        <f t="shared" si="6"/>
        <v>44.190032648631032</v>
      </c>
    </row>
    <row r="105" spans="1:38">
      <c r="A105">
        <v>30900</v>
      </c>
      <c r="B105" s="3">
        <v>247</v>
      </c>
      <c r="C105">
        <v>0.51608811253626996</v>
      </c>
      <c r="D105">
        <f t="shared" si="4"/>
        <v>1.0321762250725399</v>
      </c>
      <c r="E105">
        <v>27.329558138784002</v>
      </c>
      <c r="F105">
        <f t="shared" si="7"/>
        <v>0.15996172553980159</v>
      </c>
      <c r="G105">
        <f t="shared" si="5"/>
        <v>245.96602324905601</v>
      </c>
      <c r="H105">
        <v>49.606322317750198</v>
      </c>
      <c r="AD105" t="s">
        <v>231</v>
      </c>
      <c r="AL105">
        <f t="shared" si="6"/>
        <v>44.457927218797664</v>
      </c>
    </row>
    <row r="106" spans="1:38">
      <c r="A106">
        <v>31200</v>
      </c>
      <c r="B106" s="3">
        <v>247</v>
      </c>
      <c r="C106">
        <v>-7.6543360997672399E-3</v>
      </c>
      <c r="D106">
        <f t="shared" si="4"/>
        <v>-1.530867219953448E-2</v>
      </c>
      <c r="E106">
        <v>27.4459446506979</v>
      </c>
      <c r="F106">
        <f t="shared" si="7"/>
        <v>0.11638651191389826</v>
      </c>
      <c r="G106">
        <f t="shared" si="5"/>
        <v>247.0135018562811</v>
      </c>
      <c r="H106">
        <v>49.588531578149997</v>
      </c>
      <c r="AD106">
        <f>AD103/365</f>
        <v>15.655577299412917</v>
      </c>
      <c r="AE106" t="s">
        <v>232</v>
      </c>
      <c r="AL106">
        <f t="shared" si="6"/>
        <v>44.65293862281996</v>
      </c>
    </row>
    <row r="107" spans="1:38">
      <c r="A107">
        <v>31500</v>
      </c>
      <c r="B107" s="3">
        <v>245</v>
      </c>
      <c r="C107">
        <v>-1.0446296801584201</v>
      </c>
      <c r="D107">
        <f t="shared" si="4"/>
        <v>-2.0892593603168401</v>
      </c>
      <c r="E107">
        <v>27.454163339220099</v>
      </c>
      <c r="F107">
        <f t="shared" si="7"/>
        <v>8.2186885221986472E-3</v>
      </c>
      <c r="G107">
        <f t="shared" si="5"/>
        <v>247.08747005298088</v>
      </c>
      <c r="H107">
        <v>49.6334468474587</v>
      </c>
      <c r="V107" s="12"/>
      <c r="W107" s="12"/>
      <c r="X107" s="12"/>
      <c r="Y107" s="12"/>
      <c r="Z107" s="12"/>
      <c r="AA107" s="12"/>
      <c r="AB107" s="12"/>
      <c r="AC107" s="12"/>
      <c r="AD107" s="12"/>
      <c r="AE107" s="12"/>
      <c r="AF107" s="12"/>
      <c r="AG107" s="12"/>
      <c r="AH107" s="12"/>
      <c r="AI107" s="12"/>
      <c r="AJ107" s="12"/>
      <c r="AK107" s="12"/>
      <c r="AL107">
        <f t="shared" si="6"/>
        <v>44.666712440177037</v>
      </c>
    </row>
    <row r="108" spans="1:38">
      <c r="A108">
        <v>31800</v>
      </c>
      <c r="B108" s="3">
        <v>249</v>
      </c>
      <c r="C108">
        <v>0.68125326584092805</v>
      </c>
      <c r="D108">
        <f t="shared" si="4"/>
        <v>1.3625065316818561</v>
      </c>
      <c r="E108">
        <v>27.515071038372</v>
      </c>
      <c r="F108">
        <f t="shared" si="7"/>
        <v>6.0907699151901085E-2</v>
      </c>
      <c r="G108">
        <f t="shared" si="5"/>
        <v>247.63563934534801</v>
      </c>
      <c r="H108">
        <v>49.6409992458643</v>
      </c>
      <c r="AL108">
        <f t="shared" si="6"/>
        <v>44.768800835229058</v>
      </c>
    </row>
    <row r="109" spans="1:38">
      <c r="A109">
        <v>32100</v>
      </c>
      <c r="B109" s="3">
        <v>246</v>
      </c>
      <c r="C109">
        <v>-1.0165995786689701</v>
      </c>
      <c r="D109">
        <f t="shared" si="4"/>
        <v>-2.0331991573379402</v>
      </c>
      <c r="E109">
        <v>27.5590450431176</v>
      </c>
      <c r="F109">
        <f t="shared" si="7"/>
        <v>4.3974004745599871E-2</v>
      </c>
      <c r="G109">
        <f t="shared" si="5"/>
        <v>248.0314053880584</v>
      </c>
      <c r="H109">
        <v>49.660526997122197</v>
      </c>
      <c r="X109" s="11" t="s">
        <v>256</v>
      </c>
      <c r="AL109">
        <f t="shared" si="6"/>
        <v>44.842519874826678</v>
      </c>
    </row>
    <row r="110" spans="1:38">
      <c r="A110">
        <v>32400</v>
      </c>
      <c r="B110" s="3">
        <v>246</v>
      </c>
      <c r="C110">
        <v>-0.77953495868794498</v>
      </c>
      <c r="D110">
        <f t="shared" si="4"/>
        <v>-1.55906991737589</v>
      </c>
      <c r="E110">
        <v>27.506361609132401</v>
      </c>
      <c r="F110">
        <f t="shared" si="7"/>
        <v>5.2683433985198036E-2</v>
      </c>
      <c r="G110">
        <f t="shared" si="5"/>
        <v>247.55725448219161</v>
      </c>
      <c r="H110">
        <v>49.729528305181098</v>
      </c>
      <c r="W110" s="49" t="s">
        <v>257</v>
      </c>
      <c r="AL110">
        <f t="shared" si="6"/>
        <v>44.754201488295941</v>
      </c>
    </row>
    <row r="111" spans="1:38">
      <c r="A111">
        <v>32700</v>
      </c>
      <c r="B111" s="3">
        <v>248</v>
      </c>
      <c r="C111">
        <v>0.14252144217578699</v>
      </c>
      <c r="D111">
        <f t="shared" si="4"/>
        <v>0.28504288435157399</v>
      </c>
      <c r="E111">
        <v>27.523680066998899</v>
      </c>
      <c r="F111">
        <f t="shared" si="7"/>
        <v>1.7318457866497994E-2</v>
      </c>
      <c r="G111">
        <f t="shared" si="5"/>
        <v>247.7131206029901</v>
      </c>
      <c r="H111">
        <v>49.750801384749799</v>
      </c>
      <c r="AL111">
        <f t="shared" si="6"/>
        <v>44.783232319745196</v>
      </c>
    </row>
    <row r="112" spans="1:38">
      <c r="A112">
        <v>33000</v>
      </c>
      <c r="B112" s="3">
        <v>249</v>
      </c>
      <c r="C112">
        <v>0.27163568011575501</v>
      </c>
      <c r="D112">
        <f t="shared" si="4"/>
        <v>0.54327136023151001</v>
      </c>
      <c r="E112">
        <v>27.6060991247709</v>
      </c>
      <c r="F112">
        <f t="shared" si="7"/>
        <v>8.2419057772000315E-2</v>
      </c>
      <c r="G112">
        <f t="shared" si="5"/>
        <v>248.45489212293811</v>
      </c>
      <c r="H112">
        <v>49.734185822574801</v>
      </c>
      <c r="AL112">
        <f t="shared" si="6"/>
        <v>44.921414952917736</v>
      </c>
    </row>
    <row r="113" spans="1:38">
      <c r="A113">
        <v>33300</v>
      </c>
      <c r="B113" s="3">
        <v>248</v>
      </c>
      <c r="C113">
        <v>-0.41938472676847199</v>
      </c>
      <c r="D113">
        <f t="shared" si="4"/>
        <v>-0.83876945353694399</v>
      </c>
      <c r="E113">
        <v>27.648549397479702</v>
      </c>
      <c r="F113">
        <f t="shared" si="7"/>
        <v>4.2450272708801862E-2</v>
      </c>
      <c r="G113">
        <f t="shared" si="5"/>
        <v>248.83694457731733</v>
      </c>
      <c r="H113">
        <v>49.742573318391798</v>
      </c>
      <c r="AL113">
        <f t="shared" si="6"/>
        <v>44.992601985048033</v>
      </c>
    </row>
    <row r="114" spans="1:38">
      <c r="A114">
        <v>33600</v>
      </c>
      <c r="B114" s="3">
        <v>248</v>
      </c>
      <c r="C114">
        <v>-0.405194971092939</v>
      </c>
      <c r="D114">
        <f t="shared" si="4"/>
        <v>-0.81038994218587801</v>
      </c>
      <c r="E114">
        <v>27.645395090588298</v>
      </c>
      <c r="F114">
        <f t="shared" si="7"/>
        <v>3.1543068914032801E-3</v>
      </c>
      <c r="G114">
        <f t="shared" si="5"/>
        <v>248.80855581529468</v>
      </c>
      <c r="H114">
        <v>49.774614228763497</v>
      </c>
      <c r="AL114">
        <f t="shared" si="6"/>
        <v>44.987312004097198</v>
      </c>
    </row>
    <row r="115" spans="1:38">
      <c r="A115">
        <v>33900</v>
      </c>
      <c r="B115" s="3">
        <v>249</v>
      </c>
      <c r="C115">
        <v>-1.07638213176106E-3</v>
      </c>
      <c r="D115">
        <f t="shared" si="4"/>
        <v>-2.1527642635221201E-3</v>
      </c>
      <c r="E115">
        <v>27.666700870052999</v>
      </c>
      <c r="F115">
        <f t="shared" si="7"/>
        <v>2.1305779464700692E-2</v>
      </c>
      <c r="G115">
        <f t="shared" si="5"/>
        <v>249.000307830477</v>
      </c>
      <c r="H115">
        <v>49.788885330780097</v>
      </c>
      <c r="AL115">
        <f t="shared" si="6"/>
        <v>45.023044334169754</v>
      </c>
    </row>
    <row r="116" spans="1:38">
      <c r="A116">
        <v>34200</v>
      </c>
      <c r="B116" s="3">
        <v>249</v>
      </c>
      <c r="C116">
        <v>-0.15089377101221199</v>
      </c>
      <c r="D116">
        <f t="shared" si="4"/>
        <v>-0.30178754202442398</v>
      </c>
      <c r="E116">
        <v>27.6999941837027</v>
      </c>
      <c r="F116">
        <f t="shared" si="7"/>
        <v>3.3293313649700451E-2</v>
      </c>
      <c r="G116">
        <f t="shared" si="5"/>
        <v>249.2999476533243</v>
      </c>
      <c r="H116">
        <v>49.795371685455201</v>
      </c>
      <c r="AL116">
        <f t="shared" si="6"/>
        <v>45.078886503081485</v>
      </c>
    </row>
    <row r="117" spans="1:38">
      <c r="A117">
        <v>34500</v>
      </c>
      <c r="B117" s="3">
        <v>248</v>
      </c>
      <c r="C117">
        <v>-0.59933864654112901</v>
      </c>
      <c r="D117">
        <f t="shared" si="4"/>
        <v>-1.198677293082258</v>
      </c>
      <c r="E117">
        <v>27.688538533429899</v>
      </c>
      <c r="F117">
        <f t="shared" si="7"/>
        <v>1.145565027280071E-2</v>
      </c>
      <c r="G117">
        <f t="shared" si="5"/>
        <v>249.19684680086908</v>
      </c>
      <c r="H117">
        <v>49.826282396914102</v>
      </c>
      <c r="AL117">
        <f t="shared" si="6"/>
        <v>45.059671452224855</v>
      </c>
    </row>
    <row r="118" spans="1:38">
      <c r="A118">
        <v>34800</v>
      </c>
      <c r="B118" s="3">
        <v>249</v>
      </c>
      <c r="C118">
        <v>-6.6996586474061801E-2</v>
      </c>
      <c r="D118">
        <f t="shared" si="4"/>
        <v>-0.1339931729481236</v>
      </c>
      <c r="E118">
        <v>27.6813495723373</v>
      </c>
      <c r="F118">
        <f t="shared" si="7"/>
        <v>7.1889610925985892E-3</v>
      </c>
      <c r="G118">
        <f t="shared" si="5"/>
        <v>249.1321461510357</v>
      </c>
      <c r="H118">
        <v>49.8501865577513</v>
      </c>
      <c r="AL118">
        <f t="shared" si="6"/>
        <v>45.047613493114561</v>
      </c>
    </row>
    <row r="119" spans="1:38">
      <c r="A119">
        <v>35100</v>
      </c>
      <c r="B119" s="3">
        <v>248</v>
      </c>
      <c r="C119">
        <v>-0.51589981762707504</v>
      </c>
      <c r="D119">
        <f t="shared" si="4"/>
        <v>-1.0317996352541501</v>
      </c>
      <c r="E119">
        <v>27.669996850994</v>
      </c>
      <c r="F119">
        <f t="shared" si="7"/>
        <v>1.1352721343300232E-2</v>
      </c>
      <c r="G119">
        <f t="shared" si="5"/>
        <v>249.02997165894601</v>
      </c>
      <c r="H119">
        <v>49.874585248392599</v>
      </c>
      <c r="AL119">
        <f t="shared" si="6"/>
        <v>45.028572323956887</v>
      </c>
    </row>
    <row r="120" spans="1:38">
      <c r="A120">
        <v>35400</v>
      </c>
      <c r="B120" s="3">
        <v>248</v>
      </c>
      <c r="C120">
        <v>-0.36223773424171701</v>
      </c>
      <c r="D120">
        <f t="shared" si="4"/>
        <v>-0.72447546848343403</v>
      </c>
      <c r="E120">
        <v>27.6358491699018</v>
      </c>
      <c r="F120">
        <f t="shared" si="7"/>
        <v>3.4147681092200344E-2</v>
      </c>
      <c r="G120">
        <f t="shared" si="5"/>
        <v>248.7226425291162</v>
      </c>
      <c r="H120">
        <v>49.908176954020803</v>
      </c>
      <c r="AL120">
        <f t="shared" si="6"/>
        <v>44.971303219293603</v>
      </c>
    </row>
    <row r="121" spans="1:38">
      <c r="A121">
        <v>35700</v>
      </c>
      <c r="B121" s="3">
        <v>248</v>
      </c>
      <c r="C121">
        <v>-0.25700435601787303</v>
      </c>
      <c r="D121">
        <f t="shared" si="4"/>
        <v>-0.51400871203574605</v>
      </c>
      <c r="E121">
        <v>27.612464331795898</v>
      </c>
      <c r="F121">
        <f t="shared" si="7"/>
        <v>2.3384838105901196E-2</v>
      </c>
      <c r="G121">
        <f t="shared" si="5"/>
        <v>248.51217898616309</v>
      </c>
      <c r="H121">
        <v>49.931876597243701</v>
      </c>
      <c r="W121" t="s">
        <v>259</v>
      </c>
      <c r="X121" t="s">
        <v>258</v>
      </c>
      <c r="AL121">
        <f t="shared" si="6"/>
        <v>44.932088422211763</v>
      </c>
    </row>
    <row r="122" spans="1:38">
      <c r="A122">
        <v>36000</v>
      </c>
      <c r="B122" s="3">
        <v>248</v>
      </c>
      <c r="C122">
        <v>-0.18445753414259</v>
      </c>
      <c r="D122">
        <f t="shared" si="4"/>
        <v>-0.36891506828518</v>
      </c>
      <c r="E122">
        <v>27.596343061536501</v>
      </c>
      <c r="F122">
        <f t="shared" si="7"/>
        <v>1.6121270259397136E-2</v>
      </c>
      <c r="G122">
        <f t="shared" si="5"/>
        <v>248.36708755382853</v>
      </c>
      <c r="H122">
        <v>49.948781863423299</v>
      </c>
      <c r="W122">
        <v>5</v>
      </c>
      <c r="X122" s="31">
        <v>180000</v>
      </c>
      <c r="AL122">
        <f t="shared" si="6"/>
        <v>44.905056001324049</v>
      </c>
    </row>
    <row r="123" spans="1:38">
      <c r="A123">
        <v>36300</v>
      </c>
      <c r="B123" s="3">
        <v>249</v>
      </c>
      <c r="C123">
        <v>0.23970801565861599</v>
      </c>
      <c r="D123">
        <f t="shared" si="4"/>
        <v>0.47941603131723198</v>
      </c>
      <c r="E123">
        <v>27.613194033308801</v>
      </c>
      <c r="F123">
        <f t="shared" si="7"/>
        <v>1.6850971772299772E-2</v>
      </c>
      <c r="G123">
        <f t="shared" si="5"/>
        <v>248.5187462997792</v>
      </c>
      <c r="H123">
        <v>49.945012062152202</v>
      </c>
      <c r="W123">
        <v>10</v>
      </c>
      <c r="X123" s="2">
        <v>130000</v>
      </c>
      <c r="AL123">
        <f t="shared" si="6"/>
        <v>44.933312034112163</v>
      </c>
    </row>
    <row r="124" spans="1:38">
      <c r="A124">
        <v>36600</v>
      </c>
      <c r="B124" s="3">
        <v>249</v>
      </c>
      <c r="C124">
        <v>8.7642988933230304E-2</v>
      </c>
      <c r="D124">
        <f t="shared" si="4"/>
        <v>0.17528597786646061</v>
      </c>
      <c r="E124">
        <v>27.646986814536401</v>
      </c>
      <c r="F124">
        <f t="shared" si="7"/>
        <v>3.3792781227599988E-2</v>
      </c>
      <c r="G124">
        <f t="shared" si="5"/>
        <v>248.82288133082761</v>
      </c>
      <c r="H124">
        <v>49.932849949082303</v>
      </c>
      <c r="W124">
        <v>20</v>
      </c>
      <c r="X124" s="2">
        <v>80000</v>
      </c>
      <c r="AL124">
        <f t="shared" si="6"/>
        <v>44.98998142299353</v>
      </c>
    </row>
    <row r="125" spans="1:38">
      <c r="A125">
        <v>36900</v>
      </c>
      <c r="B125" s="3">
        <v>251</v>
      </c>
      <c r="C125">
        <v>0.74607823346334901</v>
      </c>
      <c r="D125">
        <f t="shared" si="4"/>
        <v>1.492156466926698</v>
      </c>
      <c r="E125">
        <v>27.722886832476899</v>
      </c>
      <c r="F125">
        <f t="shared" si="7"/>
        <v>7.5900017940497833E-2</v>
      </c>
      <c r="G125">
        <f t="shared" si="5"/>
        <v>249.50598149229208</v>
      </c>
      <c r="H125">
        <v>49.897882861646799</v>
      </c>
      <c r="W125">
        <v>50</v>
      </c>
      <c r="X125" s="2">
        <v>24000</v>
      </c>
      <c r="AL125">
        <f t="shared" si="6"/>
        <v>45.117287618970437</v>
      </c>
    </row>
    <row r="126" spans="1:38">
      <c r="A126">
        <v>37200</v>
      </c>
      <c r="B126" s="3">
        <v>243</v>
      </c>
      <c r="C126">
        <v>-2.66843004474384</v>
      </c>
      <c r="D126">
        <f t="shared" si="4"/>
        <v>-5.3368600894876801</v>
      </c>
      <c r="E126">
        <v>27.592789941771301</v>
      </c>
      <c r="F126">
        <f t="shared" si="7"/>
        <v>0.13009689070559816</v>
      </c>
      <c r="G126">
        <f t="shared" si="5"/>
        <v>248.33510947594169</v>
      </c>
      <c r="H126">
        <v>49.985696388601603</v>
      </c>
      <c r="W126">
        <v>80</v>
      </c>
      <c r="X126" s="2">
        <v>6200</v>
      </c>
      <c r="AD126" t="s">
        <v>228</v>
      </c>
      <c r="AE126" t="s">
        <v>229</v>
      </c>
      <c r="AL126">
        <f t="shared" si="6"/>
        <v>44.899098273947374</v>
      </c>
    </row>
    <row r="127" spans="1:38">
      <c r="A127">
        <v>37500</v>
      </c>
      <c r="B127" s="3">
        <v>201</v>
      </c>
      <c r="C127">
        <v>-17.117830786465898</v>
      </c>
      <c r="D127">
        <f t="shared" si="4"/>
        <v>-34.235661572931797</v>
      </c>
      <c r="E127">
        <v>26.137151243182899</v>
      </c>
      <c r="F127">
        <f t="shared" si="7"/>
        <v>1.4556386985884018</v>
      </c>
      <c r="G127">
        <f t="shared" si="5"/>
        <v>235.23436118864609</v>
      </c>
      <c r="H127">
        <v>50.809002245936398</v>
      </c>
      <c r="W127">
        <v>90</v>
      </c>
      <c r="X127" s="2">
        <v>5000</v>
      </c>
      <c r="AD127">
        <v>10.5</v>
      </c>
      <c r="AE127" s="31">
        <f>X132</f>
        <v>35013.333333333336</v>
      </c>
      <c r="AL127">
        <f t="shared" si="6"/>
        <v>42.464553994212451</v>
      </c>
    </row>
    <row r="128" spans="1:38">
      <c r="A128">
        <v>37800</v>
      </c>
      <c r="B128" s="3">
        <v>187</v>
      </c>
      <c r="C128">
        <v>-13.6683859717548</v>
      </c>
      <c r="D128">
        <f t="shared" si="4"/>
        <v>-27.3367719435096</v>
      </c>
      <c r="E128">
        <v>23.8150549756791</v>
      </c>
      <c r="F128">
        <f t="shared" si="7"/>
        <v>2.3220962675037988</v>
      </c>
      <c r="G128">
        <f t="shared" si="5"/>
        <v>214.33549478111189</v>
      </c>
      <c r="H128">
        <v>51.990534281868598</v>
      </c>
      <c r="AL128">
        <f t="shared" si="6"/>
        <v>38.60652055360822</v>
      </c>
    </row>
    <row r="129" spans="1:38">
      <c r="A129">
        <v>38100</v>
      </c>
      <c r="B129" s="3">
        <v>186</v>
      </c>
      <c r="C129">
        <v>-6.1169019791273103</v>
      </c>
      <c r="D129">
        <f t="shared" si="4"/>
        <v>-12.233803958254621</v>
      </c>
      <c r="E129">
        <v>22.025849710984598</v>
      </c>
      <c r="F129">
        <f t="shared" si="7"/>
        <v>1.7892052646945018</v>
      </c>
      <c r="G129">
        <f t="shared" si="5"/>
        <v>198.23264739886139</v>
      </c>
      <c r="H129">
        <v>52.729867282395801</v>
      </c>
      <c r="AL129">
        <f t="shared" si="6"/>
        <v>35.65536815855959</v>
      </c>
    </row>
    <row r="130" spans="1:38">
      <c r="A130">
        <v>38400</v>
      </c>
      <c r="B130" s="3">
        <v>190</v>
      </c>
      <c r="C130">
        <v>0.25265053772808399</v>
      </c>
      <c r="D130">
        <f t="shared" ref="D130:D193" si="8">C130*$K$3</f>
        <v>0.50530107545616798</v>
      </c>
      <c r="E130">
        <v>21.054846652053801</v>
      </c>
      <c r="F130">
        <f t="shared" si="7"/>
        <v>0.97100305893079764</v>
      </c>
      <c r="G130">
        <f t="shared" si="5"/>
        <v>189.49361986848422</v>
      </c>
      <c r="H130">
        <v>52.933197722672297</v>
      </c>
      <c r="W130" s="11" t="s">
        <v>263</v>
      </c>
      <c r="X130" s="11" t="s">
        <v>264</v>
      </c>
      <c r="AL130">
        <f t="shared" si="6"/>
        <v>34.061613613300018</v>
      </c>
    </row>
    <row r="131" spans="1:38">
      <c r="A131">
        <v>38700</v>
      </c>
      <c r="B131" s="3">
        <v>207</v>
      </c>
      <c r="C131">
        <v>8.5622103293690195</v>
      </c>
      <c r="D131">
        <f t="shared" si="8"/>
        <v>17.124420658738039</v>
      </c>
      <c r="E131">
        <v>21.097156041883299</v>
      </c>
      <c r="F131">
        <f t="shared" si="7"/>
        <v>4.2309389829497945E-2</v>
      </c>
      <c r="G131">
        <f t="shared" ref="G131:G194" si="9">E131*$J$3</f>
        <v>189.87440437694968</v>
      </c>
      <c r="H131">
        <v>52.557514616954002</v>
      </c>
      <c r="W131">
        <v>20</v>
      </c>
      <c r="X131" s="31">
        <v>80000</v>
      </c>
      <c r="AL131">
        <f t="shared" ref="AL131:AL194" si="10">$AE$26*E131^2+$AF$26*E131+$AG$26</f>
        <v>34.130943162519436</v>
      </c>
    </row>
    <row r="132" spans="1:38">
      <c r="A132">
        <v>39000</v>
      </c>
      <c r="B132" s="3">
        <v>207</v>
      </c>
      <c r="C132">
        <v>6.3196852242205503</v>
      </c>
      <c r="D132">
        <f t="shared" si="8"/>
        <v>12.639370448441101</v>
      </c>
      <c r="E132">
        <v>21.595501643248799</v>
      </c>
      <c r="F132">
        <f t="shared" ref="F132:F195" si="11">ABS(E132-E131)</f>
        <v>0.4983456013655001</v>
      </c>
      <c r="G132">
        <f t="shared" si="9"/>
        <v>194.3595147892392</v>
      </c>
      <c r="H132">
        <v>51.9864030298532</v>
      </c>
      <c r="W132">
        <v>44.1</v>
      </c>
      <c r="X132" s="31">
        <f>X131+((W132-W131)*(X133-X131))/(W133-W131)</f>
        <v>35013.333333333336</v>
      </c>
      <c r="AL132">
        <f t="shared" si="10"/>
        <v>34.948336506782979</v>
      </c>
    </row>
    <row r="133" spans="1:38">
      <c r="A133">
        <v>39300</v>
      </c>
      <c r="B133" s="3">
        <v>205</v>
      </c>
      <c r="C133">
        <v>3.9941026611882999</v>
      </c>
      <c r="D133">
        <f t="shared" si="8"/>
        <v>7.9882053223765999</v>
      </c>
      <c r="E133">
        <v>21.890073958433</v>
      </c>
      <c r="F133">
        <f t="shared" si="11"/>
        <v>0.29457231518420102</v>
      </c>
      <c r="G133">
        <f t="shared" si="9"/>
        <v>197.01066562589699</v>
      </c>
      <c r="H133">
        <v>51.593722559561101</v>
      </c>
      <c r="W133">
        <v>50</v>
      </c>
      <c r="X133" s="31">
        <v>24000</v>
      </c>
      <c r="AL133">
        <f t="shared" si="10"/>
        <v>35.432181165849393</v>
      </c>
    </row>
    <row r="134" spans="1:38">
      <c r="A134">
        <v>39600</v>
      </c>
      <c r="B134" s="3">
        <v>228</v>
      </c>
      <c r="C134">
        <v>11.788917457973101</v>
      </c>
      <c r="D134">
        <f t="shared" si="8"/>
        <v>23.577834915946202</v>
      </c>
      <c r="E134">
        <v>22.7134168988411</v>
      </c>
      <c r="F134">
        <f t="shared" si="11"/>
        <v>0.82334294040810008</v>
      </c>
      <c r="G134">
        <f t="shared" si="9"/>
        <v>204.4207520895699</v>
      </c>
      <c r="H134">
        <v>50.9481296374286</v>
      </c>
      <c r="AL134">
        <f t="shared" si="10"/>
        <v>36.787240637808239</v>
      </c>
    </row>
    <row r="135" spans="1:38">
      <c r="A135">
        <v>39900</v>
      </c>
      <c r="B135" s="3">
        <v>268</v>
      </c>
      <c r="C135">
        <v>21.746520896908098</v>
      </c>
      <c r="D135">
        <f t="shared" si="8"/>
        <v>43.493041793816197</v>
      </c>
      <c r="E135">
        <v>24.9450088841355</v>
      </c>
      <c r="F135">
        <f t="shared" si="11"/>
        <v>2.2315919852944006</v>
      </c>
      <c r="G135">
        <f t="shared" si="9"/>
        <v>224.50507995721949</v>
      </c>
      <c r="H135">
        <v>49.5994855453879</v>
      </c>
      <c r="AL135">
        <f t="shared" si="10"/>
        <v>40.479936485431672</v>
      </c>
    </row>
    <row r="136" spans="1:38">
      <c r="A136">
        <v>40200</v>
      </c>
      <c r="B136" s="3">
        <v>303</v>
      </c>
      <c r="C136">
        <v>24.219086993285899</v>
      </c>
      <c r="D136">
        <f t="shared" si="8"/>
        <v>48.438173986571798</v>
      </c>
      <c r="E136">
        <v>28.284386803147701</v>
      </c>
      <c r="F136">
        <f t="shared" si="11"/>
        <v>3.3393779190122004</v>
      </c>
      <c r="G136">
        <f t="shared" si="9"/>
        <v>254.5594812283293</v>
      </c>
      <c r="H136">
        <v>47.791978753568401</v>
      </c>
      <c r="AL136">
        <f t="shared" si="10"/>
        <v>46.060131502846716</v>
      </c>
    </row>
    <row r="137" spans="1:38">
      <c r="A137">
        <v>40500</v>
      </c>
      <c r="B137" s="3">
        <v>326</v>
      </c>
      <c r="C137">
        <v>19.880108854768999</v>
      </c>
      <c r="D137">
        <f t="shared" si="8"/>
        <v>39.760217709537997</v>
      </c>
      <c r="E137">
        <v>31.804113508358999</v>
      </c>
      <c r="F137">
        <f t="shared" si="11"/>
        <v>3.5197267052112977</v>
      </c>
      <c r="G137">
        <f t="shared" si="9"/>
        <v>286.23702157523098</v>
      </c>
      <c r="H137">
        <v>46.083503424242302</v>
      </c>
      <c r="AL137">
        <f t="shared" si="10"/>
        <v>52.012297750629948</v>
      </c>
    </row>
    <row r="138" spans="1:38">
      <c r="A138">
        <v>40800</v>
      </c>
      <c r="B138" s="3">
        <v>326</v>
      </c>
      <c r="C138">
        <v>7.86034902480952</v>
      </c>
      <c r="D138">
        <f t="shared" si="8"/>
        <v>15.72069804961904</v>
      </c>
      <c r="E138">
        <v>34.475157053898599</v>
      </c>
      <c r="F138">
        <f t="shared" si="11"/>
        <v>2.6710435455396002</v>
      </c>
      <c r="G138">
        <f t="shared" si="9"/>
        <v>310.2764134850874</v>
      </c>
      <c r="H138">
        <v>45.045272124274199</v>
      </c>
      <c r="AL138">
        <f t="shared" si="10"/>
        <v>56.577625081870856</v>
      </c>
    </row>
    <row r="139" spans="1:38">
      <c r="A139">
        <v>41100</v>
      </c>
      <c r="B139" s="3">
        <v>326</v>
      </c>
      <c r="C139">
        <v>0.75465186162571696</v>
      </c>
      <c r="D139">
        <f t="shared" si="8"/>
        <v>1.5093037232514339</v>
      </c>
      <c r="E139">
        <v>36.054170834981697</v>
      </c>
      <c r="F139">
        <f t="shared" si="11"/>
        <v>1.5790137810830984</v>
      </c>
      <c r="G139">
        <f t="shared" si="9"/>
        <v>324.48753751483525</v>
      </c>
      <c r="H139">
        <v>44.735990550924001</v>
      </c>
      <c r="AL139">
        <f t="shared" si="10"/>
        <v>59.29608932801515</v>
      </c>
    </row>
    <row r="140" spans="1:38">
      <c r="A140">
        <v>41400</v>
      </c>
      <c r="B140" s="3">
        <v>327</v>
      </c>
      <c r="C140">
        <v>-2.8867078705195501</v>
      </c>
      <c r="D140">
        <f t="shared" si="8"/>
        <v>-5.7734157410391003</v>
      </c>
      <c r="E140">
        <v>36.974452219117502</v>
      </c>
      <c r="F140">
        <f t="shared" si="11"/>
        <v>0.92028138413580507</v>
      </c>
      <c r="G140">
        <f t="shared" si="9"/>
        <v>332.77006997205751</v>
      </c>
      <c r="H140">
        <v>44.832675577253902</v>
      </c>
      <c r="AL140">
        <f t="shared" si="10"/>
        <v>60.887192109444733</v>
      </c>
    </row>
    <row r="141" spans="1:38">
      <c r="A141">
        <v>41700</v>
      </c>
      <c r="B141" s="3">
        <v>326</v>
      </c>
      <c r="C141">
        <v>-5.5316253559777602</v>
      </c>
      <c r="D141">
        <f t="shared" si="8"/>
        <v>-11.06325071195552</v>
      </c>
      <c r="E141">
        <v>37.451092962062901</v>
      </c>
      <c r="F141">
        <f t="shared" si="11"/>
        <v>0.47664074294539915</v>
      </c>
      <c r="G141">
        <f t="shared" si="9"/>
        <v>337.0598366585661</v>
      </c>
      <c r="H141">
        <v>45.170279212826799</v>
      </c>
      <c r="AL141">
        <f t="shared" si="10"/>
        <v>61.713218151977578</v>
      </c>
    </row>
    <row r="142" spans="1:38">
      <c r="A142">
        <v>42000</v>
      </c>
      <c r="B142" s="3">
        <v>326</v>
      </c>
      <c r="C142">
        <v>-6.3468769283575801</v>
      </c>
      <c r="D142">
        <f t="shared" si="8"/>
        <v>-12.69375385671516</v>
      </c>
      <c r="E142">
        <v>37.632254049226397</v>
      </c>
      <c r="F142">
        <f t="shared" si="11"/>
        <v>0.18116108716349544</v>
      </c>
      <c r="G142">
        <f t="shared" si="9"/>
        <v>338.69028644303756</v>
      </c>
      <c r="H142">
        <v>45.635622857339598</v>
      </c>
      <c r="AL142">
        <f t="shared" si="10"/>
        <v>62.027521722647037</v>
      </c>
    </row>
    <row r="143" spans="1:38">
      <c r="A143">
        <v>42300</v>
      </c>
      <c r="B143" s="3">
        <v>326</v>
      </c>
      <c r="C143">
        <v>-6.4640397227678896</v>
      </c>
      <c r="D143">
        <f t="shared" si="8"/>
        <v>-12.928079445535779</v>
      </c>
      <c r="E143">
        <v>37.658289377481999</v>
      </c>
      <c r="F143">
        <f t="shared" si="11"/>
        <v>2.6035328255602508E-2</v>
      </c>
      <c r="G143">
        <f t="shared" si="9"/>
        <v>338.92460439733799</v>
      </c>
      <c r="H143">
        <v>46.134554595510899</v>
      </c>
      <c r="AL143">
        <f t="shared" si="10"/>
        <v>62.072707224348186</v>
      </c>
    </row>
    <row r="144" spans="1:38">
      <c r="A144">
        <v>42600</v>
      </c>
      <c r="B144" s="3">
        <v>327</v>
      </c>
      <c r="C144">
        <v>-5.8030979499023703</v>
      </c>
      <c r="D144">
        <f t="shared" si="8"/>
        <v>-11.606195899804741</v>
      </c>
      <c r="E144">
        <v>37.622523691270104</v>
      </c>
      <c r="F144">
        <f t="shared" si="11"/>
        <v>3.5765686211895797E-2</v>
      </c>
      <c r="G144">
        <f t="shared" si="9"/>
        <v>338.60271322143092</v>
      </c>
      <c r="H144">
        <v>46.609412546064803</v>
      </c>
      <c r="AL144">
        <f t="shared" si="10"/>
        <v>62.010635259605863</v>
      </c>
    </row>
    <row r="145" spans="1:38">
      <c r="A145">
        <v>42900</v>
      </c>
      <c r="B145" s="3">
        <v>328</v>
      </c>
      <c r="C145">
        <v>-5.1157289030398001</v>
      </c>
      <c r="D145">
        <f t="shared" si="8"/>
        <v>-10.2314578060796</v>
      </c>
      <c r="E145">
        <v>37.580887023388698</v>
      </c>
      <c r="F145">
        <f t="shared" si="11"/>
        <v>4.1636667881405742E-2</v>
      </c>
      <c r="G145">
        <f t="shared" si="9"/>
        <v>338.22798321049828</v>
      </c>
      <c r="H145">
        <v>47.031707039924299</v>
      </c>
      <c r="S145" s="11"/>
      <c r="T145" s="11"/>
      <c r="U145" s="11"/>
      <c r="V145" s="11"/>
      <c r="W145" s="11"/>
      <c r="AL145">
        <f t="shared" si="10"/>
        <v>61.938383529950443</v>
      </c>
    </row>
    <row r="146" spans="1:38">
      <c r="A146">
        <v>43200</v>
      </c>
      <c r="B146" s="3">
        <v>327</v>
      </c>
      <c r="C146">
        <v>-5.2056860656004504</v>
      </c>
      <c r="D146">
        <f t="shared" si="8"/>
        <v>-10.411372131200901</v>
      </c>
      <c r="E146">
        <v>37.489771339626699</v>
      </c>
      <c r="F146">
        <f t="shared" si="11"/>
        <v>9.1115683761998412E-2</v>
      </c>
      <c r="G146">
        <f t="shared" si="9"/>
        <v>337.40794205664031</v>
      </c>
      <c r="H146">
        <v>47.433594795547798</v>
      </c>
      <c r="T146" s="223"/>
      <c r="U146" s="223"/>
      <c r="W146" s="223"/>
      <c r="X146" s="223"/>
      <c r="Z146" s="223"/>
      <c r="AA146" s="223"/>
      <c r="AL146">
        <f t="shared" si="10"/>
        <v>61.780306689740236</v>
      </c>
    </row>
    <row r="147" spans="1:38">
      <c r="A147">
        <v>43500</v>
      </c>
      <c r="B147" s="3">
        <v>330</v>
      </c>
      <c r="C147">
        <v>-3.4648065920208002</v>
      </c>
      <c r="D147">
        <f t="shared" si="8"/>
        <v>-6.9296131840416004</v>
      </c>
      <c r="E147">
        <v>37.436237662006299</v>
      </c>
      <c r="F147">
        <f t="shared" si="11"/>
        <v>5.353367762040051E-2</v>
      </c>
      <c r="G147">
        <f t="shared" si="9"/>
        <v>336.9261389580567</v>
      </c>
      <c r="H147">
        <v>47.764521814881398</v>
      </c>
      <c r="T147" s="11"/>
      <c r="U147" s="11"/>
      <c r="W147" s="11"/>
      <c r="X147" s="11"/>
      <c r="Z147" s="11"/>
      <c r="AA147" s="11"/>
      <c r="AL147">
        <f t="shared" si="10"/>
        <v>61.68745361720211</v>
      </c>
    </row>
    <row r="148" spans="1:38">
      <c r="A148">
        <v>43800</v>
      </c>
      <c r="B148" s="3">
        <v>329</v>
      </c>
      <c r="C148">
        <v>-3.80385953213298</v>
      </c>
      <c r="D148">
        <f t="shared" si="8"/>
        <v>-7.60771906426596</v>
      </c>
      <c r="E148">
        <v>37.400478532637401</v>
      </c>
      <c r="F148">
        <f t="shared" si="11"/>
        <v>3.5759129368898357E-2</v>
      </c>
      <c r="G148">
        <f t="shared" si="9"/>
        <v>336.60430679373661</v>
      </c>
      <c r="H148">
        <v>48.048585308607997</v>
      </c>
      <c r="U148" s="31"/>
      <c r="X148" s="31"/>
      <c r="AA148" s="31"/>
      <c r="AL148">
        <f t="shared" si="10"/>
        <v>61.625439474229822</v>
      </c>
    </row>
    <row r="149" spans="1:38">
      <c r="A149">
        <v>44100</v>
      </c>
      <c r="B149" s="3">
        <v>324</v>
      </c>
      <c r="C149">
        <v>-5.2990975263887297</v>
      </c>
      <c r="D149">
        <f t="shared" si="8"/>
        <v>-10.598195052777459</v>
      </c>
      <c r="E149">
        <v>37.177208549395701</v>
      </c>
      <c r="F149">
        <f t="shared" si="11"/>
        <v>0.22326998324169978</v>
      </c>
      <c r="G149">
        <f t="shared" si="9"/>
        <v>334.59487694456129</v>
      </c>
      <c r="H149">
        <v>48.408193214219601</v>
      </c>
      <c r="U149" s="84"/>
      <c r="X149" s="84"/>
      <c r="AA149" s="84"/>
      <c r="AL149">
        <f t="shared" si="10"/>
        <v>61.238409676009184</v>
      </c>
    </row>
    <row r="150" spans="1:38">
      <c r="A150">
        <v>44400</v>
      </c>
      <c r="B150" s="3">
        <v>326</v>
      </c>
      <c r="C150">
        <v>-3.21390204766137</v>
      </c>
      <c r="D150">
        <f t="shared" si="8"/>
        <v>-6.42780409532274</v>
      </c>
      <c r="E150">
        <v>36.9360485235364</v>
      </c>
      <c r="F150">
        <f t="shared" si="11"/>
        <v>0.24116002585930119</v>
      </c>
      <c r="G150">
        <f t="shared" si="9"/>
        <v>332.42443671182758</v>
      </c>
      <c r="H150">
        <v>48.7316388641446</v>
      </c>
      <c r="U150" s="31"/>
      <c r="X150" s="31"/>
      <c r="AA150" s="31"/>
      <c r="AL150">
        <f t="shared" si="10"/>
        <v>60.820695734911368</v>
      </c>
    </row>
    <row r="151" spans="1:38">
      <c r="A151">
        <v>44700</v>
      </c>
      <c r="B151" s="3">
        <v>326</v>
      </c>
      <c r="C151">
        <v>-2.6172271040836899</v>
      </c>
      <c r="D151">
        <f t="shared" si="8"/>
        <v>-5.2344542081673797</v>
      </c>
      <c r="E151">
        <v>36.803460070005798</v>
      </c>
      <c r="F151">
        <f t="shared" si="11"/>
        <v>0.13258845353060167</v>
      </c>
      <c r="G151">
        <f t="shared" si="9"/>
        <v>331.23114063005221</v>
      </c>
      <c r="H151">
        <v>48.9562890141708</v>
      </c>
      <c r="AL151">
        <f t="shared" si="10"/>
        <v>60.591183833343152</v>
      </c>
    </row>
    <row r="152" spans="1:38">
      <c r="A152">
        <v>45000</v>
      </c>
      <c r="B152" s="3">
        <v>326</v>
      </c>
      <c r="C152">
        <v>-2.1387231136009599</v>
      </c>
      <c r="D152">
        <f t="shared" si="8"/>
        <v>-4.2774462272019198</v>
      </c>
      <c r="E152">
        <v>36.697128116466899</v>
      </c>
      <c r="F152">
        <f t="shared" si="11"/>
        <v>0.10633195353889846</v>
      </c>
      <c r="G152">
        <f t="shared" si="9"/>
        <v>330.27415304820209</v>
      </c>
      <c r="H152">
        <v>49.139558271397298</v>
      </c>
      <c r="AL152">
        <f t="shared" si="10"/>
        <v>60.407196484468464</v>
      </c>
    </row>
    <row r="153" spans="1:38">
      <c r="A153">
        <v>45300</v>
      </c>
      <c r="B153" s="3">
        <v>327</v>
      </c>
      <c r="C153">
        <v>-1.3757268213109899</v>
      </c>
      <c r="D153">
        <f t="shared" si="8"/>
        <v>-2.7514536426219798</v>
      </c>
      <c r="E153">
        <v>36.638684315195697</v>
      </c>
      <c r="F153">
        <f t="shared" si="11"/>
        <v>5.8443801271202744E-2</v>
      </c>
      <c r="G153">
        <f t="shared" si="9"/>
        <v>329.74815883676126</v>
      </c>
      <c r="H153">
        <v>49.273480910321297</v>
      </c>
      <c r="AL153">
        <f t="shared" si="10"/>
        <v>60.306098695336573</v>
      </c>
    </row>
    <row r="154" spans="1:38">
      <c r="A154">
        <v>45600</v>
      </c>
      <c r="B154" s="3">
        <v>325</v>
      </c>
      <c r="C154">
        <v>-2.0022613847412298</v>
      </c>
      <c r="D154">
        <f t="shared" si="8"/>
        <v>-4.0045227694824597</v>
      </c>
      <c r="E154">
        <v>36.555698147083902</v>
      </c>
      <c r="F154">
        <f t="shared" si="11"/>
        <v>8.2986168111794711E-2</v>
      </c>
      <c r="G154">
        <f t="shared" si="9"/>
        <v>329.0012833237551</v>
      </c>
      <c r="H154">
        <v>49.407232508545199</v>
      </c>
      <c r="T154" s="223"/>
      <c r="U154" s="223"/>
      <c r="W154" s="223"/>
      <c r="X154" s="223"/>
      <c r="Z154" s="223"/>
      <c r="AA154" s="223"/>
      <c r="AL154">
        <f t="shared" si="10"/>
        <v>60.16258112928579</v>
      </c>
    </row>
    <row r="155" spans="1:38">
      <c r="A155">
        <v>45900</v>
      </c>
      <c r="B155" s="3">
        <v>328</v>
      </c>
      <c r="C155">
        <v>-0.36136523788962899</v>
      </c>
      <c r="D155">
        <f t="shared" si="8"/>
        <v>-0.72273047577925797</v>
      </c>
      <c r="E155">
        <v>36.524381156973803</v>
      </c>
      <c r="F155">
        <f t="shared" si="11"/>
        <v>3.1316990110099141E-2</v>
      </c>
      <c r="G155">
        <f t="shared" si="9"/>
        <v>328.71943041276421</v>
      </c>
      <c r="H155">
        <v>49.4931282957333</v>
      </c>
      <c r="T155" s="11"/>
      <c r="U155" s="11"/>
      <c r="W155" s="11"/>
      <c r="X155" s="11"/>
      <c r="Z155" s="11"/>
      <c r="AA155" s="11"/>
      <c r="AL155">
        <f t="shared" si="10"/>
        <v>60.108431509496207</v>
      </c>
    </row>
    <row r="156" spans="1:38">
      <c r="A156">
        <v>46200</v>
      </c>
      <c r="B156" s="3">
        <v>349</v>
      </c>
      <c r="C156">
        <v>7.3697222696042601</v>
      </c>
      <c r="D156">
        <f t="shared" si="8"/>
        <v>14.73944453920852</v>
      </c>
      <c r="E156">
        <v>37.1396546115528</v>
      </c>
      <c r="F156">
        <f t="shared" si="11"/>
        <v>0.61527345457899685</v>
      </c>
      <c r="G156">
        <f t="shared" si="9"/>
        <v>334.25689150397523</v>
      </c>
      <c r="H156">
        <v>49.191379838527702</v>
      </c>
      <c r="U156" s="31"/>
      <c r="X156" s="31"/>
      <c r="AA156" s="31"/>
      <c r="AL156">
        <f t="shared" si="10"/>
        <v>61.173340036257819</v>
      </c>
    </row>
    <row r="157" spans="1:38">
      <c r="A157">
        <v>46500</v>
      </c>
      <c r="B157" s="3">
        <v>340</v>
      </c>
      <c r="C157">
        <v>1.9441665699652E-2</v>
      </c>
      <c r="D157">
        <f t="shared" si="8"/>
        <v>3.8883331399304E-2</v>
      </c>
      <c r="E157">
        <v>37.773083653286101</v>
      </c>
      <c r="F157">
        <f t="shared" si="11"/>
        <v>0.63342904173330083</v>
      </c>
      <c r="G157">
        <f t="shared" si="9"/>
        <v>339.95775287957491</v>
      </c>
      <c r="H157">
        <v>48.930702163596898</v>
      </c>
      <c r="U157" s="84"/>
      <c r="X157" s="84"/>
      <c r="AA157" s="84"/>
      <c r="AL157">
        <f t="shared" si="10"/>
        <v>62.2719852131859</v>
      </c>
    </row>
    <row r="158" spans="1:38">
      <c r="A158">
        <v>46800</v>
      </c>
      <c r="B158" s="3">
        <v>335</v>
      </c>
      <c r="C158">
        <v>-2.6208404682817701</v>
      </c>
      <c r="D158">
        <f t="shared" si="8"/>
        <v>-5.2416809365635402</v>
      </c>
      <c r="E158">
        <v>37.804249825945803</v>
      </c>
      <c r="F158">
        <f t="shared" si="11"/>
        <v>3.116617265970234E-2</v>
      </c>
      <c r="G158">
        <f t="shared" si="9"/>
        <v>340.23824843351224</v>
      </c>
      <c r="H158">
        <v>49.041680712485899</v>
      </c>
      <c r="U158" s="31"/>
      <c r="X158" s="31"/>
      <c r="AA158" s="31"/>
      <c r="AL158">
        <f t="shared" si="10"/>
        <v>62.326101669206565</v>
      </c>
    </row>
    <row r="159" spans="1:38">
      <c r="A159">
        <v>47100</v>
      </c>
      <c r="B159" s="3">
        <v>334</v>
      </c>
      <c r="C159">
        <v>-2.4602867183084598</v>
      </c>
      <c r="D159">
        <f t="shared" si="8"/>
        <v>-4.9205734366169196</v>
      </c>
      <c r="E159">
        <v>37.657456930763601</v>
      </c>
      <c r="F159">
        <f t="shared" si="11"/>
        <v>0.14679289518220173</v>
      </c>
      <c r="G159">
        <f t="shared" si="9"/>
        <v>338.91711237687241</v>
      </c>
      <c r="H159">
        <v>49.238774772288899</v>
      </c>
      <c r="AL159">
        <f t="shared" si="10"/>
        <v>62.071262413679456</v>
      </c>
    </row>
    <row r="160" spans="1:38">
      <c r="A160">
        <v>47400</v>
      </c>
      <c r="B160" s="3">
        <v>334</v>
      </c>
      <c r="C160">
        <v>-1.8585717141117799</v>
      </c>
      <c r="D160">
        <f t="shared" si="8"/>
        <v>-3.7171434282235598</v>
      </c>
      <c r="E160">
        <v>37.523743836490901</v>
      </c>
      <c r="F160">
        <f t="shared" si="11"/>
        <v>0.13371309427270006</v>
      </c>
      <c r="G160">
        <f t="shared" si="9"/>
        <v>337.7136945284181</v>
      </c>
      <c r="H160">
        <v>49.404582719194899</v>
      </c>
      <c r="AL160">
        <f t="shared" si="10"/>
        <v>61.839239986918841</v>
      </c>
    </row>
    <row r="161" spans="1:38">
      <c r="A161">
        <v>47700</v>
      </c>
      <c r="B161" s="3">
        <v>335</v>
      </c>
      <c r="C161">
        <v>-1.0405665389229499</v>
      </c>
      <c r="D161">
        <f t="shared" si="8"/>
        <v>-2.0811330778458998</v>
      </c>
      <c r="E161">
        <v>37.453075933232803</v>
      </c>
      <c r="F161">
        <f t="shared" si="11"/>
        <v>7.0667903258097908E-2</v>
      </c>
      <c r="G161">
        <f t="shared" si="9"/>
        <v>337.07768339909524</v>
      </c>
      <c r="H161">
        <v>49.514365509568897</v>
      </c>
      <c r="AL161">
        <f t="shared" si="10"/>
        <v>61.716657448394258</v>
      </c>
    </row>
    <row r="162" spans="1:38">
      <c r="A162">
        <v>48000</v>
      </c>
      <c r="B162" s="3">
        <v>335</v>
      </c>
      <c r="C162">
        <v>-0.89976499031319501</v>
      </c>
      <c r="D162">
        <f t="shared" si="8"/>
        <v>-1.79952998062639</v>
      </c>
      <c r="E162">
        <v>37.421788959714597</v>
      </c>
      <c r="F162">
        <f t="shared" si="11"/>
        <v>3.1286973518206196E-2</v>
      </c>
      <c r="G162">
        <f t="shared" si="9"/>
        <v>336.79610063743138</v>
      </c>
      <c r="H162">
        <v>49.589345432803299</v>
      </c>
      <c r="AL162">
        <f t="shared" si="10"/>
        <v>61.662395510208206</v>
      </c>
    </row>
    <row r="163" spans="1:38">
      <c r="A163">
        <v>48300</v>
      </c>
      <c r="B163" s="3">
        <v>335</v>
      </c>
      <c r="C163">
        <v>-0.77158058877229496</v>
      </c>
      <c r="D163">
        <f t="shared" si="8"/>
        <v>-1.5431611775445899</v>
      </c>
      <c r="E163">
        <v>37.3933041489639</v>
      </c>
      <c r="F163">
        <f t="shared" si="11"/>
        <v>2.848481075069742E-2</v>
      </c>
      <c r="G163">
        <f t="shared" si="9"/>
        <v>336.53973734067512</v>
      </c>
      <c r="H163">
        <v>49.653907626952197</v>
      </c>
      <c r="AL163">
        <f t="shared" si="10"/>
        <v>61.612998426284932</v>
      </c>
    </row>
    <row r="164" spans="1:38">
      <c r="A164">
        <v>48600</v>
      </c>
      <c r="B164" s="3">
        <v>334</v>
      </c>
      <c r="C164">
        <v>-1.03479727284819</v>
      </c>
      <c r="D164">
        <f t="shared" si="8"/>
        <v>-2.06959454569638</v>
      </c>
      <c r="E164">
        <v>37.340688410536799</v>
      </c>
      <c r="F164">
        <f t="shared" si="11"/>
        <v>5.2615738427100212E-2</v>
      </c>
      <c r="G164">
        <f t="shared" si="9"/>
        <v>336.06619569483121</v>
      </c>
      <c r="H164">
        <v>49.725167273349001</v>
      </c>
      <c r="AL164">
        <f t="shared" si="10"/>
        <v>61.521767046840772</v>
      </c>
    </row>
    <row r="165" spans="1:38">
      <c r="A165">
        <v>48900</v>
      </c>
      <c r="B165" s="3">
        <v>334</v>
      </c>
      <c r="C165">
        <v>-0.74993184260776402</v>
      </c>
      <c r="D165">
        <f t="shared" si="8"/>
        <v>-1.499863685215528</v>
      </c>
      <c r="E165">
        <v>37.277384781694302</v>
      </c>
      <c r="F165">
        <f t="shared" si="11"/>
        <v>6.3303628842497517E-2</v>
      </c>
      <c r="G165">
        <f t="shared" si="9"/>
        <v>335.49646303524872</v>
      </c>
      <c r="H165">
        <v>49.793561004492702</v>
      </c>
      <c r="AL165">
        <f t="shared" si="10"/>
        <v>61.412025201287172</v>
      </c>
    </row>
    <row r="166" spans="1:38">
      <c r="A166">
        <v>49200</v>
      </c>
      <c r="B166" s="3">
        <v>334</v>
      </c>
      <c r="C166">
        <v>-0.54848231753113696</v>
      </c>
      <c r="D166">
        <f t="shared" si="8"/>
        <v>-1.0969646350622739</v>
      </c>
      <c r="E166">
        <v>37.232619194644002</v>
      </c>
      <c r="F166">
        <f t="shared" si="11"/>
        <v>4.4765587050299871E-2</v>
      </c>
      <c r="G166">
        <f t="shared" si="9"/>
        <v>335.09357275179605</v>
      </c>
      <c r="H166">
        <v>49.843339751017297</v>
      </c>
      <c r="AL166">
        <f t="shared" si="10"/>
        <v>61.33443466484416</v>
      </c>
    </row>
    <row r="167" spans="1:38">
      <c r="A167">
        <v>49500</v>
      </c>
      <c r="B167" s="3">
        <v>334</v>
      </c>
      <c r="C167">
        <v>-0.405079582311764</v>
      </c>
      <c r="D167">
        <f t="shared" si="8"/>
        <v>-0.81015916462352799</v>
      </c>
      <c r="E167">
        <v>37.200752611752797</v>
      </c>
      <c r="F167">
        <f t="shared" si="11"/>
        <v>3.1866582891204587E-2</v>
      </c>
      <c r="G167">
        <f t="shared" si="9"/>
        <v>334.8067735057752</v>
      </c>
      <c r="H167">
        <v>49.879915035001403</v>
      </c>
      <c r="AL167">
        <f t="shared" si="10"/>
        <v>61.279208636854818</v>
      </c>
    </row>
    <row r="168" spans="1:38">
      <c r="A168">
        <v>49800</v>
      </c>
      <c r="B168" s="3">
        <v>335</v>
      </c>
      <c r="C168">
        <v>7.5071280711032098E-2</v>
      </c>
      <c r="D168">
        <f t="shared" si="8"/>
        <v>0.1501425614220642</v>
      </c>
      <c r="E168">
        <v>37.205161798469597</v>
      </c>
      <c r="F168">
        <f t="shared" si="11"/>
        <v>4.4091867167992405E-3</v>
      </c>
      <c r="G168">
        <f t="shared" si="9"/>
        <v>334.84645618622636</v>
      </c>
      <c r="H168">
        <v>49.8909818858886</v>
      </c>
      <c r="AL168">
        <f t="shared" si="10"/>
        <v>61.286849574932504</v>
      </c>
    </row>
    <row r="169" spans="1:38">
      <c r="A169">
        <v>50100</v>
      </c>
      <c r="B169" s="3">
        <v>334</v>
      </c>
      <c r="C169">
        <v>-0.412655052790736</v>
      </c>
      <c r="D169">
        <f t="shared" si="8"/>
        <v>-0.825310105581472</v>
      </c>
      <c r="E169">
        <v>37.202437577226299</v>
      </c>
      <c r="F169">
        <f t="shared" si="11"/>
        <v>2.724221243298075E-3</v>
      </c>
      <c r="G169">
        <f t="shared" si="9"/>
        <v>334.82193819503669</v>
      </c>
      <c r="H169">
        <v>49.905919701212298</v>
      </c>
      <c r="AL169">
        <f t="shared" si="10"/>
        <v>61.282128598853269</v>
      </c>
    </row>
    <row r="170" spans="1:38">
      <c r="A170">
        <v>50400</v>
      </c>
      <c r="B170" s="3">
        <v>335</v>
      </c>
      <c r="C170">
        <v>8.9058363014957495E-2</v>
      </c>
      <c r="D170">
        <f t="shared" si="8"/>
        <v>0.17811672602991499</v>
      </c>
      <c r="E170">
        <v>37.202053618590703</v>
      </c>
      <c r="F170">
        <f t="shared" si="11"/>
        <v>3.8395863559514964E-4</v>
      </c>
      <c r="G170">
        <f t="shared" si="9"/>
        <v>334.81848256731632</v>
      </c>
      <c r="H170">
        <v>49.916659073921203</v>
      </c>
      <c r="AL170">
        <f t="shared" si="10"/>
        <v>61.281463216028477</v>
      </c>
    </row>
    <row r="171" spans="1:38">
      <c r="A171">
        <v>50700</v>
      </c>
      <c r="B171" s="3">
        <v>336</v>
      </c>
      <c r="C171">
        <v>0.367350249900944</v>
      </c>
      <c r="D171">
        <f t="shared" si="8"/>
        <v>0.73470049980188801</v>
      </c>
      <c r="E171">
        <v>37.2513212998048</v>
      </c>
      <c r="F171">
        <f t="shared" si="11"/>
        <v>4.9267681214097081E-2</v>
      </c>
      <c r="G171">
        <f t="shared" si="9"/>
        <v>335.26189169824318</v>
      </c>
      <c r="H171">
        <v>49.897866588547103</v>
      </c>
      <c r="AL171">
        <f t="shared" si="10"/>
        <v>61.366848906534415</v>
      </c>
    </row>
    <row r="172" spans="1:38">
      <c r="A172">
        <v>51000</v>
      </c>
      <c r="B172" s="3">
        <v>334</v>
      </c>
      <c r="C172">
        <v>-0.627433779159289</v>
      </c>
      <c r="D172">
        <f t="shared" si="8"/>
        <v>-1.254867558318578</v>
      </c>
      <c r="E172">
        <v>37.250166755709699</v>
      </c>
      <c r="F172">
        <f t="shared" si="11"/>
        <v>1.1545440951010733E-3</v>
      </c>
      <c r="G172">
        <f t="shared" si="9"/>
        <v>335.25150080138729</v>
      </c>
      <c r="H172">
        <v>49.911661483392997</v>
      </c>
      <c r="AL172">
        <f t="shared" si="10"/>
        <v>61.364847806707047</v>
      </c>
    </row>
    <row r="173" spans="1:38">
      <c r="A173">
        <v>51300</v>
      </c>
      <c r="B173" s="3">
        <v>335</v>
      </c>
      <c r="C173">
        <v>-2.28884611866528E-2</v>
      </c>
      <c r="D173">
        <f t="shared" si="8"/>
        <v>-4.5776922373305599E-2</v>
      </c>
      <c r="E173">
        <v>37.226930186203496</v>
      </c>
      <c r="F173">
        <f t="shared" si="11"/>
        <v>2.3236569506202898E-2</v>
      </c>
      <c r="G173">
        <f t="shared" si="9"/>
        <v>335.04237167583148</v>
      </c>
      <c r="H173">
        <v>49.934736247661299</v>
      </c>
      <c r="AL173">
        <f t="shared" si="10"/>
        <v>61.324574956346936</v>
      </c>
    </row>
    <row r="174" spans="1:38">
      <c r="A174">
        <v>51600</v>
      </c>
      <c r="B174" s="3">
        <v>334</v>
      </c>
      <c r="C174">
        <v>-0.435057341830347</v>
      </c>
      <c r="D174">
        <f t="shared" si="8"/>
        <v>-0.870114683660694</v>
      </c>
      <c r="E174">
        <v>37.207415788402898</v>
      </c>
      <c r="F174">
        <f t="shared" si="11"/>
        <v>1.9514397800598715E-2</v>
      </c>
      <c r="G174">
        <f t="shared" si="9"/>
        <v>334.86674209562608</v>
      </c>
      <c r="H174">
        <v>49.954077848994402</v>
      </c>
      <c r="AL174">
        <f t="shared" si="10"/>
        <v>61.290755690113045</v>
      </c>
    </row>
    <row r="175" spans="1:38">
      <c r="A175">
        <v>51900</v>
      </c>
      <c r="B175" s="3">
        <v>331</v>
      </c>
      <c r="C175">
        <v>-1.39862671020033</v>
      </c>
      <c r="D175">
        <f t="shared" si="8"/>
        <v>-2.7972534204006601</v>
      </c>
      <c r="E175">
        <v>37.088214409359999</v>
      </c>
      <c r="F175">
        <f t="shared" si="11"/>
        <v>0.11920137904289874</v>
      </c>
      <c r="G175">
        <f t="shared" si="9"/>
        <v>333.79392968423997</v>
      </c>
      <c r="H175">
        <v>50.028984026329098</v>
      </c>
      <c r="AL175">
        <f t="shared" si="10"/>
        <v>61.084223079449139</v>
      </c>
    </row>
    <row r="176" spans="1:38">
      <c r="A176">
        <v>52200</v>
      </c>
      <c r="B176" s="3">
        <v>365</v>
      </c>
      <c r="C176">
        <v>12.090862621835701</v>
      </c>
      <c r="D176">
        <f t="shared" si="8"/>
        <v>24.181725243671401</v>
      </c>
      <c r="E176">
        <v>37.868252932516498</v>
      </c>
      <c r="F176">
        <f t="shared" si="11"/>
        <v>0.7800385231564988</v>
      </c>
      <c r="G176">
        <f t="shared" si="9"/>
        <v>340.81427639264848</v>
      </c>
      <c r="H176">
        <v>49.562150744185502</v>
      </c>
      <c r="AL176">
        <f t="shared" si="10"/>
        <v>62.43725347840757</v>
      </c>
    </row>
    <row r="177" spans="1:38">
      <c r="A177">
        <v>52500</v>
      </c>
      <c r="B177" s="3">
        <v>373</v>
      </c>
      <c r="C177">
        <v>9.2560946037148195</v>
      </c>
      <c r="D177">
        <f t="shared" si="8"/>
        <v>18.512189207429639</v>
      </c>
      <c r="E177">
        <v>39.387097743951102</v>
      </c>
      <c r="F177">
        <f t="shared" si="11"/>
        <v>1.5188448114346045</v>
      </c>
      <c r="G177">
        <f t="shared" si="9"/>
        <v>354.48387969555995</v>
      </c>
      <c r="H177">
        <v>48.740057423491002</v>
      </c>
      <c r="AL177">
        <f t="shared" si="10"/>
        <v>65.082005384592833</v>
      </c>
    </row>
    <row r="178" spans="1:38">
      <c r="A178">
        <v>52800</v>
      </c>
      <c r="B178" s="3">
        <v>374</v>
      </c>
      <c r="C178">
        <v>4.5300199968989903</v>
      </c>
      <c r="D178">
        <f t="shared" si="8"/>
        <v>9.0600399937979805</v>
      </c>
      <c r="E178">
        <v>40.548433183335099</v>
      </c>
      <c r="F178">
        <f t="shared" si="11"/>
        <v>1.161335439383997</v>
      </c>
      <c r="G178">
        <f t="shared" si="9"/>
        <v>364.93589865001587</v>
      </c>
      <c r="H178">
        <v>48.220096736153899</v>
      </c>
      <c r="AL178">
        <f t="shared" si="10"/>
        <v>67.113331880821605</v>
      </c>
    </row>
    <row r="179" spans="1:38">
      <c r="A179">
        <v>53100</v>
      </c>
      <c r="B179" s="3">
        <v>374</v>
      </c>
      <c r="C179">
        <v>1.2375906330831501</v>
      </c>
      <c r="D179">
        <f t="shared" si="8"/>
        <v>2.4751812661663002</v>
      </c>
      <c r="E179">
        <v>41.280068439601202</v>
      </c>
      <c r="F179">
        <f t="shared" si="11"/>
        <v>0.73163525626610237</v>
      </c>
      <c r="G179">
        <f t="shared" si="9"/>
        <v>371.52061595641084</v>
      </c>
      <c r="H179">
        <v>48.0075106265081</v>
      </c>
      <c r="AL179">
        <f t="shared" si="10"/>
        <v>68.397107255083995</v>
      </c>
    </row>
    <row r="180" spans="1:38">
      <c r="A180">
        <v>53400</v>
      </c>
      <c r="B180" s="3">
        <v>374</v>
      </c>
      <c r="C180">
        <v>-0.69681357907430697</v>
      </c>
      <c r="D180">
        <f t="shared" si="8"/>
        <v>-1.3936271581486139</v>
      </c>
      <c r="E180">
        <v>41.709925381799003</v>
      </c>
      <c r="F180">
        <f t="shared" si="11"/>
        <v>0.42985694219780157</v>
      </c>
      <c r="G180">
        <f t="shared" si="9"/>
        <v>375.38932843619102</v>
      </c>
      <c r="H180">
        <v>47.993525291018898</v>
      </c>
      <c r="AL180">
        <f t="shared" si="10"/>
        <v>69.152822658681828</v>
      </c>
    </row>
    <row r="181" spans="1:38">
      <c r="A181">
        <v>53700</v>
      </c>
      <c r="B181" s="3">
        <v>374</v>
      </c>
      <c r="C181">
        <v>-1.75961687659715</v>
      </c>
      <c r="D181">
        <f t="shared" si="8"/>
        <v>-3.5192337531943001</v>
      </c>
      <c r="E181">
        <v>41.946097867717</v>
      </c>
      <c r="F181">
        <f t="shared" si="11"/>
        <v>0.23617248591799722</v>
      </c>
      <c r="G181">
        <f t="shared" si="9"/>
        <v>377.51488080945302</v>
      </c>
      <c r="H181">
        <v>48.093007321785599</v>
      </c>
      <c r="AL181">
        <f t="shared" si="10"/>
        <v>69.568488682267613</v>
      </c>
    </row>
    <row r="182" spans="1:38">
      <c r="A182">
        <v>54000</v>
      </c>
      <c r="B182" s="3">
        <v>374</v>
      </c>
      <c r="C182">
        <v>-2.2707529809736098</v>
      </c>
      <c r="D182">
        <f t="shared" si="8"/>
        <v>-4.5415059619472196</v>
      </c>
      <c r="E182">
        <v>42.0596806877058</v>
      </c>
      <c r="F182">
        <f t="shared" si="11"/>
        <v>0.1135828199887996</v>
      </c>
      <c r="G182">
        <f t="shared" si="9"/>
        <v>378.53712618935219</v>
      </c>
      <c r="H182">
        <v>48.251707201646099</v>
      </c>
      <c r="AL182">
        <f t="shared" si="10"/>
        <v>69.76851180140622</v>
      </c>
    </row>
    <row r="183" spans="1:38">
      <c r="A183">
        <v>54300</v>
      </c>
      <c r="B183" s="3">
        <v>375</v>
      </c>
      <c r="C183">
        <v>-2.0613873601799302</v>
      </c>
      <c r="D183">
        <f t="shared" si="8"/>
        <v>-4.1227747203598604</v>
      </c>
      <c r="E183">
        <v>42.124262539514802</v>
      </c>
      <c r="F183">
        <f t="shared" si="11"/>
        <v>6.4581851809002444E-2</v>
      </c>
      <c r="G183">
        <f t="shared" si="9"/>
        <v>379.11836285563322</v>
      </c>
      <c r="H183">
        <v>48.419521306256897</v>
      </c>
      <c r="AL183">
        <f t="shared" si="10"/>
        <v>69.882276237468574</v>
      </c>
    </row>
    <row r="184" spans="1:38">
      <c r="A184">
        <v>54600</v>
      </c>
      <c r="B184" s="3">
        <v>375</v>
      </c>
      <c r="C184">
        <v>-2.2110192539709499</v>
      </c>
      <c r="D184">
        <f t="shared" si="8"/>
        <v>-4.4220385079418998</v>
      </c>
      <c r="E184">
        <v>42.157514974489096</v>
      </c>
      <c r="F184">
        <f t="shared" si="11"/>
        <v>3.3252434974293976E-2</v>
      </c>
      <c r="G184">
        <f t="shared" si="9"/>
        <v>379.41763477040189</v>
      </c>
      <c r="H184">
        <v>48.586302828675798</v>
      </c>
      <c r="AL184">
        <f t="shared" si="10"/>
        <v>69.940861719897001</v>
      </c>
    </row>
    <row r="185" spans="1:38">
      <c r="A185">
        <v>54900</v>
      </c>
      <c r="B185" s="3">
        <v>375</v>
      </c>
      <c r="C185">
        <v>-2.1782012976424698</v>
      </c>
      <c r="D185">
        <f t="shared" si="8"/>
        <v>-4.3564025952849397</v>
      </c>
      <c r="E185">
        <v>42.150222206319199</v>
      </c>
      <c r="F185">
        <f t="shared" si="11"/>
        <v>7.2927681698971014E-3</v>
      </c>
      <c r="G185">
        <f t="shared" si="9"/>
        <v>379.35199985687279</v>
      </c>
      <c r="H185">
        <v>48.756959269213297</v>
      </c>
      <c r="AL185">
        <f t="shared" si="10"/>
        <v>69.928012472850298</v>
      </c>
    </row>
    <row r="186" spans="1:38">
      <c r="A186">
        <v>55200</v>
      </c>
      <c r="B186" s="3">
        <v>376</v>
      </c>
      <c r="C186">
        <v>-1.66377661729236</v>
      </c>
      <c r="D186">
        <f t="shared" si="8"/>
        <v>-3.3275532345847201</v>
      </c>
      <c r="E186">
        <v>42.147015128560597</v>
      </c>
      <c r="F186">
        <f t="shared" si="11"/>
        <v>3.2070777586028498E-3</v>
      </c>
      <c r="G186">
        <f t="shared" si="9"/>
        <v>379.32313615704538</v>
      </c>
      <c r="H186">
        <v>48.9045784100107</v>
      </c>
      <c r="AL186">
        <f t="shared" si="10"/>
        <v>69.922361968778588</v>
      </c>
    </row>
    <row r="187" spans="1:38">
      <c r="A187">
        <v>55500</v>
      </c>
      <c r="B187" s="3">
        <v>375</v>
      </c>
      <c r="C187">
        <v>-2.0400333146605099</v>
      </c>
      <c r="D187">
        <f t="shared" si="8"/>
        <v>-4.0800666293210197</v>
      </c>
      <c r="E187">
        <v>42.1195207067938</v>
      </c>
      <c r="F187">
        <f t="shared" si="11"/>
        <v>2.7494421766796506E-2</v>
      </c>
      <c r="G187">
        <f t="shared" si="9"/>
        <v>379.07568636114422</v>
      </c>
      <c r="H187">
        <v>49.050045159627899</v>
      </c>
      <c r="AL187">
        <f t="shared" si="10"/>
        <v>69.873922412021614</v>
      </c>
    </row>
    <row r="188" spans="1:38">
      <c r="A188">
        <v>55800</v>
      </c>
      <c r="B188" s="3">
        <v>375</v>
      </c>
      <c r="C188">
        <v>-1.7662923645170501</v>
      </c>
      <c r="D188">
        <f t="shared" si="8"/>
        <v>-3.5325847290341001</v>
      </c>
      <c r="E188">
        <v>42.058689053627702</v>
      </c>
      <c r="F188">
        <f t="shared" si="11"/>
        <v>6.083165316609751E-2</v>
      </c>
      <c r="G188">
        <f t="shared" si="9"/>
        <v>378.52820148264931</v>
      </c>
      <c r="H188">
        <v>49.197140331836202</v>
      </c>
      <c r="AL188">
        <f t="shared" si="10"/>
        <v>69.766765174337323</v>
      </c>
    </row>
    <row r="189" spans="1:38">
      <c r="A189">
        <v>56100</v>
      </c>
      <c r="B189" s="3">
        <v>375</v>
      </c>
      <c r="C189">
        <v>-1.5157117308302599</v>
      </c>
      <c r="D189">
        <f t="shared" si="8"/>
        <v>-3.0314234616605198</v>
      </c>
      <c r="E189">
        <v>42.003005846221001</v>
      </c>
      <c r="F189">
        <f t="shared" si="11"/>
        <v>5.568320740670174E-2</v>
      </c>
      <c r="G189">
        <f t="shared" si="9"/>
        <v>378.02705261598902</v>
      </c>
      <c r="H189">
        <v>49.323920090932397</v>
      </c>
      <c r="AL189">
        <f t="shared" si="10"/>
        <v>69.668696090673592</v>
      </c>
    </row>
    <row r="190" spans="1:38">
      <c r="A190">
        <v>56400</v>
      </c>
      <c r="B190" s="3">
        <v>375</v>
      </c>
      <c r="C190">
        <v>-1.2917850755424001</v>
      </c>
      <c r="D190">
        <f t="shared" si="8"/>
        <v>-2.5835701510848001</v>
      </c>
      <c r="E190">
        <v>41.953245598370899</v>
      </c>
      <c r="F190">
        <f t="shared" si="11"/>
        <v>4.9760247850102246E-2</v>
      </c>
      <c r="G190">
        <f t="shared" si="9"/>
        <v>377.57921038533811</v>
      </c>
      <c r="H190">
        <v>49.432336953572801</v>
      </c>
      <c r="AL190">
        <f t="shared" si="10"/>
        <v>69.581073848536775</v>
      </c>
    </row>
    <row r="191" spans="1:38">
      <c r="A191">
        <v>56700</v>
      </c>
      <c r="B191" s="3">
        <v>374</v>
      </c>
      <c r="C191">
        <v>-1.4742139039845099</v>
      </c>
      <c r="D191">
        <f t="shared" si="8"/>
        <v>-2.9484278079690198</v>
      </c>
      <c r="E191">
        <v>41.882677801360302</v>
      </c>
      <c r="F191">
        <f t="shared" si="11"/>
        <v>7.0567797010596678E-2</v>
      </c>
      <c r="G191">
        <f t="shared" si="9"/>
        <v>376.94410021224269</v>
      </c>
      <c r="H191">
        <v>49.540611401479197</v>
      </c>
      <c r="AL191">
        <f t="shared" si="10"/>
        <v>69.456836667497186</v>
      </c>
    </row>
    <row r="192" spans="1:38">
      <c r="A192">
        <v>57000</v>
      </c>
      <c r="B192" s="3">
        <v>377</v>
      </c>
      <c r="C192">
        <v>1.7309690269554801E-2</v>
      </c>
      <c r="D192">
        <f t="shared" si="8"/>
        <v>3.4619380539109602E-2</v>
      </c>
      <c r="E192">
        <v>41.884554492398102</v>
      </c>
      <c r="F192">
        <f t="shared" si="11"/>
        <v>1.8766910378005264E-3</v>
      </c>
      <c r="G192">
        <f t="shared" si="9"/>
        <v>376.9609904315829</v>
      </c>
      <c r="H192">
        <v>49.591881662538199</v>
      </c>
      <c r="AL192">
        <f t="shared" si="10"/>
        <v>69.460140273532772</v>
      </c>
    </row>
    <row r="193" spans="1:38">
      <c r="A193">
        <v>57300</v>
      </c>
      <c r="B193" s="3">
        <v>402</v>
      </c>
      <c r="C193">
        <v>9.2078489547823903</v>
      </c>
      <c r="D193">
        <f t="shared" si="8"/>
        <v>18.415697909564781</v>
      </c>
      <c r="E193">
        <v>42.619932340018103</v>
      </c>
      <c r="F193">
        <f t="shared" si="11"/>
        <v>0.73537784762000058</v>
      </c>
      <c r="G193">
        <f t="shared" si="9"/>
        <v>383.57939106016295</v>
      </c>
      <c r="H193">
        <v>49.198967484621498</v>
      </c>
      <c r="AL193">
        <f t="shared" si="10"/>
        <v>70.756237612833928</v>
      </c>
    </row>
    <row r="194" spans="1:38">
      <c r="A194">
        <v>57600</v>
      </c>
      <c r="B194" s="3">
        <v>403</v>
      </c>
      <c r="C194">
        <v>4.8657160828346697</v>
      </c>
      <c r="D194">
        <f t="shared" ref="D194:D257" si="12">C194*$K$3</f>
        <v>9.7314321656693394</v>
      </c>
      <c r="E194">
        <v>43.695978803360703</v>
      </c>
      <c r="F194">
        <f t="shared" si="11"/>
        <v>1.0760464633425997</v>
      </c>
      <c r="G194">
        <f t="shared" si="9"/>
        <v>393.26380923024635</v>
      </c>
      <c r="H194">
        <v>48.666234375577602</v>
      </c>
      <c r="AL194">
        <f t="shared" si="10"/>
        <v>72.658460881890065</v>
      </c>
    </row>
    <row r="195" spans="1:38">
      <c r="A195">
        <v>57900</v>
      </c>
      <c r="B195" s="3">
        <v>402</v>
      </c>
      <c r="C195">
        <v>1.3755965066175699</v>
      </c>
      <c r="D195">
        <f t="shared" si="12"/>
        <v>2.7511930132351399</v>
      </c>
      <c r="E195">
        <v>44.360436329104097</v>
      </c>
      <c r="F195">
        <f t="shared" si="11"/>
        <v>0.66445752574339423</v>
      </c>
      <c r="G195">
        <f t="shared" ref="G195:G258" si="13">E195*$J$3</f>
        <v>399.24392696193689</v>
      </c>
      <c r="H195">
        <v>48.4357873853562</v>
      </c>
      <c r="AL195">
        <f t="shared" ref="AL195:AL258" si="14">$AE$26*E195^2+$AF$26*E195+$AG$26</f>
        <v>73.836463825126657</v>
      </c>
    </row>
    <row r="196" spans="1:38">
      <c r="A196">
        <v>58200</v>
      </c>
      <c r="B196" s="3">
        <v>402</v>
      </c>
      <c r="C196">
        <v>-0.31206750428931002</v>
      </c>
      <c r="D196">
        <f t="shared" si="12"/>
        <v>-0.62413500857862003</v>
      </c>
      <c r="E196">
        <v>44.735460662125298</v>
      </c>
      <c r="F196">
        <f t="shared" ref="F196:F259" si="15">ABS(E196-E195)</f>
        <v>0.37502433302120153</v>
      </c>
      <c r="G196">
        <f t="shared" si="13"/>
        <v>402.61914595912771</v>
      </c>
      <c r="H196">
        <v>48.400480813592402</v>
      </c>
      <c r="AL196">
        <f t="shared" si="14"/>
        <v>74.502476726917791</v>
      </c>
    </row>
    <row r="197" spans="1:38">
      <c r="A197">
        <v>58500</v>
      </c>
      <c r="B197" s="3">
        <v>403</v>
      </c>
      <c r="C197">
        <v>-0.88134549562795295</v>
      </c>
      <c r="D197">
        <f t="shared" si="12"/>
        <v>-1.7626909912559059</v>
      </c>
      <c r="E197">
        <v>44.973069424140299</v>
      </c>
      <c r="F197">
        <f t="shared" si="15"/>
        <v>0.23760876201500025</v>
      </c>
      <c r="G197">
        <f t="shared" si="13"/>
        <v>404.75762481726269</v>
      </c>
      <c r="H197">
        <v>48.448984961700901</v>
      </c>
      <c r="AL197">
        <f t="shared" si="14"/>
        <v>74.924876389817541</v>
      </c>
    </row>
    <row r="198" spans="1:38">
      <c r="A198">
        <v>58800</v>
      </c>
      <c r="B198" s="3">
        <v>403</v>
      </c>
      <c r="C198">
        <v>-1.54101884715153</v>
      </c>
      <c r="D198">
        <f t="shared" si="12"/>
        <v>-3.0820376943030601</v>
      </c>
      <c r="E198">
        <v>45.119661356297001</v>
      </c>
      <c r="F198">
        <f t="shared" si="15"/>
        <v>0.14659193215670285</v>
      </c>
      <c r="G198">
        <f t="shared" si="13"/>
        <v>406.07695220667301</v>
      </c>
      <c r="H198">
        <v>48.5456198732358</v>
      </c>
      <c r="AL198">
        <f t="shared" si="14"/>
        <v>75.1856391599337</v>
      </c>
    </row>
    <row r="199" spans="1:38">
      <c r="A199">
        <v>59100</v>
      </c>
      <c r="B199" s="3">
        <v>402</v>
      </c>
      <c r="C199">
        <v>-2.2183293906340902</v>
      </c>
      <c r="D199">
        <f t="shared" si="12"/>
        <v>-4.4366587812681804</v>
      </c>
      <c r="E199">
        <v>45.159064499562</v>
      </c>
      <c r="F199">
        <f t="shared" si="15"/>
        <v>3.9403143264998164E-2</v>
      </c>
      <c r="G199">
        <f t="shared" si="13"/>
        <v>406.43158049605802</v>
      </c>
      <c r="H199">
        <v>48.694317344314499</v>
      </c>
      <c r="AL199">
        <f t="shared" si="14"/>
        <v>75.255752259122048</v>
      </c>
    </row>
    <row r="200" spans="1:38">
      <c r="A200">
        <v>59400</v>
      </c>
      <c r="B200" s="3">
        <v>403</v>
      </c>
      <c r="C200">
        <v>-1.72857568317209</v>
      </c>
      <c r="D200">
        <f t="shared" si="12"/>
        <v>-3.45715136634418</v>
      </c>
      <c r="E200">
        <v>45.161337347262503</v>
      </c>
      <c r="F200">
        <f t="shared" si="15"/>
        <v>2.2728477005031777E-3</v>
      </c>
      <c r="G200">
        <f t="shared" si="13"/>
        <v>406.4520361253625</v>
      </c>
      <c r="H200">
        <v>48.846122636790703</v>
      </c>
      <c r="AL200">
        <f t="shared" si="14"/>
        <v>75.259796792079626</v>
      </c>
    </row>
    <row r="201" spans="1:38">
      <c r="A201">
        <v>59700</v>
      </c>
      <c r="B201" s="3">
        <v>402</v>
      </c>
      <c r="C201">
        <v>-2.1168106113154601</v>
      </c>
      <c r="D201">
        <f t="shared" si="12"/>
        <v>-4.2336212226309202</v>
      </c>
      <c r="E201">
        <v>45.136505254675498</v>
      </c>
      <c r="F201">
        <f t="shared" si="15"/>
        <v>2.4832092587004695E-2</v>
      </c>
      <c r="G201">
        <f t="shared" si="13"/>
        <v>406.2285472920795</v>
      </c>
      <c r="H201">
        <v>48.997114150540298</v>
      </c>
      <c r="AL201">
        <f t="shared" si="14"/>
        <v>75.21560971641027</v>
      </c>
    </row>
    <row r="202" spans="1:38">
      <c r="A202">
        <v>60000</v>
      </c>
      <c r="B202" s="3">
        <v>412</v>
      </c>
      <c r="C202">
        <v>1.9579134011435999</v>
      </c>
      <c r="D202">
        <f t="shared" si="12"/>
        <v>3.9158268022871998</v>
      </c>
      <c r="E202">
        <v>45.342095668450298</v>
      </c>
      <c r="F202">
        <f t="shared" si="15"/>
        <v>0.20559041377480014</v>
      </c>
      <c r="G202">
        <f t="shared" si="13"/>
        <v>408.07886101605266</v>
      </c>
      <c r="H202">
        <v>48.988670606228602</v>
      </c>
      <c r="AL202">
        <f t="shared" si="14"/>
        <v>75.581553017060429</v>
      </c>
    </row>
    <row r="203" spans="1:38">
      <c r="A203">
        <v>60300</v>
      </c>
      <c r="B203" s="3">
        <v>413</v>
      </c>
      <c r="C203">
        <v>0.770298129034093</v>
      </c>
      <c r="D203">
        <f t="shared" si="12"/>
        <v>1.540596258068186</v>
      </c>
      <c r="E203">
        <v>45.717128853044201</v>
      </c>
      <c r="F203">
        <f t="shared" si="15"/>
        <v>0.375033184593903</v>
      </c>
      <c r="G203">
        <f t="shared" si="13"/>
        <v>411.4541596773978</v>
      </c>
      <c r="H203">
        <v>48.886718203319298</v>
      </c>
      <c r="AL203">
        <f t="shared" si="14"/>
        <v>76.249734971101461</v>
      </c>
    </row>
    <row r="204" spans="1:38">
      <c r="A204">
        <v>60600</v>
      </c>
      <c r="B204" s="3">
        <v>451</v>
      </c>
      <c r="C204">
        <v>14.1374556763333</v>
      </c>
      <c r="D204">
        <f t="shared" si="12"/>
        <v>28.274911352666599</v>
      </c>
      <c r="E204">
        <v>46.968760844000002</v>
      </c>
      <c r="F204">
        <f t="shared" si="15"/>
        <v>1.2516319909558007</v>
      </c>
      <c r="G204">
        <f t="shared" si="13"/>
        <v>422.71884759600005</v>
      </c>
      <c r="H204">
        <v>48.257425353625898</v>
      </c>
      <c r="AL204">
        <f t="shared" si="14"/>
        <v>78.485672927547355</v>
      </c>
    </row>
    <row r="205" spans="1:38">
      <c r="A205">
        <v>60900</v>
      </c>
      <c r="B205" s="3">
        <v>521</v>
      </c>
      <c r="C205">
        <v>33.345547526644602</v>
      </c>
      <c r="D205">
        <f t="shared" si="12"/>
        <v>66.691095053289203</v>
      </c>
      <c r="E205">
        <v>50.477882662496803</v>
      </c>
      <c r="F205">
        <f t="shared" si="15"/>
        <v>3.5091218184968014</v>
      </c>
      <c r="G205">
        <f t="shared" si="13"/>
        <v>454.30094396247125</v>
      </c>
      <c r="H205">
        <v>46.330425390406099</v>
      </c>
      <c r="AL205">
        <f t="shared" si="14"/>
        <v>84.803287969199076</v>
      </c>
    </row>
    <row r="206" spans="1:38">
      <c r="A206">
        <v>61200</v>
      </c>
      <c r="B206" s="3">
        <v>549</v>
      </c>
      <c r="C206">
        <v>26.911315505575899</v>
      </c>
      <c r="D206">
        <f t="shared" si="12"/>
        <v>53.822631011151799</v>
      </c>
      <c r="E206">
        <v>55.018765458489497</v>
      </c>
      <c r="F206">
        <f t="shared" si="15"/>
        <v>4.5408827959926938</v>
      </c>
      <c r="G206">
        <f t="shared" si="13"/>
        <v>495.16888912640547</v>
      </c>
      <c r="H206">
        <v>43.992319716347502</v>
      </c>
      <c r="AL206">
        <f t="shared" si="14"/>
        <v>93.085326167894905</v>
      </c>
    </row>
    <row r="207" spans="1:38">
      <c r="A207">
        <v>61500</v>
      </c>
      <c r="B207" s="3">
        <v>548</v>
      </c>
      <c r="C207">
        <v>10.8830675943031</v>
      </c>
      <c r="D207">
        <f t="shared" si="12"/>
        <v>21.766135188606199</v>
      </c>
      <c r="E207">
        <v>58.469443312493802</v>
      </c>
      <c r="F207">
        <f t="shared" si="15"/>
        <v>3.4506778540043044</v>
      </c>
      <c r="G207">
        <f t="shared" si="13"/>
        <v>526.22498981244416</v>
      </c>
      <c r="H207">
        <v>42.569701726962798</v>
      </c>
      <c r="AL207">
        <f t="shared" si="14"/>
        <v>99.459604625327245</v>
      </c>
    </row>
    <row r="208" spans="1:38">
      <c r="A208">
        <v>61800</v>
      </c>
      <c r="B208" s="3">
        <v>549</v>
      </c>
      <c r="C208">
        <v>1.76899121510503</v>
      </c>
      <c r="D208">
        <f t="shared" si="12"/>
        <v>3.53798243021006</v>
      </c>
      <c r="E208">
        <v>60.6058180050535</v>
      </c>
      <c r="F208">
        <f t="shared" si="15"/>
        <v>2.1363746925596985</v>
      </c>
      <c r="G208">
        <f t="shared" si="13"/>
        <v>545.45236204548155</v>
      </c>
      <c r="H208">
        <v>42.107242994047198</v>
      </c>
      <c r="AL208">
        <f t="shared" si="14"/>
        <v>103.44093801822669</v>
      </c>
    </row>
    <row r="209" spans="1:38">
      <c r="A209">
        <v>62100</v>
      </c>
      <c r="B209" s="3">
        <v>549</v>
      </c>
      <c r="C209">
        <v>-4.0760576012038099</v>
      </c>
      <c r="D209">
        <f t="shared" si="12"/>
        <v>-8.1521152024076198</v>
      </c>
      <c r="E209">
        <v>61.904667478467601</v>
      </c>
      <c r="F209">
        <f t="shared" si="15"/>
        <v>1.2988494734141014</v>
      </c>
      <c r="G209">
        <f t="shared" si="13"/>
        <v>557.14200730620837</v>
      </c>
      <c r="H209">
        <v>42.216957922192101</v>
      </c>
      <c r="AL209">
        <f t="shared" si="14"/>
        <v>105.87451365017321</v>
      </c>
    </row>
    <row r="210" spans="1:38">
      <c r="A210">
        <v>62400</v>
      </c>
      <c r="B210" s="3">
        <v>547</v>
      </c>
      <c r="C210">
        <v>-8.1219174429531709</v>
      </c>
      <c r="D210">
        <f t="shared" si="12"/>
        <v>-16.243834885906342</v>
      </c>
      <c r="E210">
        <v>62.581501559118998</v>
      </c>
      <c r="F210">
        <f t="shared" si="15"/>
        <v>0.67683408065139616</v>
      </c>
      <c r="G210">
        <f t="shared" si="13"/>
        <v>563.23351403207096</v>
      </c>
      <c r="H210">
        <v>42.705390753942503</v>
      </c>
      <c r="AL210">
        <f t="shared" si="14"/>
        <v>107.14656733844862</v>
      </c>
    </row>
    <row r="211" spans="1:38">
      <c r="A211">
        <v>62700</v>
      </c>
      <c r="B211" s="3">
        <v>546</v>
      </c>
      <c r="C211">
        <v>-9.7470714751536001</v>
      </c>
      <c r="D211">
        <f t="shared" si="12"/>
        <v>-19.4941429503072</v>
      </c>
      <c r="E211">
        <v>62.831521398791601</v>
      </c>
      <c r="F211">
        <f t="shared" si="15"/>
        <v>0.25001983967260344</v>
      </c>
      <c r="G211">
        <f t="shared" si="13"/>
        <v>565.48369258912442</v>
      </c>
      <c r="H211">
        <v>43.406002581659997</v>
      </c>
      <c r="AL211">
        <f t="shared" si="14"/>
        <v>107.61713664859448</v>
      </c>
    </row>
    <row r="212" spans="1:38">
      <c r="A212">
        <v>63000</v>
      </c>
      <c r="B212" s="3">
        <v>544</v>
      </c>
      <c r="C212">
        <v>-10.623881639197</v>
      </c>
      <c r="D212">
        <f t="shared" si="12"/>
        <v>-21.247763278394</v>
      </c>
      <c r="E212">
        <v>62.804148838434301</v>
      </c>
      <c r="F212">
        <f t="shared" si="15"/>
        <v>2.7372560357299847E-2</v>
      </c>
      <c r="G212">
        <f t="shared" si="13"/>
        <v>565.23733954590875</v>
      </c>
      <c r="H212">
        <v>44.201065603916597</v>
      </c>
      <c r="AL212">
        <f t="shared" si="14"/>
        <v>107.56560016664352</v>
      </c>
    </row>
    <row r="213" spans="1:38">
      <c r="A213">
        <v>63300</v>
      </c>
      <c r="B213" s="3">
        <v>545</v>
      </c>
      <c r="C213">
        <v>-9.4544494513309107</v>
      </c>
      <c r="D213">
        <f t="shared" si="12"/>
        <v>-18.908898902661821</v>
      </c>
      <c r="E213">
        <v>62.655383302934901</v>
      </c>
      <c r="F213">
        <f t="shared" si="15"/>
        <v>0.14876553549940041</v>
      </c>
      <c r="G213">
        <f t="shared" si="13"/>
        <v>563.89844972641413</v>
      </c>
      <c r="H213">
        <v>44.977821362534399</v>
      </c>
      <c r="AL213">
        <f t="shared" si="14"/>
        <v>107.28558417071613</v>
      </c>
    </row>
    <row r="214" spans="1:38">
      <c r="A214">
        <v>63600</v>
      </c>
      <c r="B214" s="3">
        <v>544</v>
      </c>
      <c r="C214">
        <v>-9.0585995330924494</v>
      </c>
      <c r="D214">
        <f t="shared" si="12"/>
        <v>-18.117199066184899</v>
      </c>
      <c r="E214">
        <v>62.456319420363101</v>
      </c>
      <c r="F214">
        <f t="shared" si="15"/>
        <v>0.19906388257179941</v>
      </c>
      <c r="G214">
        <f t="shared" si="13"/>
        <v>562.10687478326793</v>
      </c>
      <c r="H214">
        <v>45.696195286866399</v>
      </c>
      <c r="AL214">
        <f t="shared" si="14"/>
        <v>106.91109590403684</v>
      </c>
    </row>
    <row r="215" spans="1:38">
      <c r="A215">
        <v>63900</v>
      </c>
      <c r="B215" s="3">
        <v>545</v>
      </c>
      <c r="C215">
        <v>-7.5920068131815297</v>
      </c>
      <c r="D215">
        <f t="shared" si="12"/>
        <v>-15.184013626363059</v>
      </c>
      <c r="E215">
        <v>62.241524138858601</v>
      </c>
      <c r="F215">
        <f t="shared" si="15"/>
        <v>0.21479528150450022</v>
      </c>
      <c r="G215">
        <f t="shared" si="13"/>
        <v>560.17371724972736</v>
      </c>
      <c r="H215">
        <v>46.338610629758698</v>
      </c>
      <c r="AL215">
        <f t="shared" si="14"/>
        <v>106.50727296710041</v>
      </c>
    </row>
    <row r="216" spans="1:38">
      <c r="A216">
        <v>64200</v>
      </c>
      <c r="B216" s="3">
        <v>545</v>
      </c>
      <c r="C216">
        <v>-6.7223071305682804</v>
      </c>
      <c r="D216">
        <f t="shared" si="12"/>
        <v>-13.444614261136561</v>
      </c>
      <c r="E216">
        <v>62.048268373322202</v>
      </c>
      <c r="F216">
        <f t="shared" si="15"/>
        <v>0.19325576553639934</v>
      </c>
      <c r="G216">
        <f t="shared" si="13"/>
        <v>558.43441535989984</v>
      </c>
      <c r="H216">
        <v>46.8921936232082</v>
      </c>
      <c r="AL216">
        <f t="shared" si="14"/>
        <v>106.14417572241517</v>
      </c>
    </row>
    <row r="217" spans="1:38">
      <c r="A217">
        <v>64500</v>
      </c>
      <c r="B217" s="3">
        <v>546</v>
      </c>
      <c r="C217">
        <v>-5.4772104935936596</v>
      </c>
      <c r="D217">
        <f t="shared" si="12"/>
        <v>-10.954420987187319</v>
      </c>
      <c r="E217">
        <v>61.882695657982097</v>
      </c>
      <c r="F217">
        <f t="shared" si="15"/>
        <v>0.16557271534010454</v>
      </c>
      <c r="G217">
        <f t="shared" si="13"/>
        <v>556.94426092183892</v>
      </c>
      <c r="H217">
        <v>47.362343645064797</v>
      </c>
      <c r="AL217">
        <f t="shared" si="14"/>
        <v>105.83326433296128</v>
      </c>
    </row>
    <row r="218" spans="1:38">
      <c r="A218">
        <v>64800</v>
      </c>
      <c r="B218" s="3">
        <v>550</v>
      </c>
      <c r="C218">
        <v>-3.2941458276628799</v>
      </c>
      <c r="D218">
        <f t="shared" si="12"/>
        <v>-6.5882916553257598</v>
      </c>
      <c r="E218">
        <v>61.842008369797902</v>
      </c>
      <c r="F218">
        <f t="shared" si="15"/>
        <v>4.068728818419487E-2</v>
      </c>
      <c r="G218">
        <f t="shared" si="13"/>
        <v>556.57807532818117</v>
      </c>
      <c r="H218">
        <v>47.6961658297421</v>
      </c>
      <c r="AL218">
        <f t="shared" si="14"/>
        <v>105.75688654526707</v>
      </c>
    </row>
    <row r="219" spans="1:38">
      <c r="A219">
        <v>65100</v>
      </c>
      <c r="B219" s="3">
        <v>574</v>
      </c>
      <c r="C219">
        <v>5.9370302218493798</v>
      </c>
      <c r="D219">
        <f t="shared" si="12"/>
        <v>11.87406044369876</v>
      </c>
      <c r="E219">
        <v>62.457221733331103</v>
      </c>
      <c r="F219">
        <f t="shared" si="15"/>
        <v>0.61521336353320066</v>
      </c>
      <c r="G219">
        <f t="shared" si="13"/>
        <v>562.11499559997992</v>
      </c>
      <c r="H219">
        <v>47.562494451666602</v>
      </c>
      <c r="AL219">
        <f t="shared" si="14"/>
        <v>106.91279285439734</v>
      </c>
    </row>
    <row r="220" spans="1:38">
      <c r="A220">
        <v>65400</v>
      </c>
      <c r="B220" s="3">
        <v>557</v>
      </c>
      <c r="C220">
        <v>-4.7463086061457096</v>
      </c>
      <c r="D220">
        <f t="shared" si="12"/>
        <v>-9.4926172122914192</v>
      </c>
      <c r="E220">
        <v>62.942504515511303</v>
      </c>
      <c r="F220">
        <f t="shared" si="15"/>
        <v>0.48528278218019949</v>
      </c>
      <c r="G220">
        <f t="shared" si="13"/>
        <v>566.48254063960167</v>
      </c>
      <c r="H220">
        <v>47.551382106418899</v>
      </c>
      <c r="AL220">
        <f t="shared" si="14"/>
        <v>107.82613823646447</v>
      </c>
    </row>
    <row r="221" spans="1:38">
      <c r="A221">
        <v>65700</v>
      </c>
      <c r="B221" s="3">
        <v>553</v>
      </c>
      <c r="C221">
        <v>-5.8613280625585702</v>
      </c>
      <c r="D221">
        <f t="shared" si="12"/>
        <v>-11.72265612511714</v>
      </c>
      <c r="E221">
        <v>62.7458113990916</v>
      </c>
      <c r="F221">
        <f t="shared" si="15"/>
        <v>0.19669311641970211</v>
      </c>
      <c r="G221">
        <f t="shared" si="13"/>
        <v>564.71230259182437</v>
      </c>
      <c r="H221">
        <v>47.967474525635801</v>
      </c>
      <c r="AL221">
        <f t="shared" si="14"/>
        <v>107.45577828334777</v>
      </c>
    </row>
    <row r="222" spans="1:38">
      <c r="A222">
        <v>66000</v>
      </c>
      <c r="B222" s="3">
        <v>553</v>
      </c>
      <c r="C222">
        <v>-4.6815760611673403</v>
      </c>
      <c r="D222">
        <f t="shared" si="12"/>
        <v>-9.3631521223346805</v>
      </c>
      <c r="E222">
        <v>62.483643711408803</v>
      </c>
      <c r="F222">
        <f t="shared" si="15"/>
        <v>0.26216768768279763</v>
      </c>
      <c r="G222">
        <f t="shared" si="13"/>
        <v>562.35279340267925</v>
      </c>
      <c r="H222">
        <v>48.373398233565098</v>
      </c>
      <c r="AL222">
        <f t="shared" si="14"/>
        <v>106.96248591204386</v>
      </c>
    </row>
    <row r="223" spans="1:38">
      <c r="A223">
        <v>66300</v>
      </c>
      <c r="B223" s="3">
        <v>554</v>
      </c>
      <c r="C223">
        <v>-3.3518589561740901</v>
      </c>
      <c r="D223">
        <f t="shared" si="12"/>
        <v>-6.7037179123481803</v>
      </c>
      <c r="E223">
        <v>62.299267221011597</v>
      </c>
      <c r="F223">
        <f t="shared" si="15"/>
        <v>0.18437649039720583</v>
      </c>
      <c r="G223">
        <f t="shared" si="13"/>
        <v>560.69340498910435</v>
      </c>
      <c r="H223">
        <v>48.6813062930771</v>
      </c>
      <c r="AL223">
        <f t="shared" si="14"/>
        <v>106.61580553931448</v>
      </c>
    </row>
    <row r="224" spans="1:38">
      <c r="A224">
        <v>66600</v>
      </c>
      <c r="B224" s="3">
        <v>561</v>
      </c>
      <c r="C224">
        <v>-5.8928930041854899E-2</v>
      </c>
      <c r="D224">
        <f t="shared" si="12"/>
        <v>-0.1178578600837098</v>
      </c>
      <c r="E224">
        <v>62.345264644261</v>
      </c>
      <c r="F224">
        <f t="shared" si="15"/>
        <v>4.5997423249403369E-2</v>
      </c>
      <c r="G224">
        <f t="shared" si="13"/>
        <v>561.10738179834902</v>
      </c>
      <c r="H224">
        <v>48.803026342759701</v>
      </c>
      <c r="AL224">
        <f t="shared" si="14"/>
        <v>106.7022751955967</v>
      </c>
    </row>
    <row r="225" spans="1:38">
      <c r="A225">
        <v>66900</v>
      </c>
      <c r="B225" s="3">
        <v>567</v>
      </c>
      <c r="C225">
        <v>1.5270810115348701</v>
      </c>
      <c r="D225">
        <f t="shared" si="12"/>
        <v>3.0541620230697402</v>
      </c>
      <c r="E225">
        <v>62.659474956489497</v>
      </c>
      <c r="F225">
        <f t="shared" si="15"/>
        <v>0.31421031222849649</v>
      </c>
      <c r="G225">
        <f t="shared" si="13"/>
        <v>563.93527460840551</v>
      </c>
      <c r="H225">
        <v>48.740636630733498</v>
      </c>
      <c r="AL225">
        <f t="shared" si="14"/>
        <v>107.29328401130107</v>
      </c>
    </row>
    <row r="226" spans="1:38">
      <c r="A226">
        <v>67200</v>
      </c>
      <c r="B226" s="3">
        <v>664</v>
      </c>
      <c r="C226">
        <v>37.758052207074499</v>
      </c>
      <c r="D226">
        <f t="shared" si="12"/>
        <v>75.516104414148998</v>
      </c>
      <c r="E226">
        <v>65.385522976469204</v>
      </c>
      <c r="F226">
        <f t="shared" si="15"/>
        <v>2.7260480199797072</v>
      </c>
      <c r="G226">
        <f t="shared" si="13"/>
        <v>588.46970678822288</v>
      </c>
      <c r="H226">
        <v>47.083094651134402</v>
      </c>
      <c r="AL226">
        <f t="shared" si="14"/>
        <v>112.44503780758379</v>
      </c>
    </row>
    <row r="227" spans="1:38">
      <c r="A227">
        <v>67500</v>
      </c>
      <c r="B227" s="3">
        <v>716</v>
      </c>
      <c r="C227">
        <v>40.4468668084724</v>
      </c>
      <c r="D227">
        <f t="shared" si="12"/>
        <v>80.8937336169448</v>
      </c>
      <c r="E227">
        <v>70.565658260134697</v>
      </c>
      <c r="F227">
        <f t="shared" si="15"/>
        <v>5.1801352836654928</v>
      </c>
      <c r="G227">
        <f t="shared" si="13"/>
        <v>635.09092434121226</v>
      </c>
      <c r="H227">
        <v>44.005850820621497</v>
      </c>
      <c r="AL227">
        <f t="shared" si="14"/>
        <v>122.35435952240425</v>
      </c>
    </row>
    <row r="228" spans="1:38">
      <c r="A228">
        <v>67800</v>
      </c>
      <c r="B228" s="3">
        <v>718</v>
      </c>
      <c r="C228">
        <v>21.0158071321287</v>
      </c>
      <c r="D228">
        <f t="shared" si="12"/>
        <v>42.031614264257399</v>
      </c>
      <c r="E228">
        <v>75.1058368649323</v>
      </c>
      <c r="F228">
        <f t="shared" si="15"/>
        <v>4.5401786047976032</v>
      </c>
      <c r="G228">
        <f t="shared" si="13"/>
        <v>675.95253178439066</v>
      </c>
      <c r="H228">
        <v>41.659172068856499</v>
      </c>
      <c r="AL228">
        <f t="shared" si="14"/>
        <v>131.16854137925043</v>
      </c>
    </row>
    <row r="229" spans="1:38">
      <c r="A229">
        <v>68100</v>
      </c>
      <c r="B229" s="3">
        <v>719</v>
      </c>
      <c r="C229">
        <v>7.9463640579031498</v>
      </c>
      <c r="D229">
        <f t="shared" si="12"/>
        <v>15.8927281158063</v>
      </c>
      <c r="E229">
        <v>78.121107419598204</v>
      </c>
      <c r="F229">
        <f t="shared" si="15"/>
        <v>3.0152705546659035</v>
      </c>
      <c r="G229">
        <f t="shared" si="13"/>
        <v>703.08996677638379</v>
      </c>
      <c r="H229">
        <v>40.568337629131101</v>
      </c>
      <c r="AL229">
        <f t="shared" si="14"/>
        <v>137.08893204405999</v>
      </c>
    </row>
    <row r="230" spans="1:38">
      <c r="A230">
        <v>68400</v>
      </c>
      <c r="B230" s="3">
        <v>719</v>
      </c>
      <c r="C230">
        <v>-0.82842773156128002</v>
      </c>
      <c r="D230">
        <f t="shared" si="12"/>
        <v>-1.65685546312256</v>
      </c>
      <c r="E230">
        <v>80.070949693255002</v>
      </c>
      <c r="F230">
        <f t="shared" si="15"/>
        <v>1.9498422736567989</v>
      </c>
      <c r="G230">
        <f t="shared" si="13"/>
        <v>720.63854723929501</v>
      </c>
      <c r="H230">
        <v>40.317882558789897</v>
      </c>
      <c r="AL230">
        <f t="shared" si="14"/>
        <v>140.94569960201966</v>
      </c>
    </row>
    <row r="231" spans="1:38">
      <c r="A231">
        <v>68700</v>
      </c>
      <c r="B231" s="3">
        <v>720</v>
      </c>
      <c r="C231">
        <v>-5.8433844944933204</v>
      </c>
      <c r="D231">
        <f t="shared" si="12"/>
        <v>-11.686768988986641</v>
      </c>
      <c r="E231">
        <v>81.296415663655907</v>
      </c>
      <c r="F231">
        <f t="shared" si="15"/>
        <v>1.2254659704009043</v>
      </c>
      <c r="G231">
        <f t="shared" si="13"/>
        <v>731.66774097290318</v>
      </c>
      <c r="H231">
        <v>40.5931566395411</v>
      </c>
      <c r="AL231">
        <f t="shared" si="14"/>
        <v>143.38103826362564</v>
      </c>
    </row>
    <row r="232" spans="1:38">
      <c r="A232">
        <v>69000</v>
      </c>
      <c r="B232" s="3">
        <v>719</v>
      </c>
      <c r="C232">
        <v>-9.5117271371168108</v>
      </c>
      <c r="D232">
        <f t="shared" si="12"/>
        <v>-19.023454274233622</v>
      </c>
      <c r="E232">
        <v>82.000453986696897</v>
      </c>
      <c r="F232">
        <f t="shared" si="15"/>
        <v>0.70403832304099012</v>
      </c>
      <c r="G232">
        <f t="shared" si="13"/>
        <v>738.0040858802721</v>
      </c>
      <c r="H232">
        <v>41.201844482280997</v>
      </c>
      <c r="AL232">
        <f t="shared" si="14"/>
        <v>144.78412921258627</v>
      </c>
    </row>
    <row r="233" spans="1:38">
      <c r="A233">
        <v>69300</v>
      </c>
      <c r="B233" s="3">
        <v>718</v>
      </c>
      <c r="C233">
        <v>-11.390306736714001</v>
      </c>
      <c r="D233">
        <f t="shared" si="12"/>
        <v>-22.780613473428001</v>
      </c>
      <c r="E233">
        <v>82.306784418690199</v>
      </c>
      <c r="F233">
        <f t="shared" si="15"/>
        <v>0.30633043199330245</v>
      </c>
      <c r="G233">
        <f t="shared" si="13"/>
        <v>740.76105976821179</v>
      </c>
      <c r="H233">
        <v>42.020387112946899</v>
      </c>
      <c r="AL233">
        <f t="shared" si="14"/>
        <v>145.39552592212385</v>
      </c>
    </row>
    <row r="234" spans="1:38">
      <c r="A234">
        <v>69600</v>
      </c>
      <c r="B234" s="3">
        <v>716</v>
      </c>
      <c r="C234">
        <v>-12.458237830259799</v>
      </c>
      <c r="D234">
        <f t="shared" si="12"/>
        <v>-24.916475660519598</v>
      </c>
      <c r="E234">
        <v>82.321882127825504</v>
      </c>
      <c r="F234">
        <f t="shared" si="15"/>
        <v>1.5097709135304171E-2</v>
      </c>
      <c r="G234">
        <f t="shared" si="13"/>
        <v>740.89693915042949</v>
      </c>
      <c r="H234">
        <v>42.950546857969201</v>
      </c>
      <c r="AL234">
        <f t="shared" si="14"/>
        <v>145.4256732276603</v>
      </c>
    </row>
    <row r="235" spans="1:38">
      <c r="A235">
        <v>69900</v>
      </c>
      <c r="B235" s="3">
        <v>717</v>
      </c>
      <c r="C235">
        <v>-11.3694316119178</v>
      </c>
      <c r="D235">
        <f t="shared" si="12"/>
        <v>-22.738863223835601</v>
      </c>
      <c r="E235">
        <v>82.1910325541551</v>
      </c>
      <c r="F235">
        <f t="shared" si="15"/>
        <v>0.13084957367040317</v>
      </c>
      <c r="G235">
        <f t="shared" si="13"/>
        <v>739.71929298739587</v>
      </c>
      <c r="H235">
        <v>43.873249013689097</v>
      </c>
      <c r="AL235">
        <f t="shared" si="14"/>
        <v>145.16443536056235</v>
      </c>
    </row>
    <row r="236" spans="1:38">
      <c r="A236">
        <v>70200</v>
      </c>
      <c r="B236" s="3">
        <v>716</v>
      </c>
      <c r="C236">
        <v>-10.9578445462546</v>
      </c>
      <c r="D236">
        <f t="shared" si="12"/>
        <v>-21.915689092509201</v>
      </c>
      <c r="E236">
        <v>81.988478019182594</v>
      </c>
      <c r="F236">
        <f t="shared" si="15"/>
        <v>0.20255453497250642</v>
      </c>
      <c r="G236">
        <f t="shared" si="13"/>
        <v>737.89630217264335</v>
      </c>
      <c r="H236">
        <v>44.739487553884402</v>
      </c>
      <c r="AL236">
        <f t="shared" si="14"/>
        <v>144.76023784778735</v>
      </c>
    </row>
    <row r="237" spans="1:38">
      <c r="A237">
        <v>70500</v>
      </c>
      <c r="B237" s="3">
        <v>712</v>
      </c>
      <c r="C237">
        <v>-11.391192448698501</v>
      </c>
      <c r="D237">
        <f t="shared" si="12"/>
        <v>-22.782384897397002</v>
      </c>
      <c r="E237">
        <v>81.640365997598394</v>
      </c>
      <c r="F237">
        <f t="shared" si="15"/>
        <v>0.34811202158419974</v>
      </c>
      <c r="G237">
        <f t="shared" si="13"/>
        <v>734.76329397838549</v>
      </c>
      <c r="H237">
        <v>45.608827114790401</v>
      </c>
      <c r="AL237">
        <f t="shared" si="14"/>
        <v>144.06614101910222</v>
      </c>
    </row>
    <row r="238" spans="1:38">
      <c r="A238">
        <v>70800</v>
      </c>
      <c r="B238" s="3">
        <v>770</v>
      </c>
      <c r="C238">
        <v>13.5666851708871</v>
      </c>
      <c r="D238">
        <f t="shared" si="12"/>
        <v>27.133370341774199</v>
      </c>
      <c r="E238">
        <v>82.538316521176299</v>
      </c>
      <c r="F238">
        <f t="shared" si="15"/>
        <v>0.89795052357790439</v>
      </c>
      <c r="G238">
        <f t="shared" si="13"/>
        <v>742.84484869058667</v>
      </c>
      <c r="H238">
        <v>45.449312327409203</v>
      </c>
      <c r="AL238">
        <f t="shared" si="14"/>
        <v>145.85799884059716</v>
      </c>
    </row>
    <row r="239" spans="1:38">
      <c r="A239">
        <v>71100</v>
      </c>
      <c r="B239" s="3">
        <v>880</v>
      </c>
      <c r="C239">
        <v>49.624772183346103</v>
      </c>
      <c r="D239">
        <f t="shared" si="12"/>
        <v>99.249544366692206</v>
      </c>
      <c r="E239">
        <v>86.747084375189701</v>
      </c>
      <c r="F239">
        <f t="shared" si="15"/>
        <v>4.2087678540134021</v>
      </c>
      <c r="G239">
        <f t="shared" si="13"/>
        <v>780.72375937670733</v>
      </c>
      <c r="H239">
        <v>42.863931524189397</v>
      </c>
      <c r="AL239">
        <f t="shared" si="14"/>
        <v>154.31943944354984</v>
      </c>
    </row>
    <row r="240" spans="1:38">
      <c r="A240">
        <v>71400</v>
      </c>
      <c r="B240" s="3">
        <v>878</v>
      </c>
      <c r="C240">
        <v>26.111635672720301</v>
      </c>
      <c r="D240">
        <f t="shared" si="12"/>
        <v>52.223271345440601</v>
      </c>
      <c r="E240">
        <v>91.750120954774999</v>
      </c>
      <c r="F240">
        <f t="shared" si="15"/>
        <v>5.0030365795852987</v>
      </c>
      <c r="G240">
        <f t="shared" si="13"/>
        <v>825.75108859297495</v>
      </c>
      <c r="H240">
        <v>39.9588371061636</v>
      </c>
      <c r="AL240">
        <f t="shared" si="14"/>
        <v>164.51248361949266</v>
      </c>
    </row>
    <row r="241" spans="1:38">
      <c r="A241">
        <v>71700</v>
      </c>
      <c r="B241" s="3">
        <v>880</v>
      </c>
      <c r="C241">
        <v>11.8304071068964</v>
      </c>
      <c r="D241">
        <f t="shared" si="12"/>
        <v>23.660814213792801</v>
      </c>
      <c r="E241">
        <v>95.145666981372997</v>
      </c>
      <c r="F241">
        <f t="shared" si="15"/>
        <v>3.395546026597998</v>
      </c>
      <c r="G241">
        <f t="shared" si="13"/>
        <v>856.31100283235696</v>
      </c>
      <c r="H241">
        <v>38.514697654558098</v>
      </c>
      <c r="AL241">
        <f t="shared" si="14"/>
        <v>171.51387200405301</v>
      </c>
    </row>
    <row r="242" spans="1:38">
      <c r="A242">
        <v>72000</v>
      </c>
      <c r="B242" s="3">
        <v>883</v>
      </c>
      <c r="C242">
        <v>2.5967230374507899</v>
      </c>
      <c r="D242">
        <f t="shared" si="12"/>
        <v>5.1934460749015798</v>
      </c>
      <c r="E242">
        <v>97.530723765913905</v>
      </c>
      <c r="F242">
        <f t="shared" si="15"/>
        <v>2.3850567845409074</v>
      </c>
      <c r="G242">
        <f t="shared" si="13"/>
        <v>877.77651389322511</v>
      </c>
      <c r="H242">
        <v>37.977172302026801</v>
      </c>
      <c r="AL242">
        <f t="shared" si="14"/>
        <v>176.47201927907085</v>
      </c>
    </row>
    <row r="243" spans="1:38">
      <c r="A243">
        <v>72300</v>
      </c>
      <c r="B243" s="3">
        <v>882</v>
      </c>
      <c r="C243">
        <v>-5.18226340711327</v>
      </c>
      <c r="D243">
        <f t="shared" si="12"/>
        <v>-10.36452681422654</v>
      </c>
      <c r="E243">
        <v>99.148153128934396</v>
      </c>
      <c r="F243">
        <f t="shared" si="15"/>
        <v>1.6174293630204915</v>
      </c>
      <c r="G243">
        <f t="shared" si="13"/>
        <v>892.33337816040955</v>
      </c>
      <c r="H243">
        <v>38.0987381547342</v>
      </c>
      <c r="AL243">
        <f t="shared" si="14"/>
        <v>179.85332562667219</v>
      </c>
    </row>
    <row r="244" spans="1:38">
      <c r="A244">
        <v>72600</v>
      </c>
      <c r="B244" s="3">
        <v>880</v>
      </c>
      <c r="C244">
        <v>-10.515427430800001</v>
      </c>
      <c r="D244">
        <f t="shared" si="12"/>
        <v>-21.030854861600002</v>
      </c>
      <c r="E244">
        <v>100.110995351855</v>
      </c>
      <c r="F244">
        <f t="shared" si="15"/>
        <v>0.96284222292059951</v>
      </c>
      <c r="G244">
        <f t="shared" si="13"/>
        <v>900.99895816669493</v>
      </c>
      <c r="H244">
        <v>38.724202348205601</v>
      </c>
      <c r="AL244">
        <f t="shared" si="14"/>
        <v>181.87345468320598</v>
      </c>
    </row>
    <row r="245" spans="1:38">
      <c r="A245">
        <v>72900</v>
      </c>
      <c r="B245" s="3">
        <v>879</v>
      </c>
      <c r="C245">
        <v>-13.220794095892501</v>
      </c>
      <c r="D245">
        <f t="shared" si="12"/>
        <v>-26.441588191785002</v>
      </c>
      <c r="E245">
        <v>100.60102592480099</v>
      </c>
      <c r="F245">
        <f t="shared" si="15"/>
        <v>0.49003057294599728</v>
      </c>
      <c r="G245">
        <f t="shared" si="13"/>
        <v>905.40923332320892</v>
      </c>
      <c r="H245">
        <v>39.654610340954598</v>
      </c>
      <c r="AL245">
        <f t="shared" si="14"/>
        <v>182.9036647209528</v>
      </c>
    </row>
    <row r="246" spans="1:38">
      <c r="A246">
        <v>73200</v>
      </c>
      <c r="B246" s="3">
        <v>882</v>
      </c>
      <c r="C246">
        <v>-12.846537105293899</v>
      </c>
      <c r="D246">
        <f t="shared" si="12"/>
        <v>-25.693074210587799</v>
      </c>
      <c r="E246">
        <v>100.85114762335699</v>
      </c>
      <c r="F246">
        <f t="shared" si="15"/>
        <v>0.25012169855600064</v>
      </c>
      <c r="G246">
        <f t="shared" si="13"/>
        <v>907.6603286102129</v>
      </c>
      <c r="H246">
        <v>40.667049026268302</v>
      </c>
      <c r="AL246">
        <f t="shared" si="14"/>
        <v>183.43004654903558</v>
      </c>
    </row>
    <row r="247" spans="1:38">
      <c r="A247">
        <v>73500</v>
      </c>
      <c r="B247" s="3">
        <v>882</v>
      </c>
      <c r="C247">
        <v>-13.2979481005606</v>
      </c>
      <c r="D247">
        <f t="shared" si="12"/>
        <v>-26.595896201121199</v>
      </c>
      <c r="E247">
        <v>100.95146621700199</v>
      </c>
      <c r="F247">
        <f t="shared" si="15"/>
        <v>0.10031859364499951</v>
      </c>
      <c r="G247">
        <f t="shared" si="13"/>
        <v>908.56319595301795</v>
      </c>
      <c r="H247">
        <v>41.684152890473499</v>
      </c>
      <c r="AL247">
        <f t="shared" si="14"/>
        <v>183.64127012759513</v>
      </c>
    </row>
    <row r="248" spans="1:38">
      <c r="A248">
        <v>73800</v>
      </c>
      <c r="B248" s="3">
        <v>882</v>
      </c>
      <c r="C248">
        <v>-13.056430717359101</v>
      </c>
      <c r="D248">
        <f t="shared" si="12"/>
        <v>-26.112861434718202</v>
      </c>
      <c r="E248">
        <v>100.897800510492</v>
      </c>
      <c r="F248">
        <f t="shared" si="15"/>
        <v>5.3665706509988809E-2</v>
      </c>
      <c r="G248">
        <f t="shared" si="13"/>
        <v>908.0802045944281</v>
      </c>
      <c r="H248">
        <v>42.707214632116603</v>
      </c>
      <c r="AL248">
        <f t="shared" si="14"/>
        <v>183.52826817365829</v>
      </c>
    </row>
    <row r="249" spans="1:38">
      <c r="A249">
        <v>74100</v>
      </c>
      <c r="B249" s="3">
        <v>885</v>
      </c>
      <c r="C249">
        <v>-11.128857045265001</v>
      </c>
      <c r="D249">
        <f t="shared" si="12"/>
        <v>-22.257714090530001</v>
      </c>
      <c r="E249">
        <v>100.80277836636</v>
      </c>
      <c r="F249">
        <f t="shared" si="15"/>
        <v>9.5022144132002495E-2</v>
      </c>
      <c r="G249">
        <f t="shared" si="13"/>
        <v>907.22500529724005</v>
      </c>
      <c r="H249">
        <v>43.641542032621203</v>
      </c>
      <c r="AL249">
        <f t="shared" si="14"/>
        <v>183.32822477083576</v>
      </c>
    </row>
    <row r="250" spans="1:38">
      <c r="A250">
        <v>74400</v>
      </c>
      <c r="B250" s="3">
        <v>886</v>
      </c>
      <c r="C250">
        <v>-10.1991764056264</v>
      </c>
      <c r="D250">
        <f t="shared" si="12"/>
        <v>-20.398352811252799</v>
      </c>
      <c r="E250">
        <v>100.707312412107</v>
      </c>
      <c r="F250">
        <f t="shared" si="15"/>
        <v>9.5465954253000973E-2</v>
      </c>
      <c r="G250">
        <f t="shared" si="13"/>
        <v>906.36581170896307</v>
      </c>
      <c r="H250">
        <v>44.467423813529997</v>
      </c>
      <c r="AL250">
        <f t="shared" si="14"/>
        <v>183.12730022798229</v>
      </c>
    </row>
    <row r="251" spans="1:38">
      <c r="A251">
        <v>74700</v>
      </c>
      <c r="B251" s="3">
        <v>886</v>
      </c>
      <c r="C251">
        <v>-9.5668675352345893</v>
      </c>
      <c r="D251">
        <f t="shared" si="12"/>
        <v>-19.133735070469179</v>
      </c>
      <c r="E251">
        <v>100.56681733366599</v>
      </c>
      <c r="F251">
        <f t="shared" si="15"/>
        <v>0.14049507844100617</v>
      </c>
      <c r="G251">
        <f t="shared" si="13"/>
        <v>905.10135600299395</v>
      </c>
      <c r="H251">
        <v>45.233324708005497</v>
      </c>
      <c r="AL251">
        <f t="shared" si="14"/>
        <v>182.83170108839693</v>
      </c>
    </row>
    <row r="252" spans="1:38">
      <c r="A252">
        <v>75000</v>
      </c>
      <c r="B252" s="3">
        <v>885</v>
      </c>
      <c r="C252">
        <v>-9.1590377132948593</v>
      </c>
      <c r="D252">
        <f t="shared" si="12"/>
        <v>-18.318075426589719</v>
      </c>
      <c r="E252">
        <v>100.365101138189</v>
      </c>
      <c r="F252">
        <f t="shared" si="15"/>
        <v>0.20171619547699038</v>
      </c>
      <c r="G252">
        <f t="shared" si="13"/>
        <v>903.28591024370098</v>
      </c>
      <c r="H252">
        <v>45.959316953195803</v>
      </c>
      <c r="AL252">
        <f t="shared" si="14"/>
        <v>182.40749568588313</v>
      </c>
    </row>
    <row r="253" spans="1:38">
      <c r="A253">
        <v>75300</v>
      </c>
      <c r="B253" s="3">
        <v>888</v>
      </c>
      <c r="C253">
        <v>-6.8689057488092304</v>
      </c>
      <c r="D253">
        <f t="shared" si="12"/>
        <v>-13.737811497618461</v>
      </c>
      <c r="E253">
        <v>100.18951317614901</v>
      </c>
      <c r="F253">
        <f t="shared" si="15"/>
        <v>0.17558796203999805</v>
      </c>
      <c r="G253">
        <f t="shared" si="13"/>
        <v>901.70561858534109</v>
      </c>
      <c r="H253">
        <v>46.575721794290999</v>
      </c>
      <c r="AL253">
        <f t="shared" si="14"/>
        <v>182.03843121869861</v>
      </c>
    </row>
    <row r="254" spans="1:38">
      <c r="A254">
        <v>75600</v>
      </c>
      <c r="B254" s="3">
        <v>894</v>
      </c>
      <c r="C254">
        <v>-3.8237150935783402</v>
      </c>
      <c r="D254">
        <f t="shared" si="12"/>
        <v>-7.6474301871566803</v>
      </c>
      <c r="E254">
        <v>100.17945722537399</v>
      </c>
      <c r="F254">
        <f t="shared" si="15"/>
        <v>1.0055950775011979E-2</v>
      </c>
      <c r="G254">
        <f t="shared" si="13"/>
        <v>901.61511502836595</v>
      </c>
      <c r="H254">
        <v>46.983128683993101</v>
      </c>
      <c r="AL254">
        <f t="shared" si="14"/>
        <v>182.01730029690859</v>
      </c>
    </row>
    <row r="255" spans="1:38">
      <c r="A255">
        <v>75900</v>
      </c>
      <c r="B255" s="3">
        <v>895</v>
      </c>
      <c r="C255">
        <v>-3.6761583343287501</v>
      </c>
      <c r="D255">
        <f t="shared" si="12"/>
        <v>-7.3523166686575001</v>
      </c>
      <c r="E255">
        <v>100.25779511504101</v>
      </c>
      <c r="F255">
        <f t="shared" si="15"/>
        <v>7.8337889667011495E-2</v>
      </c>
      <c r="G255">
        <f t="shared" si="13"/>
        <v>902.32015603536911</v>
      </c>
      <c r="H255">
        <v>47.274094574554397</v>
      </c>
      <c r="AL255">
        <f t="shared" si="14"/>
        <v>182.18193009316715</v>
      </c>
    </row>
    <row r="256" spans="1:38">
      <c r="A256">
        <v>76200</v>
      </c>
      <c r="B256" s="3">
        <v>893</v>
      </c>
      <c r="C256">
        <v>-4.6548901207491999</v>
      </c>
      <c r="D256">
        <f t="shared" si="12"/>
        <v>-9.3097802414983999</v>
      </c>
      <c r="E256">
        <v>100.25308388173001</v>
      </c>
      <c r="F256">
        <f t="shared" si="15"/>
        <v>4.7112333109993187E-3</v>
      </c>
      <c r="G256">
        <f t="shared" si="13"/>
        <v>902.2777549355701</v>
      </c>
      <c r="H256">
        <v>47.600221571328099</v>
      </c>
      <c r="AL256">
        <f t="shared" si="14"/>
        <v>182.17202825829472</v>
      </c>
    </row>
    <row r="257" spans="1:38">
      <c r="A257">
        <v>76500</v>
      </c>
      <c r="B257" s="3">
        <v>892</v>
      </c>
      <c r="C257">
        <v>-4.7084291376724599</v>
      </c>
      <c r="D257">
        <f t="shared" si="12"/>
        <v>-9.4168582753449197</v>
      </c>
      <c r="E257">
        <v>100.15387451123399</v>
      </c>
      <c r="F257">
        <f t="shared" si="15"/>
        <v>9.9209370496012639E-2</v>
      </c>
      <c r="G257">
        <f t="shared" si="13"/>
        <v>901.38487060110594</v>
      </c>
      <c r="H257">
        <v>47.963986545369202</v>
      </c>
      <c r="AL257">
        <f t="shared" si="14"/>
        <v>181.96354510944727</v>
      </c>
    </row>
    <row r="258" spans="1:38">
      <c r="A258">
        <v>76800</v>
      </c>
      <c r="B258" s="3">
        <v>889</v>
      </c>
      <c r="C258">
        <v>-5.3684267323830701</v>
      </c>
      <c r="D258">
        <f t="shared" ref="D258:D321" si="16">C258*$K$3</f>
        <v>-10.73685346476614</v>
      </c>
      <c r="E258">
        <v>99.967234200651006</v>
      </c>
      <c r="F258">
        <f t="shared" si="15"/>
        <v>0.18664031058298747</v>
      </c>
      <c r="G258">
        <f t="shared" si="13"/>
        <v>899.70510780585903</v>
      </c>
      <c r="H258">
        <v>48.356964406059703</v>
      </c>
      <c r="AL258">
        <f t="shared" si="14"/>
        <v>181.57148657303722</v>
      </c>
    </row>
    <row r="259" spans="1:38">
      <c r="A259">
        <v>77100</v>
      </c>
      <c r="B259" s="3">
        <v>890</v>
      </c>
      <c r="C259">
        <v>-3.9492219682862602</v>
      </c>
      <c r="D259">
        <f t="shared" si="16"/>
        <v>-7.8984439365725203</v>
      </c>
      <c r="E259">
        <v>99.762965698651598</v>
      </c>
      <c r="F259">
        <f t="shared" si="15"/>
        <v>0.20426850199940816</v>
      </c>
      <c r="G259">
        <f t="shared" ref="G259:G322" si="17">E259*$J$3</f>
        <v>897.86669128786434</v>
      </c>
      <c r="H259">
        <v>48.715066587050401</v>
      </c>
      <c r="AL259">
        <f t="shared" ref="AL259:AL322" si="18">$AE$26*E259^2+$AF$26*E259+$AG$26</f>
        <v>181.14263159905641</v>
      </c>
    </row>
    <row r="260" spans="1:38">
      <c r="A260">
        <v>77400</v>
      </c>
      <c r="B260" s="3">
        <v>891</v>
      </c>
      <c r="C260">
        <v>-2.8365179807394298</v>
      </c>
      <c r="D260">
        <f t="shared" si="16"/>
        <v>-5.6730359614788597</v>
      </c>
      <c r="E260">
        <v>99.626821923164798</v>
      </c>
      <c r="F260">
        <f t="shared" ref="F260:F323" si="19">ABS(E260-E259)</f>
        <v>0.13614377548680068</v>
      </c>
      <c r="G260">
        <f t="shared" si="17"/>
        <v>896.64139730848319</v>
      </c>
      <c r="H260">
        <v>48.975680789777599</v>
      </c>
      <c r="AL260">
        <f t="shared" si="18"/>
        <v>180.85693777363255</v>
      </c>
    </row>
    <row r="261" spans="1:38">
      <c r="A261">
        <v>77700</v>
      </c>
      <c r="B261" s="3">
        <v>886</v>
      </c>
      <c r="C261">
        <v>-4.4302421991263801</v>
      </c>
      <c r="D261">
        <f t="shared" si="16"/>
        <v>-8.8604843982527601</v>
      </c>
      <c r="E261">
        <v>99.425474599414898</v>
      </c>
      <c r="F261">
        <f t="shared" si="19"/>
        <v>0.20134732374989994</v>
      </c>
      <c r="G261">
        <f t="shared" si="17"/>
        <v>894.82927139473406</v>
      </c>
      <c r="H261">
        <v>49.261987467879599</v>
      </c>
      <c r="AL261">
        <f t="shared" si="18"/>
        <v>180.43461489097749</v>
      </c>
    </row>
    <row r="262" spans="1:38">
      <c r="A262">
        <v>78000</v>
      </c>
      <c r="B262" s="3">
        <v>885</v>
      </c>
      <c r="C262">
        <v>-3.6724519062158199</v>
      </c>
      <c r="D262">
        <f t="shared" si="16"/>
        <v>-7.3449038124316397</v>
      </c>
      <c r="E262">
        <v>99.145971852826804</v>
      </c>
      <c r="F262">
        <f t="shared" si="19"/>
        <v>0.27950274658809349</v>
      </c>
      <c r="G262">
        <f t="shared" si="17"/>
        <v>892.31374667544128</v>
      </c>
      <c r="H262">
        <v>49.574605180320503</v>
      </c>
      <c r="AL262">
        <f t="shared" si="18"/>
        <v>179.84875527038406</v>
      </c>
    </row>
    <row r="263" spans="1:38">
      <c r="A263">
        <v>78300</v>
      </c>
      <c r="B263" s="3">
        <v>885</v>
      </c>
      <c r="C263">
        <v>-2.6035122569990801</v>
      </c>
      <c r="D263">
        <f t="shared" si="16"/>
        <v>-5.2070245139981601</v>
      </c>
      <c r="E263">
        <v>98.908446396710204</v>
      </c>
      <c r="F263">
        <f t="shared" si="19"/>
        <v>0.23752545611660025</v>
      </c>
      <c r="G263">
        <f t="shared" si="17"/>
        <v>890.17601757039188</v>
      </c>
      <c r="H263">
        <v>49.815495791223697</v>
      </c>
      <c r="AL263">
        <f t="shared" si="18"/>
        <v>179.35124248190596</v>
      </c>
    </row>
    <row r="264" spans="1:38">
      <c r="A264">
        <v>78600</v>
      </c>
      <c r="B264" s="3">
        <v>874</v>
      </c>
      <c r="C264">
        <v>-6.2756090719229203</v>
      </c>
      <c r="D264">
        <f t="shared" si="16"/>
        <v>-12.551218143845841</v>
      </c>
      <c r="E264">
        <v>98.502334269353497</v>
      </c>
      <c r="F264">
        <f t="shared" si="19"/>
        <v>0.40611212735670676</v>
      </c>
      <c r="G264">
        <f t="shared" si="17"/>
        <v>886.52100842418145</v>
      </c>
      <c r="H264">
        <v>50.169760872476502</v>
      </c>
      <c r="AL264">
        <f t="shared" si="18"/>
        <v>178.50137817957813</v>
      </c>
    </row>
    <row r="265" spans="1:38">
      <c r="A265">
        <v>78900</v>
      </c>
      <c r="B265" s="3">
        <v>883</v>
      </c>
      <c r="C265">
        <v>-0.28446088912273798</v>
      </c>
      <c r="D265">
        <f t="shared" si="16"/>
        <v>-0.56892177824547596</v>
      </c>
      <c r="E265">
        <v>98.170902543332204</v>
      </c>
      <c r="F265">
        <f t="shared" si="19"/>
        <v>0.33143172602129312</v>
      </c>
      <c r="G265">
        <f t="shared" si="17"/>
        <v>883.53812288998984</v>
      </c>
      <c r="H265">
        <v>50.408676985934498</v>
      </c>
      <c r="AL265">
        <f t="shared" si="18"/>
        <v>177.80851122504302</v>
      </c>
    </row>
    <row r="266" spans="1:38">
      <c r="A266">
        <v>79200</v>
      </c>
      <c r="B266" s="3">
        <v>883</v>
      </c>
      <c r="C266">
        <v>3.7264294386816298E-2</v>
      </c>
      <c r="D266">
        <f t="shared" si="16"/>
        <v>7.4528588773632595E-2</v>
      </c>
      <c r="E266">
        <v>98.099457252880796</v>
      </c>
      <c r="F266">
        <f t="shared" si="19"/>
        <v>7.1445290451407573E-2</v>
      </c>
      <c r="G266">
        <f t="shared" si="17"/>
        <v>882.8951152759272</v>
      </c>
      <c r="H266">
        <v>50.417400870226999</v>
      </c>
      <c r="AL266">
        <f t="shared" si="18"/>
        <v>177.65923709732965</v>
      </c>
    </row>
    <row r="267" spans="1:38">
      <c r="A267">
        <v>79500</v>
      </c>
      <c r="B267" s="3">
        <v>882</v>
      </c>
      <c r="C267">
        <v>-0.15943543837937901</v>
      </c>
      <c r="D267">
        <f t="shared" si="16"/>
        <v>-0.31887087675875803</v>
      </c>
      <c r="E267">
        <v>98.032067855791993</v>
      </c>
      <c r="F267">
        <f t="shared" si="19"/>
        <v>6.7389397088803094E-2</v>
      </c>
      <c r="G267">
        <f t="shared" si="17"/>
        <v>882.28861070212793</v>
      </c>
      <c r="H267">
        <v>50.422654216253797</v>
      </c>
      <c r="AL267">
        <f t="shared" si="18"/>
        <v>177.51846450670396</v>
      </c>
    </row>
    <row r="268" spans="1:38">
      <c r="A268">
        <v>79800</v>
      </c>
      <c r="B268" s="3">
        <v>885</v>
      </c>
      <c r="C268">
        <v>1.3492076326831901</v>
      </c>
      <c r="D268">
        <f t="shared" si="16"/>
        <v>2.6984152653663802</v>
      </c>
      <c r="E268">
        <v>98.0301282346162</v>
      </c>
      <c r="F268">
        <f t="shared" si="19"/>
        <v>1.9396211757936044E-3</v>
      </c>
      <c r="G268">
        <f t="shared" si="17"/>
        <v>882.2711541115458</v>
      </c>
      <c r="H268">
        <v>50.372476365046801</v>
      </c>
      <c r="AL268">
        <f t="shared" si="18"/>
        <v>177.51441314242507</v>
      </c>
    </row>
    <row r="269" spans="1:38">
      <c r="A269">
        <v>80100</v>
      </c>
      <c r="B269" s="3">
        <v>890</v>
      </c>
      <c r="C269">
        <v>3.1108398273283999</v>
      </c>
      <c r="D269">
        <f t="shared" si="16"/>
        <v>6.2216796546567998</v>
      </c>
      <c r="E269">
        <v>98.194185761587903</v>
      </c>
      <c r="F269">
        <f t="shared" si="19"/>
        <v>0.16405752697170328</v>
      </c>
      <c r="G269">
        <f t="shared" si="17"/>
        <v>883.74767185429118</v>
      </c>
      <c r="H269">
        <v>50.194461703956399</v>
      </c>
      <c r="AL269">
        <f t="shared" si="18"/>
        <v>177.85716443799893</v>
      </c>
    </row>
    <row r="270" spans="1:38">
      <c r="A270">
        <v>80400</v>
      </c>
      <c r="B270" s="3">
        <v>880</v>
      </c>
      <c r="C270">
        <v>-1.97084079898262</v>
      </c>
      <c r="D270">
        <f t="shared" si="16"/>
        <v>-3.94168159796524</v>
      </c>
      <c r="E270">
        <v>98.212406997971897</v>
      </c>
      <c r="F270">
        <f t="shared" si="19"/>
        <v>1.8221236383993755E-2</v>
      </c>
      <c r="G270">
        <f t="shared" si="17"/>
        <v>883.9116629817471</v>
      </c>
      <c r="H270">
        <v>50.163533817747698</v>
      </c>
      <c r="AL270">
        <f t="shared" si="18"/>
        <v>177.89524221484547</v>
      </c>
    </row>
    <row r="271" spans="1:38">
      <c r="A271">
        <v>80700</v>
      </c>
      <c r="B271" s="3">
        <v>823</v>
      </c>
      <c r="C271">
        <v>-24.473825681550998</v>
      </c>
      <c r="D271">
        <f t="shared" si="16"/>
        <v>-48.947651363101997</v>
      </c>
      <c r="E271">
        <v>96.880065830502204</v>
      </c>
      <c r="F271">
        <f t="shared" si="19"/>
        <v>1.3323411674696928</v>
      </c>
      <c r="G271">
        <f t="shared" si="17"/>
        <v>871.92059247451982</v>
      </c>
      <c r="H271">
        <v>51.246164125918298</v>
      </c>
      <c r="AL271">
        <f t="shared" si="18"/>
        <v>175.11610639770717</v>
      </c>
    </row>
    <row r="272" spans="1:38">
      <c r="A272">
        <v>81000</v>
      </c>
      <c r="B272" s="3">
        <v>822</v>
      </c>
      <c r="C272">
        <v>-15.4562528753825</v>
      </c>
      <c r="D272">
        <f t="shared" si="16"/>
        <v>-30.912505750765</v>
      </c>
      <c r="E272">
        <v>94.764969227127196</v>
      </c>
      <c r="F272">
        <f t="shared" si="19"/>
        <v>2.115096603375008</v>
      </c>
      <c r="G272">
        <f t="shared" si="17"/>
        <v>852.88472304414472</v>
      </c>
      <c r="H272">
        <v>52.767873969692197</v>
      </c>
      <c r="AL272">
        <f t="shared" si="18"/>
        <v>170.72554218374401</v>
      </c>
    </row>
    <row r="273" spans="1:38">
      <c r="A273">
        <v>81300</v>
      </c>
      <c r="B273" s="3">
        <v>817</v>
      </c>
      <c r="C273">
        <v>-10.3631078750526</v>
      </c>
      <c r="D273">
        <f t="shared" si="16"/>
        <v>-20.726215750105201</v>
      </c>
      <c r="E273">
        <v>93.077761104181704</v>
      </c>
      <c r="F273">
        <f t="shared" si="19"/>
        <v>1.6872081229454921</v>
      </c>
      <c r="G273">
        <f t="shared" si="17"/>
        <v>837.69984993763535</v>
      </c>
      <c r="H273">
        <v>53.754531800530003</v>
      </c>
      <c r="AL273">
        <f t="shared" si="18"/>
        <v>167.24195967822328</v>
      </c>
    </row>
    <row r="274" spans="1:38">
      <c r="A274">
        <v>81600</v>
      </c>
      <c r="B274" s="3">
        <v>826</v>
      </c>
      <c r="C274">
        <v>-0.84053545359660797</v>
      </c>
      <c r="D274">
        <f t="shared" si="16"/>
        <v>-1.6810709071932159</v>
      </c>
      <c r="E274">
        <v>91.961662877014504</v>
      </c>
      <c r="F274">
        <f t="shared" si="19"/>
        <v>1.1160982271671998</v>
      </c>
      <c r="G274">
        <f t="shared" si="17"/>
        <v>827.65496589313057</v>
      </c>
      <c r="H274">
        <v>54.163115608435703</v>
      </c>
      <c r="AL274">
        <f t="shared" si="18"/>
        <v>164.94669910402845</v>
      </c>
    </row>
    <row r="275" spans="1:38">
      <c r="A275">
        <v>81900</v>
      </c>
      <c r="B275" s="3">
        <v>824</v>
      </c>
      <c r="C275">
        <v>0.98459286726872097</v>
      </c>
      <c r="D275">
        <f t="shared" si="16"/>
        <v>1.9691857345374419</v>
      </c>
      <c r="E275">
        <v>91.333954357521094</v>
      </c>
      <c r="F275">
        <f t="shared" si="19"/>
        <v>0.62770851949341022</v>
      </c>
      <c r="G275">
        <f t="shared" si="17"/>
        <v>822.00558921768982</v>
      </c>
      <c r="H275">
        <v>54.1525291838296</v>
      </c>
      <c r="AL275">
        <f t="shared" si="18"/>
        <v>163.65901510613111</v>
      </c>
    </row>
    <row r="276" spans="1:38">
      <c r="A276">
        <v>82200</v>
      </c>
      <c r="B276" s="3">
        <v>750</v>
      </c>
      <c r="C276">
        <v>-26.936183142454901</v>
      </c>
      <c r="D276">
        <f t="shared" si="16"/>
        <v>-53.872366284909802</v>
      </c>
      <c r="E276">
        <v>89.316793507152497</v>
      </c>
      <c r="F276">
        <f t="shared" si="19"/>
        <v>2.0171608503685974</v>
      </c>
      <c r="G276">
        <f t="shared" si="17"/>
        <v>803.85114156437248</v>
      </c>
      <c r="H276">
        <v>55.233741086050998</v>
      </c>
      <c r="AL276">
        <f t="shared" si="18"/>
        <v>159.53660500142337</v>
      </c>
    </row>
    <row r="277" spans="1:38">
      <c r="A277">
        <v>82500</v>
      </c>
      <c r="B277" s="3">
        <v>744</v>
      </c>
      <c r="C277">
        <v>-16.252211421563899</v>
      </c>
      <c r="D277">
        <f t="shared" si="16"/>
        <v>-32.504422843127799</v>
      </c>
      <c r="E277">
        <v>86.275841080973393</v>
      </c>
      <c r="F277">
        <f t="shared" si="19"/>
        <v>3.0409524261791034</v>
      </c>
      <c r="G277">
        <f t="shared" si="17"/>
        <v>776.4825697287605</v>
      </c>
      <c r="H277">
        <v>56.874326104214703</v>
      </c>
      <c r="AL277">
        <f t="shared" si="18"/>
        <v>153.36688611579257</v>
      </c>
    </row>
    <row r="278" spans="1:38">
      <c r="A278">
        <v>82800</v>
      </c>
      <c r="B278" s="3">
        <v>744</v>
      </c>
      <c r="C278">
        <v>-6.0655557257882098</v>
      </c>
      <c r="D278">
        <f t="shared" si="16"/>
        <v>-12.13111145157642</v>
      </c>
      <c r="E278">
        <v>84.012274457021306</v>
      </c>
      <c r="F278">
        <f t="shared" si="19"/>
        <v>2.2635666239520873</v>
      </c>
      <c r="G278">
        <f t="shared" si="17"/>
        <v>756.1104701131917</v>
      </c>
      <c r="H278">
        <v>57.709892661463002</v>
      </c>
      <c r="AL278">
        <f t="shared" si="18"/>
        <v>148.80950213768438</v>
      </c>
    </row>
    <row r="279" spans="1:38">
      <c r="A279">
        <v>83100</v>
      </c>
      <c r="B279" s="3">
        <v>745</v>
      </c>
      <c r="C279">
        <v>1.18937979111495</v>
      </c>
      <c r="D279">
        <f t="shared" si="16"/>
        <v>2.3787595822298999</v>
      </c>
      <c r="E279">
        <v>82.511274701304103</v>
      </c>
      <c r="F279">
        <f t="shared" si="19"/>
        <v>1.5009997557172028</v>
      </c>
      <c r="G279">
        <f t="shared" si="17"/>
        <v>742.60147231173687</v>
      </c>
      <c r="H279">
        <v>57.878129806888097</v>
      </c>
      <c r="AL279">
        <f t="shared" si="18"/>
        <v>145.80396808847235</v>
      </c>
    </row>
    <row r="280" spans="1:38">
      <c r="A280">
        <v>83400</v>
      </c>
      <c r="B280" s="3">
        <v>744</v>
      </c>
      <c r="C280">
        <v>4.9706961386311699</v>
      </c>
      <c r="D280">
        <f t="shared" si="16"/>
        <v>9.9413922772623398</v>
      </c>
      <c r="E280">
        <v>81.559940159106702</v>
      </c>
      <c r="F280">
        <f t="shared" si="19"/>
        <v>0.95133454219740088</v>
      </c>
      <c r="G280">
        <f t="shared" si="17"/>
        <v>734.03946143196026</v>
      </c>
      <c r="H280">
        <v>57.6279194309868</v>
      </c>
      <c r="AL280">
        <f t="shared" si="18"/>
        <v>143.90588159547221</v>
      </c>
    </row>
    <row r="281" spans="1:38">
      <c r="A281">
        <v>83700</v>
      </c>
      <c r="B281" s="3">
        <v>742</v>
      </c>
      <c r="C281">
        <v>6.74608141841105</v>
      </c>
      <c r="D281">
        <f t="shared" si="16"/>
        <v>13.4921628368221</v>
      </c>
      <c r="E281">
        <v>80.943230541594602</v>
      </c>
      <c r="F281">
        <f t="shared" si="19"/>
        <v>0.61670961751210029</v>
      </c>
      <c r="G281">
        <f t="shared" si="17"/>
        <v>728.48907487435145</v>
      </c>
      <c r="H281">
        <v>57.167499005238597</v>
      </c>
      <c r="AL281">
        <f t="shared" si="18"/>
        <v>142.67826111283512</v>
      </c>
    </row>
    <row r="282" spans="1:38">
      <c r="A282">
        <v>84000</v>
      </c>
      <c r="B282" s="3">
        <v>756</v>
      </c>
      <c r="C282">
        <v>13.9222263634369</v>
      </c>
      <c r="D282">
        <f t="shared" si="16"/>
        <v>27.844452726873801</v>
      </c>
      <c r="E282">
        <v>80.9040288468819</v>
      </c>
      <c r="F282">
        <f t="shared" si="19"/>
        <v>3.9201694712701851E-2</v>
      </c>
      <c r="G282">
        <f t="shared" si="17"/>
        <v>728.13625962193714</v>
      </c>
      <c r="H282">
        <v>56.342148385867397</v>
      </c>
      <c r="AL282">
        <f t="shared" si="18"/>
        <v>142.60030152292848</v>
      </c>
    </row>
    <row r="283" spans="1:38">
      <c r="A283">
        <v>84300</v>
      </c>
      <c r="B283" s="3">
        <v>758</v>
      </c>
      <c r="C283">
        <v>13.0263377092199</v>
      </c>
      <c r="D283">
        <f t="shared" si="16"/>
        <v>26.052675418439801</v>
      </c>
      <c r="E283">
        <v>81.325357211472394</v>
      </c>
      <c r="F283">
        <f t="shared" si="19"/>
        <v>0.42132836459049372</v>
      </c>
      <c r="G283">
        <f t="shared" si="17"/>
        <v>731.9282149032515</v>
      </c>
      <c r="H283">
        <v>55.295926427209601</v>
      </c>
      <c r="AL283">
        <f t="shared" si="18"/>
        <v>143.43865926814223</v>
      </c>
    </row>
    <row r="284" spans="1:38">
      <c r="A284">
        <v>84600</v>
      </c>
      <c r="B284" s="3">
        <v>761</v>
      </c>
      <c r="C284">
        <v>12.264336752949699</v>
      </c>
      <c r="D284">
        <f t="shared" si="16"/>
        <v>24.528673505899398</v>
      </c>
      <c r="E284">
        <v>81.827988680468096</v>
      </c>
      <c r="F284">
        <f t="shared" si="19"/>
        <v>0.50263146899570188</v>
      </c>
      <c r="G284">
        <f t="shared" si="17"/>
        <v>736.4518981242129</v>
      </c>
      <c r="H284">
        <v>54.313817690717997</v>
      </c>
      <c r="AL284">
        <f t="shared" si="18"/>
        <v>144.44015181518441</v>
      </c>
    </row>
    <row r="285" spans="1:38">
      <c r="A285">
        <v>84900</v>
      </c>
      <c r="B285" s="3">
        <v>761</v>
      </c>
      <c r="C285">
        <v>10.031604425304501</v>
      </c>
      <c r="D285">
        <f t="shared" si="16"/>
        <v>20.063208850609001</v>
      </c>
      <c r="E285">
        <v>82.324131777686205</v>
      </c>
      <c r="F285">
        <f t="shared" si="19"/>
        <v>0.49614309721810912</v>
      </c>
      <c r="G285">
        <f t="shared" si="17"/>
        <v>740.9171859991759</v>
      </c>
      <c r="H285">
        <v>53.452722207647199</v>
      </c>
      <c r="AL285">
        <f t="shared" si="18"/>
        <v>145.43016547242291</v>
      </c>
    </row>
    <row r="286" spans="1:38">
      <c r="A286">
        <v>85200</v>
      </c>
      <c r="B286" s="3">
        <v>760</v>
      </c>
      <c r="C286">
        <v>7.7670385661807702</v>
      </c>
      <c r="D286">
        <f t="shared" si="16"/>
        <v>15.53407713236154</v>
      </c>
      <c r="E286">
        <v>82.716236656266901</v>
      </c>
      <c r="F286">
        <f t="shared" si="19"/>
        <v>0.39210487858069598</v>
      </c>
      <c r="G286">
        <f t="shared" si="17"/>
        <v>744.44612990640212</v>
      </c>
      <c r="H286">
        <v>52.766919269646202</v>
      </c>
      <c r="AL286">
        <f t="shared" si="18"/>
        <v>146.2135977862547</v>
      </c>
    </row>
    <row r="287" spans="1:38">
      <c r="A287">
        <v>85500</v>
      </c>
      <c r="B287" s="3">
        <v>758</v>
      </c>
      <c r="C287">
        <v>5.58253477499927</v>
      </c>
      <c r="D287">
        <f t="shared" si="16"/>
        <v>11.16506954999854</v>
      </c>
      <c r="E287">
        <v>82.979446710633397</v>
      </c>
      <c r="F287">
        <f t="shared" si="19"/>
        <v>0.26321005436649614</v>
      </c>
      <c r="G287">
        <f t="shared" si="17"/>
        <v>746.81502039570057</v>
      </c>
      <c r="H287">
        <v>52.2541208335916</v>
      </c>
      <c r="AL287">
        <f t="shared" si="18"/>
        <v>146.74000044734404</v>
      </c>
    </row>
    <row r="288" spans="1:38">
      <c r="A288">
        <v>85800</v>
      </c>
      <c r="B288" s="3">
        <v>761</v>
      </c>
      <c r="C288">
        <v>5.9403751579810802</v>
      </c>
      <c r="D288">
        <f t="shared" si="16"/>
        <v>11.88075031596216</v>
      </c>
      <c r="E288">
        <v>83.233223787618698</v>
      </c>
      <c r="F288">
        <f t="shared" si="19"/>
        <v>0.25377707698530116</v>
      </c>
      <c r="G288">
        <f t="shared" si="17"/>
        <v>749.09901408856831</v>
      </c>
      <c r="H288">
        <v>51.804909212978799</v>
      </c>
      <c r="AL288">
        <f t="shared" si="18"/>
        <v>147.24792146922746</v>
      </c>
    </row>
    <row r="289" spans="1:38">
      <c r="A289">
        <v>86100</v>
      </c>
      <c r="B289" s="3">
        <v>763</v>
      </c>
      <c r="C289">
        <v>5.4998874242890299</v>
      </c>
      <c r="D289">
        <f t="shared" si="16"/>
        <v>10.99977484857806</v>
      </c>
      <c r="E289">
        <v>83.553315295396899</v>
      </c>
      <c r="F289">
        <f t="shared" si="19"/>
        <v>0.32009150777820139</v>
      </c>
      <c r="G289">
        <f t="shared" si="17"/>
        <v>751.97983765857214</v>
      </c>
      <c r="H289">
        <v>51.361213666440499</v>
      </c>
      <c r="AL289">
        <f t="shared" si="18"/>
        <v>147.88910441794638</v>
      </c>
    </row>
    <row r="290" spans="1:38">
      <c r="A290">
        <v>86400</v>
      </c>
      <c r="B290" s="3">
        <v>761</v>
      </c>
      <c r="C290">
        <v>3.3746529994568402</v>
      </c>
      <c r="D290">
        <f t="shared" si="16"/>
        <v>6.7493059989136803</v>
      </c>
      <c r="E290">
        <v>83.803366866672107</v>
      </c>
      <c r="F290">
        <f t="shared" si="19"/>
        <v>0.25005157127520761</v>
      </c>
      <c r="G290">
        <f t="shared" si="17"/>
        <v>754.23030180004901</v>
      </c>
      <c r="H290">
        <v>51.0223105787341</v>
      </c>
      <c r="AL290">
        <f t="shared" si="18"/>
        <v>148.39040562505105</v>
      </c>
    </row>
    <row r="291" spans="1:38">
      <c r="A291">
        <v>86700</v>
      </c>
      <c r="B291" s="3">
        <v>763</v>
      </c>
      <c r="C291">
        <v>3.4702862412647102</v>
      </c>
      <c r="D291">
        <f t="shared" si="16"/>
        <v>6.9405724825294204</v>
      </c>
      <c r="E291">
        <v>84.004308049647605</v>
      </c>
      <c r="F291">
        <f t="shared" si="19"/>
        <v>0.20094118297549812</v>
      </c>
      <c r="G291">
        <f t="shared" si="17"/>
        <v>756.03877244682849</v>
      </c>
      <c r="H291">
        <v>50.755876837651897</v>
      </c>
      <c r="AL291">
        <f t="shared" si="18"/>
        <v>148.7935157796359</v>
      </c>
    </row>
    <row r="292" spans="1:38">
      <c r="A292">
        <v>87000</v>
      </c>
      <c r="B292" s="3">
        <v>762</v>
      </c>
      <c r="C292">
        <v>2.1758169058687602</v>
      </c>
      <c r="D292">
        <f t="shared" si="16"/>
        <v>4.3516338117375204</v>
      </c>
      <c r="E292">
        <v>84.180857235923398</v>
      </c>
      <c r="F292">
        <f t="shared" si="19"/>
        <v>0.17654918627579264</v>
      </c>
      <c r="G292">
        <f t="shared" si="17"/>
        <v>757.62771512331062</v>
      </c>
      <c r="H292">
        <v>50.540123384292997</v>
      </c>
      <c r="AL292">
        <f t="shared" si="18"/>
        <v>149.14788780488354</v>
      </c>
    </row>
    <row r="293" spans="1:38">
      <c r="A293">
        <v>87300</v>
      </c>
      <c r="B293" s="3">
        <v>762</v>
      </c>
      <c r="C293">
        <v>1.6538062096139701</v>
      </c>
      <c r="D293">
        <f t="shared" si="16"/>
        <v>3.3076124192279401</v>
      </c>
      <c r="E293">
        <v>84.296847853232407</v>
      </c>
      <c r="F293">
        <f t="shared" si="19"/>
        <v>0.11599061730900928</v>
      </c>
      <c r="G293">
        <f t="shared" si="17"/>
        <v>758.67163067909166</v>
      </c>
      <c r="H293">
        <v>50.392768971928703</v>
      </c>
      <c r="AL293">
        <f t="shared" si="18"/>
        <v>149.38080504654781</v>
      </c>
    </row>
    <row r="294" spans="1:38">
      <c r="A294">
        <v>87600</v>
      </c>
      <c r="B294" s="3">
        <v>762</v>
      </c>
      <c r="C294">
        <v>1.2469924055542501</v>
      </c>
      <c r="D294">
        <f t="shared" si="16"/>
        <v>2.4939848111085001</v>
      </c>
      <c r="E294">
        <v>84.387244877404001</v>
      </c>
      <c r="F294">
        <f t="shared" si="19"/>
        <v>9.0397024171593898E-2</v>
      </c>
      <c r="G294">
        <f t="shared" si="17"/>
        <v>759.48520389663599</v>
      </c>
      <c r="H294">
        <v>50.281190551860803</v>
      </c>
      <c r="AL294">
        <f t="shared" si="18"/>
        <v>149.56238313137891</v>
      </c>
    </row>
    <row r="295" spans="1:38">
      <c r="A295">
        <v>87900</v>
      </c>
      <c r="B295" s="3">
        <v>763</v>
      </c>
      <c r="C295">
        <v>1.3317010220030701</v>
      </c>
      <c r="D295">
        <f t="shared" si="16"/>
        <v>2.6634020440061401</v>
      </c>
      <c r="E295">
        <v>84.479521531438394</v>
      </c>
      <c r="F295">
        <f t="shared" si="19"/>
        <v>9.2276654034392891E-2</v>
      </c>
      <c r="G295">
        <f t="shared" si="17"/>
        <v>760.31569378294557</v>
      </c>
      <c r="H295">
        <v>50.180702412703802</v>
      </c>
      <c r="AL295">
        <f t="shared" si="18"/>
        <v>149.74778607498897</v>
      </c>
    </row>
    <row r="296" spans="1:38">
      <c r="A296">
        <v>88200</v>
      </c>
      <c r="B296" s="3">
        <v>764</v>
      </c>
      <c r="C296">
        <v>1.32577404382202</v>
      </c>
      <c r="D296">
        <f t="shared" si="16"/>
        <v>2.65154808764404</v>
      </c>
      <c r="E296">
        <v>84.591942387062502</v>
      </c>
      <c r="F296">
        <f t="shared" si="19"/>
        <v>0.11242085562410864</v>
      </c>
      <c r="G296">
        <f t="shared" si="17"/>
        <v>761.32748148356256</v>
      </c>
      <c r="H296">
        <v>50.077410645020301</v>
      </c>
      <c r="AL296">
        <f t="shared" si="18"/>
        <v>149.97373019805337</v>
      </c>
    </row>
    <row r="297" spans="1:38">
      <c r="A297">
        <v>88500</v>
      </c>
      <c r="B297" s="3">
        <v>765</v>
      </c>
      <c r="C297">
        <v>1.2624461315211799</v>
      </c>
      <c r="D297">
        <f t="shared" si="16"/>
        <v>2.5248922630423598</v>
      </c>
      <c r="E297">
        <v>84.717117881857405</v>
      </c>
      <c r="F297">
        <f t="shared" si="19"/>
        <v>0.12517549479490242</v>
      </c>
      <c r="G297">
        <f t="shared" si="17"/>
        <v>762.45406093671659</v>
      </c>
      <c r="H297">
        <v>49.976977620476497</v>
      </c>
      <c r="AL297">
        <f t="shared" si="18"/>
        <v>150.225395650579</v>
      </c>
    </row>
    <row r="298" spans="1:38">
      <c r="A298">
        <v>88800</v>
      </c>
      <c r="B298" s="3">
        <v>765</v>
      </c>
      <c r="C298">
        <v>0.76527157897561804</v>
      </c>
      <c r="D298">
        <f t="shared" si="16"/>
        <v>1.5305431579512361</v>
      </c>
      <c r="E298">
        <v>84.827597703596595</v>
      </c>
      <c r="F298">
        <f t="shared" si="19"/>
        <v>0.11047982173919024</v>
      </c>
      <c r="G298">
        <f t="shared" si="17"/>
        <v>763.44837933236931</v>
      </c>
      <c r="H298">
        <v>49.8995973798161</v>
      </c>
      <c r="AL298">
        <f t="shared" si="18"/>
        <v>150.44759157760686</v>
      </c>
    </row>
    <row r="299" spans="1:38">
      <c r="A299">
        <v>89100</v>
      </c>
      <c r="B299" s="3">
        <v>764</v>
      </c>
      <c r="C299">
        <v>1.35939402516878E-2</v>
      </c>
      <c r="D299">
        <f t="shared" si="16"/>
        <v>2.7187880503375599E-2</v>
      </c>
      <c r="E299">
        <v>84.883526371526301</v>
      </c>
      <c r="F299">
        <f t="shared" si="19"/>
        <v>5.5928667929705966E-2</v>
      </c>
      <c r="G299">
        <f t="shared" si="17"/>
        <v>763.95173734373668</v>
      </c>
      <c r="H299">
        <v>49.8715065029605</v>
      </c>
      <c r="AL299">
        <f t="shared" si="18"/>
        <v>150.56010198067239</v>
      </c>
    </row>
    <row r="300" spans="1:38">
      <c r="A300">
        <v>89400</v>
      </c>
      <c r="B300" s="3">
        <v>763</v>
      </c>
      <c r="C300">
        <v>-0.46651296807367798</v>
      </c>
      <c r="D300">
        <f t="shared" si="16"/>
        <v>-0.93302593614735596</v>
      </c>
      <c r="E300">
        <v>84.879105759940103</v>
      </c>
      <c r="F300">
        <f t="shared" si="19"/>
        <v>4.4206115861982198E-3</v>
      </c>
      <c r="G300">
        <f t="shared" si="17"/>
        <v>763.91195183946093</v>
      </c>
      <c r="H300">
        <v>49.890504918102003</v>
      </c>
      <c r="AL300">
        <f t="shared" si="18"/>
        <v>150.5512084730594</v>
      </c>
    </row>
    <row r="301" spans="1:38">
      <c r="A301">
        <v>89700</v>
      </c>
      <c r="B301" s="3">
        <v>763</v>
      </c>
      <c r="C301">
        <v>-0.35142701617484601</v>
      </c>
      <c r="D301">
        <f t="shared" si="16"/>
        <v>-0.70285403234969202</v>
      </c>
      <c r="E301">
        <v>84.853528767662993</v>
      </c>
      <c r="F301">
        <f t="shared" si="19"/>
        <v>2.5576992277109412E-2</v>
      </c>
      <c r="G301">
        <f t="shared" si="17"/>
        <v>763.68175890896691</v>
      </c>
      <c r="H301">
        <v>49.921961588368902</v>
      </c>
      <c r="AL301">
        <f t="shared" si="18"/>
        <v>150.49975422241624</v>
      </c>
    </row>
    <row r="302" spans="1:38">
      <c r="A302">
        <v>90000</v>
      </c>
      <c r="B302" s="3">
        <v>763</v>
      </c>
      <c r="C302">
        <v>-0.26209620933523903</v>
      </c>
      <c r="D302">
        <f t="shared" si="16"/>
        <v>-0.52419241867047806</v>
      </c>
      <c r="E302">
        <v>84.833678821372899</v>
      </c>
      <c r="F302">
        <f t="shared" si="19"/>
        <v>1.9849946290094067E-2</v>
      </c>
      <c r="G302">
        <f t="shared" si="17"/>
        <v>763.50310939235612</v>
      </c>
      <c r="H302">
        <v>49.945545851707799</v>
      </c>
      <c r="AL302">
        <f t="shared" si="18"/>
        <v>150.45982393458917</v>
      </c>
    </row>
    <row r="303" spans="1:38">
      <c r="A303">
        <v>90300</v>
      </c>
      <c r="B303" s="3">
        <v>762</v>
      </c>
      <c r="C303">
        <v>-0.59354286586705396</v>
      </c>
      <c r="D303">
        <f t="shared" si="16"/>
        <v>-1.1870857317341079</v>
      </c>
      <c r="E303">
        <v>84.7962291927671</v>
      </c>
      <c r="F303">
        <f t="shared" si="19"/>
        <v>3.7449628605799035E-2</v>
      </c>
      <c r="G303">
        <f t="shared" si="17"/>
        <v>763.1660627349039</v>
      </c>
      <c r="H303">
        <v>49.979759373016499</v>
      </c>
      <c r="AL303">
        <f t="shared" si="18"/>
        <v>150.38449628083762</v>
      </c>
    </row>
    <row r="304" spans="1:38">
      <c r="A304">
        <v>90600</v>
      </c>
      <c r="B304" s="3">
        <v>763</v>
      </c>
      <c r="C304">
        <v>2.2314546327270601E-2</v>
      </c>
      <c r="D304">
        <f t="shared" si="16"/>
        <v>4.4629092654541201E-2</v>
      </c>
      <c r="E304">
        <v>84.770476649521697</v>
      </c>
      <c r="F304">
        <f t="shared" si="19"/>
        <v>2.5752543245403103E-2</v>
      </c>
      <c r="G304">
        <f t="shared" si="17"/>
        <v>762.93428984569528</v>
      </c>
      <c r="H304">
        <v>50.000173614355496</v>
      </c>
      <c r="AL304">
        <f t="shared" si="18"/>
        <v>150.33270136389658</v>
      </c>
    </row>
    <row r="305" spans="1:38">
      <c r="A305">
        <v>90900</v>
      </c>
      <c r="B305" s="3">
        <v>800</v>
      </c>
      <c r="C305">
        <v>14.824299556967</v>
      </c>
      <c r="D305">
        <f t="shared" si="16"/>
        <v>29.648599113934001</v>
      </c>
      <c r="E305">
        <v>85.592053990213202</v>
      </c>
      <c r="F305">
        <f t="shared" si="19"/>
        <v>0.82157734069150479</v>
      </c>
      <c r="G305">
        <f t="shared" si="17"/>
        <v>770.32848591191885</v>
      </c>
      <c r="H305">
        <v>49.378868530941297</v>
      </c>
      <c r="AL305">
        <f t="shared" si="18"/>
        <v>151.98701455558319</v>
      </c>
    </row>
    <row r="306" spans="1:38">
      <c r="A306">
        <v>91200</v>
      </c>
      <c r="B306" s="3">
        <v>780</v>
      </c>
      <c r="C306">
        <v>0.80201454932292604</v>
      </c>
      <c r="D306">
        <f t="shared" si="16"/>
        <v>1.6040290986458521</v>
      </c>
      <c r="E306">
        <v>86.486069143502206</v>
      </c>
      <c r="F306">
        <f t="shared" si="19"/>
        <v>0.89401515328900416</v>
      </c>
      <c r="G306">
        <f t="shared" si="17"/>
        <v>778.37462229151981</v>
      </c>
      <c r="H306">
        <v>48.810804598177803</v>
      </c>
      <c r="AL306">
        <f t="shared" si="18"/>
        <v>153.79167267640827</v>
      </c>
    </row>
    <row r="307" spans="1:38">
      <c r="A307">
        <v>91500</v>
      </c>
      <c r="B307" s="3">
        <v>772</v>
      </c>
      <c r="C307">
        <v>-3.3976566381174802</v>
      </c>
      <c r="D307">
        <f t="shared" si="16"/>
        <v>-6.7953132762349604</v>
      </c>
      <c r="E307">
        <v>86.530386892263493</v>
      </c>
      <c r="F307">
        <f t="shared" si="19"/>
        <v>4.4317748761287135E-2</v>
      </c>
      <c r="G307">
        <f t="shared" si="17"/>
        <v>778.7734820303715</v>
      </c>
      <c r="H307">
        <v>48.9237680663311</v>
      </c>
      <c r="AL307">
        <f t="shared" si="18"/>
        <v>153.8812540549705</v>
      </c>
    </row>
    <row r="308" spans="1:38">
      <c r="A308">
        <v>91800</v>
      </c>
      <c r="B308" s="3">
        <v>769</v>
      </c>
      <c r="C308">
        <v>-3.9312966311896198</v>
      </c>
      <c r="D308">
        <f t="shared" si="16"/>
        <v>-7.8625932623792396</v>
      </c>
      <c r="E308">
        <v>86.315634041211297</v>
      </c>
      <c r="F308">
        <f t="shared" si="19"/>
        <v>0.21475285105219655</v>
      </c>
      <c r="G308">
        <f t="shared" si="17"/>
        <v>776.84070637090167</v>
      </c>
      <c r="H308">
        <v>49.210019756066799</v>
      </c>
      <c r="AL308">
        <f t="shared" si="18"/>
        <v>153.44727188739012</v>
      </c>
    </row>
    <row r="309" spans="1:38">
      <c r="A309">
        <v>92100</v>
      </c>
      <c r="B309" s="3">
        <v>769</v>
      </c>
      <c r="C309">
        <v>-2.8923157794278702</v>
      </c>
      <c r="D309">
        <f t="shared" si="16"/>
        <v>-5.7846315588557404</v>
      </c>
      <c r="E309">
        <v>86.084753100559496</v>
      </c>
      <c r="F309">
        <f t="shared" si="19"/>
        <v>0.23088094065180087</v>
      </c>
      <c r="G309">
        <f t="shared" si="17"/>
        <v>774.76277790503548</v>
      </c>
      <c r="H309">
        <v>49.472112080098398</v>
      </c>
      <c r="AL309">
        <f t="shared" si="18"/>
        <v>152.98099824983538</v>
      </c>
    </row>
    <row r="310" spans="1:38">
      <c r="A310">
        <v>92400</v>
      </c>
      <c r="B310" s="3">
        <v>767</v>
      </c>
      <c r="C310">
        <v>-2.8980018618258101</v>
      </c>
      <c r="D310">
        <f t="shared" si="16"/>
        <v>-5.7960037236516202</v>
      </c>
      <c r="E310">
        <v>85.863817802782705</v>
      </c>
      <c r="F310">
        <f t="shared" si="19"/>
        <v>0.22093529777679066</v>
      </c>
      <c r="G310">
        <f t="shared" si="17"/>
        <v>772.77436022504435</v>
      </c>
      <c r="H310">
        <v>49.697064140486198</v>
      </c>
      <c r="AL310">
        <f t="shared" si="18"/>
        <v>152.53510217855001</v>
      </c>
    </row>
    <row r="311" spans="1:38">
      <c r="A311">
        <v>92700</v>
      </c>
      <c r="B311" s="3">
        <v>770</v>
      </c>
      <c r="C311">
        <v>-0.76632060509618605</v>
      </c>
      <c r="D311">
        <f t="shared" si="16"/>
        <v>-1.5326412101923721</v>
      </c>
      <c r="E311">
        <v>85.723433661672402</v>
      </c>
      <c r="F311">
        <f t="shared" si="19"/>
        <v>0.14038414111030306</v>
      </c>
      <c r="G311">
        <f t="shared" si="17"/>
        <v>771.51090295505162</v>
      </c>
      <c r="H311">
        <v>49.833295006915499</v>
      </c>
      <c r="AL311">
        <f t="shared" si="18"/>
        <v>152.25192441520633</v>
      </c>
    </row>
    <row r="312" spans="1:38">
      <c r="A312">
        <v>93000</v>
      </c>
      <c r="B312" s="3">
        <v>767</v>
      </c>
      <c r="C312">
        <v>-1.77260234617389</v>
      </c>
      <c r="D312">
        <f t="shared" si="16"/>
        <v>-3.54520469234778</v>
      </c>
      <c r="E312">
        <v>85.613750421759505</v>
      </c>
      <c r="F312">
        <f t="shared" si="19"/>
        <v>0.10968323991289708</v>
      </c>
      <c r="G312">
        <f t="shared" si="17"/>
        <v>770.52375379583555</v>
      </c>
      <c r="H312">
        <v>49.9348371312783</v>
      </c>
      <c r="AL312">
        <f t="shared" si="18"/>
        <v>152.03075560194364</v>
      </c>
    </row>
    <row r="313" spans="1:38">
      <c r="A313">
        <v>93300</v>
      </c>
      <c r="B313" s="3">
        <v>764</v>
      </c>
      <c r="C313">
        <v>-2.3361646941092902</v>
      </c>
      <c r="D313">
        <f t="shared" si="16"/>
        <v>-4.6723293882185803</v>
      </c>
      <c r="E313">
        <v>85.405667103381603</v>
      </c>
      <c r="F313">
        <f t="shared" si="19"/>
        <v>0.20808331837790206</v>
      </c>
      <c r="G313">
        <f t="shared" si="17"/>
        <v>768.6510039304344</v>
      </c>
      <c r="H313">
        <v>50.096095345232897</v>
      </c>
      <c r="AL313">
        <f t="shared" si="18"/>
        <v>151.61136307735208</v>
      </c>
    </row>
    <row r="314" spans="1:38">
      <c r="A314">
        <v>93600</v>
      </c>
      <c r="B314" s="3">
        <v>762</v>
      </c>
      <c r="C314">
        <v>-2.1893091935637798</v>
      </c>
      <c r="D314">
        <f t="shared" si="16"/>
        <v>-4.3786183871275597</v>
      </c>
      <c r="E314">
        <v>85.150823445952</v>
      </c>
      <c r="F314">
        <f t="shared" si="19"/>
        <v>0.25484365742960335</v>
      </c>
      <c r="G314">
        <f t="shared" si="17"/>
        <v>766.35741101356803</v>
      </c>
      <c r="H314">
        <v>50.271482052670201</v>
      </c>
      <c r="AL314">
        <f t="shared" si="18"/>
        <v>151.09806996799318</v>
      </c>
    </row>
    <row r="315" spans="1:38">
      <c r="A315">
        <v>93900</v>
      </c>
      <c r="B315" s="3">
        <v>762</v>
      </c>
      <c r="C315">
        <v>-1.1944931126174201</v>
      </c>
      <c r="D315">
        <f t="shared" si="16"/>
        <v>-2.3889862252348402</v>
      </c>
      <c r="E315">
        <v>84.929760153847198</v>
      </c>
      <c r="F315">
        <f t="shared" si="19"/>
        <v>0.22106329210480169</v>
      </c>
      <c r="G315">
        <f t="shared" si="17"/>
        <v>764.36784138462474</v>
      </c>
      <c r="H315">
        <v>50.400068519332201</v>
      </c>
      <c r="AL315">
        <f t="shared" si="18"/>
        <v>150.65312322075658</v>
      </c>
    </row>
    <row r="316" spans="1:38">
      <c r="A316">
        <v>94200</v>
      </c>
      <c r="B316" s="3">
        <v>763</v>
      </c>
      <c r="C316">
        <v>-0.104590439058331</v>
      </c>
      <c r="D316">
        <f t="shared" si="16"/>
        <v>-0.209180878116662</v>
      </c>
      <c r="E316">
        <v>84.798675476894005</v>
      </c>
      <c r="F316">
        <f t="shared" si="19"/>
        <v>0.13108467695319348</v>
      </c>
      <c r="G316">
        <f t="shared" si="17"/>
        <v>763.18807929204604</v>
      </c>
      <c r="H316">
        <v>50.4473835809709</v>
      </c>
      <c r="AL316">
        <f t="shared" si="18"/>
        <v>150.38941658238662</v>
      </c>
    </row>
    <row r="317" spans="1:38">
      <c r="A317">
        <v>94500</v>
      </c>
      <c r="B317" s="3">
        <v>761</v>
      </c>
      <c r="C317">
        <v>-0.60510418725493398</v>
      </c>
      <c r="D317">
        <f t="shared" si="16"/>
        <v>-1.210208374509868</v>
      </c>
      <c r="E317">
        <v>84.687698034477506</v>
      </c>
      <c r="F317">
        <f t="shared" si="19"/>
        <v>0.11097744241649821</v>
      </c>
      <c r="G317">
        <f t="shared" si="17"/>
        <v>762.18928231029759</v>
      </c>
      <c r="H317">
        <v>50.476409969379802</v>
      </c>
      <c r="AL317">
        <f t="shared" si="18"/>
        <v>150.1662387805608</v>
      </c>
    </row>
    <row r="318" spans="1:38">
      <c r="A318">
        <v>94800</v>
      </c>
      <c r="B318" s="3">
        <v>761</v>
      </c>
      <c r="C318">
        <v>-9.6380961058335796E-2</v>
      </c>
      <c r="D318">
        <f t="shared" si="16"/>
        <v>-0.19276192211667159</v>
      </c>
      <c r="E318">
        <v>84.574647975481099</v>
      </c>
      <c r="F318">
        <f t="shared" si="19"/>
        <v>0.11305005899640719</v>
      </c>
      <c r="G318">
        <f t="shared" si="17"/>
        <v>761.17183177932986</v>
      </c>
      <c r="H318">
        <v>50.502195870817303</v>
      </c>
      <c r="AL318">
        <f t="shared" si="18"/>
        <v>149.93896697267976</v>
      </c>
    </row>
    <row r="319" spans="1:38">
      <c r="A319">
        <v>95100</v>
      </c>
      <c r="B319" s="3">
        <v>758</v>
      </c>
      <c r="C319">
        <v>-0.96765401633361603</v>
      </c>
      <c r="D319">
        <f t="shared" si="16"/>
        <v>-1.9353080326672321</v>
      </c>
      <c r="E319">
        <v>84.434952133417596</v>
      </c>
      <c r="F319">
        <f t="shared" si="19"/>
        <v>0.13969584206350305</v>
      </c>
      <c r="G319">
        <f t="shared" si="17"/>
        <v>759.91456920075836</v>
      </c>
      <c r="H319">
        <v>50.546072667329902</v>
      </c>
      <c r="AL319">
        <f t="shared" si="18"/>
        <v>149.65823068878657</v>
      </c>
    </row>
    <row r="320" spans="1:38">
      <c r="A320">
        <v>95400</v>
      </c>
      <c r="B320" s="3">
        <v>758</v>
      </c>
      <c r="C320">
        <v>-0.27848620246704697</v>
      </c>
      <c r="D320">
        <f t="shared" si="16"/>
        <v>-0.55697240493409395</v>
      </c>
      <c r="E320">
        <v>84.2818019211456</v>
      </c>
      <c r="F320">
        <f t="shared" si="19"/>
        <v>0.15315021227199566</v>
      </c>
      <c r="G320">
        <f t="shared" si="17"/>
        <v>758.53621729031045</v>
      </c>
      <c r="H320">
        <v>50.592496088015103</v>
      </c>
      <c r="AL320">
        <f t="shared" si="18"/>
        <v>149.35058732481198</v>
      </c>
    </row>
    <row r="321" spans="1:38">
      <c r="A321">
        <v>95700</v>
      </c>
      <c r="B321" s="3">
        <v>754</v>
      </c>
      <c r="C321">
        <v>-1.42596385755579</v>
      </c>
      <c r="D321">
        <f t="shared" si="16"/>
        <v>-2.8519277151115801</v>
      </c>
      <c r="E321">
        <v>84.092380877721695</v>
      </c>
      <c r="F321">
        <f t="shared" si="19"/>
        <v>0.18942104342390564</v>
      </c>
      <c r="G321">
        <f t="shared" si="17"/>
        <v>756.83142789949522</v>
      </c>
      <c r="H321">
        <v>50.662062308238497</v>
      </c>
      <c r="AL321">
        <f t="shared" si="18"/>
        <v>148.97027401795822</v>
      </c>
    </row>
    <row r="322" spans="1:38">
      <c r="A322">
        <v>96000</v>
      </c>
      <c r="B322" s="3">
        <v>753</v>
      </c>
      <c r="C322">
        <v>-0.89126781656814003</v>
      </c>
      <c r="D322">
        <f t="shared" ref="D322:D385" si="20">C322*$K$3</f>
        <v>-1.7825356331362801</v>
      </c>
      <c r="E322">
        <v>83.862451540647598</v>
      </c>
      <c r="F322">
        <f t="shared" si="19"/>
        <v>0.22992933707409691</v>
      </c>
      <c r="G322">
        <f t="shared" si="17"/>
        <v>754.7620638658284</v>
      </c>
      <c r="H322">
        <v>50.750545314474003</v>
      </c>
      <c r="AL322">
        <f t="shared" si="18"/>
        <v>148.50891147987281</v>
      </c>
    </row>
    <row r="323" spans="1:38">
      <c r="A323">
        <v>96300</v>
      </c>
      <c r="B323" s="3">
        <v>753</v>
      </c>
      <c r="C323">
        <v>-0.10990683384600899</v>
      </c>
      <c r="D323">
        <f t="shared" si="20"/>
        <v>-0.21981366769201799</v>
      </c>
      <c r="E323">
        <v>83.688823329596701</v>
      </c>
      <c r="F323">
        <f t="shared" si="19"/>
        <v>0.17362821105089665</v>
      </c>
      <c r="G323">
        <f t="shared" ref="G323:G386" si="21">E323*$J$3</f>
        <v>753.19940996637035</v>
      </c>
      <c r="H323">
        <v>50.787166918769003</v>
      </c>
      <c r="AL323">
        <f t="shared" ref="AL323:AL386" si="22">$AE$26*E323^2+$AF$26*E323+$AG$26</f>
        <v>148.16072434938494</v>
      </c>
    </row>
    <row r="324" spans="1:38">
      <c r="A324">
        <v>96600</v>
      </c>
      <c r="B324" s="3">
        <v>752</v>
      </c>
      <c r="C324">
        <v>-7.2525701337492502E-3</v>
      </c>
      <c r="D324">
        <f t="shared" si="20"/>
        <v>-1.45051402674985E-2</v>
      </c>
      <c r="E324">
        <v>83.5549129770191</v>
      </c>
      <c r="F324">
        <f t="shared" ref="F324:F387" si="23">ABS(E324-E323)</f>
        <v>0.13391035257760109</v>
      </c>
      <c r="G324">
        <f t="shared" si="21"/>
        <v>751.99421679317186</v>
      </c>
      <c r="H324">
        <v>50.791418963165498</v>
      </c>
      <c r="AL324">
        <f t="shared" si="22"/>
        <v>147.89230627524162</v>
      </c>
    </row>
    <row r="325" spans="1:38">
      <c r="A325">
        <v>96900</v>
      </c>
      <c r="B325" s="3">
        <v>753</v>
      </c>
      <c r="C325">
        <v>0.857525262200724</v>
      </c>
      <c r="D325">
        <f t="shared" si="20"/>
        <v>1.715050524401448</v>
      </c>
      <c r="E325">
        <v>83.473848705986597</v>
      </c>
      <c r="F325">
        <f t="shared" si="23"/>
        <v>8.1064271032502688E-2</v>
      </c>
      <c r="G325">
        <f t="shared" si="21"/>
        <v>751.26463835387938</v>
      </c>
      <c r="H325">
        <v>50.755842834915001</v>
      </c>
      <c r="AL325">
        <f t="shared" si="22"/>
        <v>147.72986707276218</v>
      </c>
    </row>
    <row r="326" spans="1:38">
      <c r="A326">
        <v>97200</v>
      </c>
      <c r="B326" s="3">
        <v>753</v>
      </c>
      <c r="C326">
        <v>0.96851331826155695</v>
      </c>
      <c r="D326">
        <f t="shared" si="20"/>
        <v>1.9370266365231139</v>
      </c>
      <c r="E326">
        <v>83.449190338640307</v>
      </c>
      <c r="F326">
        <f t="shared" si="23"/>
        <v>2.4658367346290788E-2</v>
      </c>
      <c r="G326">
        <f t="shared" si="21"/>
        <v>751.04271304776273</v>
      </c>
      <c r="H326">
        <v>50.684539730888702</v>
      </c>
      <c r="AL326">
        <f t="shared" si="22"/>
        <v>147.68046346444129</v>
      </c>
    </row>
    <row r="327" spans="1:38">
      <c r="A327">
        <v>97500</v>
      </c>
      <c r="B327" s="3">
        <v>752</v>
      </c>
      <c r="C327">
        <v>0.59550520070620205</v>
      </c>
      <c r="D327">
        <f t="shared" si="20"/>
        <v>1.1910104014124041</v>
      </c>
      <c r="E327">
        <v>83.420975726379396</v>
      </c>
      <c r="F327">
        <f t="shared" si="23"/>
        <v>2.8214612260910599E-2</v>
      </c>
      <c r="G327">
        <f t="shared" si="21"/>
        <v>750.78878153741459</v>
      </c>
      <c r="H327">
        <v>50.624843072204499</v>
      </c>
      <c r="AL327">
        <f t="shared" si="22"/>
        <v>147.62393920003484</v>
      </c>
    </row>
    <row r="328" spans="1:38">
      <c r="A328">
        <v>97800</v>
      </c>
      <c r="B328" s="3">
        <v>752</v>
      </c>
      <c r="C328">
        <v>0.73095921880479098</v>
      </c>
      <c r="D328">
        <f t="shared" si="20"/>
        <v>1.461918437609582</v>
      </c>
      <c r="E328">
        <v>83.390872849396999</v>
      </c>
      <c r="F328">
        <f t="shared" si="23"/>
        <v>3.010287698239722E-2</v>
      </c>
      <c r="G328">
        <f t="shared" si="21"/>
        <v>750.51785564457305</v>
      </c>
      <c r="H328">
        <v>50.572892730974097</v>
      </c>
      <c r="AL328">
        <f t="shared" si="22"/>
        <v>147.56363717963052</v>
      </c>
    </row>
    <row r="329" spans="1:38">
      <c r="A329">
        <v>98100</v>
      </c>
      <c r="B329" s="3">
        <v>752</v>
      </c>
      <c r="C329">
        <v>0.78379663396222599</v>
      </c>
      <c r="D329">
        <f t="shared" si="20"/>
        <v>1.567593267924452</v>
      </c>
      <c r="E329">
        <v>83.379131995685</v>
      </c>
      <c r="F329">
        <f t="shared" si="23"/>
        <v>1.1740853711998511E-2</v>
      </c>
      <c r="G329">
        <f t="shared" si="21"/>
        <v>750.41218796116505</v>
      </c>
      <c r="H329">
        <v>50.513861433608099</v>
      </c>
      <c r="AL329">
        <f t="shared" si="22"/>
        <v>147.54011936269706</v>
      </c>
    </row>
    <row r="330" spans="1:38">
      <c r="A330">
        <v>98400</v>
      </c>
      <c r="B330" s="3">
        <v>752</v>
      </c>
      <c r="C330">
        <v>0.78170354514139395</v>
      </c>
      <c r="D330">
        <f t="shared" si="20"/>
        <v>1.5634070902827879</v>
      </c>
      <c r="E330">
        <v>83.379597115180701</v>
      </c>
      <c r="F330">
        <f t="shared" si="23"/>
        <v>4.6511949570060551E-4</v>
      </c>
      <c r="G330">
        <f t="shared" si="21"/>
        <v>750.41637403662628</v>
      </c>
      <c r="H330">
        <v>50.453017921227001</v>
      </c>
      <c r="AL330">
        <f t="shared" si="22"/>
        <v>147.54105101684618</v>
      </c>
    </row>
    <row r="331" spans="1:38">
      <c r="A331">
        <v>98700</v>
      </c>
      <c r="B331" s="3">
        <v>753</v>
      </c>
      <c r="C331">
        <v>1.1442144968065699</v>
      </c>
      <c r="D331">
        <f t="shared" si="20"/>
        <v>2.2884289936131399</v>
      </c>
      <c r="E331">
        <v>83.410144317783804</v>
      </c>
      <c r="F331">
        <f t="shared" si="23"/>
        <v>3.0547202603102619E-2</v>
      </c>
      <c r="G331">
        <f t="shared" si="21"/>
        <v>750.69129886005419</v>
      </c>
      <c r="H331">
        <v>50.377092494608199</v>
      </c>
      <c r="AL331">
        <f t="shared" si="22"/>
        <v>147.60224113447285</v>
      </c>
    </row>
    <row r="332" spans="1:38">
      <c r="A332">
        <v>99000</v>
      </c>
      <c r="B332" s="3">
        <v>752</v>
      </c>
      <c r="C332">
        <v>0.52364954663906904</v>
      </c>
      <c r="D332">
        <f t="shared" si="20"/>
        <v>1.0472990932781381</v>
      </c>
      <c r="E332">
        <v>83.436942695542797</v>
      </c>
      <c r="F332">
        <f t="shared" si="23"/>
        <v>2.6798377758993297E-2</v>
      </c>
      <c r="G332">
        <f t="shared" si="21"/>
        <v>750.9324842598852</v>
      </c>
      <c r="H332">
        <v>50.314077942247003</v>
      </c>
      <c r="AL332">
        <f t="shared" si="22"/>
        <v>147.65592635060582</v>
      </c>
    </row>
    <row r="333" spans="1:38">
      <c r="A333">
        <v>99300</v>
      </c>
      <c r="B333" s="3">
        <v>751</v>
      </c>
      <c r="C333">
        <v>0.105688141554084</v>
      </c>
      <c r="D333">
        <f t="shared" si="20"/>
        <v>0.211376283108168</v>
      </c>
      <c r="E333">
        <v>83.418712998022201</v>
      </c>
      <c r="F333">
        <f t="shared" si="23"/>
        <v>1.8229697520595778E-2</v>
      </c>
      <c r="G333">
        <f t="shared" si="21"/>
        <v>750.76841698219982</v>
      </c>
      <c r="H333">
        <v>50.290844966726098</v>
      </c>
      <c r="AL333">
        <f t="shared" si="22"/>
        <v>147.61940632308094</v>
      </c>
    </row>
    <row r="334" spans="1:38">
      <c r="A334">
        <v>99600</v>
      </c>
      <c r="B334" s="3">
        <v>751</v>
      </c>
      <c r="C334">
        <v>0.234915320635594</v>
      </c>
      <c r="D334">
        <f t="shared" si="20"/>
        <v>0.46983064127118801</v>
      </c>
      <c r="E334">
        <v>83.389993759518305</v>
      </c>
      <c r="F334">
        <f t="shared" si="23"/>
        <v>2.8719238503896349E-2</v>
      </c>
      <c r="G334">
        <f t="shared" si="21"/>
        <v>750.50994383566479</v>
      </c>
      <c r="H334">
        <v>50.277230741509001</v>
      </c>
      <c r="AL334">
        <f t="shared" si="22"/>
        <v>147.56187626826943</v>
      </c>
    </row>
    <row r="335" spans="1:38">
      <c r="A335">
        <v>99900</v>
      </c>
      <c r="B335" s="3">
        <v>752</v>
      </c>
      <c r="C335">
        <v>0.70574733646924204</v>
      </c>
      <c r="D335">
        <f t="shared" si="20"/>
        <v>1.4114946729384841</v>
      </c>
      <c r="E335">
        <v>83.396471237932701</v>
      </c>
      <c r="F335">
        <f t="shared" si="23"/>
        <v>6.4774784143963871E-3</v>
      </c>
      <c r="G335">
        <f t="shared" si="21"/>
        <v>750.56824114139431</v>
      </c>
      <c r="H335">
        <v>50.239287601701903</v>
      </c>
      <c r="AL335">
        <f t="shared" si="22"/>
        <v>147.57485145867551</v>
      </c>
    </row>
    <row r="336" spans="1:38">
      <c r="A336">
        <v>100200</v>
      </c>
      <c r="B336" s="3">
        <v>750</v>
      </c>
      <c r="C336">
        <v>-0.22552986786456999</v>
      </c>
      <c r="D336">
        <f t="shared" si="20"/>
        <v>-0.45105973572913999</v>
      </c>
      <c r="E336">
        <v>83.381212281836994</v>
      </c>
      <c r="F336">
        <f t="shared" si="23"/>
        <v>1.5258956095706822E-2</v>
      </c>
      <c r="G336">
        <f t="shared" si="21"/>
        <v>750.43091053653291</v>
      </c>
      <c r="H336">
        <v>50.223348274450103</v>
      </c>
      <c r="AL336">
        <f t="shared" si="22"/>
        <v>147.54428627423962</v>
      </c>
    </row>
    <row r="337" spans="1:38">
      <c r="A337">
        <v>100500</v>
      </c>
      <c r="B337" s="3">
        <v>754</v>
      </c>
      <c r="C337">
        <v>1.58960884414919</v>
      </c>
      <c r="D337">
        <f t="shared" si="20"/>
        <v>3.17921768829838</v>
      </c>
      <c r="E337">
        <v>83.422266318740995</v>
      </c>
      <c r="F337">
        <f t="shared" si="23"/>
        <v>4.1054036904000668E-2</v>
      </c>
      <c r="G337">
        <f t="shared" si="21"/>
        <v>750.80039686866894</v>
      </c>
      <c r="H337">
        <v>50.165004540257499</v>
      </c>
      <c r="AL337">
        <f t="shared" si="22"/>
        <v>147.62652463045134</v>
      </c>
    </row>
    <row r="338" spans="1:38">
      <c r="A338">
        <v>100800</v>
      </c>
      <c r="B338" s="3">
        <v>754</v>
      </c>
      <c r="C338">
        <v>1.07277056663087</v>
      </c>
      <c r="D338">
        <f t="shared" si="20"/>
        <v>2.14554113326174</v>
      </c>
      <c r="E338">
        <v>83.537127670676199</v>
      </c>
      <c r="F338">
        <f t="shared" si="23"/>
        <v>0.11486135193520397</v>
      </c>
      <c r="G338">
        <f t="shared" si="21"/>
        <v>751.83414903608582</v>
      </c>
      <c r="H338">
        <v>50.063006931452101</v>
      </c>
      <c r="AL338">
        <f t="shared" si="22"/>
        <v>147.8566642130927</v>
      </c>
    </row>
    <row r="339" spans="1:38">
      <c r="A339">
        <v>101100</v>
      </c>
      <c r="B339" s="3">
        <v>751</v>
      </c>
      <c r="C339">
        <v>-0.50273833219824904</v>
      </c>
      <c r="D339">
        <f t="shared" si="20"/>
        <v>-1.0054766643964981</v>
      </c>
      <c r="E339">
        <v>83.553918029764603</v>
      </c>
      <c r="F339">
        <f t="shared" si="23"/>
        <v>1.6790359088403761E-2</v>
      </c>
      <c r="G339">
        <f t="shared" si="21"/>
        <v>751.98526226788147</v>
      </c>
      <c r="H339">
        <v>50.045461624703201</v>
      </c>
      <c r="AL339">
        <f t="shared" si="22"/>
        <v>147.89031233484519</v>
      </c>
    </row>
    <row r="340" spans="1:38">
      <c r="A340">
        <v>101400</v>
      </c>
      <c r="B340" s="3">
        <v>750</v>
      </c>
      <c r="C340">
        <v>-0.68188747062807997</v>
      </c>
      <c r="D340">
        <f t="shared" si="20"/>
        <v>-1.3637749412561599</v>
      </c>
      <c r="E340">
        <v>83.482614422033805</v>
      </c>
      <c r="F340">
        <f t="shared" si="23"/>
        <v>7.130360773079758E-2</v>
      </c>
      <c r="G340">
        <f t="shared" si="21"/>
        <v>751.34352979830419</v>
      </c>
      <c r="H340">
        <v>50.092031506334699</v>
      </c>
      <c r="AL340">
        <f t="shared" si="22"/>
        <v>147.74743024408812</v>
      </c>
    </row>
    <row r="341" spans="1:38">
      <c r="A341">
        <v>101700</v>
      </c>
      <c r="B341" s="3">
        <v>750</v>
      </c>
      <c r="C341">
        <v>-0.364979497490102</v>
      </c>
      <c r="D341">
        <f t="shared" si="20"/>
        <v>-0.729958994980204</v>
      </c>
      <c r="E341">
        <v>83.412191084000696</v>
      </c>
      <c r="F341">
        <f t="shared" si="23"/>
        <v>7.0423338033108962E-2</v>
      </c>
      <c r="G341">
        <f t="shared" si="21"/>
        <v>750.70971975600628</v>
      </c>
      <c r="H341">
        <v>50.131788914191297</v>
      </c>
      <c r="AL341">
        <f t="shared" si="22"/>
        <v>147.60634127506216</v>
      </c>
    </row>
    <row r="342" spans="1:38">
      <c r="A342">
        <v>102000</v>
      </c>
      <c r="B342" s="3">
        <v>750</v>
      </c>
      <c r="C342">
        <v>-0.14699842134334501</v>
      </c>
      <c r="D342">
        <f t="shared" si="20"/>
        <v>-0.29399684268669002</v>
      </c>
      <c r="E342">
        <v>83.3637540419397</v>
      </c>
      <c r="F342">
        <f t="shared" si="23"/>
        <v>4.8437042060996305E-2</v>
      </c>
      <c r="G342">
        <f t="shared" si="21"/>
        <v>750.27378637745733</v>
      </c>
      <c r="H342">
        <v>50.1510466603008</v>
      </c>
      <c r="AL342">
        <f t="shared" si="22"/>
        <v>147.50931737923767</v>
      </c>
    </row>
    <row r="343" spans="1:38">
      <c r="A343">
        <v>102300</v>
      </c>
      <c r="B343" s="3">
        <v>751</v>
      </c>
      <c r="C343">
        <v>0.39749663517593797</v>
      </c>
      <c r="D343">
        <f t="shared" si="20"/>
        <v>0.79499327035187595</v>
      </c>
      <c r="E343">
        <v>83.353863039992802</v>
      </c>
      <c r="F343">
        <f t="shared" si="23"/>
        <v>9.8910019468974042E-3</v>
      </c>
      <c r="G343">
        <f t="shared" si="21"/>
        <v>750.18476735993522</v>
      </c>
      <c r="H343">
        <v>50.139713188685597</v>
      </c>
      <c r="AL343">
        <f t="shared" si="22"/>
        <v>147.48950647050486</v>
      </c>
    </row>
    <row r="344" spans="1:38">
      <c r="A344">
        <v>102600</v>
      </c>
      <c r="B344" s="3">
        <v>753</v>
      </c>
      <c r="C344">
        <v>1.1245501230350901</v>
      </c>
      <c r="D344">
        <f t="shared" si="20"/>
        <v>2.2491002460701801</v>
      </c>
      <c r="E344">
        <v>83.414510012676601</v>
      </c>
      <c r="F344">
        <f t="shared" si="23"/>
        <v>6.0646972683798595E-2</v>
      </c>
      <c r="G344">
        <f t="shared" si="21"/>
        <v>750.73059011408941</v>
      </c>
      <c r="H344">
        <v>50.078412868890702</v>
      </c>
      <c r="AL344">
        <f t="shared" si="22"/>
        <v>147.61098664887533</v>
      </c>
    </row>
    <row r="345" spans="1:38">
      <c r="A345">
        <v>102900</v>
      </c>
      <c r="B345" s="3">
        <v>755</v>
      </c>
      <c r="C345">
        <v>1.5353296066259201</v>
      </c>
      <c r="D345">
        <f t="shared" si="20"/>
        <v>3.0706592132518402</v>
      </c>
      <c r="E345">
        <v>83.545439421915901</v>
      </c>
      <c r="F345">
        <f t="shared" si="23"/>
        <v>0.1309294092393003</v>
      </c>
      <c r="G345">
        <f t="shared" si="21"/>
        <v>751.90895479724315</v>
      </c>
      <c r="H345">
        <v>49.973797217929899</v>
      </c>
      <c r="AL345">
        <f t="shared" si="22"/>
        <v>147.8733208763494</v>
      </c>
    </row>
    <row r="346" spans="1:38">
      <c r="A346">
        <v>103200</v>
      </c>
      <c r="B346" s="3">
        <v>752</v>
      </c>
      <c r="C346">
        <v>-0.27059964078239801</v>
      </c>
      <c r="D346">
        <f t="shared" si="20"/>
        <v>-0.54119928156479602</v>
      </c>
      <c r="E346">
        <v>83.613438921976694</v>
      </c>
      <c r="F346">
        <f t="shared" si="23"/>
        <v>6.7999500060793139E-2</v>
      </c>
      <c r="G346">
        <f t="shared" si="21"/>
        <v>752.52095029779025</v>
      </c>
      <c r="H346">
        <v>49.929914967421503</v>
      </c>
      <c r="AL346">
        <f t="shared" si="22"/>
        <v>148.00960634452949</v>
      </c>
    </row>
    <row r="347" spans="1:38">
      <c r="A347">
        <v>103500</v>
      </c>
      <c r="B347" s="3">
        <v>747</v>
      </c>
      <c r="C347">
        <v>-2.20498317849002</v>
      </c>
      <c r="D347">
        <f t="shared" si="20"/>
        <v>-4.40996635698004</v>
      </c>
      <c r="E347">
        <v>83.487762064263507</v>
      </c>
      <c r="F347">
        <f t="shared" si="23"/>
        <v>0.12567685771318793</v>
      </c>
      <c r="G347">
        <f t="shared" si="21"/>
        <v>751.38985857837156</v>
      </c>
      <c r="H347">
        <v>50.0317737811773</v>
      </c>
      <c r="AL347">
        <f t="shared" si="22"/>
        <v>147.75774437677663</v>
      </c>
    </row>
    <row r="348" spans="1:38">
      <c r="A348">
        <v>103800</v>
      </c>
      <c r="B348" s="3">
        <v>744</v>
      </c>
      <c r="C348">
        <v>-2.53380475624048</v>
      </c>
      <c r="D348">
        <f t="shared" si="20"/>
        <v>-5.0676095124809599</v>
      </c>
      <c r="E348">
        <v>83.227508927076997</v>
      </c>
      <c r="F348">
        <f t="shared" si="23"/>
        <v>0.26025313718650978</v>
      </c>
      <c r="G348">
        <f t="shared" si="21"/>
        <v>749.04758034369297</v>
      </c>
      <c r="H348">
        <v>50.216849838814902</v>
      </c>
      <c r="AL348">
        <f t="shared" si="22"/>
        <v>147.23647934070399</v>
      </c>
    </row>
    <row r="349" spans="1:38">
      <c r="A349">
        <v>104100</v>
      </c>
      <c r="B349" s="3">
        <v>742</v>
      </c>
      <c r="C349">
        <v>-2.2259789353414798</v>
      </c>
      <c r="D349">
        <f t="shared" si="20"/>
        <v>-4.4519578706829597</v>
      </c>
      <c r="E349">
        <v>82.936895771329006</v>
      </c>
      <c r="F349">
        <f t="shared" si="23"/>
        <v>0.29061315574799096</v>
      </c>
      <c r="G349">
        <f t="shared" si="21"/>
        <v>746.43206194196102</v>
      </c>
      <c r="H349">
        <v>50.400865063476203</v>
      </c>
      <c r="AL349">
        <f t="shared" si="22"/>
        <v>146.65487393066647</v>
      </c>
    </row>
    <row r="350" spans="1:38">
      <c r="A350">
        <v>104400</v>
      </c>
      <c r="B350" s="3">
        <v>741</v>
      </c>
      <c r="C350">
        <v>-1.5282093936995</v>
      </c>
      <c r="D350">
        <f t="shared" si="20"/>
        <v>-3.0564187873990001</v>
      </c>
      <c r="E350">
        <v>82.670738228646997</v>
      </c>
      <c r="F350">
        <f t="shared" si="23"/>
        <v>0.26615754268200931</v>
      </c>
      <c r="G350">
        <f t="shared" si="21"/>
        <v>744.03664405782297</v>
      </c>
      <c r="H350">
        <v>50.544672906203303</v>
      </c>
      <c r="AL350">
        <f t="shared" si="22"/>
        <v>146.1226450235269</v>
      </c>
    </row>
    <row r="351" spans="1:38">
      <c r="A351">
        <v>104700</v>
      </c>
      <c r="B351" s="3">
        <v>740</v>
      </c>
      <c r="C351">
        <v>-1.0147970111200599</v>
      </c>
      <c r="D351">
        <f t="shared" si="20"/>
        <v>-2.0295940222401199</v>
      </c>
      <c r="E351">
        <v>82.445549801689694</v>
      </c>
      <c r="F351">
        <f t="shared" si="23"/>
        <v>0.22518842695730257</v>
      </c>
      <c r="G351">
        <f t="shared" si="21"/>
        <v>742.00994821520726</v>
      </c>
      <c r="H351">
        <v>50.641970242136203</v>
      </c>
      <c r="AL351">
        <f t="shared" si="22"/>
        <v>145.67266466292477</v>
      </c>
    </row>
    <row r="352" spans="1:38">
      <c r="A352">
        <v>105000</v>
      </c>
      <c r="B352" s="3">
        <v>742</v>
      </c>
      <c r="C352">
        <v>0.55406128880111605</v>
      </c>
      <c r="D352">
        <f t="shared" si="20"/>
        <v>1.1081225776022321</v>
      </c>
      <c r="E352">
        <v>82.319133475295402</v>
      </c>
      <c r="F352">
        <f t="shared" si="23"/>
        <v>0.1264163263942919</v>
      </c>
      <c r="G352">
        <f t="shared" si="21"/>
        <v>740.87220127765863</v>
      </c>
      <c r="H352">
        <v>50.655245642618802</v>
      </c>
      <c r="AL352">
        <f t="shared" si="22"/>
        <v>145.42018458262208</v>
      </c>
    </row>
    <row r="353" spans="1:38">
      <c r="A353">
        <v>105300</v>
      </c>
      <c r="B353" s="3">
        <v>742</v>
      </c>
      <c r="C353">
        <v>0.72444340735714596</v>
      </c>
      <c r="D353">
        <f t="shared" si="20"/>
        <v>1.4488868147142919</v>
      </c>
      <c r="E353">
        <v>82.281281110588196</v>
      </c>
      <c r="F353">
        <f t="shared" si="23"/>
        <v>3.7852364707205766E-2</v>
      </c>
      <c r="G353">
        <f t="shared" si="21"/>
        <v>740.53152999529379</v>
      </c>
      <c r="H353">
        <v>50.605042551935703</v>
      </c>
      <c r="AL353">
        <f t="shared" si="22"/>
        <v>145.34460360695485</v>
      </c>
    </row>
    <row r="354" spans="1:38">
      <c r="A354">
        <v>105600</v>
      </c>
      <c r="B354" s="3">
        <v>740</v>
      </c>
      <c r="C354">
        <v>1.57304646505908E-3</v>
      </c>
      <c r="D354">
        <f t="shared" si="20"/>
        <v>3.1460929301181601E-3</v>
      </c>
      <c r="E354">
        <v>82.219708369648401</v>
      </c>
      <c r="F354">
        <f t="shared" si="23"/>
        <v>6.1572740939794812E-2</v>
      </c>
      <c r="G354">
        <f t="shared" si="21"/>
        <v>739.97737532683561</v>
      </c>
      <c r="H354">
        <v>50.578958776184898</v>
      </c>
      <c r="AL354">
        <f t="shared" si="22"/>
        <v>145.22167733304016</v>
      </c>
    </row>
    <row r="355" spans="1:38">
      <c r="A355">
        <v>105900</v>
      </c>
      <c r="B355" s="3">
        <v>737</v>
      </c>
      <c r="C355">
        <v>-0.85442490819539696</v>
      </c>
      <c r="D355">
        <f t="shared" si="20"/>
        <v>-1.7088498163907939</v>
      </c>
      <c r="E355">
        <v>82.076609564846905</v>
      </c>
      <c r="F355">
        <f t="shared" si="23"/>
        <v>0.14309880480149673</v>
      </c>
      <c r="G355">
        <f t="shared" si="21"/>
        <v>738.68948608362211</v>
      </c>
      <c r="H355">
        <v>50.614634279366101</v>
      </c>
      <c r="AL355">
        <f t="shared" si="22"/>
        <v>144.93607482902726</v>
      </c>
    </row>
    <row r="356" spans="1:38">
      <c r="A356">
        <v>106200</v>
      </c>
      <c r="B356" s="3">
        <v>737</v>
      </c>
      <c r="C356">
        <v>-0.16026343081321601</v>
      </c>
      <c r="D356">
        <f t="shared" si="20"/>
        <v>-0.32052686162643201</v>
      </c>
      <c r="E356">
        <v>81.922349613339193</v>
      </c>
      <c r="F356">
        <f t="shared" si="23"/>
        <v>0.15425995150771143</v>
      </c>
      <c r="G356">
        <f t="shared" si="21"/>
        <v>737.30114652005273</v>
      </c>
      <c r="H356">
        <v>50.652020443516001</v>
      </c>
      <c r="AL356">
        <f t="shared" si="22"/>
        <v>144.62833059500704</v>
      </c>
    </row>
    <row r="357" spans="1:38">
      <c r="A357">
        <v>106500</v>
      </c>
      <c r="B357" s="3">
        <v>737</v>
      </c>
      <c r="C357">
        <v>0.28646433852714498</v>
      </c>
      <c r="D357">
        <f t="shared" si="20"/>
        <v>0.57292867705428996</v>
      </c>
      <c r="E357">
        <v>81.823083147130902</v>
      </c>
      <c r="F357">
        <f t="shared" si="23"/>
        <v>9.9266466208291604E-2</v>
      </c>
      <c r="G357">
        <f t="shared" si="21"/>
        <v>736.4077483241781</v>
      </c>
      <c r="H357">
        <v>50.645792007879301</v>
      </c>
      <c r="AL357">
        <f t="shared" si="22"/>
        <v>144.43037040595894</v>
      </c>
    </row>
    <row r="358" spans="1:38">
      <c r="A358">
        <v>106800</v>
      </c>
      <c r="B358" s="3">
        <v>737</v>
      </c>
      <c r="C358">
        <v>0.55578422585891896</v>
      </c>
      <c r="D358">
        <f t="shared" si="20"/>
        <v>1.1115684517178379</v>
      </c>
      <c r="E358">
        <v>81.763238125647803</v>
      </c>
      <c r="F358">
        <f t="shared" si="23"/>
        <v>5.9845021483099003E-2</v>
      </c>
      <c r="G358">
        <f t="shared" si="21"/>
        <v>735.86914313083025</v>
      </c>
      <c r="H358">
        <v>50.612257487782102</v>
      </c>
      <c r="AL358">
        <f t="shared" si="22"/>
        <v>144.31105350119989</v>
      </c>
    </row>
    <row r="359" spans="1:38">
      <c r="A359">
        <v>107100</v>
      </c>
      <c r="B359" s="3">
        <v>738</v>
      </c>
      <c r="C359">
        <v>1.0989263199741299</v>
      </c>
      <c r="D359">
        <f t="shared" si="20"/>
        <v>2.1978526399482599</v>
      </c>
      <c r="E359">
        <v>81.753647736600897</v>
      </c>
      <c r="F359">
        <f t="shared" si="23"/>
        <v>9.5903890469060116E-3</v>
      </c>
      <c r="G359">
        <f t="shared" si="21"/>
        <v>735.78282962940807</v>
      </c>
      <c r="H359">
        <v>50.546326930254502</v>
      </c>
      <c r="AL359">
        <f t="shared" si="22"/>
        <v>144.29193446735073</v>
      </c>
    </row>
    <row r="360" spans="1:38">
      <c r="A360">
        <v>107400</v>
      </c>
      <c r="B360" s="3">
        <v>733</v>
      </c>
      <c r="C360">
        <v>-0.998862553933762</v>
      </c>
      <c r="D360">
        <f t="shared" si="20"/>
        <v>-1.997725107867524</v>
      </c>
      <c r="E360">
        <v>81.664296008484001</v>
      </c>
      <c r="F360">
        <f t="shared" si="23"/>
        <v>8.9351728116895401E-2</v>
      </c>
      <c r="G360">
        <f t="shared" si="21"/>
        <v>734.97866407635604</v>
      </c>
      <c r="H360">
        <v>50.548645028125001</v>
      </c>
      <c r="AL360">
        <f t="shared" si="22"/>
        <v>144.11383212414196</v>
      </c>
    </row>
    <row r="361" spans="1:38">
      <c r="A361">
        <v>107700</v>
      </c>
      <c r="B361" s="3">
        <v>737</v>
      </c>
      <c r="C361">
        <v>1.3073473884945801</v>
      </c>
      <c r="D361">
        <f t="shared" si="20"/>
        <v>2.6146947769891602</v>
      </c>
      <c r="E361">
        <v>81.596219106613304</v>
      </c>
      <c r="F361">
        <f t="shared" si="23"/>
        <v>6.8076901870696815E-2</v>
      </c>
      <c r="G361">
        <f t="shared" si="21"/>
        <v>734.3659719595197</v>
      </c>
      <c r="H361">
        <v>50.529822600454303</v>
      </c>
      <c r="AL361">
        <f t="shared" si="22"/>
        <v>143.97816764959808</v>
      </c>
    </row>
    <row r="362" spans="1:38">
      <c r="A362">
        <v>108000</v>
      </c>
      <c r="B362" s="3">
        <v>735</v>
      </c>
      <c r="C362">
        <v>0.31411771269046002</v>
      </c>
      <c r="D362">
        <f t="shared" si="20"/>
        <v>0.62823542538092003</v>
      </c>
      <c r="E362">
        <v>81.594737875157605</v>
      </c>
      <c r="F362">
        <f t="shared" si="23"/>
        <v>1.4812314556991169E-3</v>
      </c>
      <c r="G362">
        <f t="shared" si="21"/>
        <v>734.35264087641849</v>
      </c>
      <c r="H362">
        <v>50.469727857412899</v>
      </c>
      <c r="AL362">
        <f t="shared" si="22"/>
        <v>143.97521613492776</v>
      </c>
    </row>
    <row r="363" spans="1:38">
      <c r="A363">
        <v>108300</v>
      </c>
      <c r="B363" s="3">
        <v>737</v>
      </c>
      <c r="C363">
        <v>1.2655573169637999</v>
      </c>
      <c r="D363">
        <f t="shared" si="20"/>
        <v>2.5311146339275998</v>
      </c>
      <c r="E363">
        <v>81.605513025430398</v>
      </c>
      <c r="F363">
        <f t="shared" si="23"/>
        <v>1.0775150272792189E-2</v>
      </c>
      <c r="G363">
        <f t="shared" si="21"/>
        <v>734.44961722887354</v>
      </c>
      <c r="H363">
        <v>50.405504280497802</v>
      </c>
      <c r="AL363">
        <f t="shared" si="22"/>
        <v>143.9966870858633</v>
      </c>
    </row>
    <row r="364" spans="1:38">
      <c r="A364">
        <v>108600</v>
      </c>
      <c r="B364" s="3">
        <v>736</v>
      </c>
      <c r="C364">
        <v>0.61346928761088804</v>
      </c>
      <c r="D364">
        <f t="shared" si="20"/>
        <v>1.2269385752217761</v>
      </c>
      <c r="E364">
        <v>81.6393197355561</v>
      </c>
      <c r="F364">
        <f t="shared" si="23"/>
        <v>3.3806710125702466E-2</v>
      </c>
      <c r="G364">
        <f t="shared" si="21"/>
        <v>734.75387762000491</v>
      </c>
      <c r="H364">
        <v>50.334389164353198</v>
      </c>
      <c r="AL364">
        <f t="shared" si="22"/>
        <v>144.06405595677506</v>
      </c>
    </row>
    <row r="365" spans="1:38">
      <c r="A365">
        <v>108900</v>
      </c>
      <c r="B365" s="3">
        <v>736</v>
      </c>
      <c r="C365">
        <v>0.57172780952443603</v>
      </c>
      <c r="D365">
        <f t="shared" si="20"/>
        <v>1.1434556190488721</v>
      </c>
      <c r="E365">
        <v>81.648591147766894</v>
      </c>
      <c r="F365">
        <f t="shared" si="23"/>
        <v>9.2714122107935282E-3</v>
      </c>
      <c r="G365">
        <f t="shared" si="21"/>
        <v>734.83732032990201</v>
      </c>
      <c r="H365">
        <v>50.288446103496298</v>
      </c>
      <c r="AL365">
        <f t="shared" si="22"/>
        <v>144.08253288212757</v>
      </c>
    </row>
    <row r="366" spans="1:38">
      <c r="A366">
        <v>109200</v>
      </c>
      <c r="B366" s="3">
        <v>735</v>
      </c>
      <c r="C366">
        <v>0.120818243636376</v>
      </c>
      <c r="D366">
        <f t="shared" si="20"/>
        <v>0.241636487272752</v>
      </c>
      <c r="E366">
        <v>81.637686706628799</v>
      </c>
      <c r="F366">
        <f t="shared" si="23"/>
        <v>1.0904441138094967E-2</v>
      </c>
      <c r="G366">
        <f t="shared" si="21"/>
        <v>734.73918035965914</v>
      </c>
      <c r="H366">
        <v>50.262863938852398</v>
      </c>
      <c r="AL366">
        <f t="shared" si="22"/>
        <v>144.06080155819211</v>
      </c>
    </row>
    <row r="367" spans="1:38">
      <c r="A367">
        <v>109500</v>
      </c>
      <c r="B367" s="3">
        <v>735</v>
      </c>
      <c r="C367">
        <v>0.228832275601769</v>
      </c>
      <c r="D367">
        <f t="shared" si="20"/>
        <v>0.45766455120353799</v>
      </c>
      <c r="E367">
        <v>81.613681226898905</v>
      </c>
      <c r="F367">
        <f t="shared" si="23"/>
        <v>2.4005479729893864E-2</v>
      </c>
      <c r="G367">
        <f t="shared" si="21"/>
        <v>734.5231310420902</v>
      </c>
      <c r="H367">
        <v>50.248955682095499</v>
      </c>
      <c r="AL367">
        <f t="shared" si="22"/>
        <v>144.01296378961473</v>
      </c>
    </row>
    <row r="368" spans="1:38">
      <c r="A368">
        <v>109800</v>
      </c>
      <c r="B368" s="3">
        <v>733</v>
      </c>
      <c r="C368">
        <v>-0.51009512707420301</v>
      </c>
      <c r="D368">
        <f t="shared" si="20"/>
        <v>-1.020190254148406</v>
      </c>
      <c r="E368">
        <v>81.555676357873594</v>
      </c>
      <c r="F368">
        <f t="shared" si="23"/>
        <v>5.8004869025310768E-2</v>
      </c>
      <c r="G368">
        <f t="shared" si="21"/>
        <v>734.00108722086236</v>
      </c>
      <c r="H368">
        <v>50.262077369733497</v>
      </c>
      <c r="AL368">
        <f t="shared" si="22"/>
        <v>143.89738644753371</v>
      </c>
    </row>
    <row r="369" spans="1:38">
      <c r="A369">
        <v>110100</v>
      </c>
      <c r="B369" s="3">
        <v>733</v>
      </c>
      <c r="C369">
        <v>-0.156579684668399</v>
      </c>
      <c r="D369">
        <f t="shared" si="20"/>
        <v>-0.313159369336798</v>
      </c>
      <c r="E369">
        <v>81.477114577797096</v>
      </c>
      <c r="F369">
        <f t="shared" si="23"/>
        <v>7.8561780076498167E-2</v>
      </c>
      <c r="G369">
        <f t="shared" si="21"/>
        <v>733.29403120017389</v>
      </c>
      <c r="H369">
        <v>50.286943458750102</v>
      </c>
      <c r="AL369">
        <f t="shared" si="22"/>
        <v>143.74087990088282</v>
      </c>
    </row>
    <row r="370" spans="1:38">
      <c r="A370">
        <v>110400</v>
      </c>
      <c r="B370" s="3">
        <v>736</v>
      </c>
      <c r="C370">
        <v>1.2688054141071099</v>
      </c>
      <c r="D370">
        <f t="shared" si="20"/>
        <v>2.5376108282142198</v>
      </c>
      <c r="E370">
        <v>81.493683303807799</v>
      </c>
      <c r="F370">
        <f t="shared" si="23"/>
        <v>1.6568726010703472E-2</v>
      </c>
      <c r="G370">
        <f t="shared" si="21"/>
        <v>733.44314973427015</v>
      </c>
      <c r="H370">
        <v>50.239473265754</v>
      </c>
      <c r="AL370">
        <f t="shared" si="22"/>
        <v>143.77388422052297</v>
      </c>
    </row>
    <row r="371" spans="1:38">
      <c r="A371">
        <v>110700</v>
      </c>
      <c r="B371" s="3">
        <v>735</v>
      </c>
      <c r="C371">
        <v>0.51738105219572394</v>
      </c>
      <c r="D371">
        <f t="shared" si="20"/>
        <v>1.0347621043914479</v>
      </c>
      <c r="E371">
        <v>81.549567365597895</v>
      </c>
      <c r="F371">
        <f t="shared" si="23"/>
        <v>5.5884061790095529E-2</v>
      </c>
      <c r="G371">
        <f t="shared" si="21"/>
        <v>733.94610629038107</v>
      </c>
      <c r="H371">
        <v>50.172258710756999</v>
      </c>
      <c r="AL371">
        <f t="shared" si="22"/>
        <v>143.88521514775977</v>
      </c>
    </row>
    <row r="372" spans="1:38">
      <c r="A372">
        <v>111000</v>
      </c>
      <c r="B372" s="3">
        <v>735</v>
      </c>
      <c r="C372">
        <v>0.417351042552291</v>
      </c>
      <c r="D372">
        <f t="shared" si="20"/>
        <v>0.83470208510458199</v>
      </c>
      <c r="E372">
        <v>81.571790962371495</v>
      </c>
      <c r="F372">
        <f t="shared" si="23"/>
        <v>2.2223596773599752E-2</v>
      </c>
      <c r="G372">
        <f t="shared" si="21"/>
        <v>734.14611866134351</v>
      </c>
      <c r="H372">
        <v>50.136224495859899</v>
      </c>
      <c r="AL372">
        <f t="shared" si="22"/>
        <v>143.92949355642307</v>
      </c>
    </row>
    <row r="373" spans="1:38">
      <c r="A373">
        <v>111300</v>
      </c>
      <c r="B373" s="3">
        <v>736</v>
      </c>
      <c r="C373">
        <v>0.73345028240772003</v>
      </c>
      <c r="D373">
        <f t="shared" si="20"/>
        <v>1.4669005648154401</v>
      </c>
      <c r="E373">
        <v>81.612651369691406</v>
      </c>
      <c r="F373">
        <f t="shared" si="23"/>
        <v>4.0860407319911474E-2</v>
      </c>
      <c r="G373">
        <f t="shared" si="21"/>
        <v>734.51386232722268</v>
      </c>
      <c r="H373">
        <v>50.0905520322546</v>
      </c>
      <c r="AL373">
        <f t="shared" si="22"/>
        <v>144.01091158064958</v>
      </c>
    </row>
    <row r="374" spans="1:38">
      <c r="A374">
        <v>111600</v>
      </c>
      <c r="B374" s="3">
        <v>733</v>
      </c>
      <c r="C374">
        <v>-0.69396776366082802</v>
      </c>
      <c r="D374">
        <f t="shared" si="20"/>
        <v>-1.387935527321656</v>
      </c>
      <c r="E374">
        <v>81.596538304046305</v>
      </c>
      <c r="F374">
        <f t="shared" si="23"/>
        <v>1.6113065645100733E-2</v>
      </c>
      <c r="G374">
        <f t="shared" si="21"/>
        <v>734.3688447364168</v>
      </c>
      <c r="H374">
        <v>50.093245298256797</v>
      </c>
      <c r="AL374">
        <f t="shared" si="22"/>
        <v>143.97880368685756</v>
      </c>
    </row>
    <row r="375" spans="1:38">
      <c r="A375">
        <v>111900</v>
      </c>
      <c r="B375" s="3">
        <v>734</v>
      </c>
      <c r="C375">
        <v>2.9726087567270802E-2</v>
      </c>
      <c r="D375">
        <f t="shared" si="20"/>
        <v>5.9452175134541603E-2</v>
      </c>
      <c r="E375">
        <v>81.546816243885402</v>
      </c>
      <c r="F375">
        <f t="shared" si="23"/>
        <v>4.972206016090297E-2</v>
      </c>
      <c r="G375">
        <f t="shared" si="21"/>
        <v>733.92134619496858</v>
      </c>
      <c r="H375">
        <v>50.116922799064902</v>
      </c>
      <c r="AL375">
        <f t="shared" si="22"/>
        <v>143.87973399962812</v>
      </c>
    </row>
    <row r="376" spans="1:38">
      <c r="A376">
        <v>112200</v>
      </c>
      <c r="B376" s="3">
        <v>736</v>
      </c>
      <c r="C376">
        <v>0.88388462210086105</v>
      </c>
      <c r="D376">
        <f t="shared" si="20"/>
        <v>1.7677692442017221</v>
      </c>
      <c r="E376">
        <v>81.579219711679599</v>
      </c>
      <c r="F376">
        <f t="shared" si="23"/>
        <v>3.2403467794196672E-2</v>
      </c>
      <c r="G376">
        <f t="shared" si="21"/>
        <v>734.21297740511636</v>
      </c>
      <c r="H376">
        <v>50.0788697266822</v>
      </c>
      <c r="AL376">
        <f t="shared" si="22"/>
        <v>143.94429527900664</v>
      </c>
    </row>
    <row r="377" spans="1:38">
      <c r="A377">
        <v>112500</v>
      </c>
      <c r="B377" s="3">
        <v>736</v>
      </c>
      <c r="C377">
        <v>0.58608782379519397</v>
      </c>
      <c r="D377">
        <f t="shared" si="20"/>
        <v>1.1721756475903879</v>
      </c>
      <c r="E377">
        <v>81.645400371576102</v>
      </c>
      <c r="F377">
        <f t="shared" si="23"/>
        <v>6.6180659896502902E-2</v>
      </c>
      <c r="G377">
        <f t="shared" si="21"/>
        <v>734.80860334418492</v>
      </c>
      <c r="H377">
        <v>50.022604295772702</v>
      </c>
      <c r="AL377">
        <f t="shared" si="22"/>
        <v>144.07617395230986</v>
      </c>
    </row>
    <row r="378" spans="1:38">
      <c r="A378">
        <v>112800</v>
      </c>
      <c r="B378" s="3">
        <v>735</v>
      </c>
      <c r="C378">
        <v>-2.73043769758331E-2</v>
      </c>
      <c r="D378">
        <f t="shared" si="20"/>
        <v>-5.46087539516662E-2</v>
      </c>
      <c r="E378">
        <v>81.670600881544502</v>
      </c>
      <c r="F378">
        <f t="shared" si="23"/>
        <v>2.5200509968399842E-2</v>
      </c>
      <c r="G378">
        <f t="shared" si="21"/>
        <v>735.0354079339005</v>
      </c>
      <c r="H378">
        <v>50.002703071413897</v>
      </c>
      <c r="AL378">
        <f t="shared" si="22"/>
        <v>144.12639792302329</v>
      </c>
    </row>
    <row r="379" spans="1:38">
      <c r="A379">
        <v>113100</v>
      </c>
      <c r="B379" s="3">
        <v>737</v>
      </c>
      <c r="C379">
        <v>0.78167443497324796</v>
      </c>
      <c r="D379">
        <f t="shared" si="20"/>
        <v>1.5633488699464959</v>
      </c>
      <c r="E379">
        <v>81.713035830753199</v>
      </c>
      <c r="F379">
        <f t="shared" si="23"/>
        <v>4.2434949208697503E-2</v>
      </c>
      <c r="G379">
        <f t="shared" si="21"/>
        <v>735.41732247677874</v>
      </c>
      <c r="H379">
        <v>49.970982872408001</v>
      </c>
      <c r="AL379">
        <f t="shared" si="22"/>
        <v>144.21097808315636</v>
      </c>
    </row>
    <row r="380" spans="1:38">
      <c r="A380">
        <v>113400</v>
      </c>
      <c r="B380" s="3">
        <v>736</v>
      </c>
      <c r="C380">
        <v>6.1814788864417797E-2</v>
      </c>
      <c r="D380">
        <f t="shared" si="20"/>
        <v>0.12362957772883559</v>
      </c>
      <c r="E380">
        <v>81.761901937565398</v>
      </c>
      <c r="F380">
        <f t="shared" si="23"/>
        <v>4.8866106812198495E-2</v>
      </c>
      <c r="G380">
        <f t="shared" si="21"/>
        <v>735.85711743808861</v>
      </c>
      <c r="H380">
        <v>49.940322738156098</v>
      </c>
      <c r="AL380">
        <f t="shared" si="22"/>
        <v>144.30838969534329</v>
      </c>
    </row>
    <row r="381" spans="1:38">
      <c r="A381">
        <v>113700</v>
      </c>
      <c r="B381" s="3">
        <v>738</v>
      </c>
      <c r="C381">
        <v>0.79941508732770095</v>
      </c>
      <c r="D381">
        <f t="shared" si="20"/>
        <v>1.5988301746554019</v>
      </c>
      <c r="E381">
        <v>81.820197744130098</v>
      </c>
      <c r="F381">
        <f t="shared" si="23"/>
        <v>5.829580656470057E-2</v>
      </c>
      <c r="G381">
        <f t="shared" si="21"/>
        <v>736.38177969717094</v>
      </c>
      <c r="H381">
        <v>49.904661634540503</v>
      </c>
      <c r="AL381">
        <f t="shared" si="22"/>
        <v>144.42461711001937</v>
      </c>
    </row>
    <row r="382" spans="1:38">
      <c r="A382">
        <v>114000</v>
      </c>
      <c r="B382" s="3">
        <v>737</v>
      </c>
      <c r="C382">
        <v>3.36726821934063E-2</v>
      </c>
      <c r="D382">
        <f t="shared" si="20"/>
        <v>6.7345364386812601E-2</v>
      </c>
      <c r="E382">
        <v>81.879259560254297</v>
      </c>
      <c r="F382">
        <f t="shared" si="23"/>
        <v>5.906181612419914E-2</v>
      </c>
      <c r="G382">
        <f t="shared" si="21"/>
        <v>736.91333604228862</v>
      </c>
      <c r="H382">
        <v>49.874540221841002</v>
      </c>
      <c r="AL382">
        <f t="shared" si="22"/>
        <v>144.54239202883727</v>
      </c>
    </row>
    <row r="383" spans="1:38">
      <c r="A383">
        <v>114300</v>
      </c>
      <c r="B383" s="3">
        <v>736</v>
      </c>
      <c r="C383">
        <v>-0.45196754378467802</v>
      </c>
      <c r="D383">
        <f t="shared" si="20"/>
        <v>-0.90393508756935603</v>
      </c>
      <c r="E383">
        <v>81.8760684997429</v>
      </c>
      <c r="F383">
        <f t="shared" si="23"/>
        <v>3.1910605113978363E-3</v>
      </c>
      <c r="G383">
        <f t="shared" si="21"/>
        <v>736.88461649768612</v>
      </c>
      <c r="H383">
        <v>49.892239621789301</v>
      </c>
      <c r="AL383">
        <f t="shared" si="22"/>
        <v>144.53602822711272</v>
      </c>
    </row>
    <row r="384" spans="1:38">
      <c r="A384">
        <v>114600</v>
      </c>
      <c r="B384" s="3">
        <v>736</v>
      </c>
      <c r="C384">
        <v>-0.33966293341978199</v>
      </c>
      <c r="D384">
        <f t="shared" si="20"/>
        <v>-0.67932586683956397</v>
      </c>
      <c r="E384">
        <v>81.851109597205394</v>
      </c>
      <c r="F384">
        <f t="shared" si="23"/>
        <v>2.4958902537505878E-2</v>
      </c>
      <c r="G384">
        <f t="shared" si="21"/>
        <v>736.65998637484859</v>
      </c>
      <c r="H384">
        <v>49.922678195114102</v>
      </c>
      <c r="AL384">
        <f t="shared" si="22"/>
        <v>144.48625576127634</v>
      </c>
    </row>
    <row r="385" spans="1:38">
      <c r="A385">
        <v>114900</v>
      </c>
      <c r="B385" s="3">
        <v>807</v>
      </c>
      <c r="C385">
        <v>28.048295513405002</v>
      </c>
      <c r="D385">
        <f t="shared" si="20"/>
        <v>56.096591026810003</v>
      </c>
      <c r="E385">
        <v>83.431173524060995</v>
      </c>
      <c r="F385">
        <f t="shared" si="23"/>
        <v>1.5800639268556012</v>
      </c>
      <c r="G385">
        <f t="shared" si="21"/>
        <v>750.88056171654898</v>
      </c>
      <c r="H385">
        <v>48.756875917192303</v>
      </c>
      <c r="AL385">
        <f t="shared" si="22"/>
        <v>147.64436860898473</v>
      </c>
    </row>
    <row r="386" spans="1:38">
      <c r="A386">
        <v>115200</v>
      </c>
      <c r="B386" s="3">
        <v>843</v>
      </c>
      <c r="C386">
        <v>30.9486105763567</v>
      </c>
      <c r="D386">
        <f t="shared" ref="D386:D449" si="24">C386*$K$3</f>
        <v>61.897221152713399</v>
      </c>
      <c r="E386">
        <v>86.786558884441803</v>
      </c>
      <c r="F386">
        <f t="shared" si="23"/>
        <v>3.3553853603808079</v>
      </c>
      <c r="G386">
        <f t="shared" si="21"/>
        <v>781.0790299599762</v>
      </c>
      <c r="H386">
        <v>46.440827079257602</v>
      </c>
      <c r="AL386">
        <f t="shared" si="22"/>
        <v>154.39929067837301</v>
      </c>
    </row>
    <row r="387" spans="1:38">
      <c r="A387">
        <v>115500</v>
      </c>
      <c r="B387" s="3">
        <v>845</v>
      </c>
      <c r="C387">
        <v>18.053797219891202</v>
      </c>
      <c r="D387">
        <f t="shared" si="24"/>
        <v>36.107594439782403</v>
      </c>
      <c r="E387">
        <v>89.874219906121795</v>
      </c>
      <c r="F387">
        <f t="shared" si="23"/>
        <v>3.0876610216799918</v>
      </c>
      <c r="G387">
        <f t="shared" ref="G387:G450" si="25">E387*$J$3</f>
        <v>808.86797915509612</v>
      </c>
      <c r="H387">
        <v>44.562547174175201</v>
      </c>
      <c r="AL387">
        <f t="shared" ref="AL387:AL450" si="26">$AE$26*E387^2+$AF$26*E387+$AG$26</f>
        <v>160.67342069765257</v>
      </c>
    </row>
    <row r="388" spans="1:38">
      <c r="A388">
        <v>115800</v>
      </c>
      <c r="B388" s="3">
        <v>845</v>
      </c>
      <c r="C388">
        <v>8.3120007276487904</v>
      </c>
      <c r="D388">
        <f t="shared" si="24"/>
        <v>16.624001455297581</v>
      </c>
      <c r="E388">
        <v>92.038910441690803</v>
      </c>
      <c r="F388">
        <f t="shared" ref="F388:F451" si="27">ABS(E388-E387)</f>
        <v>2.164690535569008</v>
      </c>
      <c r="G388">
        <f t="shared" si="25"/>
        <v>828.35019397521728</v>
      </c>
      <c r="H388">
        <v>43.561503017647802</v>
      </c>
      <c r="AL388">
        <f t="shared" si="26"/>
        <v>165.10532435141593</v>
      </c>
    </row>
    <row r="389" spans="1:38">
      <c r="A389">
        <v>116100</v>
      </c>
      <c r="B389" s="3">
        <v>842</v>
      </c>
      <c r="C389">
        <v>0.48426771665046098</v>
      </c>
      <c r="D389">
        <f t="shared" si="24"/>
        <v>0.96853543330092196</v>
      </c>
      <c r="E389">
        <v>93.444976688698205</v>
      </c>
      <c r="F389">
        <f t="shared" si="27"/>
        <v>1.4060662470074021</v>
      </c>
      <c r="G389">
        <f t="shared" si="25"/>
        <v>841.0047901982839</v>
      </c>
      <c r="H389">
        <v>43.2406871139071</v>
      </c>
      <c r="AL389">
        <f t="shared" si="26"/>
        <v>167.99873298380587</v>
      </c>
    </row>
    <row r="390" spans="1:38">
      <c r="A390">
        <v>116400</v>
      </c>
      <c r="B390" s="3">
        <v>840</v>
      </c>
      <c r="C390">
        <v>-4.2226234050613503</v>
      </c>
      <c r="D390">
        <f t="shared" si="24"/>
        <v>-8.4452468101227005</v>
      </c>
      <c r="E390">
        <v>94.268658875656598</v>
      </c>
      <c r="F390">
        <f t="shared" si="27"/>
        <v>0.82368218695839346</v>
      </c>
      <c r="G390">
        <f t="shared" si="25"/>
        <v>848.41792988090936</v>
      </c>
      <c r="H390">
        <v>43.399143683215499</v>
      </c>
      <c r="AL390">
        <f t="shared" si="26"/>
        <v>169.69908052736955</v>
      </c>
    </row>
    <row r="391" spans="1:38">
      <c r="A391">
        <v>116700</v>
      </c>
      <c r="B391" s="3">
        <v>840</v>
      </c>
      <c r="C391">
        <v>-6.3119556737082503</v>
      </c>
      <c r="D391">
        <f t="shared" si="24"/>
        <v>-12.623911347416501</v>
      </c>
      <c r="E391">
        <v>94.732907204939394</v>
      </c>
      <c r="F391">
        <f t="shared" si="27"/>
        <v>0.46424832928279613</v>
      </c>
      <c r="G391">
        <f t="shared" si="25"/>
        <v>852.59616484445451</v>
      </c>
      <c r="H391">
        <v>43.814520469331903</v>
      </c>
      <c r="AL391">
        <f t="shared" si="26"/>
        <v>170.65918845818555</v>
      </c>
    </row>
    <row r="392" spans="1:38">
      <c r="A392">
        <v>117000</v>
      </c>
      <c r="B392" s="3">
        <v>840</v>
      </c>
      <c r="C392">
        <v>-7.4159072628097604</v>
      </c>
      <c r="D392">
        <f t="shared" si="24"/>
        <v>-14.831814525619521</v>
      </c>
      <c r="E392">
        <v>94.978209099176098</v>
      </c>
      <c r="F392">
        <f t="shared" si="27"/>
        <v>0.24530189423670379</v>
      </c>
      <c r="G392">
        <f t="shared" si="25"/>
        <v>854.80388189258485</v>
      </c>
      <c r="H392">
        <v>44.3511059184818</v>
      </c>
      <c r="AL392">
        <f t="shared" si="26"/>
        <v>171.16700418900552</v>
      </c>
    </row>
    <row r="393" spans="1:38">
      <c r="A393">
        <v>117300</v>
      </c>
      <c r="B393" s="3">
        <v>842</v>
      </c>
      <c r="C393">
        <v>-7.0146803930872501</v>
      </c>
      <c r="D393">
        <f t="shared" si="24"/>
        <v>-14.0293607861745</v>
      </c>
      <c r="E393">
        <v>95.111249360260004</v>
      </c>
      <c r="F393">
        <f t="shared" si="27"/>
        <v>0.13304026108390588</v>
      </c>
      <c r="G393">
        <f t="shared" si="25"/>
        <v>856.00124424234002</v>
      </c>
      <c r="H393">
        <v>44.9108064899402</v>
      </c>
      <c r="AL393">
        <f t="shared" si="26"/>
        <v>171.44256686568454</v>
      </c>
    </row>
    <row r="394" spans="1:38">
      <c r="A394">
        <v>117600</v>
      </c>
      <c r="B394" s="3">
        <v>841</v>
      </c>
      <c r="C394">
        <v>-7.6727675199928598</v>
      </c>
      <c r="D394">
        <f t="shared" si="24"/>
        <v>-15.34553503998572</v>
      </c>
      <c r="E394">
        <v>95.146390507433793</v>
      </c>
      <c r="F394">
        <f t="shared" si="27"/>
        <v>3.5141147173789022E-2</v>
      </c>
      <c r="G394">
        <f t="shared" si="25"/>
        <v>856.31751456690415</v>
      </c>
      <c r="H394">
        <v>45.4831913715567</v>
      </c>
      <c r="AL394">
        <f t="shared" si="26"/>
        <v>171.51537105260385</v>
      </c>
    </row>
    <row r="395" spans="1:38">
      <c r="A395">
        <v>117900</v>
      </c>
      <c r="B395" s="3">
        <v>844</v>
      </c>
      <c r="C395">
        <v>-6.1546669789072403</v>
      </c>
      <c r="D395">
        <f t="shared" si="24"/>
        <v>-12.309333957814481</v>
      </c>
      <c r="E395">
        <v>95.142350116993697</v>
      </c>
      <c r="F395">
        <f t="shared" si="27"/>
        <v>4.0403904400960755E-3</v>
      </c>
      <c r="G395">
        <f t="shared" si="25"/>
        <v>856.2811510529433</v>
      </c>
      <c r="H395">
        <v>46.016288539277497</v>
      </c>
      <c r="AL395">
        <f t="shared" si="26"/>
        <v>171.50699994697894</v>
      </c>
    </row>
    <row r="396" spans="1:38">
      <c r="A396">
        <v>118200</v>
      </c>
      <c r="B396" s="3">
        <v>846</v>
      </c>
      <c r="C396">
        <v>-5.2987229039811101</v>
      </c>
      <c r="D396">
        <f t="shared" si="24"/>
        <v>-10.59744580796222</v>
      </c>
      <c r="E396">
        <v>95.174364478711894</v>
      </c>
      <c r="F396">
        <f t="shared" si="27"/>
        <v>3.2014361718196938E-2</v>
      </c>
      <c r="G396">
        <f t="shared" si="25"/>
        <v>856.56928030840709</v>
      </c>
      <c r="H396">
        <v>46.458955393236799</v>
      </c>
      <c r="AL396">
        <f t="shared" si="26"/>
        <v>171.57333170117639</v>
      </c>
    </row>
    <row r="397" spans="1:38">
      <c r="A397">
        <v>118500</v>
      </c>
      <c r="B397" s="3">
        <v>846</v>
      </c>
      <c r="C397">
        <v>-5.3231323603238501</v>
      </c>
      <c r="D397">
        <f t="shared" si="24"/>
        <v>-10.6462647206477</v>
      </c>
      <c r="E397">
        <v>95.179797504352393</v>
      </c>
      <c r="F397">
        <f t="shared" si="27"/>
        <v>5.4330256404995225E-3</v>
      </c>
      <c r="G397">
        <f t="shared" si="25"/>
        <v>856.61817753917148</v>
      </c>
      <c r="H397">
        <v>46.871657072175402</v>
      </c>
      <c r="AL397">
        <f t="shared" si="26"/>
        <v>171.58458918532776</v>
      </c>
    </row>
    <row r="398" spans="1:38">
      <c r="A398">
        <v>118800</v>
      </c>
      <c r="B398" s="3">
        <v>848</v>
      </c>
      <c r="C398">
        <v>-4.3000822525533797</v>
      </c>
      <c r="D398">
        <f t="shared" si="24"/>
        <v>-8.6001645051067594</v>
      </c>
      <c r="E398">
        <v>95.174666486130405</v>
      </c>
      <c r="F398">
        <f t="shared" si="27"/>
        <v>5.1310182219879152E-3</v>
      </c>
      <c r="G398">
        <f t="shared" si="25"/>
        <v>856.57199837517362</v>
      </c>
      <c r="H398">
        <v>47.242752650650203</v>
      </c>
      <c r="AL398">
        <f t="shared" si="26"/>
        <v>171.57395747019189</v>
      </c>
    </row>
    <row r="399" spans="1:38">
      <c r="A399">
        <v>119100</v>
      </c>
      <c r="B399" s="3">
        <v>847</v>
      </c>
      <c r="C399">
        <v>-4.6631895844426801</v>
      </c>
      <c r="D399">
        <f t="shared" si="24"/>
        <v>-9.3263791688853601</v>
      </c>
      <c r="E399">
        <v>95.144262302729302</v>
      </c>
      <c r="F399">
        <f t="shared" si="27"/>
        <v>3.0404183401103069E-2</v>
      </c>
      <c r="G399">
        <f t="shared" si="25"/>
        <v>856.29836072456374</v>
      </c>
      <c r="H399">
        <v>47.591905038158302</v>
      </c>
      <c r="AL399">
        <f t="shared" si="26"/>
        <v>171.51096170783322</v>
      </c>
    </row>
    <row r="400" spans="1:38">
      <c r="A400">
        <v>119400</v>
      </c>
      <c r="B400" s="3">
        <v>846</v>
      </c>
      <c r="C400">
        <v>-4.7051154353032398</v>
      </c>
      <c r="D400">
        <f t="shared" si="24"/>
        <v>-9.4102308706064797</v>
      </c>
      <c r="E400">
        <v>95.042476377460204</v>
      </c>
      <c r="F400">
        <f t="shared" si="27"/>
        <v>0.10178592526909824</v>
      </c>
      <c r="G400">
        <f t="shared" si="25"/>
        <v>855.38228739714179</v>
      </c>
      <c r="H400">
        <v>47.955888768065499</v>
      </c>
      <c r="AL400">
        <f t="shared" si="26"/>
        <v>171.30010632992702</v>
      </c>
    </row>
    <row r="401" spans="1:38">
      <c r="A401">
        <v>119700</v>
      </c>
      <c r="B401" s="3">
        <v>846</v>
      </c>
      <c r="C401">
        <v>-4.12603010921584</v>
      </c>
      <c r="D401">
        <f t="shared" si="24"/>
        <v>-8.25206021843168</v>
      </c>
      <c r="E401">
        <v>94.913796887993598</v>
      </c>
      <c r="F401">
        <f t="shared" si="27"/>
        <v>0.1286794894666059</v>
      </c>
      <c r="G401">
        <f t="shared" si="25"/>
        <v>854.2241719919424</v>
      </c>
      <c r="H401">
        <v>48.297327324971299</v>
      </c>
      <c r="AL401">
        <f t="shared" si="26"/>
        <v>171.03362612130212</v>
      </c>
    </row>
    <row r="402" spans="1:38">
      <c r="A402">
        <v>120000</v>
      </c>
      <c r="B402" s="3">
        <v>846</v>
      </c>
      <c r="C402">
        <v>-3.56855827927295</v>
      </c>
      <c r="D402">
        <f t="shared" si="24"/>
        <v>-7.1371165585459</v>
      </c>
      <c r="E402">
        <v>94.789924581797095</v>
      </c>
      <c r="F402">
        <f t="shared" si="27"/>
        <v>0.12387230619650325</v>
      </c>
      <c r="G402">
        <f t="shared" si="25"/>
        <v>853.10932123617386</v>
      </c>
      <c r="H402">
        <v>48.594683620875699</v>
      </c>
      <c r="AL402">
        <f t="shared" si="26"/>
        <v>170.77719251827654</v>
      </c>
    </row>
    <row r="403" spans="1:38">
      <c r="A403">
        <v>120300</v>
      </c>
      <c r="B403" s="3">
        <v>848</v>
      </c>
      <c r="C403">
        <v>-2.2361258862186801</v>
      </c>
      <c r="D403">
        <f t="shared" si="24"/>
        <v>-4.4722517724373603</v>
      </c>
      <c r="E403">
        <v>94.716047757368798</v>
      </c>
      <c r="F403">
        <f t="shared" si="27"/>
        <v>7.3876824428296572E-2</v>
      </c>
      <c r="G403">
        <f t="shared" si="25"/>
        <v>852.44442981631914</v>
      </c>
      <c r="H403">
        <v>48.816573090954201</v>
      </c>
      <c r="AL403">
        <f t="shared" si="26"/>
        <v>170.62429952278123</v>
      </c>
    </row>
    <row r="404" spans="1:38">
      <c r="A404">
        <v>120600</v>
      </c>
      <c r="B404" s="3">
        <v>848</v>
      </c>
      <c r="C404">
        <v>-2.0761517193207499</v>
      </c>
      <c r="D404">
        <f t="shared" si="24"/>
        <v>-4.1523034386414999</v>
      </c>
      <c r="E404">
        <v>94.680510056758806</v>
      </c>
      <c r="F404">
        <f t="shared" si="27"/>
        <v>3.5537700609992839E-2</v>
      </c>
      <c r="G404">
        <f t="shared" si="25"/>
        <v>852.12459051082919</v>
      </c>
      <c r="H404">
        <v>48.9836574002844</v>
      </c>
      <c r="AL404">
        <f t="shared" si="26"/>
        <v>170.55076326211645</v>
      </c>
    </row>
    <row r="405" spans="1:38">
      <c r="A405">
        <v>120900</v>
      </c>
      <c r="B405" s="3">
        <v>848</v>
      </c>
      <c r="C405">
        <v>-1.88256159503423</v>
      </c>
      <c r="D405">
        <f t="shared" si="24"/>
        <v>-3.7651231900684601</v>
      </c>
      <c r="E405">
        <v>94.637493590210397</v>
      </c>
      <c r="F405">
        <f t="shared" si="27"/>
        <v>4.3016466548408516E-2</v>
      </c>
      <c r="G405">
        <f t="shared" si="25"/>
        <v>851.73744231189357</v>
      </c>
      <c r="H405">
        <v>49.136920887666001</v>
      </c>
      <c r="AL405">
        <f t="shared" si="26"/>
        <v>170.46176147379441</v>
      </c>
    </row>
    <row r="406" spans="1:38">
      <c r="A406">
        <v>121200</v>
      </c>
      <c r="B406" s="3">
        <v>849</v>
      </c>
      <c r="C406">
        <v>-1.2685055856067899</v>
      </c>
      <c r="D406">
        <f t="shared" si="24"/>
        <v>-2.5370111712135799</v>
      </c>
      <c r="E406">
        <v>94.612145507568897</v>
      </c>
      <c r="F406">
        <f t="shared" si="27"/>
        <v>2.5348082641500014E-2</v>
      </c>
      <c r="G406">
        <f t="shared" si="25"/>
        <v>851.5093095681201</v>
      </c>
      <c r="H406">
        <v>49.257680976115203</v>
      </c>
      <c r="AL406">
        <f t="shared" si="26"/>
        <v>170.40932093496954</v>
      </c>
    </row>
    <row r="407" spans="1:38">
      <c r="A407">
        <v>121500</v>
      </c>
      <c r="B407" s="3">
        <v>848</v>
      </c>
      <c r="C407">
        <v>-1.62297697179411</v>
      </c>
      <c r="D407">
        <f t="shared" si="24"/>
        <v>-3.2459539435882201</v>
      </c>
      <c r="E407">
        <v>94.579817463839404</v>
      </c>
      <c r="F407">
        <f t="shared" si="27"/>
        <v>3.2328043729492606E-2</v>
      </c>
      <c r="G407">
        <f t="shared" si="25"/>
        <v>851.21835717455463</v>
      </c>
      <c r="H407">
        <v>49.3709635476975</v>
      </c>
      <c r="AL407">
        <f t="shared" si="26"/>
        <v>170.34244558834806</v>
      </c>
    </row>
    <row r="408" spans="1:38">
      <c r="A408">
        <v>121800</v>
      </c>
      <c r="B408" s="3">
        <v>848</v>
      </c>
      <c r="C408">
        <v>-1.38091672626775</v>
      </c>
      <c r="D408">
        <f t="shared" si="24"/>
        <v>-2.7618334525354999</v>
      </c>
      <c r="E408">
        <v>94.526026171036904</v>
      </c>
      <c r="F408">
        <f t="shared" si="27"/>
        <v>5.3791292802500834E-2</v>
      </c>
      <c r="G408">
        <f t="shared" si="25"/>
        <v>850.73423553933208</v>
      </c>
      <c r="H408">
        <v>49.487006328458499</v>
      </c>
      <c r="AL408">
        <f t="shared" si="26"/>
        <v>170.23118387962427</v>
      </c>
    </row>
    <row r="409" spans="1:38">
      <c r="A409">
        <v>122100</v>
      </c>
      <c r="B409" s="3">
        <v>852</v>
      </c>
      <c r="C409">
        <v>0.46271670953892402</v>
      </c>
      <c r="D409">
        <f t="shared" si="24"/>
        <v>0.92543341907784804</v>
      </c>
      <c r="E409">
        <v>94.560753185054907</v>
      </c>
      <c r="F409">
        <f t="shared" si="27"/>
        <v>3.4727014018002933E-2</v>
      </c>
      <c r="G409">
        <f t="shared" si="25"/>
        <v>851.04677866549412</v>
      </c>
      <c r="H409">
        <v>49.517703244979998</v>
      </c>
      <c r="AL409">
        <f t="shared" si="26"/>
        <v>170.30301116931773</v>
      </c>
    </row>
    <row r="410" spans="1:38">
      <c r="A410">
        <v>122400</v>
      </c>
      <c r="B410" s="3">
        <v>853</v>
      </c>
      <c r="C410">
        <v>0.43786312676126798</v>
      </c>
      <c r="D410">
        <f t="shared" si="24"/>
        <v>0.87572625352253597</v>
      </c>
      <c r="E410">
        <v>94.677391544769094</v>
      </c>
      <c r="F410">
        <f t="shared" si="27"/>
        <v>0.11663835971418735</v>
      </c>
      <c r="G410">
        <f t="shared" si="25"/>
        <v>852.09652390292183</v>
      </c>
      <c r="H410">
        <v>49.482765968388897</v>
      </c>
      <c r="AL410">
        <f t="shared" si="26"/>
        <v>170.54431064481247</v>
      </c>
    </row>
    <row r="411" spans="1:38">
      <c r="A411">
        <v>122700</v>
      </c>
      <c r="B411" s="3">
        <v>851</v>
      </c>
      <c r="C411">
        <v>-0.81635692724362496</v>
      </c>
      <c r="D411">
        <f t="shared" si="24"/>
        <v>-1.6327138544872499</v>
      </c>
      <c r="E411">
        <v>94.733893921886306</v>
      </c>
      <c r="F411">
        <f t="shared" si="27"/>
        <v>5.6502377117212177E-2</v>
      </c>
      <c r="G411">
        <f t="shared" si="25"/>
        <v>852.60504529697675</v>
      </c>
      <c r="H411">
        <v>49.500851080298503</v>
      </c>
      <c r="AL411">
        <f t="shared" si="26"/>
        <v>170.66123042141706</v>
      </c>
    </row>
    <row r="412" spans="1:38">
      <c r="A412">
        <v>123000</v>
      </c>
      <c r="B412" s="3">
        <v>852</v>
      </c>
      <c r="C412">
        <v>-0.38835635023083798</v>
      </c>
      <c r="D412">
        <f t="shared" si="24"/>
        <v>-0.77671270046167595</v>
      </c>
      <c r="E412">
        <v>94.749878520747799</v>
      </c>
      <c r="F412">
        <f t="shared" si="27"/>
        <v>1.5984598861493282E-2</v>
      </c>
      <c r="G412">
        <f t="shared" si="25"/>
        <v>852.74890668673015</v>
      </c>
      <c r="H412">
        <v>49.5465113480276</v>
      </c>
      <c r="AL412">
        <f t="shared" si="26"/>
        <v>170.69431057278311</v>
      </c>
    </row>
    <row r="413" spans="1:38">
      <c r="A413">
        <v>123300</v>
      </c>
      <c r="B413" s="3">
        <v>855</v>
      </c>
      <c r="C413">
        <v>0.72329852118753302</v>
      </c>
      <c r="D413">
        <f t="shared" si="24"/>
        <v>1.446597042375066</v>
      </c>
      <c r="E413">
        <v>94.836161102537602</v>
      </c>
      <c r="F413">
        <f t="shared" si="27"/>
        <v>8.6282581789802748E-2</v>
      </c>
      <c r="G413">
        <f t="shared" si="25"/>
        <v>853.52544992283845</v>
      </c>
      <c r="H413">
        <v>49.530499406316302</v>
      </c>
      <c r="AL413">
        <f t="shared" si="26"/>
        <v>170.87289831071541</v>
      </c>
    </row>
    <row r="414" spans="1:38">
      <c r="A414">
        <v>123600</v>
      </c>
      <c r="B414" s="3">
        <v>857</v>
      </c>
      <c r="C414">
        <v>1.0189199380415099</v>
      </c>
      <c r="D414">
        <f t="shared" si="24"/>
        <v>2.0378398760830199</v>
      </c>
      <c r="E414">
        <v>94.992681211469204</v>
      </c>
      <c r="F414">
        <f t="shared" si="27"/>
        <v>0.15652010893160195</v>
      </c>
      <c r="G414">
        <f t="shared" si="25"/>
        <v>854.93413090322281</v>
      </c>
      <c r="H414">
        <v>49.461992395447702</v>
      </c>
      <c r="AL414">
        <f t="shared" si="26"/>
        <v>171.19697486363108</v>
      </c>
    </row>
    <row r="415" spans="1:38">
      <c r="A415">
        <v>123900</v>
      </c>
      <c r="B415" s="3">
        <v>858</v>
      </c>
      <c r="C415">
        <v>0.76458437264635004</v>
      </c>
      <c r="D415">
        <f t="shared" si="24"/>
        <v>1.5291687452927001</v>
      </c>
      <c r="E415">
        <v>95.160301834957295</v>
      </c>
      <c r="F415">
        <f t="shared" si="27"/>
        <v>0.16762062348809081</v>
      </c>
      <c r="G415">
        <f t="shared" si="25"/>
        <v>856.44271651461565</v>
      </c>
      <c r="H415">
        <v>49.393364586359297</v>
      </c>
      <c r="AL415">
        <f t="shared" si="26"/>
        <v>171.54419404499882</v>
      </c>
    </row>
    <row r="416" spans="1:38">
      <c r="A416">
        <v>124200</v>
      </c>
      <c r="B416" s="3">
        <v>855</v>
      </c>
      <c r="C416">
        <v>-1.0621170557456101</v>
      </c>
      <c r="D416">
        <f t="shared" si="24"/>
        <v>-2.1242341114912202</v>
      </c>
      <c r="E416">
        <v>95.232914470062596</v>
      </c>
      <c r="F416">
        <f t="shared" si="27"/>
        <v>7.2612635105301138E-2</v>
      </c>
      <c r="G416">
        <f t="shared" si="25"/>
        <v>857.09623023056338</v>
      </c>
      <c r="H416">
        <v>49.409826431352997</v>
      </c>
      <c r="AL416">
        <f t="shared" si="26"/>
        <v>171.69465912669696</v>
      </c>
    </row>
    <row r="417" spans="1:38">
      <c r="A417">
        <v>124500</v>
      </c>
      <c r="B417" s="3">
        <v>856</v>
      </c>
      <c r="C417">
        <v>-0.59511292207675504</v>
      </c>
      <c r="D417">
        <f t="shared" si="24"/>
        <v>-1.1902258441535101</v>
      </c>
      <c r="E417">
        <v>95.240227718628006</v>
      </c>
      <c r="F417">
        <f t="shared" si="27"/>
        <v>7.3132485654099355E-3</v>
      </c>
      <c r="G417">
        <f t="shared" si="25"/>
        <v>857.16204946765208</v>
      </c>
      <c r="H417">
        <v>49.472968745205002</v>
      </c>
      <c r="AL417">
        <f t="shared" si="26"/>
        <v>171.70981506568882</v>
      </c>
    </row>
    <row r="418" spans="1:38">
      <c r="A418">
        <v>124800</v>
      </c>
      <c r="B418" s="3">
        <v>853</v>
      </c>
      <c r="C418">
        <v>-1.88880823817887</v>
      </c>
      <c r="D418">
        <f t="shared" si="24"/>
        <v>-3.77761647635774</v>
      </c>
      <c r="E418">
        <v>95.194404447326704</v>
      </c>
      <c r="F418">
        <f t="shared" si="27"/>
        <v>4.5823271301301816E-2</v>
      </c>
      <c r="G418">
        <f t="shared" si="25"/>
        <v>856.74964002594038</v>
      </c>
      <c r="H418">
        <v>49.572926664099001</v>
      </c>
      <c r="AL418">
        <f t="shared" si="26"/>
        <v>171.61485631287673</v>
      </c>
    </row>
    <row r="419" spans="1:38">
      <c r="A419">
        <v>125100</v>
      </c>
      <c r="B419" s="3">
        <v>852</v>
      </c>
      <c r="C419">
        <v>-1.8485847941553</v>
      </c>
      <c r="D419">
        <f t="shared" si="24"/>
        <v>-3.6971695883105999</v>
      </c>
      <c r="E419">
        <v>95.0743554297798</v>
      </c>
      <c r="F419">
        <f t="shared" si="27"/>
        <v>0.12004901754690422</v>
      </c>
      <c r="G419">
        <f t="shared" si="25"/>
        <v>855.66919886801816</v>
      </c>
      <c r="H419">
        <v>49.717994071691798</v>
      </c>
      <c r="AL419">
        <f t="shared" si="26"/>
        <v>171.3661390965149</v>
      </c>
    </row>
    <row r="420" spans="1:38">
      <c r="A420">
        <v>125400</v>
      </c>
      <c r="B420" s="3">
        <v>850</v>
      </c>
      <c r="C420">
        <v>-2.1496735784157401</v>
      </c>
      <c r="D420">
        <f t="shared" si="24"/>
        <v>-4.2993471568314803</v>
      </c>
      <c r="E420">
        <v>94.919059334166604</v>
      </c>
      <c r="F420">
        <f t="shared" si="27"/>
        <v>0.15529609561319546</v>
      </c>
      <c r="G420">
        <f t="shared" si="25"/>
        <v>854.27153400749944</v>
      </c>
      <c r="H420">
        <v>49.8740955515648</v>
      </c>
      <c r="AL420">
        <f t="shared" si="26"/>
        <v>171.04452213393665</v>
      </c>
    </row>
    <row r="421" spans="1:38">
      <c r="A421">
        <v>125700</v>
      </c>
      <c r="B421" s="3">
        <v>851</v>
      </c>
      <c r="C421">
        <v>-1.03635411132928</v>
      </c>
      <c r="D421">
        <f t="shared" si="24"/>
        <v>-2.07270822265856</v>
      </c>
      <c r="E421">
        <v>94.782763950999893</v>
      </c>
      <c r="F421">
        <f t="shared" si="27"/>
        <v>0.1362953831667113</v>
      </c>
      <c r="G421">
        <f t="shared" si="25"/>
        <v>853.04487555899902</v>
      </c>
      <c r="H421">
        <v>49.994855169555798</v>
      </c>
      <c r="AL421">
        <f t="shared" si="26"/>
        <v>170.76237172007782</v>
      </c>
    </row>
    <row r="422" spans="1:38">
      <c r="A422">
        <v>126000</v>
      </c>
      <c r="B422" s="3">
        <v>850</v>
      </c>
      <c r="C422">
        <v>-1.0712972901062101</v>
      </c>
      <c r="D422">
        <f t="shared" si="24"/>
        <v>-2.1425945802124202</v>
      </c>
      <c r="E422">
        <v>94.679435526536693</v>
      </c>
      <c r="F422">
        <f t="shared" si="27"/>
        <v>0.10332842446320001</v>
      </c>
      <c r="G422">
        <f t="shared" si="25"/>
        <v>852.11491973883028</v>
      </c>
      <c r="H422">
        <v>50.076815823949701</v>
      </c>
      <c r="AL422">
        <f t="shared" si="26"/>
        <v>170.54853990932568</v>
      </c>
    </row>
    <row r="423" spans="1:38">
      <c r="A423">
        <v>126300</v>
      </c>
      <c r="B423" s="3">
        <v>850</v>
      </c>
      <c r="C423">
        <v>-0.64210453882941498</v>
      </c>
      <c r="D423">
        <f t="shared" si="24"/>
        <v>-1.28420907765883</v>
      </c>
      <c r="E423">
        <v>94.584062696051106</v>
      </c>
      <c r="F423">
        <f t="shared" si="27"/>
        <v>9.5372830485587201E-2</v>
      </c>
      <c r="G423">
        <f t="shared" si="25"/>
        <v>851.25656426445994</v>
      </c>
      <c r="H423">
        <v>50.142218752865404</v>
      </c>
      <c r="AL423">
        <f t="shared" si="26"/>
        <v>170.35122713129644</v>
      </c>
    </row>
    <row r="424" spans="1:38">
      <c r="A424">
        <v>126600</v>
      </c>
      <c r="B424" s="3">
        <v>859</v>
      </c>
      <c r="C424">
        <v>3.3252864649570699</v>
      </c>
      <c r="D424">
        <f t="shared" si="24"/>
        <v>6.6505729299141398</v>
      </c>
      <c r="E424">
        <v>94.702369210739306</v>
      </c>
      <c r="F424">
        <f t="shared" si="27"/>
        <v>0.11830651468820008</v>
      </c>
      <c r="G424">
        <f t="shared" si="25"/>
        <v>852.32132289665378</v>
      </c>
      <c r="H424">
        <v>50.0272129625152</v>
      </c>
      <c r="AL424">
        <f t="shared" si="26"/>
        <v>170.59599436436616</v>
      </c>
    </row>
    <row r="425" spans="1:38">
      <c r="A425">
        <v>126900</v>
      </c>
      <c r="B425" s="3">
        <v>858</v>
      </c>
      <c r="C425">
        <v>1.7333296184098801</v>
      </c>
      <c r="D425">
        <f t="shared" si="24"/>
        <v>3.4666592368197602</v>
      </c>
      <c r="E425">
        <v>94.945051928776707</v>
      </c>
      <c r="F425">
        <f t="shared" si="27"/>
        <v>0.24268271803740049</v>
      </c>
      <c r="G425">
        <f t="shared" si="25"/>
        <v>854.50546735899036</v>
      </c>
      <c r="H425">
        <v>49.834847110305603</v>
      </c>
      <c r="AL425">
        <f t="shared" si="26"/>
        <v>171.09834275893292</v>
      </c>
    </row>
    <row r="426" spans="1:38">
      <c r="A426">
        <v>127200</v>
      </c>
      <c r="B426" s="3">
        <v>857</v>
      </c>
      <c r="C426">
        <v>0.611311063536078</v>
      </c>
      <c r="D426">
        <f t="shared" si="24"/>
        <v>1.222622127072156</v>
      </c>
      <c r="E426">
        <v>95.083266837210203</v>
      </c>
      <c r="F426">
        <f t="shared" si="27"/>
        <v>0.13821490843349693</v>
      </c>
      <c r="G426">
        <f t="shared" si="25"/>
        <v>855.74940153489183</v>
      </c>
      <c r="H426">
        <v>49.746754308908997</v>
      </c>
      <c r="AL426">
        <f t="shared" si="26"/>
        <v>171.38459882894165</v>
      </c>
    </row>
    <row r="427" spans="1:38">
      <c r="A427">
        <v>127500</v>
      </c>
      <c r="B427" s="3">
        <v>859</v>
      </c>
      <c r="C427">
        <v>1.0661850489548601</v>
      </c>
      <c r="D427">
        <f t="shared" si="24"/>
        <v>2.1323700979097202</v>
      </c>
      <c r="E427">
        <v>95.204382002212498</v>
      </c>
      <c r="F427">
        <f t="shared" si="27"/>
        <v>0.12111516500229413</v>
      </c>
      <c r="G427">
        <f t="shared" si="25"/>
        <v>856.83943801991245</v>
      </c>
      <c r="H427">
        <v>49.680350209687603</v>
      </c>
      <c r="AL427">
        <f t="shared" si="26"/>
        <v>171.63553157704735</v>
      </c>
    </row>
    <row r="428" spans="1:38">
      <c r="A428">
        <v>127800</v>
      </c>
      <c r="B428" s="3">
        <v>861</v>
      </c>
      <c r="C428">
        <v>1.3217768331772499</v>
      </c>
      <c r="D428">
        <f t="shared" si="24"/>
        <v>2.6435536663544998</v>
      </c>
      <c r="E428">
        <v>95.369792137891807</v>
      </c>
      <c r="F428">
        <f t="shared" si="27"/>
        <v>0.16541013567930918</v>
      </c>
      <c r="G428">
        <f t="shared" si="25"/>
        <v>858.32812924102632</v>
      </c>
      <c r="H428">
        <v>49.586858576162001</v>
      </c>
      <c r="AL428">
        <f t="shared" si="26"/>
        <v>171.97837557084668</v>
      </c>
    </row>
    <row r="429" spans="1:38">
      <c r="A429">
        <v>128100</v>
      </c>
      <c r="B429" s="3">
        <v>857</v>
      </c>
      <c r="C429">
        <v>-1.00631727626235</v>
      </c>
      <c r="D429">
        <f t="shared" si="24"/>
        <v>-2.0126345525247</v>
      </c>
      <c r="E429">
        <v>95.4427235248789</v>
      </c>
      <c r="F429">
        <f t="shared" si="27"/>
        <v>7.293138698709356E-2</v>
      </c>
      <c r="G429">
        <f t="shared" si="25"/>
        <v>858.98451172391015</v>
      </c>
      <c r="H429">
        <v>49.580831441175</v>
      </c>
      <c r="AL429">
        <f t="shared" si="26"/>
        <v>172.12959058865502</v>
      </c>
    </row>
    <row r="430" spans="1:38">
      <c r="A430">
        <v>128400</v>
      </c>
      <c r="B430" s="3">
        <v>859</v>
      </c>
      <c r="C430">
        <v>-5.9259072574018697E-2</v>
      </c>
      <c r="D430">
        <f t="shared" si="24"/>
        <v>-0.11851814514803739</v>
      </c>
      <c r="E430">
        <v>95.454459681341802</v>
      </c>
      <c r="F430">
        <f t="shared" si="27"/>
        <v>1.1736156462902159E-2</v>
      </c>
      <c r="G430">
        <f t="shared" si="25"/>
        <v>859.09013713207628</v>
      </c>
      <c r="H430">
        <v>49.619705935908101</v>
      </c>
      <c r="AL430">
        <f t="shared" si="26"/>
        <v>172.15392709339557</v>
      </c>
    </row>
    <row r="431" spans="1:38">
      <c r="A431">
        <v>128700</v>
      </c>
      <c r="B431" s="3">
        <v>855</v>
      </c>
      <c r="C431">
        <v>-1.87286977274653</v>
      </c>
      <c r="D431">
        <f t="shared" si="24"/>
        <v>-3.74573954549306</v>
      </c>
      <c r="E431">
        <v>95.413070987109506</v>
      </c>
      <c r="F431">
        <f t="shared" si="27"/>
        <v>4.1388694232296075E-2</v>
      </c>
      <c r="G431">
        <f t="shared" si="25"/>
        <v>858.7176388839855</v>
      </c>
      <c r="H431">
        <v>49.699610199986999</v>
      </c>
      <c r="AL431">
        <f t="shared" si="26"/>
        <v>172.06810563782062</v>
      </c>
    </row>
    <row r="432" spans="1:38">
      <c r="A432">
        <v>129000</v>
      </c>
      <c r="B432" s="3">
        <v>859</v>
      </c>
      <c r="C432">
        <v>0.264345325266861</v>
      </c>
      <c r="D432">
        <f t="shared" si="24"/>
        <v>0.528690650533722</v>
      </c>
      <c r="E432">
        <v>95.382544422857194</v>
      </c>
      <c r="F432">
        <f t="shared" si="27"/>
        <v>3.0526564252312482E-2</v>
      </c>
      <c r="G432">
        <f t="shared" si="25"/>
        <v>858.44289980571477</v>
      </c>
      <c r="H432">
        <v>49.756378652823599</v>
      </c>
      <c r="AL432">
        <f t="shared" si="26"/>
        <v>172.00481375332657</v>
      </c>
    </row>
    <row r="433" spans="1:38">
      <c r="A433">
        <v>129300</v>
      </c>
      <c r="B433" s="3">
        <v>859</v>
      </c>
      <c r="C433">
        <v>3.6745873043417199E-2</v>
      </c>
      <c r="D433">
        <f t="shared" si="24"/>
        <v>7.3491746086834397E-2</v>
      </c>
      <c r="E433">
        <v>95.433136285704407</v>
      </c>
      <c r="F433">
        <f t="shared" si="27"/>
        <v>5.0591862847213065E-2</v>
      </c>
      <c r="G433">
        <f t="shared" si="25"/>
        <v>858.89822657133971</v>
      </c>
      <c r="H433">
        <v>49.745278982042301</v>
      </c>
      <c r="AL433">
        <f t="shared" si="26"/>
        <v>172.10971075186239</v>
      </c>
    </row>
    <row r="434" spans="1:38">
      <c r="A434">
        <v>129600</v>
      </c>
      <c r="B434" s="3">
        <v>860</v>
      </c>
      <c r="C434">
        <v>0.29170704180644402</v>
      </c>
      <c r="D434">
        <f t="shared" si="24"/>
        <v>0.58341408361288805</v>
      </c>
      <c r="E434">
        <v>95.487580123776993</v>
      </c>
      <c r="F434">
        <f t="shared" si="27"/>
        <v>5.4443838072586459E-2</v>
      </c>
      <c r="G434">
        <f t="shared" si="25"/>
        <v>859.38822111399293</v>
      </c>
      <c r="H434">
        <v>49.7318356214763</v>
      </c>
      <c r="AL434">
        <f t="shared" si="26"/>
        <v>172.22261114667069</v>
      </c>
    </row>
    <row r="435" spans="1:38">
      <c r="A435">
        <v>129900</v>
      </c>
      <c r="B435" s="3">
        <v>858</v>
      </c>
      <c r="C435">
        <v>-0.77310575195327702</v>
      </c>
      <c r="D435">
        <f t="shared" si="24"/>
        <v>-1.546211503906554</v>
      </c>
      <c r="E435">
        <v>95.501995587677399</v>
      </c>
      <c r="F435">
        <f t="shared" si="27"/>
        <v>1.4415463900405712E-2</v>
      </c>
      <c r="G435">
        <f t="shared" si="25"/>
        <v>859.51796028909655</v>
      </c>
      <c r="H435">
        <v>49.7533864933065</v>
      </c>
      <c r="AL435">
        <f t="shared" si="26"/>
        <v>172.2525074521331</v>
      </c>
    </row>
    <row r="436" spans="1:38">
      <c r="A436">
        <v>130200</v>
      </c>
      <c r="B436" s="3">
        <v>859</v>
      </c>
      <c r="C436">
        <v>-0.22271740999713999</v>
      </c>
      <c r="D436">
        <f t="shared" si="24"/>
        <v>-0.44543481999427997</v>
      </c>
      <c r="E436">
        <v>95.490785303836006</v>
      </c>
      <c r="F436">
        <f t="shared" si="27"/>
        <v>1.121028384139322E-2</v>
      </c>
      <c r="G436">
        <f t="shared" si="25"/>
        <v>859.41706773452404</v>
      </c>
      <c r="H436">
        <v>49.7906064010538</v>
      </c>
      <c r="AL436">
        <f t="shared" si="26"/>
        <v>172.22925828116459</v>
      </c>
    </row>
    <row r="437" spans="1:38">
      <c r="A437">
        <v>130500</v>
      </c>
      <c r="B437" s="3">
        <v>857</v>
      </c>
      <c r="C437">
        <v>-1.07062041580768</v>
      </c>
      <c r="D437">
        <f t="shared" si="24"/>
        <v>-2.1412408316153599</v>
      </c>
      <c r="E437">
        <v>95.457002645148407</v>
      </c>
      <c r="F437">
        <f t="shared" si="27"/>
        <v>3.378265868759911E-2</v>
      </c>
      <c r="G437">
        <f t="shared" si="25"/>
        <v>859.1130238063356</v>
      </c>
      <c r="H437">
        <v>49.843116305593597</v>
      </c>
      <c r="AL437">
        <f t="shared" si="26"/>
        <v>172.15920037832595</v>
      </c>
    </row>
    <row r="438" spans="1:38">
      <c r="A438">
        <v>130800</v>
      </c>
      <c r="B438" s="3">
        <v>853</v>
      </c>
      <c r="C438">
        <v>-2.3989826670307202</v>
      </c>
      <c r="D438">
        <f t="shared" si="24"/>
        <v>-4.7979653340614403</v>
      </c>
      <c r="E438">
        <v>95.307771477355104</v>
      </c>
      <c r="F438">
        <f t="shared" si="27"/>
        <v>0.14923116779330314</v>
      </c>
      <c r="G438">
        <f t="shared" si="25"/>
        <v>857.76994329619595</v>
      </c>
      <c r="H438">
        <v>49.981434817599599</v>
      </c>
      <c r="AL438">
        <f t="shared" si="26"/>
        <v>171.84980719298753</v>
      </c>
    </row>
    <row r="439" spans="1:38">
      <c r="A439">
        <v>131100</v>
      </c>
      <c r="B439" s="3">
        <v>854</v>
      </c>
      <c r="C439">
        <v>-1.13896670144089</v>
      </c>
      <c r="D439">
        <f t="shared" si="24"/>
        <v>-2.2779334028817799</v>
      </c>
      <c r="E439">
        <v>95.138870053172596</v>
      </c>
      <c r="F439">
        <f t="shared" si="27"/>
        <v>0.16890142418250775</v>
      </c>
      <c r="G439">
        <f t="shared" si="25"/>
        <v>856.24983047855335</v>
      </c>
      <c r="H439">
        <v>50.115476449546399</v>
      </c>
      <c r="AL439">
        <f t="shared" si="26"/>
        <v>171.49978983374504</v>
      </c>
    </row>
    <row r="440" spans="1:38">
      <c r="A440">
        <v>131400</v>
      </c>
      <c r="B440" s="3">
        <v>855</v>
      </c>
      <c r="C440">
        <v>-0.25872509321716503</v>
      </c>
      <c r="D440">
        <f t="shared" si="24"/>
        <v>-0.51745018643433005</v>
      </c>
      <c r="E440">
        <v>95.054379162853706</v>
      </c>
      <c r="F440">
        <f t="shared" si="27"/>
        <v>8.4490890318889456E-2</v>
      </c>
      <c r="G440">
        <f t="shared" si="25"/>
        <v>855.48941246568336</v>
      </c>
      <c r="H440">
        <v>50.167401587194298</v>
      </c>
      <c r="AL440">
        <f t="shared" si="26"/>
        <v>171.32476050327702</v>
      </c>
    </row>
    <row r="441" spans="1:38">
      <c r="A441">
        <v>131700</v>
      </c>
      <c r="B441" s="3">
        <v>857</v>
      </c>
      <c r="C441">
        <v>0.739396718562081</v>
      </c>
      <c r="D441">
        <f t="shared" si="24"/>
        <v>1.478793437124162</v>
      </c>
      <c r="E441">
        <v>95.054791938360196</v>
      </c>
      <c r="F441">
        <f t="shared" si="27"/>
        <v>4.1277550648999295E-4</v>
      </c>
      <c r="G441">
        <f t="shared" si="25"/>
        <v>855.49312744524173</v>
      </c>
      <c r="H441">
        <v>50.146038202625903</v>
      </c>
      <c r="AL441">
        <f t="shared" si="26"/>
        <v>171.32561549776034</v>
      </c>
    </row>
    <row r="442" spans="1:38">
      <c r="A442">
        <v>132000</v>
      </c>
      <c r="B442" s="3">
        <v>860</v>
      </c>
      <c r="C442">
        <v>1.7728688867671301</v>
      </c>
      <c r="D442">
        <f t="shared" si="24"/>
        <v>3.5457377735342601</v>
      </c>
      <c r="E442">
        <v>95.158451493717493</v>
      </c>
      <c r="F442">
        <f t="shared" si="27"/>
        <v>0.10365955535729654</v>
      </c>
      <c r="G442">
        <f t="shared" si="25"/>
        <v>856.42606344345745</v>
      </c>
      <c r="H442">
        <v>50.045625222253904</v>
      </c>
      <c r="AL442">
        <f t="shared" si="26"/>
        <v>171.54036024270201</v>
      </c>
    </row>
    <row r="443" spans="1:38">
      <c r="A443">
        <v>132300</v>
      </c>
      <c r="B443" s="3">
        <v>857</v>
      </c>
      <c r="C443">
        <v>-6.0891693486435902E-2</v>
      </c>
      <c r="D443">
        <f t="shared" si="24"/>
        <v>-0.1217833869728718</v>
      </c>
      <c r="E443">
        <v>95.232641932785896</v>
      </c>
      <c r="F443">
        <f t="shared" si="27"/>
        <v>7.4190439068402725E-2</v>
      </c>
      <c r="G443">
        <f t="shared" si="25"/>
        <v>857.09377739507306</v>
      </c>
      <c r="H443">
        <v>49.984015032433497</v>
      </c>
      <c r="AL443">
        <f t="shared" si="26"/>
        <v>171.69409432788214</v>
      </c>
    </row>
    <row r="444" spans="1:38">
      <c r="A444">
        <v>132600</v>
      </c>
      <c r="B444" s="3">
        <v>857</v>
      </c>
      <c r="C444">
        <v>-4.78722841767108E-2</v>
      </c>
      <c r="D444">
        <f t="shared" si="24"/>
        <v>-9.57445683534216E-2</v>
      </c>
      <c r="E444">
        <v>95.229735149816904</v>
      </c>
      <c r="F444">
        <f t="shared" si="27"/>
        <v>2.9067829689921609E-3</v>
      </c>
      <c r="G444">
        <f t="shared" si="25"/>
        <v>857.06761634835209</v>
      </c>
      <c r="H444">
        <v>49.988215233485498</v>
      </c>
      <c r="AL444">
        <f t="shared" si="26"/>
        <v>171.68807041720905</v>
      </c>
    </row>
    <row r="445" spans="1:38">
      <c r="A445">
        <v>132900</v>
      </c>
      <c r="B445" s="3">
        <v>856</v>
      </c>
      <c r="C445">
        <v>-0.443864126536062</v>
      </c>
      <c r="D445">
        <f t="shared" si="24"/>
        <v>-0.887728253072124</v>
      </c>
      <c r="E445">
        <v>95.2066286798905</v>
      </c>
      <c r="F445">
        <f t="shared" si="27"/>
        <v>2.3106469926403861E-2</v>
      </c>
      <c r="G445">
        <f t="shared" si="25"/>
        <v>856.85965811901451</v>
      </c>
      <c r="H445">
        <v>50.0083813227997</v>
      </c>
      <c r="AL445">
        <f t="shared" si="26"/>
        <v>171.64018717217104</v>
      </c>
    </row>
    <row r="446" spans="1:38">
      <c r="A446">
        <v>133200</v>
      </c>
      <c r="B446" s="3">
        <v>858</v>
      </c>
      <c r="C446">
        <v>0.53404641410134102</v>
      </c>
      <c r="D446">
        <f t="shared" si="24"/>
        <v>1.068092828202682</v>
      </c>
      <c r="E446">
        <v>95.211523248603797</v>
      </c>
      <c r="F446">
        <f t="shared" si="27"/>
        <v>4.8945687132970761E-3</v>
      </c>
      <c r="G446">
        <f t="shared" si="25"/>
        <v>856.90370923743421</v>
      </c>
      <c r="H446">
        <v>50.002254004247902</v>
      </c>
      <c r="AL446">
        <f t="shared" si="26"/>
        <v>171.65032986425072</v>
      </c>
    </row>
    <row r="447" spans="1:38">
      <c r="A447">
        <v>133500</v>
      </c>
      <c r="B447" s="3">
        <v>860</v>
      </c>
      <c r="C447">
        <v>1.15671786349738</v>
      </c>
      <c r="D447">
        <f t="shared" si="24"/>
        <v>2.3134357269947601</v>
      </c>
      <c r="E447">
        <v>95.295367004148204</v>
      </c>
      <c r="F447">
        <f t="shared" si="27"/>
        <v>8.3843755544407372E-2</v>
      </c>
      <c r="G447">
        <f t="shared" si="25"/>
        <v>857.65830303733378</v>
      </c>
      <c r="H447">
        <v>49.934876818151899</v>
      </c>
      <c r="AL447">
        <f t="shared" si="26"/>
        <v>171.82409551021209</v>
      </c>
    </row>
    <row r="448" spans="1:38">
      <c r="A448">
        <v>133800</v>
      </c>
      <c r="B448" s="3">
        <v>861</v>
      </c>
      <c r="C448">
        <v>1.1119972485609</v>
      </c>
      <c r="D448">
        <f t="shared" si="24"/>
        <v>2.2239944971218</v>
      </c>
      <c r="E448">
        <v>95.416410451596903</v>
      </c>
      <c r="F448">
        <f t="shared" si="27"/>
        <v>0.12104344744869877</v>
      </c>
      <c r="G448">
        <f t="shared" si="25"/>
        <v>858.74769406437213</v>
      </c>
      <c r="H448">
        <v>49.846829529347197</v>
      </c>
      <c r="AL448">
        <f t="shared" si="26"/>
        <v>172.07502980705524</v>
      </c>
    </row>
    <row r="449" spans="1:38">
      <c r="A449">
        <v>134100</v>
      </c>
      <c r="B449" s="3">
        <v>865</v>
      </c>
      <c r="C449">
        <v>2.2567138548668102</v>
      </c>
      <c r="D449">
        <f t="shared" si="24"/>
        <v>4.5134277097336204</v>
      </c>
      <c r="E449">
        <v>95.606443449152906</v>
      </c>
      <c r="F449">
        <f t="shared" si="27"/>
        <v>0.19003299755600267</v>
      </c>
      <c r="G449">
        <f t="shared" si="25"/>
        <v>860.45799104237619</v>
      </c>
      <c r="H449">
        <v>49.712833258481403</v>
      </c>
      <c r="AL449">
        <f t="shared" si="26"/>
        <v>172.46915872206679</v>
      </c>
    </row>
    <row r="450" spans="1:38">
      <c r="A450">
        <v>134400</v>
      </c>
      <c r="B450" s="3">
        <v>865</v>
      </c>
      <c r="C450">
        <v>1.2905930632943601</v>
      </c>
      <c r="D450">
        <f t="shared" ref="D450:D513" si="28">C450*$K$3</f>
        <v>2.5811861265887202</v>
      </c>
      <c r="E450">
        <v>95.821137306183999</v>
      </c>
      <c r="F450">
        <f t="shared" si="27"/>
        <v>0.21469385703109367</v>
      </c>
      <c r="G450">
        <f t="shared" si="25"/>
        <v>862.39023575565602</v>
      </c>
      <c r="H450">
        <v>49.577540162303499</v>
      </c>
      <c r="AL450">
        <f t="shared" si="26"/>
        <v>172.91468843666746</v>
      </c>
    </row>
    <row r="451" spans="1:38">
      <c r="A451">
        <v>134700</v>
      </c>
      <c r="B451" s="3">
        <v>865</v>
      </c>
      <c r="C451">
        <v>0.59838638480305595</v>
      </c>
      <c r="D451">
        <f t="shared" si="28"/>
        <v>1.1967727696061119</v>
      </c>
      <c r="E451">
        <v>95.974947941381799</v>
      </c>
      <c r="F451">
        <f t="shared" si="27"/>
        <v>0.15381063519780014</v>
      </c>
      <c r="G451">
        <f t="shared" ref="G451:G514" si="29">E451*$J$3</f>
        <v>863.77453147243614</v>
      </c>
      <c r="H451">
        <v>49.505986316323003</v>
      </c>
      <c r="AL451">
        <f t="shared" ref="AL451:AL514" si="30">$AE$26*E451^2+$AF$26*E451+$AG$26</f>
        <v>173.23403989295002</v>
      </c>
    </row>
    <row r="452" spans="1:38">
      <c r="A452">
        <v>135000</v>
      </c>
      <c r="B452" s="3">
        <v>865</v>
      </c>
      <c r="C452">
        <v>0.115920239604642</v>
      </c>
      <c r="D452">
        <f t="shared" si="28"/>
        <v>0.23184047920928399</v>
      </c>
      <c r="E452">
        <v>96.082153497789307</v>
      </c>
      <c r="F452">
        <f t="shared" ref="F452:F515" si="31">ABS(E452-E451)</f>
        <v>0.10720555640750717</v>
      </c>
      <c r="G452">
        <f t="shared" si="29"/>
        <v>864.7393814801037</v>
      </c>
      <c r="H452">
        <v>49.479521619947803</v>
      </c>
      <c r="AL452">
        <f t="shared" si="30"/>
        <v>173.45670874445548</v>
      </c>
    </row>
    <row r="453" spans="1:38">
      <c r="A453">
        <v>135300</v>
      </c>
      <c r="B453" s="3">
        <v>867</v>
      </c>
      <c r="C453">
        <v>0.60692807234651103</v>
      </c>
      <c r="D453">
        <f t="shared" si="28"/>
        <v>1.2138561446930221</v>
      </c>
      <c r="E453">
        <v>96.195243847385697</v>
      </c>
      <c r="F453">
        <f t="shared" si="31"/>
        <v>0.11309034959639064</v>
      </c>
      <c r="G453">
        <f t="shared" si="29"/>
        <v>865.75719462647123</v>
      </c>
      <c r="H453">
        <v>49.450129345665502</v>
      </c>
      <c r="AL453">
        <f t="shared" si="30"/>
        <v>173.69167332976582</v>
      </c>
    </row>
    <row r="454" spans="1:38">
      <c r="A454">
        <v>135600</v>
      </c>
      <c r="B454" s="3">
        <v>866</v>
      </c>
      <c r="C454">
        <v>-0.31552733500381602</v>
      </c>
      <c r="D454">
        <f t="shared" si="28"/>
        <v>-0.63105467000763205</v>
      </c>
      <c r="E454">
        <v>96.289128907631707</v>
      </c>
      <c r="F454">
        <f t="shared" si="31"/>
        <v>9.3885060246009289E-2</v>
      </c>
      <c r="G454">
        <f t="shared" si="29"/>
        <v>866.60216016868537</v>
      </c>
      <c r="H454">
        <v>49.441259634539698</v>
      </c>
      <c r="AL454">
        <f t="shared" si="30"/>
        <v>173.88679246280623</v>
      </c>
    </row>
    <row r="455" spans="1:38">
      <c r="A455">
        <v>135900</v>
      </c>
      <c r="B455" s="3">
        <v>863</v>
      </c>
      <c r="C455">
        <v>-1.7280966156464601</v>
      </c>
      <c r="D455">
        <f t="shared" si="28"/>
        <v>-3.4561932312929202</v>
      </c>
      <c r="E455">
        <v>96.269710845287406</v>
      </c>
      <c r="F455">
        <f t="shared" si="31"/>
        <v>1.9418062344300324E-2</v>
      </c>
      <c r="G455">
        <f t="shared" si="29"/>
        <v>866.42739760758661</v>
      </c>
      <c r="H455">
        <v>49.5244071590256</v>
      </c>
      <c r="AL455">
        <f t="shared" si="30"/>
        <v>173.84643212749521</v>
      </c>
    </row>
    <row r="456" spans="1:38">
      <c r="A456">
        <v>136200</v>
      </c>
      <c r="B456" s="3">
        <v>862</v>
      </c>
      <c r="C456">
        <v>-1.77556638872191</v>
      </c>
      <c r="D456">
        <f t="shared" si="28"/>
        <v>-3.5511327774438199</v>
      </c>
      <c r="E456">
        <v>96.169147879958203</v>
      </c>
      <c r="F456">
        <f t="shared" si="31"/>
        <v>0.10056296532920328</v>
      </c>
      <c r="G456">
        <f t="shared" si="29"/>
        <v>865.52233091962387</v>
      </c>
      <c r="H456">
        <v>49.660629697567202</v>
      </c>
      <c r="AL456">
        <f t="shared" si="30"/>
        <v>173.63744784534643</v>
      </c>
    </row>
    <row r="457" spans="1:38">
      <c r="A457">
        <v>136500</v>
      </c>
      <c r="B457" s="3">
        <v>862</v>
      </c>
      <c r="C457">
        <v>-1.32429780929273</v>
      </c>
      <c r="D457">
        <f t="shared" si="28"/>
        <v>-2.64859561858546</v>
      </c>
      <c r="E457">
        <v>96.068869900453805</v>
      </c>
      <c r="F457">
        <f t="shared" si="31"/>
        <v>0.10027797950439776</v>
      </c>
      <c r="G457">
        <f t="shared" si="29"/>
        <v>864.61982910408426</v>
      </c>
      <c r="H457">
        <v>49.779835281459903</v>
      </c>
      <c r="AL457">
        <f t="shared" si="30"/>
        <v>173.42911470346911</v>
      </c>
    </row>
    <row r="458" spans="1:38">
      <c r="A458">
        <v>136800</v>
      </c>
      <c r="B458" s="3">
        <v>860</v>
      </c>
      <c r="C458">
        <v>-1.78423447277739</v>
      </c>
      <c r="D458">
        <f t="shared" si="28"/>
        <v>-3.56846894555478</v>
      </c>
      <c r="E458">
        <v>95.948875338944703</v>
      </c>
      <c r="F458">
        <f t="shared" si="31"/>
        <v>0.11999456150910248</v>
      </c>
      <c r="G458">
        <f t="shared" si="29"/>
        <v>863.53987805050235</v>
      </c>
      <c r="H458">
        <v>49.901797657209002</v>
      </c>
      <c r="AL458">
        <f t="shared" si="30"/>
        <v>173.17989655206469</v>
      </c>
    </row>
    <row r="459" spans="1:38">
      <c r="A459">
        <v>137100</v>
      </c>
      <c r="B459" s="3">
        <v>862</v>
      </c>
      <c r="C459">
        <v>-0.38371535395939099</v>
      </c>
      <c r="D459">
        <f t="shared" si="28"/>
        <v>-0.76743070791878198</v>
      </c>
      <c r="E459">
        <v>95.859860124797095</v>
      </c>
      <c r="F459">
        <f t="shared" si="31"/>
        <v>8.9015214147607935E-2</v>
      </c>
      <c r="G459">
        <f t="shared" si="29"/>
        <v>862.7387411231739</v>
      </c>
      <c r="H459">
        <v>49.9822758815749</v>
      </c>
      <c r="AL459">
        <f t="shared" si="30"/>
        <v>172.99507419076636</v>
      </c>
    </row>
    <row r="460" spans="1:38">
      <c r="A460">
        <v>137400</v>
      </c>
      <c r="B460" s="3">
        <v>866</v>
      </c>
      <c r="C460">
        <v>1.37323891068865</v>
      </c>
      <c r="D460">
        <f t="shared" si="28"/>
        <v>2.7464778213773</v>
      </c>
      <c r="E460">
        <v>95.913856393141401</v>
      </c>
      <c r="F460">
        <f t="shared" si="31"/>
        <v>5.3996268344306486E-2</v>
      </c>
      <c r="G460">
        <f t="shared" si="29"/>
        <v>863.22470753827258</v>
      </c>
      <c r="H460">
        <v>49.939125972022097</v>
      </c>
      <c r="AL460">
        <f t="shared" si="30"/>
        <v>173.10718115662684</v>
      </c>
    </row>
    <row r="461" spans="1:38">
      <c r="A461">
        <v>137700</v>
      </c>
      <c r="B461" s="3">
        <v>866</v>
      </c>
      <c r="C461">
        <v>0.84833267390775302</v>
      </c>
      <c r="D461">
        <f t="shared" si="28"/>
        <v>1.696665347815506</v>
      </c>
      <c r="E461">
        <v>96.030510865635705</v>
      </c>
      <c r="F461">
        <f t="shared" si="31"/>
        <v>0.11665447249430372</v>
      </c>
      <c r="G461">
        <f t="shared" si="29"/>
        <v>864.27459779072137</v>
      </c>
      <c r="H461">
        <v>49.8541878207172</v>
      </c>
      <c r="AL461">
        <f t="shared" si="30"/>
        <v>173.34943720372215</v>
      </c>
    </row>
    <row r="462" spans="1:38">
      <c r="A462">
        <v>138000</v>
      </c>
      <c r="B462" s="3">
        <v>868</v>
      </c>
      <c r="C462">
        <v>1.28018405691166</v>
      </c>
      <c r="D462">
        <f t="shared" si="28"/>
        <v>2.5603681138233201</v>
      </c>
      <c r="E462">
        <v>96.156745984822393</v>
      </c>
      <c r="F462">
        <f t="shared" si="31"/>
        <v>0.12623511918668839</v>
      </c>
      <c r="G462">
        <f t="shared" si="29"/>
        <v>865.4107138634015</v>
      </c>
      <c r="H462">
        <v>49.770325212388101</v>
      </c>
      <c r="AL462">
        <f t="shared" si="30"/>
        <v>173.61167902355504</v>
      </c>
    </row>
    <row r="463" spans="1:38">
      <c r="A463">
        <v>138300</v>
      </c>
      <c r="B463" s="3">
        <v>870</v>
      </c>
      <c r="C463">
        <v>1.51277013598207</v>
      </c>
      <c r="D463">
        <f t="shared" si="28"/>
        <v>3.02554027196414</v>
      </c>
      <c r="E463">
        <v>96.327267746768101</v>
      </c>
      <c r="F463">
        <f t="shared" si="31"/>
        <v>0.17052176194570734</v>
      </c>
      <c r="G463">
        <f t="shared" si="29"/>
        <v>866.94540972091295</v>
      </c>
      <c r="H463">
        <v>49.661161922450198</v>
      </c>
      <c r="AL463">
        <f t="shared" si="30"/>
        <v>173.96607024894232</v>
      </c>
    </row>
    <row r="464" spans="1:38">
      <c r="A464">
        <v>138600</v>
      </c>
      <c r="B464" s="3">
        <v>866</v>
      </c>
      <c r="C464">
        <v>-0.84146966239362297</v>
      </c>
      <c r="D464">
        <f t="shared" si="28"/>
        <v>-1.6829393247872459</v>
      </c>
      <c r="E464">
        <v>96.406009013597298</v>
      </c>
      <c r="F464">
        <f t="shared" si="31"/>
        <v>7.8741266829197798E-2</v>
      </c>
      <c r="G464">
        <f t="shared" si="29"/>
        <v>867.65408112237571</v>
      </c>
      <c r="H464">
        <v>49.641328957305099</v>
      </c>
      <c r="AL464">
        <f t="shared" si="30"/>
        <v>174.12977370593103</v>
      </c>
    </row>
    <row r="465" spans="1:38">
      <c r="A465">
        <v>138900</v>
      </c>
      <c r="B465" s="3">
        <v>864</v>
      </c>
      <c r="C465">
        <v>-1.55047346550457</v>
      </c>
      <c r="D465">
        <f t="shared" si="28"/>
        <v>-3.10094693100914</v>
      </c>
      <c r="E465">
        <v>96.341339390658206</v>
      </c>
      <c r="F465">
        <f t="shared" si="31"/>
        <v>6.4669622939092619E-2</v>
      </c>
      <c r="G465">
        <f t="shared" si="29"/>
        <v>867.07205451592381</v>
      </c>
      <c r="H465">
        <v>49.7361375809962</v>
      </c>
      <c r="AL465">
        <f t="shared" si="30"/>
        <v>173.99532260020555</v>
      </c>
    </row>
    <row r="466" spans="1:38">
      <c r="A466">
        <v>139200</v>
      </c>
      <c r="B466" s="3">
        <v>864</v>
      </c>
      <c r="C466">
        <v>-1.1393362983911799</v>
      </c>
      <c r="D466">
        <f t="shared" si="28"/>
        <v>-2.2786725967823598</v>
      </c>
      <c r="E466">
        <v>96.2499740888655</v>
      </c>
      <c r="F466">
        <f t="shared" si="31"/>
        <v>9.1365301792706077E-2</v>
      </c>
      <c r="G466">
        <f t="shared" si="29"/>
        <v>866.24976679978954</v>
      </c>
      <c r="H466">
        <v>49.8395290036391</v>
      </c>
      <c r="AL466">
        <f t="shared" si="30"/>
        <v>173.80541164831072</v>
      </c>
    </row>
    <row r="467" spans="1:38">
      <c r="A467">
        <v>139500</v>
      </c>
      <c r="B467" s="3">
        <v>865</v>
      </c>
      <c r="C467">
        <v>-0.411366532019947</v>
      </c>
      <c r="D467">
        <f t="shared" si="28"/>
        <v>-0.82273306403989399</v>
      </c>
      <c r="E467">
        <v>96.199313746202506</v>
      </c>
      <c r="F467">
        <f t="shared" si="31"/>
        <v>5.0660342662993685E-2</v>
      </c>
      <c r="G467">
        <f t="shared" si="29"/>
        <v>865.79382371582255</v>
      </c>
      <c r="H467">
        <v>49.897829233275203</v>
      </c>
      <c r="AL467">
        <f t="shared" si="30"/>
        <v>173.70013063663143</v>
      </c>
    </row>
    <row r="468" spans="1:38">
      <c r="A468">
        <v>139800</v>
      </c>
      <c r="B468" s="3">
        <v>865</v>
      </c>
      <c r="C468">
        <v>-0.319535387820156</v>
      </c>
      <c r="D468">
        <f t="shared" si="28"/>
        <v>-0.63907077564031201</v>
      </c>
      <c r="E468">
        <v>96.178913233570398</v>
      </c>
      <c r="F468">
        <f t="shared" si="31"/>
        <v>2.0400512632107848E-2</v>
      </c>
      <c r="G468">
        <f t="shared" si="29"/>
        <v>865.61021910213356</v>
      </c>
      <c r="H468">
        <v>49.925975774771402</v>
      </c>
      <c r="AL468">
        <f t="shared" si="30"/>
        <v>173.6577390593435</v>
      </c>
    </row>
    <row r="469" spans="1:38">
      <c r="A469">
        <v>140100</v>
      </c>
      <c r="B469" s="3">
        <v>865</v>
      </c>
      <c r="C469">
        <v>-0.24534674215585001</v>
      </c>
      <c r="D469">
        <f t="shared" si="28"/>
        <v>-0.49069348431170001</v>
      </c>
      <c r="E469">
        <v>96.162428279452598</v>
      </c>
      <c r="F469">
        <f t="shared" si="31"/>
        <v>1.6484954117800044E-2</v>
      </c>
      <c r="G469">
        <f t="shared" si="29"/>
        <v>865.46185451507336</v>
      </c>
      <c r="H469">
        <v>49.947723064785201</v>
      </c>
      <c r="AL469">
        <f t="shared" si="30"/>
        <v>173.62348565885029</v>
      </c>
    </row>
    <row r="470" spans="1:38">
      <c r="A470">
        <v>140400</v>
      </c>
      <c r="B470" s="3">
        <v>867</v>
      </c>
      <c r="C470">
        <v>0.62894484187278898</v>
      </c>
      <c r="D470">
        <f t="shared" si="28"/>
        <v>1.257889683745578</v>
      </c>
      <c r="E470">
        <v>96.190351756914296</v>
      </c>
      <c r="F470">
        <f t="shared" si="31"/>
        <v>2.7923477461698099E-2</v>
      </c>
      <c r="G470">
        <f t="shared" si="29"/>
        <v>865.71316581222868</v>
      </c>
      <c r="H470">
        <v>49.930490064055398</v>
      </c>
      <c r="AL470">
        <f t="shared" si="30"/>
        <v>173.68150762531948</v>
      </c>
    </row>
    <row r="471" spans="1:38">
      <c r="A471">
        <v>140700</v>
      </c>
      <c r="B471" s="3">
        <v>867</v>
      </c>
      <c r="C471">
        <v>0.36639775081791298</v>
      </c>
      <c r="D471">
        <f t="shared" si="28"/>
        <v>0.73279550163582596</v>
      </c>
      <c r="E471">
        <v>96.248699875371202</v>
      </c>
      <c r="F471">
        <f t="shared" si="31"/>
        <v>5.834811845690524E-2</v>
      </c>
      <c r="G471">
        <f t="shared" si="29"/>
        <v>866.23829887834086</v>
      </c>
      <c r="H471">
        <v>49.892510571599999</v>
      </c>
      <c r="AL471">
        <f t="shared" si="30"/>
        <v>173.80276342680449</v>
      </c>
    </row>
    <row r="472" spans="1:38">
      <c r="A472">
        <v>141000</v>
      </c>
      <c r="B472" s="3">
        <v>866</v>
      </c>
      <c r="C472">
        <v>-0.23037014342482001</v>
      </c>
      <c r="D472">
        <f t="shared" si="28"/>
        <v>-0.46074028684964002</v>
      </c>
      <c r="E472">
        <v>96.270206804821399</v>
      </c>
      <c r="F472">
        <f t="shared" si="31"/>
        <v>2.1506929450197276E-2</v>
      </c>
      <c r="G472">
        <f t="shared" si="29"/>
        <v>866.43186124339263</v>
      </c>
      <c r="H472">
        <v>49.888814110281601</v>
      </c>
      <c r="AL472">
        <f t="shared" si="30"/>
        <v>173.84746294920168</v>
      </c>
    </row>
    <row r="473" spans="1:38">
      <c r="A473">
        <v>141300</v>
      </c>
      <c r="B473" s="3">
        <v>864</v>
      </c>
      <c r="C473">
        <v>-1.0232977943938799</v>
      </c>
      <c r="D473">
        <f t="shared" si="28"/>
        <v>-2.0465955887877598</v>
      </c>
      <c r="E473">
        <v>96.224199330203902</v>
      </c>
      <c r="F473">
        <f t="shared" si="31"/>
        <v>4.6007474617496769E-2</v>
      </c>
      <c r="G473">
        <f t="shared" si="29"/>
        <v>866.01779397183509</v>
      </c>
      <c r="H473">
        <v>49.9396260302046</v>
      </c>
      <c r="AL473">
        <f t="shared" si="30"/>
        <v>173.7518453367797</v>
      </c>
    </row>
    <row r="474" spans="1:38">
      <c r="A474">
        <v>141600</v>
      </c>
      <c r="B474" s="3">
        <v>871</v>
      </c>
      <c r="C474">
        <v>2.16209763343497</v>
      </c>
      <c r="D474">
        <f t="shared" si="28"/>
        <v>4.3241952668699399</v>
      </c>
      <c r="E474">
        <v>96.294063429927704</v>
      </c>
      <c r="F474">
        <f t="shared" si="31"/>
        <v>6.9864099723801587E-2</v>
      </c>
      <c r="G474">
        <f t="shared" si="29"/>
        <v>866.64657086934938</v>
      </c>
      <c r="H474">
        <v>49.8868887439288</v>
      </c>
      <c r="AL474">
        <f t="shared" si="30"/>
        <v>173.89704919156858</v>
      </c>
    </row>
    <row r="475" spans="1:38">
      <c r="A475">
        <v>141900</v>
      </c>
      <c r="B475" s="3">
        <v>870</v>
      </c>
      <c r="C475">
        <v>0.920980878218008</v>
      </c>
      <c r="D475">
        <f t="shared" si="28"/>
        <v>1.841961756436016</v>
      </c>
      <c r="E475">
        <v>96.458779447916896</v>
      </c>
      <c r="F475">
        <f t="shared" si="31"/>
        <v>0.16471601798919266</v>
      </c>
      <c r="G475">
        <f t="shared" si="29"/>
        <v>868.12901503125204</v>
      </c>
      <c r="H475">
        <v>49.770355690602798</v>
      </c>
      <c r="AL475">
        <f t="shared" si="30"/>
        <v>174.2395039780084</v>
      </c>
    </row>
    <row r="476" spans="1:38">
      <c r="A476">
        <v>142200</v>
      </c>
      <c r="B476" s="3">
        <v>869</v>
      </c>
      <c r="C476">
        <v>6.0177966662811902E-2</v>
      </c>
      <c r="D476">
        <f t="shared" si="28"/>
        <v>0.1203559333256238</v>
      </c>
      <c r="E476">
        <v>96.538950782744706</v>
      </c>
      <c r="F476">
        <f t="shared" si="31"/>
        <v>8.0171334827809915E-2</v>
      </c>
      <c r="G476">
        <f t="shared" si="29"/>
        <v>868.85055704470233</v>
      </c>
      <c r="H476">
        <v>49.734524296722803</v>
      </c>
      <c r="AL476">
        <f t="shared" si="30"/>
        <v>174.40624255658267</v>
      </c>
    </row>
    <row r="477" spans="1:38">
      <c r="A477">
        <v>142500</v>
      </c>
      <c r="B477" s="3">
        <v>864</v>
      </c>
      <c r="C477">
        <v>-2.1433832015077701</v>
      </c>
      <c r="D477">
        <f t="shared" si="28"/>
        <v>-4.2867664030155401</v>
      </c>
      <c r="E477">
        <v>96.473099823984001</v>
      </c>
      <c r="F477">
        <f t="shared" si="31"/>
        <v>6.585095876070568E-2</v>
      </c>
      <c r="G477">
        <f t="shared" si="29"/>
        <v>868.25789841585606</v>
      </c>
      <c r="H477">
        <v>49.821289256155602</v>
      </c>
      <c r="AL477">
        <f t="shared" si="30"/>
        <v>174.26928442331931</v>
      </c>
    </row>
    <row r="478" spans="1:38">
      <c r="A478">
        <v>142800</v>
      </c>
      <c r="B478" s="3">
        <v>864</v>
      </c>
      <c r="C478">
        <v>-1.4748744580925</v>
      </c>
      <c r="D478">
        <f t="shared" si="28"/>
        <v>-2.9497489161849999</v>
      </c>
      <c r="E478">
        <v>96.324531744554406</v>
      </c>
      <c r="F478">
        <f t="shared" si="31"/>
        <v>0.14856807942959449</v>
      </c>
      <c r="G478">
        <f t="shared" si="29"/>
        <v>866.92078570098965</v>
      </c>
      <c r="H478">
        <v>49.960055524241398</v>
      </c>
      <c r="AL478">
        <f t="shared" si="30"/>
        <v>173.96038273964919</v>
      </c>
    </row>
    <row r="479" spans="1:38">
      <c r="A479">
        <v>143100</v>
      </c>
      <c r="B479" s="3">
        <v>866</v>
      </c>
      <c r="C479">
        <v>-0.15423136757785599</v>
      </c>
      <c r="D479">
        <f t="shared" si="28"/>
        <v>-0.30846273515571199</v>
      </c>
      <c r="E479">
        <v>96.253274534009094</v>
      </c>
      <c r="F479">
        <f t="shared" si="31"/>
        <v>7.1257210545311978E-2</v>
      </c>
      <c r="G479">
        <f t="shared" si="29"/>
        <v>866.2794708060818</v>
      </c>
      <c r="H479">
        <v>50.019822350307798</v>
      </c>
      <c r="AL479">
        <f t="shared" si="30"/>
        <v>173.81227106873862</v>
      </c>
    </row>
    <row r="480" spans="1:38">
      <c r="A480">
        <v>143400</v>
      </c>
      <c r="B480" s="3">
        <v>864</v>
      </c>
      <c r="C480">
        <v>-0.90315741464357902</v>
      </c>
      <c r="D480">
        <f t="shared" si="28"/>
        <v>-1.806314829287158</v>
      </c>
      <c r="E480">
        <v>96.197503747225397</v>
      </c>
      <c r="F480">
        <f t="shared" si="31"/>
        <v>5.5770786783696735E-2</v>
      </c>
      <c r="G480">
        <f t="shared" si="29"/>
        <v>865.77753372502855</v>
      </c>
      <c r="H480">
        <v>50.062882757638398</v>
      </c>
      <c r="AL480">
        <f t="shared" si="30"/>
        <v>173.69636942138987</v>
      </c>
    </row>
    <row r="481" spans="1:38">
      <c r="A481">
        <v>143700</v>
      </c>
      <c r="B481" s="3">
        <v>866</v>
      </c>
      <c r="C481">
        <v>0.26881864725744897</v>
      </c>
      <c r="D481">
        <f t="shared" si="28"/>
        <v>0.53763729451489795</v>
      </c>
      <c r="E481">
        <v>96.159271484536902</v>
      </c>
      <c r="F481">
        <f t="shared" si="31"/>
        <v>3.8232262688495666E-2</v>
      </c>
      <c r="G481">
        <f t="shared" si="29"/>
        <v>865.43344336083214</v>
      </c>
      <c r="H481">
        <v>50.084408655932997</v>
      </c>
      <c r="AL481">
        <f t="shared" si="30"/>
        <v>173.61692646732962</v>
      </c>
    </row>
    <row r="482" spans="1:38">
      <c r="A482">
        <v>144000</v>
      </c>
      <c r="B482" s="3">
        <v>865</v>
      </c>
      <c r="C482">
        <v>-0.188898475547397</v>
      </c>
      <c r="D482">
        <f t="shared" si="28"/>
        <v>-0.377796951094794</v>
      </c>
      <c r="E482">
        <v>96.149889944984295</v>
      </c>
      <c r="F482">
        <f t="shared" si="31"/>
        <v>9.3815395526064549E-3</v>
      </c>
      <c r="G482">
        <f t="shared" si="29"/>
        <v>865.34900950485871</v>
      </c>
      <c r="H482">
        <v>50.082516004723999</v>
      </c>
      <c r="AL482">
        <f t="shared" si="30"/>
        <v>173.59743383940182</v>
      </c>
    </row>
    <row r="483" spans="1:38">
      <c r="A483">
        <v>144300</v>
      </c>
      <c r="B483" s="3">
        <v>863</v>
      </c>
      <c r="C483">
        <v>-0.89139765022444495</v>
      </c>
      <c r="D483">
        <f t="shared" si="28"/>
        <v>-1.7827953004488899</v>
      </c>
      <c r="E483">
        <v>96.083788949627007</v>
      </c>
      <c r="F483">
        <f t="shared" si="31"/>
        <v>6.6100995357288639E-2</v>
      </c>
      <c r="G483">
        <f t="shared" si="29"/>
        <v>864.75410054664303</v>
      </c>
      <c r="H483">
        <v>50.126353381753503</v>
      </c>
      <c r="AL483">
        <f t="shared" si="30"/>
        <v>173.46010614289801</v>
      </c>
    </row>
    <row r="484" spans="1:38">
      <c r="A484">
        <v>144600</v>
      </c>
      <c r="B484" s="3">
        <v>866</v>
      </c>
      <c r="C484">
        <v>0.71827798301833801</v>
      </c>
      <c r="D484">
        <f t="shared" si="28"/>
        <v>1.436555966036676</v>
      </c>
      <c r="E484">
        <v>96.059395404632298</v>
      </c>
      <c r="F484">
        <f t="shared" si="31"/>
        <v>2.4393544994708805E-2</v>
      </c>
      <c r="G484">
        <f t="shared" si="29"/>
        <v>864.53455864169064</v>
      </c>
      <c r="H484">
        <v>50.128790785243801</v>
      </c>
      <c r="AL484">
        <f t="shared" si="30"/>
        <v>173.40943394658967</v>
      </c>
    </row>
    <row r="485" spans="1:38">
      <c r="A485">
        <v>144900</v>
      </c>
      <c r="B485" s="3">
        <v>871</v>
      </c>
      <c r="C485">
        <v>2.5680322722006701</v>
      </c>
      <c r="D485">
        <f t="shared" si="28"/>
        <v>5.1360645444013402</v>
      </c>
      <c r="E485">
        <v>96.203872659522801</v>
      </c>
      <c r="F485">
        <f t="shared" si="31"/>
        <v>0.14447725489050356</v>
      </c>
      <c r="G485">
        <f t="shared" si="29"/>
        <v>865.83485393570527</v>
      </c>
      <c r="H485">
        <v>49.996131808990299</v>
      </c>
      <c r="AL485">
        <f t="shared" si="30"/>
        <v>173.70960423754215</v>
      </c>
    </row>
    <row r="486" spans="1:38">
      <c r="A486">
        <v>145200</v>
      </c>
      <c r="B486" s="3">
        <v>872</v>
      </c>
      <c r="C486">
        <v>2.0554342554868201</v>
      </c>
      <c r="D486">
        <f t="shared" si="28"/>
        <v>4.1108685109736403</v>
      </c>
      <c r="E486">
        <v>96.428893902401597</v>
      </c>
      <c r="F486">
        <f t="shared" si="31"/>
        <v>0.2250212428787961</v>
      </c>
      <c r="G486">
        <f t="shared" si="29"/>
        <v>867.86004512161435</v>
      </c>
      <c r="H486">
        <v>49.817782732807402</v>
      </c>
      <c r="AL486">
        <f t="shared" si="30"/>
        <v>174.17735829680089</v>
      </c>
    </row>
    <row r="487" spans="1:38">
      <c r="A487">
        <v>145500</v>
      </c>
      <c r="B487" s="3">
        <v>871</v>
      </c>
      <c r="C487">
        <v>0.81531949153398997</v>
      </c>
      <c r="D487">
        <f t="shared" si="28"/>
        <v>1.6306389830679799</v>
      </c>
      <c r="E487">
        <v>96.593358925221196</v>
      </c>
      <c r="F487">
        <f t="shared" si="31"/>
        <v>0.16446502281959852</v>
      </c>
      <c r="G487">
        <f t="shared" si="29"/>
        <v>869.34023032699076</v>
      </c>
      <c r="H487">
        <v>49.709515321876999</v>
      </c>
      <c r="AL487">
        <f t="shared" si="30"/>
        <v>174.51942082812477</v>
      </c>
    </row>
    <row r="488" spans="1:38">
      <c r="A488">
        <v>145800</v>
      </c>
      <c r="B488" s="3">
        <v>873</v>
      </c>
      <c r="C488">
        <v>1.18292113295222</v>
      </c>
      <c r="D488">
        <f t="shared" si="28"/>
        <v>2.36584226590444</v>
      </c>
      <c r="E488">
        <v>96.733865662262701</v>
      </c>
      <c r="F488">
        <f t="shared" si="31"/>
        <v>0.1405067370415054</v>
      </c>
      <c r="G488">
        <f t="shared" si="29"/>
        <v>870.60479096036431</v>
      </c>
      <c r="H488">
        <v>49.630895864265597</v>
      </c>
      <c r="AL488">
        <f t="shared" si="30"/>
        <v>174.81177904121481</v>
      </c>
    </row>
    <row r="489" spans="1:38">
      <c r="A489">
        <v>146100</v>
      </c>
      <c r="B489" s="3">
        <v>872</v>
      </c>
      <c r="C489">
        <v>0.154334093371336</v>
      </c>
      <c r="D489">
        <f t="shared" si="28"/>
        <v>0.30866818674267199</v>
      </c>
      <c r="E489">
        <v>96.851333518199198</v>
      </c>
      <c r="F489">
        <f t="shared" si="31"/>
        <v>0.11746785593649633</v>
      </c>
      <c r="G489">
        <f t="shared" si="29"/>
        <v>871.66200166379281</v>
      </c>
      <c r="H489">
        <v>49.581656794887401</v>
      </c>
      <c r="AL489">
        <f t="shared" si="30"/>
        <v>175.05628791856148</v>
      </c>
    </row>
    <row r="490" spans="1:38">
      <c r="A490">
        <v>146400</v>
      </c>
      <c r="B490" s="3">
        <v>872</v>
      </c>
      <c r="C490">
        <v>-0.12645982296852701</v>
      </c>
      <c r="D490">
        <f t="shared" si="28"/>
        <v>-0.25291964593705402</v>
      </c>
      <c r="E490">
        <v>96.913722053546905</v>
      </c>
      <c r="F490">
        <f t="shared" si="31"/>
        <v>6.238853534770783E-2</v>
      </c>
      <c r="G490">
        <f t="shared" si="29"/>
        <v>872.22349848192221</v>
      </c>
      <c r="H490">
        <v>49.581323094748797</v>
      </c>
      <c r="AL490">
        <f t="shared" si="30"/>
        <v>175.18618222355727</v>
      </c>
    </row>
    <row r="491" spans="1:38">
      <c r="A491">
        <v>146700</v>
      </c>
      <c r="B491" s="3">
        <v>875</v>
      </c>
      <c r="C491">
        <v>0.91657856622537603</v>
      </c>
      <c r="D491">
        <f t="shared" si="28"/>
        <v>1.8331571324507521</v>
      </c>
      <c r="E491">
        <v>97.015246093931907</v>
      </c>
      <c r="F491">
        <f t="shared" si="31"/>
        <v>0.10152404038500151</v>
      </c>
      <c r="G491">
        <f t="shared" si="29"/>
        <v>873.13721484538712</v>
      </c>
      <c r="H491">
        <v>49.547863840353401</v>
      </c>
      <c r="AL491">
        <f t="shared" si="30"/>
        <v>175.39760617865238</v>
      </c>
    </row>
    <row r="492" spans="1:38">
      <c r="A492">
        <v>147000</v>
      </c>
      <c r="B492" s="3">
        <v>873</v>
      </c>
      <c r="C492">
        <v>-0.46904163342444799</v>
      </c>
      <c r="D492">
        <f t="shared" si="28"/>
        <v>-0.93808326684889598</v>
      </c>
      <c r="E492">
        <v>97.100955551358297</v>
      </c>
      <c r="F492">
        <f t="shared" si="31"/>
        <v>8.570945742638969E-2</v>
      </c>
      <c r="G492">
        <f t="shared" si="29"/>
        <v>873.90859996222468</v>
      </c>
      <c r="H492">
        <v>49.534130505837197</v>
      </c>
      <c r="AL492">
        <f t="shared" si="30"/>
        <v>175.57614317389698</v>
      </c>
    </row>
    <row r="493" spans="1:38">
      <c r="A493">
        <v>147300</v>
      </c>
      <c r="B493" s="3">
        <v>875</v>
      </c>
      <c r="C493">
        <v>0.26273486729041501</v>
      </c>
      <c r="D493">
        <f t="shared" si="28"/>
        <v>0.52546973458083002</v>
      </c>
      <c r="E493">
        <v>97.160536717355299</v>
      </c>
      <c r="F493">
        <f t="shared" si="31"/>
        <v>5.9581165997002472E-2</v>
      </c>
      <c r="G493">
        <f t="shared" si="29"/>
        <v>874.44483045619768</v>
      </c>
      <c r="H493">
        <v>49.540220782294803</v>
      </c>
      <c r="AL493">
        <f t="shared" si="30"/>
        <v>175.70027897513933</v>
      </c>
    </row>
    <row r="494" spans="1:38">
      <c r="A494">
        <v>147600</v>
      </c>
      <c r="B494" s="3">
        <v>877</v>
      </c>
      <c r="C494">
        <v>0.738177194696085</v>
      </c>
      <c r="D494">
        <f t="shared" si="28"/>
        <v>1.47635438939217</v>
      </c>
      <c r="E494">
        <v>97.277094856086293</v>
      </c>
      <c r="F494">
        <f t="shared" si="31"/>
        <v>0.11655813873099419</v>
      </c>
      <c r="G494">
        <f t="shared" si="29"/>
        <v>875.4938537047766</v>
      </c>
      <c r="H494">
        <v>49.500070918595704</v>
      </c>
      <c r="AL494">
        <f t="shared" si="30"/>
        <v>175.94318485001045</v>
      </c>
    </row>
    <row r="495" spans="1:38">
      <c r="A495">
        <v>147900</v>
      </c>
      <c r="B495" s="3">
        <v>877</v>
      </c>
      <c r="C495">
        <v>0.20723965958077301</v>
      </c>
      <c r="D495">
        <f t="shared" si="28"/>
        <v>0.41447931916154601</v>
      </c>
      <c r="E495">
        <v>97.395080069617407</v>
      </c>
      <c r="F495">
        <f t="shared" si="31"/>
        <v>0.11798521353111369</v>
      </c>
      <c r="G495">
        <f t="shared" si="29"/>
        <v>876.55572062655665</v>
      </c>
      <c r="H495">
        <v>49.464734683135703</v>
      </c>
      <c r="AL495">
        <f t="shared" si="30"/>
        <v>176.18914566112116</v>
      </c>
    </row>
    <row r="496" spans="1:38">
      <c r="A496">
        <v>148200</v>
      </c>
      <c r="B496" s="3">
        <v>878</v>
      </c>
      <c r="C496">
        <v>0.25423088668392801</v>
      </c>
      <c r="D496">
        <f t="shared" si="28"/>
        <v>0.50846177336785603</v>
      </c>
      <c r="E496">
        <v>97.495735123182001</v>
      </c>
      <c r="F496">
        <f t="shared" si="31"/>
        <v>0.10065505356459425</v>
      </c>
      <c r="G496">
        <f t="shared" si="29"/>
        <v>877.46161610863805</v>
      </c>
      <c r="H496">
        <v>49.446685016741398</v>
      </c>
      <c r="AL496">
        <f t="shared" si="30"/>
        <v>176.39904308280239</v>
      </c>
    </row>
    <row r="497" spans="1:38">
      <c r="A497">
        <v>148500</v>
      </c>
      <c r="B497" s="3">
        <v>877</v>
      </c>
      <c r="C497">
        <v>-0.54150210814715405</v>
      </c>
      <c r="D497">
        <f t="shared" si="28"/>
        <v>-1.0830042162943081</v>
      </c>
      <c r="E497">
        <v>97.561457230032403</v>
      </c>
      <c r="F497">
        <f t="shared" si="31"/>
        <v>6.5722106850401474E-2</v>
      </c>
      <c r="G497">
        <f t="shared" si="29"/>
        <v>878.0531150702916</v>
      </c>
      <c r="H497">
        <v>49.459940772410498</v>
      </c>
      <c r="AL497">
        <f t="shared" si="30"/>
        <v>176.5361263096535</v>
      </c>
    </row>
    <row r="498" spans="1:38">
      <c r="A498">
        <v>148800</v>
      </c>
      <c r="B498" s="3">
        <v>879</v>
      </c>
      <c r="C498">
        <v>0.17706251441056001</v>
      </c>
      <c r="D498">
        <f t="shared" si="28"/>
        <v>0.35412502882112001</v>
      </c>
      <c r="E498">
        <v>97.623978693102899</v>
      </c>
      <c r="F498">
        <f t="shared" si="31"/>
        <v>6.2521463070495997E-2</v>
      </c>
      <c r="G498">
        <f t="shared" si="29"/>
        <v>878.6158082379261</v>
      </c>
      <c r="H498">
        <v>49.4722143282806</v>
      </c>
      <c r="AL498">
        <f t="shared" si="30"/>
        <v>176.66655707937201</v>
      </c>
    </row>
    <row r="499" spans="1:38">
      <c r="A499">
        <v>149100</v>
      </c>
      <c r="B499" s="3">
        <v>879</v>
      </c>
      <c r="C499">
        <v>-0.16886603756813501</v>
      </c>
      <c r="D499">
        <f t="shared" si="28"/>
        <v>-0.33773207513627002</v>
      </c>
      <c r="E499">
        <v>97.700854389460602</v>
      </c>
      <c r="F499">
        <f t="shared" si="31"/>
        <v>7.6875696357703305E-2</v>
      </c>
      <c r="G499">
        <f t="shared" si="29"/>
        <v>879.30768950514539</v>
      </c>
      <c r="H499">
        <v>49.4728029980811</v>
      </c>
      <c r="AL499">
        <f t="shared" si="30"/>
        <v>176.82696464415929</v>
      </c>
    </row>
    <row r="500" spans="1:38">
      <c r="A500">
        <v>149400</v>
      </c>
      <c r="B500" s="3">
        <v>880</v>
      </c>
      <c r="C500">
        <v>1.6536244219951399E-2</v>
      </c>
      <c r="D500">
        <f t="shared" si="28"/>
        <v>3.3072488439902799E-2</v>
      </c>
      <c r="E500">
        <v>97.770754032811894</v>
      </c>
      <c r="F500">
        <f t="shared" si="31"/>
        <v>6.9899643351291729E-2</v>
      </c>
      <c r="G500">
        <f t="shared" si="29"/>
        <v>879.936786295307</v>
      </c>
      <c r="H500">
        <v>49.4782372799651</v>
      </c>
      <c r="AL500">
        <f t="shared" si="30"/>
        <v>176.97284609520585</v>
      </c>
    </row>
    <row r="501" spans="1:38">
      <c r="A501">
        <v>149700</v>
      </c>
      <c r="B501" s="3">
        <v>883</v>
      </c>
      <c r="C501">
        <v>0.95660198462922297</v>
      </c>
      <c r="D501">
        <f t="shared" si="28"/>
        <v>1.9132039692584459</v>
      </c>
      <c r="E501">
        <v>97.895163247297901</v>
      </c>
      <c r="F501">
        <f t="shared" si="31"/>
        <v>0.12440921448600761</v>
      </c>
      <c r="G501">
        <f t="shared" si="29"/>
        <v>881.0564692256811</v>
      </c>
      <c r="H501">
        <v>49.437955457977203</v>
      </c>
      <c r="AL501">
        <f t="shared" si="30"/>
        <v>177.23256041527617</v>
      </c>
    </row>
    <row r="502" spans="1:38">
      <c r="A502">
        <v>150000</v>
      </c>
      <c r="B502" s="3">
        <v>881</v>
      </c>
      <c r="C502">
        <v>-0.49981765241954901</v>
      </c>
      <c r="D502">
        <f t="shared" si="28"/>
        <v>-0.99963530483909802</v>
      </c>
      <c r="E502">
        <v>97.996604656926493</v>
      </c>
      <c r="F502">
        <f t="shared" si="31"/>
        <v>0.10144140962859183</v>
      </c>
      <c r="G502">
        <f t="shared" si="29"/>
        <v>881.96944191233843</v>
      </c>
      <c r="H502">
        <v>49.424022131525902</v>
      </c>
      <c r="AL502">
        <f t="shared" si="30"/>
        <v>177.44439458250392</v>
      </c>
    </row>
    <row r="503" spans="1:38">
      <c r="A503">
        <v>150300</v>
      </c>
      <c r="B503" s="3">
        <v>881</v>
      </c>
      <c r="C503">
        <v>-0.63179039112853697</v>
      </c>
      <c r="D503">
        <f t="shared" si="28"/>
        <v>-1.2635807822570739</v>
      </c>
      <c r="E503">
        <v>98.025919814841998</v>
      </c>
      <c r="F503">
        <f t="shared" si="31"/>
        <v>2.9315157915505097E-2</v>
      </c>
      <c r="G503">
        <f t="shared" si="29"/>
        <v>882.23327833357803</v>
      </c>
      <c r="H503">
        <v>49.468337995564298</v>
      </c>
      <c r="AL503">
        <f t="shared" si="30"/>
        <v>177.50562292349366</v>
      </c>
    </row>
    <row r="504" spans="1:38">
      <c r="A504">
        <v>150600</v>
      </c>
      <c r="B504" s="3">
        <v>882</v>
      </c>
      <c r="C504">
        <v>-0.285235883153935</v>
      </c>
      <c r="D504">
        <f t="shared" si="28"/>
        <v>-0.57047176630787</v>
      </c>
      <c r="E504">
        <v>98.060010976496102</v>
      </c>
      <c r="F504">
        <f t="shared" si="31"/>
        <v>3.409116165410353E-2</v>
      </c>
      <c r="G504">
        <f t="shared" si="29"/>
        <v>882.54009878846489</v>
      </c>
      <c r="H504">
        <v>49.503041812530199</v>
      </c>
      <c r="AL504">
        <f t="shared" si="30"/>
        <v>177.57683286183004</v>
      </c>
    </row>
    <row r="505" spans="1:38">
      <c r="A505">
        <v>150900</v>
      </c>
      <c r="B505" s="3">
        <v>880</v>
      </c>
      <c r="C505">
        <v>-1.26768258470968</v>
      </c>
      <c r="D505">
        <f t="shared" si="28"/>
        <v>-2.53536516941936</v>
      </c>
      <c r="E505">
        <v>98.056124875581204</v>
      </c>
      <c r="F505">
        <f t="shared" si="31"/>
        <v>3.8861009148973835E-3</v>
      </c>
      <c r="G505">
        <f t="shared" si="29"/>
        <v>882.50512388023083</v>
      </c>
      <c r="H505">
        <v>49.565960509047201</v>
      </c>
      <c r="AL505">
        <f t="shared" si="30"/>
        <v>177.56871519450095</v>
      </c>
    </row>
    <row r="506" spans="1:38">
      <c r="A506">
        <v>151200</v>
      </c>
      <c r="B506" s="3">
        <v>880</v>
      </c>
      <c r="C506">
        <v>-1.0519939012816699</v>
      </c>
      <c r="D506">
        <f t="shared" si="28"/>
        <v>-2.1039878025633398</v>
      </c>
      <c r="E506">
        <v>98.008188817291995</v>
      </c>
      <c r="F506">
        <f t="shared" si="31"/>
        <v>4.7936058289209882E-2</v>
      </c>
      <c r="G506">
        <f t="shared" si="29"/>
        <v>882.07369935562792</v>
      </c>
      <c r="H506">
        <v>49.655489546145603</v>
      </c>
      <c r="AL506">
        <f t="shared" si="30"/>
        <v>177.4685889366269</v>
      </c>
    </row>
    <row r="507" spans="1:38">
      <c r="A507">
        <v>151500</v>
      </c>
      <c r="B507" s="3">
        <v>880</v>
      </c>
      <c r="C507">
        <v>-0.86477233144890597</v>
      </c>
      <c r="D507">
        <f t="shared" si="28"/>
        <v>-1.7295446628978119</v>
      </c>
      <c r="E507">
        <v>97.966587728200906</v>
      </c>
      <c r="F507">
        <f t="shared" si="31"/>
        <v>4.1601089091088284E-2</v>
      </c>
      <c r="G507">
        <f t="shared" si="29"/>
        <v>881.69928955380817</v>
      </c>
      <c r="H507">
        <v>49.7294529171566</v>
      </c>
      <c r="AL507">
        <f t="shared" si="30"/>
        <v>177.38170571459358</v>
      </c>
    </row>
    <row r="508" spans="1:38">
      <c r="A508">
        <v>151800</v>
      </c>
      <c r="B508" s="3">
        <v>882</v>
      </c>
      <c r="C508">
        <v>0.113254096035171</v>
      </c>
      <c r="D508">
        <f t="shared" si="28"/>
        <v>0.22650819207034201</v>
      </c>
      <c r="E508">
        <v>97.971460757377102</v>
      </c>
      <c r="F508">
        <f t="shared" si="31"/>
        <v>4.8730291761955868E-3</v>
      </c>
      <c r="G508">
        <f t="shared" si="29"/>
        <v>881.74314681639396</v>
      </c>
      <c r="H508">
        <v>49.756081704875697</v>
      </c>
      <c r="AL508">
        <f t="shared" si="30"/>
        <v>177.39188243617781</v>
      </c>
    </row>
    <row r="509" spans="1:38">
      <c r="A509">
        <v>152100</v>
      </c>
      <c r="B509" s="3">
        <v>881</v>
      </c>
      <c r="C509">
        <v>-0.46597339237303698</v>
      </c>
      <c r="D509">
        <f t="shared" si="28"/>
        <v>-0.93194678474607395</v>
      </c>
      <c r="E509">
        <v>97.989079636094004</v>
      </c>
      <c r="F509">
        <f t="shared" si="31"/>
        <v>1.7618878716902486E-2</v>
      </c>
      <c r="G509">
        <f t="shared" si="29"/>
        <v>881.90171672484598</v>
      </c>
      <c r="H509">
        <v>49.771297486572799</v>
      </c>
      <c r="AL509">
        <f t="shared" si="30"/>
        <v>177.42867845448455</v>
      </c>
    </row>
    <row r="510" spans="1:38">
      <c r="A510">
        <v>152400</v>
      </c>
      <c r="B510" s="3">
        <v>880</v>
      </c>
      <c r="C510">
        <v>-0.83252723469962397</v>
      </c>
      <c r="D510">
        <f t="shared" si="28"/>
        <v>-1.6650544693992479</v>
      </c>
      <c r="E510">
        <v>97.959427543807095</v>
      </c>
      <c r="F510">
        <f t="shared" si="31"/>
        <v>2.9652092286909237E-2</v>
      </c>
      <c r="G510">
        <f t="shared" si="29"/>
        <v>881.63484789426388</v>
      </c>
      <c r="H510">
        <v>49.822701620769799</v>
      </c>
      <c r="AL510">
        <f t="shared" si="30"/>
        <v>177.36675280285019</v>
      </c>
    </row>
    <row r="511" spans="1:38">
      <c r="A511">
        <v>152700</v>
      </c>
      <c r="B511" s="3">
        <v>882</v>
      </c>
      <c r="C511">
        <v>0.18399347356105</v>
      </c>
      <c r="D511">
        <f t="shared" si="28"/>
        <v>0.36798694712210001</v>
      </c>
      <c r="E511">
        <v>97.955742298667204</v>
      </c>
      <c r="F511">
        <f t="shared" si="31"/>
        <v>3.6852451398914354E-3</v>
      </c>
      <c r="G511">
        <f t="shared" si="29"/>
        <v>881.60168068800488</v>
      </c>
      <c r="H511">
        <v>49.845230929376299</v>
      </c>
      <c r="AL511">
        <f t="shared" si="30"/>
        <v>177.35905686858717</v>
      </c>
    </row>
    <row r="512" spans="1:38">
      <c r="A512">
        <v>153000</v>
      </c>
      <c r="B512" s="3">
        <v>885</v>
      </c>
      <c r="C512">
        <v>1.2618055811812099</v>
      </c>
      <c r="D512">
        <f t="shared" si="28"/>
        <v>2.5236111623624198</v>
      </c>
      <c r="E512">
        <v>98.049548686841703</v>
      </c>
      <c r="F512">
        <f t="shared" si="31"/>
        <v>9.3806388174499489E-2</v>
      </c>
      <c r="G512">
        <f t="shared" si="29"/>
        <v>882.44593818157534</v>
      </c>
      <c r="H512">
        <v>49.786207070102201</v>
      </c>
      <c r="AL512">
        <f t="shared" si="30"/>
        <v>177.55497841006667</v>
      </c>
    </row>
    <row r="513" spans="1:38">
      <c r="A513">
        <v>153300</v>
      </c>
      <c r="B513" s="3">
        <v>882</v>
      </c>
      <c r="C513">
        <v>-0.52602243708712004</v>
      </c>
      <c r="D513">
        <f t="shared" si="28"/>
        <v>-1.0520448741742401</v>
      </c>
      <c r="E513">
        <v>98.113533399993401</v>
      </c>
      <c r="F513">
        <f t="shared" si="31"/>
        <v>6.3984713151697292E-2</v>
      </c>
      <c r="G513">
        <f t="shared" si="29"/>
        <v>883.02180059994066</v>
      </c>
      <c r="H513">
        <v>49.762333510167402</v>
      </c>
      <c r="AL513">
        <f t="shared" si="30"/>
        <v>177.68864471596467</v>
      </c>
    </row>
    <row r="514" spans="1:38">
      <c r="A514">
        <v>153600</v>
      </c>
      <c r="B514" s="3">
        <v>879</v>
      </c>
      <c r="C514">
        <v>-1.6915378554060101</v>
      </c>
      <c r="D514">
        <f t="shared" ref="D514:D577" si="32">C514*$K$3</f>
        <v>-3.3830757108120202</v>
      </c>
      <c r="E514">
        <v>98.039210028438504</v>
      </c>
      <c r="F514">
        <f t="shared" si="31"/>
        <v>7.4323371554896767E-2</v>
      </c>
      <c r="G514">
        <f t="shared" si="29"/>
        <v>882.35289025594648</v>
      </c>
      <c r="H514">
        <v>49.851553654775799</v>
      </c>
      <c r="AL514">
        <f t="shared" si="30"/>
        <v>177.53338283788483</v>
      </c>
    </row>
    <row r="515" spans="1:38">
      <c r="A515">
        <v>153900</v>
      </c>
      <c r="B515" s="3">
        <v>876</v>
      </c>
      <c r="C515">
        <v>-2.3995130788639401</v>
      </c>
      <c r="D515">
        <f t="shared" si="32"/>
        <v>-4.7990261577278801</v>
      </c>
      <c r="E515">
        <v>97.863220159357894</v>
      </c>
      <c r="F515">
        <f t="shared" si="31"/>
        <v>0.17598986908060965</v>
      </c>
      <c r="G515">
        <f t="shared" ref="G515:G578" si="33">E515*$J$3</f>
        <v>880.76898143422102</v>
      </c>
      <c r="H515">
        <v>50.012290394546703</v>
      </c>
      <c r="AL515">
        <f t="shared" ref="AL515:AL578" si="34">$AE$26*E515^2+$AF$26*E515+$AG$26</f>
        <v>177.16586799193735</v>
      </c>
    </row>
    <row r="516" spans="1:38">
      <c r="A516">
        <v>154200</v>
      </c>
      <c r="B516" s="3">
        <v>875</v>
      </c>
      <c r="C516">
        <v>-1.95252842613301</v>
      </c>
      <c r="D516">
        <f t="shared" si="32"/>
        <v>-3.9050568522660201</v>
      </c>
      <c r="E516">
        <v>97.652788194144605</v>
      </c>
      <c r="F516">
        <f t="shared" ref="F516:F579" si="35">ABS(E516-E515)</f>
        <v>0.21043196521328866</v>
      </c>
      <c r="G516">
        <f t="shared" si="33"/>
        <v>878.87509374730143</v>
      </c>
      <c r="H516">
        <v>50.180125231712097</v>
      </c>
      <c r="AL516">
        <f t="shared" si="34"/>
        <v>176.72666646113171</v>
      </c>
    </row>
    <row r="517" spans="1:38">
      <c r="A517">
        <v>154500</v>
      </c>
      <c r="B517" s="3">
        <v>876</v>
      </c>
      <c r="C517">
        <v>-0.75555248954875698</v>
      </c>
      <c r="D517">
        <f t="shared" si="32"/>
        <v>-1.511104979097514</v>
      </c>
      <c r="E517">
        <v>97.497908952956706</v>
      </c>
      <c r="F517">
        <f t="shared" si="35"/>
        <v>0.1548792411878992</v>
      </c>
      <c r="G517">
        <f t="shared" si="33"/>
        <v>877.48118057661031</v>
      </c>
      <c r="H517">
        <v>50.2821522967294</v>
      </c>
      <c r="AL517">
        <f t="shared" si="34"/>
        <v>176.40357685481456</v>
      </c>
    </row>
    <row r="518" spans="1:38">
      <c r="A518">
        <v>154800</v>
      </c>
      <c r="B518" s="3">
        <v>876</v>
      </c>
      <c r="C518">
        <v>-0.33581082443302002</v>
      </c>
      <c r="D518">
        <f t="shared" si="32"/>
        <v>-0.67162164886604003</v>
      </c>
      <c r="E518">
        <v>97.404645964807301</v>
      </c>
      <c r="F518">
        <f t="shared" si="35"/>
        <v>9.3262988149405146E-2</v>
      </c>
      <c r="G518">
        <f t="shared" si="33"/>
        <v>876.6418136832657</v>
      </c>
      <c r="H518">
        <v>50.323433521411502</v>
      </c>
      <c r="AL518">
        <f t="shared" si="34"/>
        <v>176.20909101082515</v>
      </c>
    </row>
    <row r="519" spans="1:38">
      <c r="A519">
        <v>155100</v>
      </c>
      <c r="B519" s="3">
        <v>871</v>
      </c>
      <c r="C519">
        <v>-2.08374014550084</v>
      </c>
      <c r="D519">
        <f t="shared" si="32"/>
        <v>-4.1674802910016799</v>
      </c>
      <c r="E519">
        <v>97.237557340397501</v>
      </c>
      <c r="F519">
        <f t="shared" si="35"/>
        <v>0.16708862440979999</v>
      </c>
      <c r="G519">
        <f t="shared" si="33"/>
        <v>875.13801606357754</v>
      </c>
      <c r="H519">
        <v>50.422002315956398</v>
      </c>
      <c r="AL519">
        <f t="shared" si="34"/>
        <v>175.86078019798157</v>
      </c>
    </row>
    <row r="520" spans="1:38">
      <c r="A520">
        <v>155400</v>
      </c>
      <c r="B520" s="3">
        <v>871</v>
      </c>
      <c r="C520">
        <v>-1.1160828226108801</v>
      </c>
      <c r="D520">
        <f t="shared" si="32"/>
        <v>-2.2321656452217602</v>
      </c>
      <c r="E520">
        <v>97.0225176275123</v>
      </c>
      <c r="F520">
        <f t="shared" si="35"/>
        <v>0.21503971288520063</v>
      </c>
      <c r="G520">
        <f t="shared" si="33"/>
        <v>873.20265864761075</v>
      </c>
      <c r="H520">
        <v>50.5437255503142</v>
      </c>
      <c r="AL520">
        <f t="shared" si="34"/>
        <v>175.41275147101933</v>
      </c>
    </row>
    <row r="521" spans="1:38">
      <c r="A521">
        <v>155700</v>
      </c>
      <c r="B521" s="3">
        <v>871</v>
      </c>
      <c r="C521">
        <v>-0.42554256002103502</v>
      </c>
      <c r="D521">
        <f t="shared" si="32"/>
        <v>-0.85108512004207004</v>
      </c>
      <c r="E521">
        <v>96.869077607737907</v>
      </c>
      <c r="F521">
        <f t="shared" si="35"/>
        <v>0.15344001977439348</v>
      </c>
      <c r="G521">
        <f t="shared" si="33"/>
        <v>871.82169846964121</v>
      </c>
      <c r="H521">
        <v>50.601774275468998</v>
      </c>
      <c r="AL521">
        <f t="shared" si="34"/>
        <v>175.09322918717831</v>
      </c>
    </row>
    <row r="522" spans="1:38">
      <c r="A522">
        <v>156000</v>
      </c>
      <c r="B522" s="3">
        <v>864</v>
      </c>
      <c r="C522">
        <v>-2.80379019203707</v>
      </c>
      <c r="D522">
        <f t="shared" si="32"/>
        <v>-5.6075803840741401</v>
      </c>
      <c r="E522">
        <v>96.6198535442565</v>
      </c>
      <c r="F522">
        <f t="shared" si="35"/>
        <v>0.24922406348140669</v>
      </c>
      <c r="G522">
        <f t="shared" si="33"/>
        <v>869.57868189830856</v>
      </c>
      <c r="H522">
        <v>50.7334653147701</v>
      </c>
      <c r="AL522">
        <f t="shared" si="34"/>
        <v>174.57454045017531</v>
      </c>
    </row>
    <row r="523" spans="1:38">
      <c r="A523">
        <v>156300</v>
      </c>
      <c r="B523" s="3">
        <v>867</v>
      </c>
      <c r="C523">
        <v>-0.18354144629267499</v>
      </c>
      <c r="D523">
        <f t="shared" si="32"/>
        <v>-0.36708289258534998</v>
      </c>
      <c r="E523">
        <v>96.370884201510094</v>
      </c>
      <c r="F523">
        <f t="shared" si="35"/>
        <v>0.24896934274640614</v>
      </c>
      <c r="G523">
        <f t="shared" si="33"/>
        <v>867.33795781359083</v>
      </c>
      <c r="H523">
        <v>50.842537555308503</v>
      </c>
      <c r="AL523">
        <f t="shared" si="34"/>
        <v>174.05674457920205</v>
      </c>
    </row>
    <row r="524" spans="1:38">
      <c r="A524">
        <v>156600</v>
      </c>
      <c r="B524" s="3">
        <v>870</v>
      </c>
      <c r="C524">
        <v>1.56122786907453</v>
      </c>
      <c r="D524">
        <f t="shared" si="32"/>
        <v>3.1224557381490601</v>
      </c>
      <c r="E524">
        <v>96.316495716862306</v>
      </c>
      <c r="F524">
        <f t="shared" si="35"/>
        <v>5.4388484647788005E-2</v>
      </c>
      <c r="G524">
        <f t="shared" si="33"/>
        <v>866.84846145176073</v>
      </c>
      <c r="H524">
        <v>50.784361122091099</v>
      </c>
      <c r="AL524">
        <f t="shared" si="34"/>
        <v>173.94367796897478</v>
      </c>
    </row>
    <row r="525" spans="1:38">
      <c r="A525">
        <v>156900</v>
      </c>
      <c r="B525" s="3">
        <v>876</v>
      </c>
      <c r="C525">
        <v>3.87335145396308</v>
      </c>
      <c r="D525">
        <f t="shared" si="32"/>
        <v>7.74670290792616</v>
      </c>
      <c r="E525">
        <v>96.469329775628793</v>
      </c>
      <c r="F525">
        <f t="shared" si="35"/>
        <v>0.15283405876648715</v>
      </c>
      <c r="G525">
        <f t="shared" si="33"/>
        <v>868.22396798065915</v>
      </c>
      <c r="H525">
        <v>50.566974177589501</v>
      </c>
      <c r="AL525">
        <f t="shared" si="34"/>
        <v>174.26144416939655</v>
      </c>
    </row>
    <row r="526" spans="1:38">
      <c r="A526">
        <v>157200</v>
      </c>
      <c r="B526" s="3">
        <v>883</v>
      </c>
      <c r="C526">
        <v>5.6516378851993396</v>
      </c>
      <c r="D526">
        <f t="shared" si="32"/>
        <v>11.303275770398679</v>
      </c>
      <c r="E526">
        <v>96.851894529953697</v>
      </c>
      <c r="F526">
        <f t="shared" si="35"/>
        <v>0.38256475432490333</v>
      </c>
      <c r="G526">
        <f t="shared" si="33"/>
        <v>871.66705076958328</v>
      </c>
      <c r="H526">
        <v>50.191876030217401</v>
      </c>
      <c r="AL526">
        <f t="shared" si="34"/>
        <v>175.05745585595488</v>
      </c>
    </row>
    <row r="527" spans="1:38">
      <c r="A527">
        <v>157500</v>
      </c>
      <c r="B527" s="3">
        <v>873</v>
      </c>
      <c r="C527">
        <v>-0.336111693333353</v>
      </c>
      <c r="D527">
        <f t="shared" si="32"/>
        <v>-0.672223386666706</v>
      </c>
      <c r="E527">
        <v>97.071455751538494</v>
      </c>
      <c r="F527">
        <f t="shared" si="35"/>
        <v>0.21956122158479729</v>
      </c>
      <c r="G527">
        <f t="shared" si="33"/>
        <v>873.6431017638464</v>
      </c>
      <c r="H527">
        <v>50.001075402913401</v>
      </c>
      <c r="AL527">
        <f t="shared" si="34"/>
        <v>175.51468879757954</v>
      </c>
    </row>
    <row r="528" spans="1:38">
      <c r="A528">
        <v>157800</v>
      </c>
      <c r="B528" s="3">
        <v>869</v>
      </c>
      <c r="C528">
        <v>-1.8486733703203</v>
      </c>
      <c r="D528">
        <f t="shared" si="32"/>
        <v>-3.6973467406406</v>
      </c>
      <c r="E528">
        <v>96.963117285249396</v>
      </c>
      <c r="F528">
        <f t="shared" si="35"/>
        <v>0.10833846628909782</v>
      </c>
      <c r="G528">
        <f t="shared" si="33"/>
        <v>872.66805556724455</v>
      </c>
      <c r="H528">
        <v>50.089958763391998</v>
      </c>
      <c r="AL528">
        <f t="shared" si="34"/>
        <v>175.28904033189005</v>
      </c>
    </row>
    <row r="529" spans="1:38">
      <c r="A529">
        <v>158100</v>
      </c>
      <c r="B529" s="3">
        <v>859</v>
      </c>
      <c r="C529">
        <v>-5.2209712061382501</v>
      </c>
      <c r="D529">
        <f t="shared" si="32"/>
        <v>-10.4419424122765</v>
      </c>
      <c r="E529">
        <v>96.601464708395596</v>
      </c>
      <c r="F529">
        <f t="shared" si="35"/>
        <v>0.3616525768537997</v>
      </c>
      <c r="G529">
        <f t="shared" si="33"/>
        <v>869.41318237556038</v>
      </c>
      <c r="H529">
        <v>50.373332252107097</v>
      </c>
      <c r="AL529">
        <f t="shared" si="34"/>
        <v>174.53628372979941</v>
      </c>
    </row>
    <row r="530" spans="1:38">
      <c r="A530">
        <v>158400</v>
      </c>
      <c r="B530" s="3">
        <v>857</v>
      </c>
      <c r="C530">
        <v>-3.9700185064350402</v>
      </c>
      <c r="D530">
        <f t="shared" si="32"/>
        <v>-7.9400370128700803</v>
      </c>
      <c r="E530">
        <v>96.101258523145802</v>
      </c>
      <c r="F530">
        <f t="shared" si="35"/>
        <v>0.50020618524979454</v>
      </c>
      <c r="G530">
        <f t="shared" si="33"/>
        <v>864.91132670831223</v>
      </c>
      <c r="H530">
        <v>50.726790705866897</v>
      </c>
      <c r="AL530">
        <f t="shared" si="34"/>
        <v>173.49639745811913</v>
      </c>
    </row>
    <row r="531" spans="1:38">
      <c r="A531">
        <v>158700</v>
      </c>
      <c r="B531" s="3">
        <v>864</v>
      </c>
      <c r="C531">
        <v>0.69768065767930099</v>
      </c>
      <c r="D531">
        <f t="shared" si="32"/>
        <v>1.395361315358602</v>
      </c>
      <c r="E531">
        <v>95.841750501771898</v>
      </c>
      <c r="F531">
        <f t="shared" si="35"/>
        <v>0.25950802137390383</v>
      </c>
      <c r="G531">
        <f t="shared" si="33"/>
        <v>862.5757545159471</v>
      </c>
      <c r="H531">
        <v>50.841409878838199</v>
      </c>
      <c r="AL531">
        <f t="shared" si="34"/>
        <v>172.95747883926103</v>
      </c>
    </row>
    <row r="532" spans="1:38">
      <c r="A532">
        <v>159000</v>
      </c>
      <c r="B532" s="3">
        <v>867</v>
      </c>
      <c r="C532">
        <v>2.1267427575163</v>
      </c>
      <c r="D532">
        <f t="shared" si="32"/>
        <v>4.2534855150326001</v>
      </c>
      <c r="E532">
        <v>95.857531671206502</v>
      </c>
      <c r="F532">
        <f t="shared" si="35"/>
        <v>1.5781169434603726E-2</v>
      </c>
      <c r="G532">
        <f t="shared" si="33"/>
        <v>862.71778504085853</v>
      </c>
      <c r="H532">
        <v>50.727822821068898</v>
      </c>
      <c r="AL532">
        <f t="shared" si="34"/>
        <v>172.99024024269474</v>
      </c>
    </row>
    <row r="533" spans="1:38">
      <c r="A533">
        <v>159300</v>
      </c>
      <c r="B533" s="3">
        <v>860</v>
      </c>
      <c r="C533">
        <v>-1.0906462562466599</v>
      </c>
      <c r="D533">
        <f t="shared" si="32"/>
        <v>-2.1812925124933198</v>
      </c>
      <c r="E533">
        <v>95.794780922242197</v>
      </c>
      <c r="F533">
        <f t="shared" si="35"/>
        <v>6.2750748964305103E-2</v>
      </c>
      <c r="G533">
        <f t="shared" si="33"/>
        <v>862.15302830017981</v>
      </c>
      <c r="H533">
        <v>50.696140483651497</v>
      </c>
      <c r="AL533">
        <f t="shared" si="34"/>
        <v>172.85997951742755</v>
      </c>
    </row>
    <row r="534" spans="1:38">
      <c r="A534">
        <v>159600</v>
      </c>
      <c r="B534" s="3">
        <v>859</v>
      </c>
      <c r="C534">
        <v>-0.728109236085698</v>
      </c>
      <c r="D534">
        <f t="shared" si="32"/>
        <v>-1.456218472171396</v>
      </c>
      <c r="E534">
        <v>95.603094460032693</v>
      </c>
      <c r="F534">
        <f t="shared" si="35"/>
        <v>0.19168646220950336</v>
      </c>
      <c r="G534">
        <f t="shared" si="33"/>
        <v>860.42785014029425</v>
      </c>
      <c r="H534">
        <v>50.765832700770801</v>
      </c>
      <c r="AL534">
        <f t="shared" si="34"/>
        <v>172.46221108181334</v>
      </c>
    </row>
    <row r="535" spans="1:38">
      <c r="A535">
        <v>159900</v>
      </c>
      <c r="B535" s="3">
        <v>860</v>
      </c>
      <c r="C535">
        <v>0.357488788863361</v>
      </c>
      <c r="D535">
        <f t="shared" si="32"/>
        <v>0.71497757772672199</v>
      </c>
      <c r="E535">
        <v>95.472963322373104</v>
      </c>
      <c r="F535">
        <f t="shared" si="35"/>
        <v>0.13013113765958906</v>
      </c>
      <c r="G535">
        <f t="shared" si="33"/>
        <v>859.2566699013579</v>
      </c>
      <c r="H535">
        <v>50.777325323862698</v>
      </c>
      <c r="AL535">
        <f t="shared" si="34"/>
        <v>172.19229852734298</v>
      </c>
    </row>
    <row r="536" spans="1:38">
      <c r="A536">
        <v>160200</v>
      </c>
      <c r="B536" s="3">
        <v>861</v>
      </c>
      <c r="C536">
        <v>1.05950671994013</v>
      </c>
      <c r="D536">
        <f t="shared" si="32"/>
        <v>2.11901343988026</v>
      </c>
      <c r="E536">
        <v>95.428074245035702</v>
      </c>
      <c r="F536">
        <f t="shared" si="35"/>
        <v>4.4889077337401773E-2</v>
      </c>
      <c r="G536">
        <f t="shared" si="33"/>
        <v>858.85266820532138</v>
      </c>
      <c r="H536">
        <v>50.720388823231502</v>
      </c>
      <c r="AL536">
        <f t="shared" si="34"/>
        <v>172.09921445972259</v>
      </c>
    </row>
    <row r="537" spans="1:38">
      <c r="A537">
        <v>160500</v>
      </c>
      <c r="B537" s="3">
        <v>857</v>
      </c>
      <c r="C537">
        <v>-0.55645089245549995</v>
      </c>
      <c r="D537">
        <f t="shared" si="32"/>
        <v>-1.1129017849109999</v>
      </c>
      <c r="E537">
        <v>95.342761714420604</v>
      </c>
      <c r="F537">
        <f t="shared" si="35"/>
        <v>8.5312530615098581E-2</v>
      </c>
      <c r="G537">
        <f t="shared" si="33"/>
        <v>858.08485542978542</v>
      </c>
      <c r="H537">
        <v>50.7051701640275</v>
      </c>
      <c r="AL537">
        <f t="shared" si="34"/>
        <v>171.92233893376292</v>
      </c>
    </row>
    <row r="538" spans="1:38">
      <c r="A538">
        <v>160800</v>
      </c>
      <c r="B538" s="3">
        <v>859</v>
      </c>
      <c r="C538">
        <v>0.84185827412436598</v>
      </c>
      <c r="D538">
        <f t="shared" si="32"/>
        <v>1.683716548248732</v>
      </c>
      <c r="E538">
        <v>95.254228385942994</v>
      </c>
      <c r="F538">
        <f t="shared" si="35"/>
        <v>8.853332847760953E-2</v>
      </c>
      <c r="G538">
        <f t="shared" si="33"/>
        <v>857.28805547348691</v>
      </c>
      <c r="H538">
        <v>50.690341999270899</v>
      </c>
      <c r="AL538">
        <f t="shared" si="34"/>
        <v>171.73883084984843</v>
      </c>
    </row>
    <row r="539" spans="1:38">
      <c r="A539">
        <v>161100</v>
      </c>
      <c r="B539" s="3">
        <v>859</v>
      </c>
      <c r="C539">
        <v>0.91553782168905395</v>
      </c>
      <c r="D539">
        <f t="shared" si="32"/>
        <v>1.8310756433781079</v>
      </c>
      <c r="E539">
        <v>95.237865744613799</v>
      </c>
      <c r="F539">
        <f t="shared" si="35"/>
        <v>1.6362641329195071E-2</v>
      </c>
      <c r="G539">
        <f t="shared" si="33"/>
        <v>857.14079170152422</v>
      </c>
      <c r="H539">
        <v>50.621857764717703</v>
      </c>
      <c r="AL539">
        <f t="shared" si="34"/>
        <v>171.70492008859881</v>
      </c>
    </row>
    <row r="540" spans="1:38">
      <c r="A540">
        <v>161400</v>
      </c>
      <c r="B540" s="3">
        <v>855</v>
      </c>
      <c r="C540">
        <v>-0.70189850869820203</v>
      </c>
      <c r="D540">
        <f t="shared" si="32"/>
        <v>-1.4037970173964041</v>
      </c>
      <c r="E540">
        <v>95.152877095582397</v>
      </c>
      <c r="F540">
        <f t="shared" si="35"/>
        <v>8.4988649031402019E-2</v>
      </c>
      <c r="G540">
        <f t="shared" si="33"/>
        <v>856.3758938602416</v>
      </c>
      <c r="H540">
        <v>50.617895614252802</v>
      </c>
      <c r="AL540">
        <f t="shared" si="34"/>
        <v>171.52881052638506</v>
      </c>
    </row>
    <row r="541" spans="1:38">
      <c r="A541">
        <v>161700</v>
      </c>
      <c r="B541" s="3">
        <v>850</v>
      </c>
      <c r="C541">
        <v>-2.1450871109138299</v>
      </c>
      <c r="D541">
        <f t="shared" si="32"/>
        <v>-4.2901742218276597</v>
      </c>
      <c r="E541">
        <v>94.918054142575002</v>
      </c>
      <c r="F541">
        <f t="shared" si="35"/>
        <v>0.23482295300739509</v>
      </c>
      <c r="G541">
        <f t="shared" si="33"/>
        <v>854.26248728317501</v>
      </c>
      <c r="H541">
        <v>50.732347294274597</v>
      </c>
      <c r="AL541">
        <f t="shared" si="34"/>
        <v>171.04244084972376</v>
      </c>
    </row>
    <row r="542" spans="1:38">
      <c r="A542">
        <v>162000</v>
      </c>
      <c r="B542" s="3">
        <v>847</v>
      </c>
      <c r="C542">
        <v>-2.1896775526921699</v>
      </c>
      <c r="D542">
        <f t="shared" si="32"/>
        <v>-4.3793551053843398</v>
      </c>
      <c r="E542">
        <v>94.594647366195304</v>
      </c>
      <c r="F542">
        <f t="shared" si="35"/>
        <v>0.32340677637969861</v>
      </c>
      <c r="G542">
        <f t="shared" si="33"/>
        <v>851.35182629575775</v>
      </c>
      <c r="H542">
        <v>50.9008074222536</v>
      </c>
      <c r="AL542">
        <f t="shared" si="34"/>
        <v>170.37312267896576</v>
      </c>
    </row>
    <row r="543" spans="1:38">
      <c r="A543">
        <v>162300</v>
      </c>
      <c r="B543" s="3">
        <v>835</v>
      </c>
      <c r="C543">
        <v>-5.7782875634570097</v>
      </c>
      <c r="D543">
        <f t="shared" si="32"/>
        <v>-11.556575126914019</v>
      </c>
      <c r="E543">
        <v>94.0588671091284</v>
      </c>
      <c r="F543">
        <f t="shared" si="35"/>
        <v>0.53578025706690369</v>
      </c>
      <c r="G543">
        <f t="shared" si="33"/>
        <v>846.52980398215561</v>
      </c>
      <c r="H543">
        <v>51.219768638166101</v>
      </c>
      <c r="AL543">
        <f t="shared" si="34"/>
        <v>169.26562554525734</v>
      </c>
    </row>
    <row r="544" spans="1:38">
      <c r="A544">
        <v>162600</v>
      </c>
      <c r="B544" s="3">
        <v>928</v>
      </c>
      <c r="C544">
        <v>34.747461169159997</v>
      </c>
      <c r="D544">
        <f t="shared" si="32"/>
        <v>69.494922338319995</v>
      </c>
      <c r="E544">
        <v>95.385870211106607</v>
      </c>
      <c r="F544">
        <f t="shared" si="35"/>
        <v>1.3270031019782067</v>
      </c>
      <c r="G544">
        <f t="shared" si="33"/>
        <v>858.47283189995949</v>
      </c>
      <c r="H544">
        <v>49.978373787441299</v>
      </c>
      <c r="AL544">
        <f t="shared" si="34"/>
        <v>172.01170897179531</v>
      </c>
    </row>
    <row r="545" spans="1:38">
      <c r="A545">
        <v>162900</v>
      </c>
      <c r="B545" s="3">
        <v>967</v>
      </c>
      <c r="C545">
        <v>38.180465733916499</v>
      </c>
      <c r="D545">
        <f t="shared" si="32"/>
        <v>76.360931467832998</v>
      </c>
      <c r="E545">
        <v>98.956232257260893</v>
      </c>
      <c r="F545">
        <f t="shared" si="35"/>
        <v>3.5703620461542869</v>
      </c>
      <c r="G545">
        <f t="shared" si="33"/>
        <v>890.60609031534807</v>
      </c>
      <c r="H545">
        <v>47.113678693132002</v>
      </c>
      <c r="AL545">
        <f t="shared" si="34"/>
        <v>179.45130661366093</v>
      </c>
    </row>
    <row r="546" spans="1:38">
      <c r="A546">
        <v>163200</v>
      </c>
      <c r="B546" s="3">
        <v>949</v>
      </c>
      <c r="C546">
        <v>15.866013990361299</v>
      </c>
      <c r="D546">
        <f t="shared" si="32"/>
        <v>31.732027980722599</v>
      </c>
      <c r="E546">
        <v>101.915018646428</v>
      </c>
      <c r="F546">
        <f t="shared" si="35"/>
        <v>2.958786389167102</v>
      </c>
      <c r="G546">
        <f t="shared" si="33"/>
        <v>917.23516781785202</v>
      </c>
      <c r="H546">
        <v>45.059659660500699</v>
      </c>
      <c r="AL546">
        <f t="shared" si="34"/>
        <v>185.67305433729541</v>
      </c>
    </row>
    <row r="547" spans="1:38">
      <c r="A547">
        <v>163500</v>
      </c>
      <c r="B547" s="3">
        <v>1241</v>
      </c>
      <c r="C547">
        <v>64.614753437606495</v>
      </c>
      <c r="D547">
        <f t="shared" si="32"/>
        <v>129.22950687521299</v>
      </c>
      <c r="E547">
        <v>114.64507208605799</v>
      </c>
      <c r="F547">
        <f t="shared" si="35"/>
        <v>12.730053439629998</v>
      </c>
      <c r="G547">
        <f t="shared" si="33"/>
        <v>1031.8056487745218</v>
      </c>
      <c r="H547">
        <v>40.541277208748198</v>
      </c>
      <c r="AL547">
        <f t="shared" si="34"/>
        <v>213.02593753953198</v>
      </c>
    </row>
    <row r="548" spans="1:38">
      <c r="A548">
        <v>163800</v>
      </c>
      <c r="B548" s="3">
        <v>1224</v>
      </c>
      <c r="C548">
        <v>47.915452421417299</v>
      </c>
      <c r="D548">
        <f t="shared" si="32"/>
        <v>95.830904842834599</v>
      </c>
      <c r="E548">
        <v>125.345395679375</v>
      </c>
      <c r="F548">
        <f t="shared" si="35"/>
        <v>10.700323593317009</v>
      </c>
      <c r="G548">
        <f t="shared" si="33"/>
        <v>1128.1085611143751</v>
      </c>
      <c r="H548">
        <v>35.938084935700402</v>
      </c>
      <c r="AL548">
        <f t="shared" si="34"/>
        <v>236.75077337093015</v>
      </c>
    </row>
    <row r="549" spans="1:38">
      <c r="A549">
        <v>164100</v>
      </c>
      <c r="B549" s="3">
        <v>970</v>
      </c>
      <c r="C549">
        <v>-80.476044220160702</v>
      </c>
      <c r="D549">
        <f t="shared" si="32"/>
        <v>-160.9520884403214</v>
      </c>
      <c r="E549">
        <v>125.656146671934</v>
      </c>
      <c r="F549">
        <f t="shared" si="35"/>
        <v>0.31075099255899374</v>
      </c>
      <c r="G549">
        <f t="shared" si="33"/>
        <v>1130.9053200474059</v>
      </c>
      <c r="H549">
        <v>37.431014227857503</v>
      </c>
      <c r="AL549">
        <f t="shared" si="34"/>
        <v>237.44977944742263</v>
      </c>
    </row>
    <row r="550" spans="1:38">
      <c r="A550">
        <v>164400</v>
      </c>
      <c r="B550" s="3">
        <v>967</v>
      </c>
      <c r="C550">
        <v>-64.623928290323207</v>
      </c>
      <c r="D550">
        <f t="shared" si="32"/>
        <v>-129.24785658064641</v>
      </c>
      <c r="E550">
        <v>121.79917107919201</v>
      </c>
      <c r="F550">
        <f t="shared" si="35"/>
        <v>3.8569755927419891</v>
      </c>
      <c r="G550">
        <f t="shared" si="33"/>
        <v>1096.1925397127281</v>
      </c>
      <c r="H550">
        <v>42.982645070135902</v>
      </c>
      <c r="AL550">
        <f t="shared" si="34"/>
        <v>228.81386403783159</v>
      </c>
    </row>
    <row r="551" spans="1:38">
      <c r="A551">
        <v>164700</v>
      </c>
      <c r="B551" s="3">
        <v>973</v>
      </c>
      <c r="C551">
        <v>-46.301621730136702</v>
      </c>
      <c r="D551">
        <f t="shared" si="32"/>
        <v>-92.603243460273404</v>
      </c>
      <c r="E551">
        <v>118.394672540507</v>
      </c>
      <c r="F551">
        <f t="shared" si="35"/>
        <v>3.4044985386850044</v>
      </c>
      <c r="G551">
        <f t="shared" si="33"/>
        <v>1065.5520528645629</v>
      </c>
      <c r="H551">
        <v>47.216483302080697</v>
      </c>
      <c r="AL551">
        <f t="shared" si="34"/>
        <v>221.2633600572436</v>
      </c>
    </row>
    <row r="552" spans="1:38">
      <c r="A552">
        <v>165000</v>
      </c>
      <c r="B552" s="3">
        <v>965</v>
      </c>
      <c r="C552">
        <v>-36.939570311010897</v>
      </c>
      <c r="D552">
        <f t="shared" si="32"/>
        <v>-73.879140622021794</v>
      </c>
      <c r="E552">
        <v>115.425814038922</v>
      </c>
      <c r="F552">
        <f t="shared" si="35"/>
        <v>2.9688585015850038</v>
      </c>
      <c r="G552">
        <f t="shared" si="33"/>
        <v>1038.832326350298</v>
      </c>
      <c r="H552">
        <v>50.405978474474701</v>
      </c>
      <c r="AL552">
        <f t="shared" si="34"/>
        <v>214.73435528902897</v>
      </c>
    </row>
    <row r="553" spans="1:38">
      <c r="A553">
        <v>165300</v>
      </c>
      <c r="B553" s="3">
        <v>961</v>
      </c>
      <c r="C553">
        <v>-26.910489380888201</v>
      </c>
      <c r="D553">
        <f t="shared" si="32"/>
        <v>-53.820978761776402</v>
      </c>
      <c r="E553">
        <v>112.753003344639</v>
      </c>
      <c r="F553">
        <f t="shared" si="35"/>
        <v>2.672810694283001</v>
      </c>
      <c r="G553">
        <f t="shared" si="33"/>
        <v>1014.7770301017509</v>
      </c>
      <c r="H553">
        <v>52.848258618988702</v>
      </c>
      <c r="AL553">
        <f t="shared" si="34"/>
        <v>208.9005065711211</v>
      </c>
    </row>
    <row r="554" spans="1:38">
      <c r="A554">
        <v>165600</v>
      </c>
      <c r="B554" s="3">
        <v>963</v>
      </c>
      <c r="C554">
        <v>-16.100297622287499</v>
      </c>
      <c r="D554">
        <f t="shared" si="32"/>
        <v>-32.200595244574998</v>
      </c>
      <c r="E554">
        <v>110.57319143702099</v>
      </c>
      <c r="F554">
        <f t="shared" si="35"/>
        <v>2.1798119076180029</v>
      </c>
      <c r="G554">
        <f t="shared" si="33"/>
        <v>995.15872293318898</v>
      </c>
      <c r="H554">
        <v>54.486143251508501</v>
      </c>
      <c r="AL554">
        <f t="shared" si="34"/>
        <v>204.17364332592024</v>
      </c>
    </row>
    <row r="555" spans="1:38">
      <c r="A555">
        <v>165900</v>
      </c>
      <c r="B555" s="3">
        <v>967</v>
      </c>
      <c r="C555">
        <v>-6.9868836136787698</v>
      </c>
      <c r="D555">
        <f t="shared" si="32"/>
        <v>-13.97376722735754</v>
      </c>
      <c r="E555">
        <v>108.992604476922</v>
      </c>
      <c r="F555">
        <f t="shared" si="35"/>
        <v>1.5805869600989979</v>
      </c>
      <c r="G555">
        <f t="shared" si="33"/>
        <v>980.93344029229797</v>
      </c>
      <c r="H555">
        <v>55.358695679392703</v>
      </c>
      <c r="AL555">
        <f t="shared" si="34"/>
        <v>200.76356524316515</v>
      </c>
    </row>
    <row r="556" spans="1:38">
      <c r="A556">
        <v>166200</v>
      </c>
      <c r="B556" s="3">
        <v>969</v>
      </c>
      <c r="C556">
        <v>-1.18163860198167</v>
      </c>
      <c r="D556">
        <f t="shared" si="32"/>
        <v>-2.3632772039633401</v>
      </c>
      <c r="E556">
        <v>107.92490149453199</v>
      </c>
      <c r="F556">
        <f t="shared" si="35"/>
        <v>1.0677029823900028</v>
      </c>
      <c r="G556">
        <f t="shared" si="33"/>
        <v>971.32411345078799</v>
      </c>
      <c r="H556">
        <v>55.661600468480103</v>
      </c>
      <c r="AL556">
        <f t="shared" si="34"/>
        <v>198.46829114150344</v>
      </c>
    </row>
    <row r="557" spans="1:38">
      <c r="A557">
        <v>166500</v>
      </c>
      <c r="B557" s="3">
        <v>971</v>
      </c>
      <c r="C557">
        <v>2.8872187516722398</v>
      </c>
      <c r="D557">
        <f t="shared" si="32"/>
        <v>5.7744375033444797</v>
      </c>
      <c r="E557">
        <v>107.24300691348699</v>
      </c>
      <c r="F557">
        <f t="shared" si="35"/>
        <v>0.68189458104500034</v>
      </c>
      <c r="G557">
        <f t="shared" si="33"/>
        <v>965.18706222138292</v>
      </c>
      <c r="H557">
        <v>55.585676658319798</v>
      </c>
      <c r="AL557">
        <f t="shared" si="34"/>
        <v>197.00589030955527</v>
      </c>
    </row>
    <row r="558" spans="1:38">
      <c r="A558">
        <v>166800</v>
      </c>
      <c r="B558" s="3">
        <v>959</v>
      </c>
      <c r="C558">
        <v>-0.22206222956354801</v>
      </c>
      <c r="D558">
        <f t="shared" si="32"/>
        <v>-0.44412445912709603</v>
      </c>
      <c r="E558">
        <v>106.60076687202999</v>
      </c>
      <c r="F558">
        <f t="shared" si="35"/>
        <v>0.64224004145700064</v>
      </c>
      <c r="G558">
        <f t="shared" si="33"/>
        <v>959.40690184826997</v>
      </c>
      <c r="H558">
        <v>55.489934729765601</v>
      </c>
      <c r="AL558">
        <f t="shared" si="34"/>
        <v>195.63102018176735</v>
      </c>
    </row>
    <row r="559" spans="1:38">
      <c r="A559">
        <v>167100</v>
      </c>
      <c r="B559" s="3">
        <v>961</v>
      </c>
      <c r="C559">
        <v>3.4685316980255401</v>
      </c>
      <c r="D559">
        <f t="shared" si="32"/>
        <v>6.9370633960510801</v>
      </c>
      <c r="E559">
        <v>106.00284714229799</v>
      </c>
      <c r="F559">
        <f t="shared" si="35"/>
        <v>0.59791972973199847</v>
      </c>
      <c r="G559">
        <f t="shared" si="33"/>
        <v>954.025624280682</v>
      </c>
      <c r="H559">
        <v>55.355020129774999</v>
      </c>
      <c r="AL559">
        <f t="shared" si="34"/>
        <v>194.35319694832918</v>
      </c>
    </row>
    <row r="560" spans="1:38">
      <c r="A560">
        <v>167400</v>
      </c>
      <c r="B560" s="3">
        <v>961</v>
      </c>
      <c r="C560">
        <v>5.0328925345745601</v>
      </c>
      <c r="D560">
        <f t="shared" si="32"/>
        <v>10.06578506914912</v>
      </c>
      <c r="E560">
        <v>105.655257651588</v>
      </c>
      <c r="F560">
        <f t="shared" si="35"/>
        <v>0.34758949070999279</v>
      </c>
      <c r="G560">
        <f t="shared" si="33"/>
        <v>950.89731886429206</v>
      </c>
      <c r="H560">
        <v>55.021114067888497</v>
      </c>
      <c r="AL560">
        <f t="shared" si="34"/>
        <v>193.61131935556986</v>
      </c>
    </row>
    <row r="561" spans="1:38">
      <c r="A561">
        <v>167700</v>
      </c>
      <c r="B561" s="3">
        <v>961</v>
      </c>
      <c r="C561">
        <v>5.9021142384707703</v>
      </c>
      <c r="D561">
        <f t="shared" si="32"/>
        <v>11.804228476941541</v>
      </c>
      <c r="E561">
        <v>105.462116978621</v>
      </c>
      <c r="F561">
        <f t="shared" si="35"/>
        <v>0.19314067296700443</v>
      </c>
      <c r="G561">
        <f t="shared" si="33"/>
        <v>949.15905280758898</v>
      </c>
      <c r="H561">
        <v>54.594278968387499</v>
      </c>
      <c r="AL561">
        <f t="shared" si="34"/>
        <v>193.19939500451807</v>
      </c>
    </row>
    <row r="562" spans="1:38">
      <c r="A562">
        <v>168000</v>
      </c>
      <c r="B562" s="3">
        <v>972</v>
      </c>
      <c r="C562">
        <v>10.8036851259382</v>
      </c>
      <c r="D562">
        <f t="shared" si="32"/>
        <v>21.6073702518764</v>
      </c>
      <c r="E562">
        <v>105.595028881874</v>
      </c>
      <c r="F562">
        <f t="shared" si="35"/>
        <v>0.13291190325300306</v>
      </c>
      <c r="G562">
        <f t="shared" si="33"/>
        <v>950.35525993686599</v>
      </c>
      <c r="H562">
        <v>53.932798028418297</v>
      </c>
      <c r="AL562">
        <f t="shared" si="34"/>
        <v>193.48284191952095</v>
      </c>
    </row>
    <row r="563" spans="1:38">
      <c r="A563">
        <v>168300</v>
      </c>
      <c r="B563" s="3">
        <v>976</v>
      </c>
      <c r="C563">
        <v>10.8252316104576</v>
      </c>
      <c r="D563">
        <f t="shared" si="32"/>
        <v>21.650463220915199</v>
      </c>
      <c r="E563">
        <v>106.034674447417</v>
      </c>
      <c r="F563">
        <f t="shared" si="35"/>
        <v>0.43964556554300316</v>
      </c>
      <c r="G563">
        <f t="shared" si="33"/>
        <v>954.31207002675308</v>
      </c>
      <c r="H563">
        <v>53.091592460569302</v>
      </c>
      <c r="AL563">
        <f t="shared" si="34"/>
        <v>194.42116286912295</v>
      </c>
    </row>
    <row r="564" spans="1:38">
      <c r="A564">
        <v>168600</v>
      </c>
      <c r="B564" s="3">
        <v>979</v>
      </c>
      <c r="C564">
        <v>10.005442481837701</v>
      </c>
      <c r="D564">
        <f t="shared" si="32"/>
        <v>20.010884963675402</v>
      </c>
      <c r="E564">
        <v>106.55013347956699</v>
      </c>
      <c r="F564">
        <f t="shared" si="35"/>
        <v>0.515459032149991</v>
      </c>
      <c r="G564">
        <f t="shared" si="33"/>
        <v>958.95120131610292</v>
      </c>
      <c r="H564">
        <v>52.283466756830101</v>
      </c>
      <c r="AL564">
        <f t="shared" si="34"/>
        <v>195.52272975820762</v>
      </c>
    </row>
    <row r="565" spans="1:38">
      <c r="A565">
        <v>168900</v>
      </c>
      <c r="B565" s="3">
        <v>979</v>
      </c>
      <c r="C565">
        <v>7.81821320128849</v>
      </c>
      <c r="D565">
        <f t="shared" si="32"/>
        <v>15.63642640257698</v>
      </c>
      <c r="E565">
        <v>107.036148503319</v>
      </c>
      <c r="F565">
        <f t="shared" si="35"/>
        <v>0.48601502375200312</v>
      </c>
      <c r="G565">
        <f t="shared" si="33"/>
        <v>963.32533652987104</v>
      </c>
      <c r="H565">
        <v>51.595737450356602</v>
      </c>
      <c r="AL565">
        <f t="shared" si="34"/>
        <v>196.56279647049638</v>
      </c>
    </row>
    <row r="566" spans="1:38">
      <c r="A566">
        <v>169200</v>
      </c>
      <c r="B566" s="3">
        <v>980</v>
      </c>
      <c r="C566">
        <v>6.4349801586726096</v>
      </c>
      <c r="D566">
        <f t="shared" si="32"/>
        <v>12.869960317345219</v>
      </c>
      <c r="E566">
        <v>107.45459468152301</v>
      </c>
      <c r="F566">
        <f t="shared" si="35"/>
        <v>0.41844617820400742</v>
      </c>
      <c r="G566">
        <f t="shared" si="33"/>
        <v>967.09135213370701</v>
      </c>
      <c r="H566">
        <v>51.044991200771399</v>
      </c>
      <c r="AL566">
        <f t="shared" si="34"/>
        <v>197.45937343248366</v>
      </c>
    </row>
    <row r="567" spans="1:38">
      <c r="A567">
        <v>169500</v>
      </c>
      <c r="B567" s="3">
        <v>975</v>
      </c>
      <c r="C567">
        <v>2.7517990419389</v>
      </c>
      <c r="D567">
        <f t="shared" si="32"/>
        <v>5.5035980838778</v>
      </c>
      <c r="E567">
        <v>107.717527845033</v>
      </c>
      <c r="F567">
        <f t="shared" si="35"/>
        <v>0.26293316350999874</v>
      </c>
      <c r="G567">
        <f t="shared" si="33"/>
        <v>969.45775060529706</v>
      </c>
      <c r="H567">
        <v>50.696912219228103</v>
      </c>
      <c r="AL567">
        <f t="shared" si="34"/>
        <v>198.02326688078855</v>
      </c>
    </row>
    <row r="568" spans="1:38">
      <c r="A568">
        <v>169800</v>
      </c>
      <c r="B568" s="3">
        <v>972</v>
      </c>
      <c r="C568">
        <v>0.94538982436406904</v>
      </c>
      <c r="D568">
        <f t="shared" si="32"/>
        <v>1.8907796487281381</v>
      </c>
      <c r="E568">
        <v>107.78560128087901</v>
      </c>
      <c r="F568">
        <f t="shared" si="35"/>
        <v>6.8073435846002894E-2</v>
      </c>
      <c r="G568">
        <f t="shared" si="33"/>
        <v>970.07041152791112</v>
      </c>
      <c r="H568">
        <v>50.557688450992202</v>
      </c>
      <c r="AL568">
        <f t="shared" si="34"/>
        <v>198.16932487653506</v>
      </c>
    </row>
    <row r="569" spans="1:38">
      <c r="A569">
        <v>170100</v>
      </c>
      <c r="B569" s="3">
        <v>966</v>
      </c>
      <c r="C569">
        <v>-1.57701309081214</v>
      </c>
      <c r="D569">
        <f t="shared" si="32"/>
        <v>-3.1540261816242801</v>
      </c>
      <c r="E569">
        <v>107.67949652003701</v>
      </c>
      <c r="F569">
        <f t="shared" si="35"/>
        <v>0.10610476084200116</v>
      </c>
      <c r="G569">
        <f t="shared" si="33"/>
        <v>969.11546868033304</v>
      </c>
      <c r="H569">
        <v>50.588317011628703</v>
      </c>
      <c r="AL569">
        <f t="shared" si="34"/>
        <v>197.9416788767538</v>
      </c>
    </row>
    <row r="570" spans="1:38">
      <c r="A570">
        <v>170400</v>
      </c>
      <c r="B570" s="3">
        <v>963</v>
      </c>
      <c r="C570">
        <v>-2.0028736933809901</v>
      </c>
      <c r="D570">
        <f t="shared" si="32"/>
        <v>-4.0057473867619802</v>
      </c>
      <c r="E570">
        <v>107.440809152733</v>
      </c>
      <c r="F570">
        <f t="shared" si="35"/>
        <v>0.23868736730400997</v>
      </c>
      <c r="G570">
        <f t="shared" si="33"/>
        <v>966.96728237459695</v>
      </c>
      <c r="H570">
        <v>50.728330809103497</v>
      </c>
      <c r="AL570">
        <f t="shared" si="34"/>
        <v>197.42981977722778</v>
      </c>
    </row>
    <row r="571" spans="1:38">
      <c r="A571">
        <v>170700</v>
      </c>
      <c r="B571" s="3">
        <v>971</v>
      </c>
      <c r="C571">
        <v>2.34555419647935</v>
      </c>
      <c r="D571">
        <f t="shared" si="32"/>
        <v>4.6911083929587001</v>
      </c>
      <c r="E571">
        <v>107.36333051846</v>
      </c>
      <c r="F571">
        <f t="shared" si="35"/>
        <v>7.7478634272992508E-2</v>
      </c>
      <c r="G571">
        <f t="shared" si="33"/>
        <v>966.26997466614</v>
      </c>
      <c r="H571">
        <v>50.704444932279898</v>
      </c>
      <c r="AL571">
        <f t="shared" si="34"/>
        <v>197.26374041893581</v>
      </c>
    </row>
    <row r="572" spans="1:38">
      <c r="A572">
        <v>171000</v>
      </c>
      <c r="B572" s="3">
        <v>980</v>
      </c>
      <c r="C572">
        <v>5.6531405539665904</v>
      </c>
      <c r="D572">
        <f t="shared" si="32"/>
        <v>11.306281107933181</v>
      </c>
      <c r="E572">
        <v>107.628275843252</v>
      </c>
      <c r="F572">
        <f t="shared" si="35"/>
        <v>0.26494532479199506</v>
      </c>
      <c r="G572">
        <f t="shared" si="33"/>
        <v>968.65448258926801</v>
      </c>
      <c r="H572">
        <v>50.385522041551297</v>
      </c>
      <c r="AL572">
        <f t="shared" si="34"/>
        <v>197.83180933293372</v>
      </c>
    </row>
    <row r="573" spans="1:38">
      <c r="A573">
        <v>171300</v>
      </c>
      <c r="B573" s="3">
        <v>989</v>
      </c>
      <c r="C573">
        <v>7.7090988620968997</v>
      </c>
      <c r="D573">
        <f t="shared" si="32"/>
        <v>15.418197724193799</v>
      </c>
      <c r="E573">
        <v>108.171335038715</v>
      </c>
      <c r="F573">
        <f t="shared" si="35"/>
        <v>0.54305919546300174</v>
      </c>
      <c r="G573">
        <f t="shared" si="33"/>
        <v>973.54201534843503</v>
      </c>
      <c r="H573">
        <v>49.8609382524834</v>
      </c>
      <c r="AL573">
        <f t="shared" si="34"/>
        <v>198.9974650675201</v>
      </c>
    </row>
    <row r="574" spans="1:38">
      <c r="A574">
        <v>171600</v>
      </c>
      <c r="B574" s="3">
        <v>978</v>
      </c>
      <c r="C574">
        <v>0.53008586487310305</v>
      </c>
      <c r="D574">
        <f t="shared" si="32"/>
        <v>1.0601717297462061</v>
      </c>
      <c r="E574">
        <v>108.544516181758</v>
      </c>
      <c r="F574">
        <f t="shared" si="35"/>
        <v>0.37318114304299854</v>
      </c>
      <c r="G574">
        <f t="shared" si="33"/>
        <v>976.900645635822</v>
      </c>
      <c r="H574">
        <v>49.557945815633502</v>
      </c>
      <c r="AL574">
        <f t="shared" si="34"/>
        <v>199.79948402686327</v>
      </c>
    </row>
    <row r="575" spans="1:38">
      <c r="A575">
        <v>171900</v>
      </c>
      <c r="B575" s="3">
        <v>980</v>
      </c>
      <c r="C575">
        <v>0.96563673630819102</v>
      </c>
      <c r="D575">
        <f t="shared" si="32"/>
        <v>1.931273472616382</v>
      </c>
      <c r="E575">
        <v>108.669866206736</v>
      </c>
      <c r="F575">
        <f t="shared" si="35"/>
        <v>0.12535002497800463</v>
      </c>
      <c r="G575">
        <f t="shared" si="33"/>
        <v>978.02879586062409</v>
      </c>
      <c r="H575">
        <v>49.498839243026602</v>
      </c>
      <c r="AL575">
        <f t="shared" si="34"/>
        <v>200.06906167989783</v>
      </c>
    </row>
    <row r="576" spans="1:38">
      <c r="A576">
        <v>172200</v>
      </c>
      <c r="B576" s="3">
        <v>979</v>
      </c>
      <c r="C576">
        <v>-1.6744704604468901E-2</v>
      </c>
      <c r="D576">
        <f t="shared" si="32"/>
        <v>-3.3489409208937802E-2</v>
      </c>
      <c r="E576">
        <v>108.77706611070499</v>
      </c>
      <c r="F576">
        <f t="shared" si="35"/>
        <v>0.10719990396898993</v>
      </c>
      <c r="G576">
        <f t="shared" si="33"/>
        <v>978.99359499634488</v>
      </c>
      <c r="H576">
        <v>49.464336280437202</v>
      </c>
      <c r="AL576">
        <f t="shared" si="34"/>
        <v>200.29967860404395</v>
      </c>
    </row>
    <row r="577" spans="1:38">
      <c r="A577">
        <v>172500</v>
      </c>
      <c r="B577" s="3">
        <v>985</v>
      </c>
      <c r="C577">
        <v>2.2161782459774901</v>
      </c>
      <c r="D577">
        <f t="shared" si="32"/>
        <v>4.4323564919549803</v>
      </c>
      <c r="E577">
        <v>108.94747053463701</v>
      </c>
      <c r="F577">
        <f t="shared" si="35"/>
        <v>0.17040442393201261</v>
      </c>
      <c r="G577">
        <f t="shared" si="33"/>
        <v>980.52723481173302</v>
      </c>
      <c r="H577">
        <v>49.373547261314698</v>
      </c>
      <c r="AL577">
        <f t="shared" si="34"/>
        <v>200.6664044401675</v>
      </c>
    </row>
    <row r="578" spans="1:38">
      <c r="A578">
        <v>172800</v>
      </c>
      <c r="B578" s="3">
        <v>985</v>
      </c>
      <c r="C578">
        <v>1.17909748767838</v>
      </c>
      <c r="D578">
        <f t="shared" ref="D578:D641" si="36">C578*$K$3</f>
        <v>2.3581949753567599</v>
      </c>
      <c r="E578">
        <v>109.177939188363</v>
      </c>
      <c r="F578">
        <f t="shared" si="35"/>
        <v>0.23046865372599257</v>
      </c>
      <c r="G578">
        <f t="shared" si="33"/>
        <v>982.60145269526697</v>
      </c>
      <c r="H578">
        <v>49.244107894045698</v>
      </c>
      <c r="AL578">
        <f t="shared" si="34"/>
        <v>201.16266415667425</v>
      </c>
    </row>
    <row r="579" spans="1:38">
      <c r="A579">
        <v>173100</v>
      </c>
      <c r="B579" s="3">
        <v>983</v>
      </c>
      <c r="C579">
        <v>-0.413499586235266</v>
      </c>
      <c r="D579">
        <f t="shared" si="36"/>
        <v>-0.82699917247053201</v>
      </c>
      <c r="E579">
        <v>109.309623698045</v>
      </c>
      <c r="F579">
        <f t="shared" si="35"/>
        <v>0.13168450968200318</v>
      </c>
      <c r="G579">
        <f t="shared" ref="G579:G642" si="37">E579*$J$3</f>
        <v>983.78661328240503</v>
      </c>
      <c r="H579">
        <v>49.218173846751199</v>
      </c>
      <c r="AL579">
        <f t="shared" ref="AL579:AL642" si="38">$AE$26*E579^2+$AF$26*E579+$AG$26</f>
        <v>201.44635505982529</v>
      </c>
    </row>
    <row r="580" spans="1:38">
      <c r="A580">
        <v>173400</v>
      </c>
      <c r="B580" s="3">
        <v>969</v>
      </c>
      <c r="C580">
        <v>-6.4904752115170004</v>
      </c>
      <c r="D580">
        <f t="shared" si="36"/>
        <v>-12.980950423034001</v>
      </c>
      <c r="E580">
        <v>109.104595653107</v>
      </c>
      <c r="F580">
        <f t="shared" ref="F580:F643" si="39">ABS(E580-E579)</f>
        <v>0.20502804493800397</v>
      </c>
      <c r="G580">
        <f t="shared" si="37"/>
        <v>981.94136087796301</v>
      </c>
      <c r="H580">
        <v>49.500565344519501</v>
      </c>
      <c r="AL580">
        <f t="shared" si="38"/>
        <v>201.00470250467689</v>
      </c>
    </row>
    <row r="581" spans="1:38">
      <c r="A581">
        <v>173700</v>
      </c>
      <c r="B581" s="3">
        <v>989</v>
      </c>
      <c r="C581">
        <v>3.7032566209447202</v>
      </c>
      <c r="D581">
        <f t="shared" si="36"/>
        <v>7.4065132418894404</v>
      </c>
      <c r="E581">
        <v>109.06136519532301</v>
      </c>
      <c r="F581">
        <f t="shared" si="39"/>
        <v>4.3230457783991483E-2</v>
      </c>
      <c r="G581">
        <f t="shared" si="37"/>
        <v>981.55228675790704</v>
      </c>
      <c r="H581">
        <v>49.584353839866502</v>
      </c>
      <c r="AL581">
        <f t="shared" si="38"/>
        <v>200.91161081550075</v>
      </c>
    </row>
    <row r="582" spans="1:38">
      <c r="A582">
        <v>174000</v>
      </c>
      <c r="B582" s="3">
        <v>980</v>
      </c>
      <c r="C582">
        <v>-1.4576988113529501</v>
      </c>
      <c r="D582">
        <f t="shared" si="36"/>
        <v>-2.9153976227059002</v>
      </c>
      <c r="E582">
        <v>109.20838388448399</v>
      </c>
      <c r="F582">
        <f t="shared" si="39"/>
        <v>0.14701868916098704</v>
      </c>
      <c r="G582">
        <f t="shared" si="37"/>
        <v>982.87545496035591</v>
      </c>
      <c r="H582">
        <v>49.509363053516999</v>
      </c>
      <c r="AL582">
        <f t="shared" si="38"/>
        <v>201.22824283689701</v>
      </c>
    </row>
    <row r="583" spans="1:38">
      <c r="A583">
        <v>174300</v>
      </c>
      <c r="B583" s="3">
        <v>970</v>
      </c>
      <c r="C583">
        <v>-5.383888898795</v>
      </c>
      <c r="D583">
        <f t="shared" si="36"/>
        <v>-10.76777779759</v>
      </c>
      <c r="E583">
        <v>108.96979237836599</v>
      </c>
      <c r="F583">
        <f t="shared" si="39"/>
        <v>0.23859150611799862</v>
      </c>
      <c r="G583">
        <f t="shared" si="37"/>
        <v>980.72813140529399</v>
      </c>
      <c r="H583">
        <v>49.784261521468302</v>
      </c>
      <c r="AL583">
        <f t="shared" si="38"/>
        <v>200.71445566147096</v>
      </c>
    </row>
    <row r="584" spans="1:38">
      <c r="A584">
        <v>174600</v>
      </c>
      <c r="B584" s="3">
        <v>964</v>
      </c>
      <c r="C584">
        <v>-6.2187415946989901</v>
      </c>
      <c r="D584">
        <f t="shared" si="36"/>
        <v>-12.43748318939798</v>
      </c>
      <c r="E584">
        <v>108.48868095450599</v>
      </c>
      <c r="F584">
        <f t="shared" si="39"/>
        <v>0.48111142385999983</v>
      </c>
      <c r="G584">
        <f t="shared" si="37"/>
        <v>976.39812859055394</v>
      </c>
      <c r="H584">
        <v>50.236396239296802</v>
      </c>
      <c r="AL584">
        <f t="shared" si="38"/>
        <v>199.6794344219968</v>
      </c>
    </row>
    <row r="585" spans="1:38">
      <c r="A585">
        <v>174900</v>
      </c>
      <c r="B585" s="3">
        <v>965</v>
      </c>
      <c r="C585">
        <v>-3.6361477887771998</v>
      </c>
      <c r="D585">
        <f t="shared" si="36"/>
        <v>-7.2722955775543996</v>
      </c>
      <c r="E585">
        <v>108.025896357937</v>
      </c>
      <c r="F585">
        <f t="shared" si="39"/>
        <v>0.46278459656899429</v>
      </c>
      <c r="G585">
        <f t="shared" si="37"/>
        <v>972.23306722143298</v>
      </c>
      <c r="H585">
        <v>50.6125552461586</v>
      </c>
      <c r="AL585">
        <f t="shared" si="38"/>
        <v>198.68511739644782</v>
      </c>
    </row>
    <row r="586" spans="1:38">
      <c r="A586">
        <v>175200</v>
      </c>
      <c r="B586" s="3">
        <v>965</v>
      </c>
      <c r="C586">
        <v>-2.12622124903229</v>
      </c>
      <c r="D586">
        <f t="shared" si="36"/>
        <v>-4.2524424980645801</v>
      </c>
      <c r="E586">
        <v>107.69039902597601</v>
      </c>
      <c r="F586">
        <f t="shared" si="39"/>
        <v>0.33549733196099396</v>
      </c>
      <c r="G586">
        <f t="shared" si="37"/>
        <v>969.21359123378409</v>
      </c>
      <c r="H586">
        <v>50.832544141053297</v>
      </c>
      <c r="AL586">
        <f t="shared" si="38"/>
        <v>197.96506698648474</v>
      </c>
    </row>
    <row r="587" spans="1:38">
      <c r="A587">
        <v>175500</v>
      </c>
      <c r="B587" s="3">
        <v>944</v>
      </c>
      <c r="C587">
        <v>-9.7096855553820998</v>
      </c>
      <c r="D587">
        <f t="shared" si="36"/>
        <v>-19.4193711107642</v>
      </c>
      <c r="E587">
        <v>107.042460221205</v>
      </c>
      <c r="F587">
        <f t="shared" si="39"/>
        <v>0.64793880477100174</v>
      </c>
      <c r="G587">
        <f t="shared" si="37"/>
        <v>963.38214199084507</v>
      </c>
      <c r="H587">
        <v>51.309887168597498</v>
      </c>
      <c r="AL587">
        <f t="shared" si="38"/>
        <v>196.57631256375345</v>
      </c>
    </row>
    <row r="588" spans="1:38">
      <c r="A588">
        <v>175800</v>
      </c>
      <c r="B588" s="3">
        <v>948</v>
      </c>
      <c r="C588">
        <v>-4.1504274882096404</v>
      </c>
      <c r="D588">
        <f t="shared" si="36"/>
        <v>-8.3008549764192807</v>
      </c>
      <c r="E588">
        <v>106.251467893493</v>
      </c>
      <c r="F588">
        <f t="shared" si="39"/>
        <v>0.79099232771200434</v>
      </c>
      <c r="G588">
        <f t="shared" si="37"/>
        <v>956.26321104143699</v>
      </c>
      <c r="H588">
        <v>51.833866659470999</v>
      </c>
      <c r="AL588">
        <f t="shared" si="38"/>
        <v>194.88427411873195</v>
      </c>
    </row>
    <row r="589" spans="1:38">
      <c r="A589">
        <v>176100</v>
      </c>
      <c r="B589" s="3">
        <v>958</v>
      </c>
      <c r="C589">
        <v>2.3117399208918599</v>
      </c>
      <c r="D589">
        <f t="shared" si="36"/>
        <v>4.6234798417837197</v>
      </c>
      <c r="E589">
        <v>105.926544385573</v>
      </c>
      <c r="F589">
        <f t="shared" si="39"/>
        <v>0.32492350792000479</v>
      </c>
      <c r="G589">
        <f t="shared" si="37"/>
        <v>953.338899470157</v>
      </c>
      <c r="H589">
        <v>51.889306048986498</v>
      </c>
      <c r="AL589">
        <f t="shared" si="38"/>
        <v>194.19027963105918</v>
      </c>
    </row>
    <row r="590" spans="1:38">
      <c r="A590">
        <v>176400</v>
      </c>
      <c r="B590" s="3">
        <v>970</v>
      </c>
      <c r="C590">
        <v>7.4596806570132701</v>
      </c>
      <c r="D590">
        <f t="shared" si="36"/>
        <v>14.91936131402654</v>
      </c>
      <c r="E590">
        <v>106.115858798118</v>
      </c>
      <c r="F590">
        <f t="shared" si="39"/>
        <v>0.18931441254500214</v>
      </c>
      <c r="G590">
        <f t="shared" si="37"/>
        <v>955.04272918306197</v>
      </c>
      <c r="H590">
        <v>51.496806028056</v>
      </c>
      <c r="AL590">
        <f t="shared" si="38"/>
        <v>194.59455559281378</v>
      </c>
    </row>
    <row r="591" spans="1:38">
      <c r="A591">
        <v>176700</v>
      </c>
      <c r="B591" s="3">
        <v>958</v>
      </c>
      <c r="C591">
        <v>0.75465370293487899</v>
      </c>
      <c r="D591">
        <f t="shared" si="36"/>
        <v>1.509307405869758</v>
      </c>
      <c r="E591">
        <v>106.272640978754</v>
      </c>
      <c r="F591">
        <f t="shared" si="39"/>
        <v>0.15678218063600013</v>
      </c>
      <c r="G591">
        <f t="shared" si="37"/>
        <v>956.45376880878598</v>
      </c>
      <c r="H591">
        <v>51.194043986950703</v>
      </c>
      <c r="AL591">
        <f t="shared" si="38"/>
        <v>194.92951851422245</v>
      </c>
    </row>
    <row r="592" spans="1:38">
      <c r="A592">
        <v>177000</v>
      </c>
      <c r="B592" s="3">
        <v>949</v>
      </c>
      <c r="C592">
        <v>-2.61530649656551</v>
      </c>
      <c r="D592">
        <f t="shared" si="36"/>
        <v>-5.2306129931310199</v>
      </c>
      <c r="E592">
        <v>106.021532348759</v>
      </c>
      <c r="F592">
        <f t="shared" si="39"/>
        <v>0.25110862999500227</v>
      </c>
      <c r="G592">
        <f t="shared" si="37"/>
        <v>954.19379113883099</v>
      </c>
      <c r="H592">
        <v>51.274578507307901</v>
      </c>
      <c r="AL592">
        <f t="shared" si="38"/>
        <v>194.39309773166664</v>
      </c>
    </row>
    <row r="593" spans="1:38">
      <c r="A593">
        <v>177300</v>
      </c>
      <c r="B593" s="3">
        <v>954</v>
      </c>
      <c r="C593">
        <v>0.97988762156167197</v>
      </c>
      <c r="D593">
        <f t="shared" si="36"/>
        <v>1.9597752431233439</v>
      </c>
      <c r="E593">
        <v>105.778108592211</v>
      </c>
      <c r="F593">
        <f t="shared" si="39"/>
        <v>0.24342375654799753</v>
      </c>
      <c r="G593">
        <f t="shared" si="37"/>
        <v>952.00297732989895</v>
      </c>
      <c r="H593">
        <v>51.3292331193583</v>
      </c>
      <c r="AL593">
        <f t="shared" si="38"/>
        <v>193.87344550473486</v>
      </c>
    </row>
    <row r="594" spans="1:38">
      <c r="A594">
        <v>177600</v>
      </c>
      <c r="B594" s="3">
        <v>968</v>
      </c>
      <c r="C594">
        <v>7.1158247749217498</v>
      </c>
      <c r="D594">
        <f t="shared" si="36"/>
        <v>14.2316495498435</v>
      </c>
      <c r="E594">
        <v>105.970054013072</v>
      </c>
      <c r="F594">
        <f t="shared" si="39"/>
        <v>0.19194542086100341</v>
      </c>
      <c r="G594">
        <f t="shared" si="37"/>
        <v>953.73048611764807</v>
      </c>
      <c r="H594">
        <v>50.999408161025698</v>
      </c>
      <c r="AL594">
        <f t="shared" si="38"/>
        <v>194.28317474656325</v>
      </c>
    </row>
    <row r="595" spans="1:38">
      <c r="A595">
        <v>177900</v>
      </c>
      <c r="B595" s="3">
        <v>955</v>
      </c>
      <c r="C595">
        <v>-0.141009014204204</v>
      </c>
      <c r="D595">
        <f t="shared" si="36"/>
        <v>-0.28201802840840801</v>
      </c>
      <c r="E595">
        <v>106.13836310320301</v>
      </c>
      <c r="F595">
        <f t="shared" si="39"/>
        <v>0.16830909013100381</v>
      </c>
      <c r="G595">
        <f t="shared" si="37"/>
        <v>955.24526792882705</v>
      </c>
      <c r="H595">
        <v>50.746174759198396</v>
      </c>
      <c r="AL595">
        <f t="shared" si="38"/>
        <v>194.6426268864812</v>
      </c>
    </row>
    <row r="596" spans="1:38">
      <c r="A596">
        <v>178200</v>
      </c>
      <c r="B596" s="3">
        <v>948</v>
      </c>
      <c r="C596">
        <v>-2.6099965061236601</v>
      </c>
      <c r="D596">
        <f t="shared" si="36"/>
        <v>-5.2199930122473202</v>
      </c>
      <c r="E596">
        <v>105.90924254236801</v>
      </c>
      <c r="F596">
        <f t="shared" si="39"/>
        <v>0.22912056083499976</v>
      </c>
      <c r="G596">
        <f t="shared" si="37"/>
        <v>953.18318288131206</v>
      </c>
      <c r="H596">
        <v>50.859076312258601</v>
      </c>
      <c r="AL596">
        <f t="shared" si="38"/>
        <v>194.15334245332375</v>
      </c>
    </row>
    <row r="597" spans="1:38">
      <c r="A597">
        <v>178500</v>
      </c>
      <c r="B597" s="3">
        <v>968</v>
      </c>
      <c r="C597">
        <v>6.9737756863350899</v>
      </c>
      <c r="D597">
        <f t="shared" si="36"/>
        <v>13.94755137267018</v>
      </c>
      <c r="E597">
        <v>106.001586046669</v>
      </c>
      <c r="F597">
        <f t="shared" si="39"/>
        <v>9.2343504300998802E-2</v>
      </c>
      <c r="G597">
        <f t="shared" si="37"/>
        <v>954.01427442002102</v>
      </c>
      <c r="H597">
        <v>50.665796393671002</v>
      </c>
      <c r="AL597">
        <f t="shared" si="38"/>
        <v>194.35050405173067</v>
      </c>
    </row>
    <row r="598" spans="1:38">
      <c r="A598">
        <v>178800</v>
      </c>
      <c r="B598" s="3">
        <v>947</v>
      </c>
      <c r="C598">
        <v>-3.7136782992535702</v>
      </c>
      <c r="D598">
        <f t="shared" si="36"/>
        <v>-7.4273565985071404</v>
      </c>
      <c r="E598">
        <v>106.04345252340499</v>
      </c>
      <c r="F598">
        <f t="shared" si="39"/>
        <v>4.1866476735989977E-2</v>
      </c>
      <c r="G598">
        <f t="shared" si="37"/>
        <v>954.39107271064495</v>
      </c>
      <c r="H598">
        <v>50.565265894698499</v>
      </c>
      <c r="AL598">
        <f t="shared" si="38"/>
        <v>194.43990913719867</v>
      </c>
    </row>
    <row r="599" spans="1:38">
      <c r="A599">
        <v>179100</v>
      </c>
      <c r="B599" s="3">
        <v>973</v>
      </c>
      <c r="C599">
        <v>8.5722213005294492</v>
      </c>
      <c r="D599">
        <f t="shared" si="36"/>
        <v>17.144442601058898</v>
      </c>
      <c r="E599">
        <v>106.201878235956</v>
      </c>
      <c r="F599">
        <f t="shared" si="39"/>
        <v>0.15842571255100779</v>
      </c>
      <c r="G599">
        <f t="shared" si="37"/>
        <v>955.81690412360399</v>
      </c>
      <c r="H599">
        <v>50.346074023021501</v>
      </c>
      <c r="AL599">
        <f t="shared" si="38"/>
        <v>194.77831710936016</v>
      </c>
    </row>
    <row r="600" spans="1:38">
      <c r="A600">
        <v>179400</v>
      </c>
      <c r="B600" s="3">
        <v>965</v>
      </c>
      <c r="C600">
        <v>2.5673598141590701</v>
      </c>
      <c r="D600">
        <f t="shared" si="36"/>
        <v>5.1347196283181402</v>
      </c>
      <c r="E600">
        <v>106.647533845322</v>
      </c>
      <c r="F600">
        <f t="shared" si="39"/>
        <v>0.44565560936599979</v>
      </c>
      <c r="G600">
        <f t="shared" si="37"/>
        <v>959.82780460789797</v>
      </c>
      <c r="H600">
        <v>49.927667131084199</v>
      </c>
      <c r="AL600">
        <f t="shared" si="38"/>
        <v>195.7310547559006</v>
      </c>
    </row>
    <row r="601" spans="1:38">
      <c r="A601">
        <v>179700</v>
      </c>
      <c r="B601" s="3">
        <v>973</v>
      </c>
      <c r="C601">
        <v>4.9860646361352297</v>
      </c>
      <c r="D601">
        <f t="shared" si="36"/>
        <v>9.9721292722704593</v>
      </c>
      <c r="E601">
        <v>106.998810767432</v>
      </c>
      <c r="F601">
        <f t="shared" si="39"/>
        <v>0.35127692211000294</v>
      </c>
      <c r="G601">
        <f t="shared" si="37"/>
        <v>962.98929690688806</v>
      </c>
      <c r="H601">
        <v>49.628192367208499</v>
      </c>
      <c r="AL601">
        <f t="shared" si="38"/>
        <v>196.48284514088365</v>
      </c>
    </row>
    <row r="602" spans="1:38">
      <c r="A602">
        <v>180000</v>
      </c>
      <c r="B602" s="3">
        <v>971</v>
      </c>
      <c r="C602">
        <v>2.31045693225043</v>
      </c>
      <c r="D602">
        <f t="shared" si="36"/>
        <v>4.6209138645008601</v>
      </c>
      <c r="E602">
        <v>107.37118086232201</v>
      </c>
      <c r="F602">
        <f t="shared" si="39"/>
        <v>0.37237009489000172</v>
      </c>
      <c r="G602">
        <f t="shared" si="37"/>
        <v>966.34062776089809</v>
      </c>
      <c r="H602">
        <v>49.351109651152697</v>
      </c>
      <c r="AL602">
        <f t="shared" si="38"/>
        <v>197.28056642820448</v>
      </c>
    </row>
    <row r="603" spans="1:38">
      <c r="A603">
        <v>180300</v>
      </c>
      <c r="B603" s="3">
        <v>966</v>
      </c>
      <c r="C603">
        <v>-0.85657893918384798</v>
      </c>
      <c r="D603">
        <f t="shared" si="36"/>
        <v>-1.713157878367696</v>
      </c>
      <c r="E603">
        <v>107.51941158197501</v>
      </c>
      <c r="F603">
        <f t="shared" si="39"/>
        <v>0.14823071965300016</v>
      </c>
      <c r="G603">
        <f t="shared" si="37"/>
        <v>967.67470423777502</v>
      </c>
      <c r="H603">
        <v>49.302326110723598</v>
      </c>
      <c r="AL603">
        <f t="shared" si="38"/>
        <v>197.59834392523322</v>
      </c>
    </row>
    <row r="604" spans="1:38">
      <c r="A604">
        <v>180600</v>
      </c>
      <c r="B604" s="3">
        <v>950</v>
      </c>
      <c r="C604">
        <v>-7.5583410949886298</v>
      </c>
      <c r="D604">
        <f t="shared" si="36"/>
        <v>-15.11668218997726</v>
      </c>
      <c r="E604">
        <v>107.23100399094101</v>
      </c>
      <c r="F604">
        <f t="shared" si="39"/>
        <v>0.2884075910340016</v>
      </c>
      <c r="G604">
        <f t="shared" si="37"/>
        <v>965.079035918469</v>
      </c>
      <c r="H604">
        <v>49.645106238141999</v>
      </c>
      <c r="AL604">
        <f t="shared" si="38"/>
        <v>196.98017302828728</v>
      </c>
    </row>
    <row r="605" spans="1:38">
      <c r="A605">
        <v>180900</v>
      </c>
      <c r="B605" s="3">
        <v>969</v>
      </c>
      <c r="C605">
        <v>2.6499869432068199</v>
      </c>
      <c r="D605">
        <f t="shared" si="36"/>
        <v>5.2999738864136399</v>
      </c>
      <c r="E605">
        <v>107.073430059994</v>
      </c>
      <c r="F605">
        <f t="shared" si="39"/>
        <v>0.15757393094700944</v>
      </c>
      <c r="G605">
        <f t="shared" si="37"/>
        <v>963.66087053994602</v>
      </c>
      <c r="H605">
        <v>49.810742268294298</v>
      </c>
      <c r="AL605">
        <f t="shared" si="38"/>
        <v>196.64263563918794</v>
      </c>
    </row>
    <row r="606" spans="1:38">
      <c r="A606">
        <v>181200</v>
      </c>
      <c r="B606" s="3">
        <v>969</v>
      </c>
      <c r="C606">
        <v>1.6737424018987599</v>
      </c>
      <c r="D606">
        <f t="shared" si="36"/>
        <v>3.3474848037975198</v>
      </c>
      <c r="E606">
        <v>107.29044934737701</v>
      </c>
      <c r="F606">
        <f t="shared" si="39"/>
        <v>0.21701928738301035</v>
      </c>
      <c r="G606">
        <f t="shared" si="37"/>
        <v>965.61404412639308</v>
      </c>
      <c r="H606">
        <v>49.6450744232245</v>
      </c>
      <c r="AL606">
        <f t="shared" si="38"/>
        <v>197.10754800236927</v>
      </c>
    </row>
    <row r="607" spans="1:38">
      <c r="A607">
        <v>181500</v>
      </c>
      <c r="B607" s="3">
        <v>967</v>
      </c>
      <c r="C607">
        <v>0.109691232073398</v>
      </c>
      <c r="D607">
        <f t="shared" si="36"/>
        <v>0.21938246414679599</v>
      </c>
      <c r="E607">
        <v>107.415791331515</v>
      </c>
      <c r="F607">
        <f t="shared" si="39"/>
        <v>0.12534198413798947</v>
      </c>
      <c r="G607">
        <f t="shared" si="37"/>
        <v>966.742121983635</v>
      </c>
      <c r="H607">
        <v>49.579601115581298</v>
      </c>
      <c r="AL607">
        <f t="shared" si="38"/>
        <v>197.37618897803989</v>
      </c>
    </row>
    <row r="608" spans="1:38">
      <c r="A608">
        <v>181800</v>
      </c>
      <c r="B608" s="3">
        <v>966</v>
      </c>
      <c r="C608">
        <v>-0.55309545275221506</v>
      </c>
      <c r="D608">
        <f t="shared" si="36"/>
        <v>-1.1061909055044301</v>
      </c>
      <c r="E608">
        <v>107.451957039313</v>
      </c>
      <c r="F608">
        <f t="shared" si="39"/>
        <v>3.6165707798005542E-2</v>
      </c>
      <c r="G608">
        <f t="shared" si="37"/>
        <v>967.06761335381702</v>
      </c>
      <c r="H608">
        <v>49.598438705667597</v>
      </c>
      <c r="AL608">
        <f t="shared" si="38"/>
        <v>197.45371872346286</v>
      </c>
    </row>
    <row r="609" spans="1:38">
      <c r="A609">
        <v>182100</v>
      </c>
      <c r="B609" s="3">
        <v>966</v>
      </c>
      <c r="C609">
        <v>-0.571657225608736</v>
      </c>
      <c r="D609">
        <f t="shared" si="36"/>
        <v>-1.143314451217472</v>
      </c>
      <c r="E609">
        <v>107.456076200753</v>
      </c>
      <c r="F609">
        <f t="shared" si="39"/>
        <v>4.1191614400020171E-3</v>
      </c>
      <c r="G609">
        <f t="shared" si="37"/>
        <v>967.10468580677707</v>
      </c>
      <c r="H609">
        <v>49.642167459862897</v>
      </c>
      <c r="AL609">
        <f t="shared" si="38"/>
        <v>197.46254960520204</v>
      </c>
    </row>
    <row r="610" spans="1:38">
      <c r="A610">
        <v>182400</v>
      </c>
      <c r="B610" s="3">
        <v>963</v>
      </c>
      <c r="C610">
        <v>-1.8059222579427601</v>
      </c>
      <c r="D610">
        <f t="shared" si="36"/>
        <v>-3.6118445158855201</v>
      </c>
      <c r="E610">
        <v>107.397046420902</v>
      </c>
      <c r="F610">
        <f t="shared" si="39"/>
        <v>5.9029779851002218E-2</v>
      </c>
      <c r="G610">
        <f t="shared" si="37"/>
        <v>966.57341778811804</v>
      </c>
      <c r="H610">
        <v>49.737481498000697</v>
      </c>
      <c r="AL610">
        <f t="shared" si="38"/>
        <v>197.33600784038165</v>
      </c>
    </row>
    <row r="611" spans="1:38">
      <c r="A611">
        <v>182700</v>
      </c>
      <c r="B611" s="3">
        <v>962</v>
      </c>
      <c r="C611">
        <v>-1.7529958150954901</v>
      </c>
      <c r="D611">
        <f t="shared" si="36"/>
        <v>-3.5059916301909801</v>
      </c>
      <c r="E611">
        <v>107.27417653218301</v>
      </c>
      <c r="F611">
        <f t="shared" si="39"/>
        <v>0.12286988871899496</v>
      </c>
      <c r="G611">
        <f t="shared" si="37"/>
        <v>965.46758878964704</v>
      </c>
      <c r="H611">
        <v>49.875536450262601</v>
      </c>
      <c r="AL611">
        <f t="shared" si="38"/>
        <v>197.07267780102904</v>
      </c>
    </row>
    <row r="612" spans="1:38">
      <c r="A612">
        <v>183000</v>
      </c>
      <c r="B612" s="3">
        <v>963</v>
      </c>
      <c r="C612">
        <v>-0.81842528399453096</v>
      </c>
      <c r="D612">
        <f t="shared" si="36"/>
        <v>-1.6368505679890619</v>
      </c>
      <c r="E612">
        <v>107.177605308468</v>
      </c>
      <c r="F612">
        <f t="shared" si="39"/>
        <v>9.657122371500293E-2</v>
      </c>
      <c r="G612">
        <f t="shared" si="37"/>
        <v>964.59844777621197</v>
      </c>
      <c r="H612">
        <v>49.973107696840799</v>
      </c>
      <c r="AL612">
        <f t="shared" si="38"/>
        <v>196.86577202791759</v>
      </c>
    </row>
    <row r="613" spans="1:38">
      <c r="A613">
        <v>183300</v>
      </c>
      <c r="B613" s="3">
        <v>943</v>
      </c>
      <c r="C613">
        <v>-8.8467057387895895</v>
      </c>
      <c r="D613">
        <f t="shared" si="36"/>
        <v>-17.693411477579179</v>
      </c>
      <c r="E613">
        <v>106.739602587047</v>
      </c>
      <c r="F613">
        <f t="shared" si="39"/>
        <v>0.43800272142100027</v>
      </c>
      <c r="G613">
        <f t="shared" si="37"/>
        <v>960.65642328342301</v>
      </c>
      <c r="H613">
        <v>50.367552720755903</v>
      </c>
      <c r="AL613">
        <f t="shared" si="38"/>
        <v>195.92802721236126</v>
      </c>
    </row>
    <row r="614" spans="1:38">
      <c r="A614">
        <v>183600</v>
      </c>
      <c r="B614" s="3">
        <v>960</v>
      </c>
      <c r="C614">
        <v>1.33270240449004</v>
      </c>
      <c r="D614">
        <f t="shared" si="36"/>
        <v>2.6654048089800799</v>
      </c>
      <c r="E614">
        <v>106.366247202861</v>
      </c>
      <c r="F614">
        <f t="shared" si="39"/>
        <v>0.37335538418599867</v>
      </c>
      <c r="G614">
        <f t="shared" si="37"/>
        <v>957.29622482574905</v>
      </c>
      <c r="H614">
        <v>50.634212663937397</v>
      </c>
      <c r="AL614">
        <f t="shared" si="38"/>
        <v>195.12957543774345</v>
      </c>
    </row>
    <row r="615" spans="1:38">
      <c r="A615">
        <v>183900</v>
      </c>
      <c r="B615" s="3">
        <v>958</v>
      </c>
      <c r="C615">
        <v>0.381753377519577</v>
      </c>
      <c r="D615">
        <f t="shared" si="36"/>
        <v>0.76350675503915399</v>
      </c>
      <c r="E615">
        <v>106.355446905737</v>
      </c>
      <c r="F615">
        <f t="shared" si="39"/>
        <v>1.0800297124006875E-2</v>
      </c>
      <c r="G615">
        <f t="shared" si="37"/>
        <v>957.19902215163302</v>
      </c>
      <c r="H615">
        <v>50.569905700393598</v>
      </c>
      <c r="AL615">
        <f t="shared" si="38"/>
        <v>195.10649023098082</v>
      </c>
    </row>
    <row r="616" spans="1:38">
      <c r="A616">
        <v>184200</v>
      </c>
      <c r="B616" s="3">
        <v>946</v>
      </c>
      <c r="C616">
        <v>-4.4220395448909002</v>
      </c>
      <c r="D616">
        <f t="shared" si="36"/>
        <v>-8.8440790897818005</v>
      </c>
      <c r="E616">
        <v>106.08970356997</v>
      </c>
      <c r="F616">
        <f t="shared" si="39"/>
        <v>0.26574333576699871</v>
      </c>
      <c r="G616">
        <f t="shared" si="37"/>
        <v>954.80733212972996</v>
      </c>
      <c r="H616">
        <v>50.7384989199318</v>
      </c>
      <c r="AL616">
        <f t="shared" si="38"/>
        <v>194.53868930910889</v>
      </c>
    </row>
    <row r="617" spans="1:38">
      <c r="A617">
        <v>184500</v>
      </c>
      <c r="B617" s="3">
        <v>956</v>
      </c>
      <c r="C617">
        <v>1.5737525200207501</v>
      </c>
      <c r="D617">
        <f t="shared" si="36"/>
        <v>3.1475050400415001</v>
      </c>
      <c r="E617">
        <v>105.86832518258601</v>
      </c>
      <c r="F617">
        <f t="shared" si="39"/>
        <v>0.22137838738399296</v>
      </c>
      <c r="G617">
        <f t="shared" si="37"/>
        <v>952.81492664327402</v>
      </c>
      <c r="H617">
        <v>50.834316353896497</v>
      </c>
      <c r="AL617">
        <f t="shared" si="38"/>
        <v>194.06599619562442</v>
      </c>
    </row>
    <row r="618" spans="1:38">
      <c r="A618">
        <v>184800</v>
      </c>
      <c r="B618" s="3">
        <v>947</v>
      </c>
      <c r="C618">
        <v>-2.2504586167661298</v>
      </c>
      <c r="D618">
        <f t="shared" si="36"/>
        <v>-4.5009172335322596</v>
      </c>
      <c r="E618">
        <v>105.718264230702</v>
      </c>
      <c r="F618">
        <f t="shared" si="39"/>
        <v>0.15006095188400081</v>
      </c>
      <c r="G618">
        <f t="shared" si="37"/>
        <v>951.4643780763181</v>
      </c>
      <c r="H618">
        <v>50.869969946251601</v>
      </c>
      <c r="AL618">
        <f t="shared" si="38"/>
        <v>193.74574500337394</v>
      </c>
    </row>
    <row r="619" spans="1:38">
      <c r="A619">
        <v>185100</v>
      </c>
      <c r="B619" s="3">
        <v>953</v>
      </c>
      <c r="C619">
        <v>1.4307691681760799</v>
      </c>
      <c r="D619">
        <f t="shared" si="36"/>
        <v>2.8615383363521598</v>
      </c>
      <c r="E619">
        <v>105.56681822944201</v>
      </c>
      <c r="F619">
        <f t="shared" si="39"/>
        <v>0.1514460012599983</v>
      </c>
      <c r="G619">
        <f t="shared" si="37"/>
        <v>950.10136406497804</v>
      </c>
      <c r="H619">
        <v>50.892717583738801</v>
      </c>
      <c r="AL619">
        <f t="shared" si="38"/>
        <v>193.422671458482</v>
      </c>
    </row>
    <row r="620" spans="1:38">
      <c r="A620">
        <v>185400</v>
      </c>
      <c r="B620" s="3">
        <v>938</v>
      </c>
      <c r="C620">
        <v>-4.7928701328325998</v>
      </c>
      <c r="D620">
        <f t="shared" si="36"/>
        <v>-9.5857402656651995</v>
      </c>
      <c r="E620">
        <v>105.283320539893</v>
      </c>
      <c r="F620">
        <f t="shared" si="39"/>
        <v>0.28349768954900867</v>
      </c>
      <c r="G620">
        <f t="shared" si="37"/>
        <v>947.54988485903698</v>
      </c>
      <c r="H620">
        <v>51.038544056245897</v>
      </c>
      <c r="AL620">
        <f t="shared" si="38"/>
        <v>192.81825806591326</v>
      </c>
    </row>
    <row r="621" spans="1:38">
      <c r="A621">
        <v>185700</v>
      </c>
      <c r="B621" s="3">
        <v>953</v>
      </c>
      <c r="C621">
        <v>3.5522649605812999</v>
      </c>
      <c r="D621">
        <f t="shared" si="36"/>
        <v>7.1045299211625998</v>
      </c>
      <c r="E621">
        <v>105.095377241051</v>
      </c>
      <c r="F621">
        <f t="shared" si="39"/>
        <v>0.18794329884200067</v>
      </c>
      <c r="G621">
        <f t="shared" si="37"/>
        <v>945.85839516945896</v>
      </c>
      <c r="H621">
        <v>51.065972759613302</v>
      </c>
      <c r="AL621">
        <f t="shared" si="38"/>
        <v>192.41782451458252</v>
      </c>
    </row>
    <row r="622" spans="1:38">
      <c r="A622">
        <v>186000</v>
      </c>
      <c r="B622" s="3">
        <v>968</v>
      </c>
      <c r="C622">
        <v>9.0929995690824992</v>
      </c>
      <c r="D622">
        <f t="shared" si="36"/>
        <v>18.185999138164998</v>
      </c>
      <c r="E622">
        <v>105.53072190296299</v>
      </c>
      <c r="F622">
        <f t="shared" si="39"/>
        <v>0.43534466191199783</v>
      </c>
      <c r="G622">
        <f t="shared" si="37"/>
        <v>949.77649712666698</v>
      </c>
      <c r="H622">
        <v>50.560456150976499</v>
      </c>
      <c r="AL622">
        <f t="shared" si="38"/>
        <v>193.34568844275552</v>
      </c>
    </row>
    <row r="623" spans="1:38">
      <c r="A623">
        <v>186300</v>
      </c>
      <c r="B623" s="3">
        <v>971</v>
      </c>
      <c r="C623">
        <v>7.5591342775572397</v>
      </c>
      <c r="D623">
        <f t="shared" si="36"/>
        <v>15.118268555114479</v>
      </c>
      <c r="E623">
        <v>106.204905229177</v>
      </c>
      <c r="F623">
        <f t="shared" si="39"/>
        <v>0.67418332621400623</v>
      </c>
      <c r="G623">
        <f t="shared" si="37"/>
        <v>955.84414706259304</v>
      </c>
      <c r="H623">
        <v>49.916505473666597</v>
      </c>
      <c r="AL623">
        <f t="shared" si="38"/>
        <v>194.7847843996104</v>
      </c>
    </row>
    <row r="624" spans="1:38">
      <c r="A624">
        <v>186600</v>
      </c>
      <c r="B624" s="3">
        <v>918</v>
      </c>
      <c r="C624">
        <v>-16.9463555284092</v>
      </c>
      <c r="D624">
        <f t="shared" si="36"/>
        <v>-33.892711056818399</v>
      </c>
      <c r="E624">
        <v>105.762018226397</v>
      </c>
      <c r="F624">
        <f t="shared" si="39"/>
        <v>0.44288700277999737</v>
      </c>
      <c r="G624">
        <f t="shared" si="37"/>
        <v>951.85816403757303</v>
      </c>
      <c r="H624">
        <v>50.340051437472503</v>
      </c>
      <c r="AL624">
        <f t="shared" si="38"/>
        <v>193.83910858572648</v>
      </c>
    </row>
    <row r="625" spans="1:38">
      <c r="A625">
        <v>186900</v>
      </c>
      <c r="B625" s="3">
        <v>840</v>
      </c>
      <c r="C625">
        <v>-43.242756954990597</v>
      </c>
      <c r="D625">
        <f t="shared" si="36"/>
        <v>-86.485513909981194</v>
      </c>
      <c r="E625">
        <v>102.939376067447</v>
      </c>
      <c r="F625">
        <f t="shared" si="39"/>
        <v>2.8226421589500035</v>
      </c>
      <c r="G625">
        <f t="shared" si="37"/>
        <v>926.45438460702303</v>
      </c>
      <c r="H625">
        <v>52.728309318369</v>
      </c>
      <c r="AL625">
        <f t="shared" si="38"/>
        <v>187.83900952927019</v>
      </c>
    </row>
    <row r="626" spans="1:38">
      <c r="A626">
        <v>187200</v>
      </c>
      <c r="B626" s="3">
        <v>832</v>
      </c>
      <c r="C626">
        <v>-30.112143644809201</v>
      </c>
      <c r="D626">
        <f t="shared" si="36"/>
        <v>-60.224287289618402</v>
      </c>
      <c r="E626">
        <v>99.1325866920793</v>
      </c>
      <c r="F626">
        <f t="shared" si="39"/>
        <v>3.8067893753676998</v>
      </c>
      <c r="G626">
        <f t="shared" si="37"/>
        <v>892.19328022871366</v>
      </c>
      <c r="H626">
        <v>55.524396500742199</v>
      </c>
      <c r="AL626">
        <f t="shared" si="38"/>
        <v>179.82071039141044</v>
      </c>
    </row>
    <row r="627" spans="1:38">
      <c r="A627">
        <v>187500</v>
      </c>
      <c r="B627" s="3">
        <v>844</v>
      </c>
      <c r="C627">
        <v>-11.5923696551885</v>
      </c>
      <c r="D627">
        <f t="shared" si="36"/>
        <v>-23.184739310377001</v>
      </c>
      <c r="E627">
        <v>96.350579279809097</v>
      </c>
      <c r="F627">
        <f t="shared" si="39"/>
        <v>2.7820074122702039</v>
      </c>
      <c r="G627">
        <f t="shared" si="37"/>
        <v>867.15521351828193</v>
      </c>
      <c r="H627">
        <v>57.087726721707803</v>
      </c>
      <c r="AL627">
        <f t="shared" si="38"/>
        <v>174.0145312548029</v>
      </c>
    </row>
    <row r="628" spans="1:38">
      <c r="A628">
        <v>187800</v>
      </c>
      <c r="B628" s="3">
        <v>828</v>
      </c>
      <c r="C628">
        <v>-10.073860338338299</v>
      </c>
      <c r="D628">
        <f t="shared" si="36"/>
        <v>-20.147720676676599</v>
      </c>
      <c r="E628">
        <v>94.235661412891005</v>
      </c>
      <c r="F628">
        <f t="shared" si="39"/>
        <v>2.1149178669180912</v>
      </c>
      <c r="G628">
        <f t="shared" si="37"/>
        <v>848.12095271601902</v>
      </c>
      <c r="H628">
        <v>57.923048604727697</v>
      </c>
      <c r="AL628">
        <f t="shared" si="38"/>
        <v>169.63088674613064</v>
      </c>
    </row>
    <row r="629" spans="1:38">
      <c r="A629">
        <v>188100</v>
      </c>
      <c r="B629" s="3">
        <v>682</v>
      </c>
      <c r="C629">
        <v>-61.155904810261497</v>
      </c>
      <c r="D629">
        <f t="shared" si="36"/>
        <v>-122.31180962052299</v>
      </c>
      <c r="E629">
        <v>89.3658652785616</v>
      </c>
      <c r="F629">
        <f t="shared" si="39"/>
        <v>4.8697961343294054</v>
      </c>
      <c r="G629">
        <f t="shared" si="37"/>
        <v>804.29278750705441</v>
      </c>
      <c r="H629">
        <v>60.801247639897802</v>
      </c>
      <c r="AL629">
        <f t="shared" si="38"/>
        <v>159.63660904460917</v>
      </c>
    </row>
    <row r="630" spans="1:38">
      <c r="A630">
        <v>188400</v>
      </c>
      <c r="B630" s="3">
        <v>217</v>
      </c>
      <c r="C630">
        <v>-54.025497723688702</v>
      </c>
      <c r="D630">
        <f t="shared" si="36"/>
        <v>-108.0509954473774</v>
      </c>
      <c r="E630">
        <v>38.649953267207302</v>
      </c>
      <c r="F630">
        <f t="shared" si="39"/>
        <v>50.715912011354298</v>
      </c>
      <c r="G630">
        <f t="shared" si="37"/>
        <v>347.84957940486572</v>
      </c>
      <c r="H630">
        <v>65.288407893067401</v>
      </c>
      <c r="AL630">
        <f t="shared" si="38"/>
        <v>63.796736643278855</v>
      </c>
    </row>
    <row r="631" spans="1:38">
      <c r="A631">
        <v>188700</v>
      </c>
      <c r="B631" s="3">
        <v>130</v>
      </c>
      <c r="C631">
        <v>-45.971026260178803</v>
      </c>
      <c r="D631">
        <f t="shared" si="36"/>
        <v>-91.942052520357606</v>
      </c>
      <c r="E631">
        <v>24.705113594020698</v>
      </c>
      <c r="F631">
        <f t="shared" si="39"/>
        <v>13.944839673186603</v>
      </c>
      <c r="G631">
        <f t="shared" si="37"/>
        <v>222.34602234618629</v>
      </c>
      <c r="H631">
        <v>68.978848545180696</v>
      </c>
      <c r="AL631">
        <f t="shared" si="38"/>
        <v>40.081575772916992</v>
      </c>
    </row>
    <row r="632" spans="1:38">
      <c r="A632">
        <v>189000</v>
      </c>
      <c r="B632" s="3">
        <v>104</v>
      </c>
      <c r="C632">
        <v>-20.1279766678005</v>
      </c>
      <c r="D632">
        <f t="shared" si="36"/>
        <v>-40.255953335600999</v>
      </c>
      <c r="E632">
        <v>16.0283711994391</v>
      </c>
      <c r="F632">
        <f t="shared" si="39"/>
        <v>8.6767423945815985</v>
      </c>
      <c r="G632">
        <f t="shared" si="37"/>
        <v>144.25534079495191</v>
      </c>
      <c r="H632">
        <v>71.436821956695297</v>
      </c>
      <c r="AL632">
        <f t="shared" si="38"/>
        <v>25.899576886939716</v>
      </c>
    </row>
    <row r="633" spans="1:38">
      <c r="A633">
        <v>189300</v>
      </c>
      <c r="B633" s="3">
        <v>104</v>
      </c>
      <c r="C633">
        <v>5.2544528972195002</v>
      </c>
      <c r="D633">
        <f t="shared" si="36"/>
        <v>10.508905794439</v>
      </c>
      <c r="E633" s="17">
        <v>10.387880817330901</v>
      </c>
      <c r="F633">
        <f t="shared" si="39"/>
        <v>5.6404903821081991</v>
      </c>
      <c r="G633">
        <f t="shared" si="37"/>
        <v>93.490927355978101</v>
      </c>
      <c r="H633">
        <v>71.913323207039895</v>
      </c>
      <c r="AL633">
        <f t="shared" si="38"/>
        <v>16.916454061689844</v>
      </c>
    </row>
    <row r="634" spans="1:38">
      <c r="A634">
        <v>189600</v>
      </c>
      <c r="B634" s="3">
        <v>107</v>
      </c>
      <c r="C634">
        <v>19.838869755972599</v>
      </c>
      <c r="D634">
        <f t="shared" si="36"/>
        <v>39.677739511945198</v>
      </c>
      <c r="E634" s="17">
        <v>7.4802455575684901</v>
      </c>
      <c r="F634">
        <f t="shared" si="39"/>
        <v>2.9076352597624107</v>
      </c>
      <c r="G634">
        <f t="shared" si="37"/>
        <v>67.322210018116408</v>
      </c>
      <c r="H634">
        <v>70.879566426875499</v>
      </c>
      <c r="AL634">
        <f t="shared" si="38"/>
        <v>12.358401477283172</v>
      </c>
    </row>
    <row r="635" spans="1:38">
      <c r="A635">
        <v>189900</v>
      </c>
      <c r="B635" s="3">
        <v>107</v>
      </c>
      <c r="C635">
        <v>25.462528554355799</v>
      </c>
      <c r="D635">
        <f t="shared" si="36"/>
        <v>50.925057108711599</v>
      </c>
      <c r="E635" s="17">
        <v>6.2305428039473503</v>
      </c>
      <c r="F635">
        <f t="shared" si="39"/>
        <v>1.2497027536211398</v>
      </c>
      <c r="G635">
        <f t="shared" si="37"/>
        <v>56.074885235526153</v>
      </c>
      <c r="H635">
        <v>69.092822372079297</v>
      </c>
      <c r="AL635">
        <f t="shared" si="38"/>
        <v>10.414542673287643</v>
      </c>
    </row>
    <row r="636" spans="1:38">
      <c r="A636">
        <v>190200</v>
      </c>
      <c r="B636" s="3">
        <v>105</v>
      </c>
      <c r="C636">
        <v>26.317821876382101</v>
      </c>
      <c r="D636">
        <f t="shared" si="36"/>
        <v>52.635643752764203</v>
      </c>
      <c r="E636" s="17">
        <v>5.8182529991136596</v>
      </c>
      <c r="F636">
        <f t="shared" si="39"/>
        <v>0.41228980483369071</v>
      </c>
      <c r="G636">
        <f t="shared" si="37"/>
        <v>52.364276992022937</v>
      </c>
      <c r="H636">
        <v>67.071224445198496</v>
      </c>
      <c r="AL636">
        <f t="shared" si="38"/>
        <v>9.7752475604494933</v>
      </c>
    </row>
    <row r="637" spans="1:38">
      <c r="A637">
        <v>190500</v>
      </c>
      <c r="B637" s="3">
        <v>106</v>
      </c>
      <c r="C637">
        <v>26.388471961219999</v>
      </c>
      <c r="D637">
        <f t="shared" si="36"/>
        <v>52.776943922439997</v>
      </c>
      <c r="E637" s="17">
        <v>5.9136613997192899</v>
      </c>
      <c r="F637">
        <f t="shared" si="39"/>
        <v>9.5408400605630383E-2</v>
      </c>
      <c r="G637">
        <f t="shared" si="37"/>
        <v>53.222952597473608</v>
      </c>
      <c r="H637">
        <v>65.015767576657595</v>
      </c>
      <c r="AL637">
        <f t="shared" si="38"/>
        <v>9.9230990726705262</v>
      </c>
    </row>
    <row r="638" spans="1:38">
      <c r="A638">
        <v>190800</v>
      </c>
      <c r="B638" s="3">
        <v>123</v>
      </c>
      <c r="C638">
        <v>30.7988796277535</v>
      </c>
      <c r="D638">
        <f t="shared" si="36"/>
        <v>61.597759255507</v>
      </c>
      <c r="E638" s="17">
        <v>6.8224509720533799</v>
      </c>
      <c r="F638">
        <f t="shared" si="39"/>
        <v>0.90878957233408997</v>
      </c>
      <c r="G638">
        <f t="shared" si="37"/>
        <v>61.402058748480421</v>
      </c>
      <c r="H638">
        <v>62.766443859334998</v>
      </c>
      <c r="AL638">
        <f t="shared" si="38"/>
        <v>11.334091675178692</v>
      </c>
    </row>
    <row r="639" spans="1:38">
      <c r="A639">
        <v>191100</v>
      </c>
      <c r="B639" s="3">
        <v>182</v>
      </c>
      <c r="C639">
        <v>46.877852204505601</v>
      </c>
      <c r="D639">
        <f t="shared" si="36"/>
        <v>93.755704409011202</v>
      </c>
      <c r="E639" s="17">
        <v>9.8048600151824505</v>
      </c>
      <c r="F639">
        <f t="shared" si="39"/>
        <v>2.9824090431290706</v>
      </c>
      <c r="G639">
        <f t="shared" si="37"/>
        <v>88.24374013664206</v>
      </c>
      <c r="H639">
        <v>59.662627190030001</v>
      </c>
      <c r="AL639">
        <f t="shared" si="38"/>
        <v>15.998538376019493</v>
      </c>
    </row>
    <row r="640" spans="1:38">
      <c r="A640">
        <v>191400</v>
      </c>
      <c r="B640" s="3">
        <v>139</v>
      </c>
      <c r="C640">
        <v>15.4201714679725</v>
      </c>
      <c r="D640">
        <f t="shared" si="36"/>
        <v>30.840342935944999</v>
      </c>
      <c r="E640" s="17">
        <v>12.0177080070873</v>
      </c>
      <c r="F640">
        <f t="shared" si="39"/>
        <v>2.2128479919048498</v>
      </c>
      <c r="G640">
        <f t="shared" si="37"/>
        <v>108.1593720637857</v>
      </c>
      <c r="H640">
        <v>57.351824495548598</v>
      </c>
      <c r="AL640">
        <f t="shared" si="38"/>
        <v>19.493022923760886</v>
      </c>
    </row>
    <row r="641" spans="1:38">
      <c r="A641">
        <v>191700</v>
      </c>
      <c r="B641" s="3">
        <v>132</v>
      </c>
      <c r="C641">
        <v>10.7533172516876</v>
      </c>
      <c r="D641">
        <f t="shared" si="36"/>
        <v>21.506634503375199</v>
      </c>
      <c r="E641" s="17">
        <v>12.2770018314118</v>
      </c>
      <c r="F641">
        <f t="shared" si="39"/>
        <v>0.25929382432449977</v>
      </c>
      <c r="G641">
        <f t="shared" si="37"/>
        <v>110.4930164827062</v>
      </c>
      <c r="H641">
        <v>56.350239646768301</v>
      </c>
      <c r="AL641">
        <f t="shared" si="38"/>
        <v>19.904369082223553</v>
      </c>
    </row>
    <row r="642" spans="1:38">
      <c r="A642">
        <v>192000</v>
      </c>
      <c r="B642" s="3">
        <v>162</v>
      </c>
      <c r="C642">
        <v>21.2485835242239</v>
      </c>
      <c r="D642">
        <f t="shared" ref="D642:D705" si="40">C642*$K$3</f>
        <v>42.4971670484478</v>
      </c>
      <c r="E642" s="17">
        <v>13.2780302722773</v>
      </c>
      <c r="F642">
        <f t="shared" si="39"/>
        <v>1.0010284408655004</v>
      </c>
      <c r="G642">
        <f t="shared" si="37"/>
        <v>119.50227245049571</v>
      </c>
      <c r="H642">
        <v>55.060142546569303</v>
      </c>
      <c r="AL642">
        <f t="shared" si="38"/>
        <v>21.496099581373588</v>
      </c>
    </row>
    <row r="643" spans="1:38">
      <c r="A643">
        <v>192300</v>
      </c>
      <c r="B643" s="3">
        <v>215</v>
      </c>
      <c r="C643">
        <v>34.240455034289901</v>
      </c>
      <c r="D643">
        <f t="shared" si="40"/>
        <v>68.480910068579803</v>
      </c>
      <c r="E643">
        <v>16.279785584327598</v>
      </c>
      <c r="F643">
        <f t="shared" si="39"/>
        <v>3.0017553120502978</v>
      </c>
      <c r="G643">
        <f t="shared" ref="G643:G706" si="41">E643*$J$3</f>
        <v>146.5180702589484</v>
      </c>
      <c r="H643">
        <v>52.837910260854599</v>
      </c>
      <c r="AL643">
        <f t="shared" ref="AL643:AL706" si="42">$AE$26*E643^2+$AF$26*E643+$AG$26</f>
        <v>26.304314966343629</v>
      </c>
    </row>
    <row r="644" spans="1:38">
      <c r="A644">
        <v>192600</v>
      </c>
      <c r="B644" s="3">
        <v>329</v>
      </c>
      <c r="C644">
        <v>62.0235341848621</v>
      </c>
      <c r="D644">
        <f t="shared" si="40"/>
        <v>124.0470683697242</v>
      </c>
      <c r="E644">
        <v>22.772261757143902</v>
      </c>
      <c r="F644">
        <f t="shared" ref="F644:F707" si="43">ABS(E644-E643)</f>
        <v>6.4924761728163034</v>
      </c>
      <c r="G644">
        <f t="shared" si="41"/>
        <v>204.95035581429511</v>
      </c>
      <c r="H644">
        <v>48.941719688723403</v>
      </c>
      <c r="AL644">
        <f t="shared" si="42"/>
        <v>36.884239440527146</v>
      </c>
    </row>
    <row r="645" spans="1:38">
      <c r="A645">
        <v>192900</v>
      </c>
      <c r="B645" s="3">
        <v>373</v>
      </c>
      <c r="C645">
        <v>48.178793734136597</v>
      </c>
      <c r="D645">
        <f t="shared" si="40"/>
        <v>96.357587468273195</v>
      </c>
      <c r="E645">
        <v>30.7376980034729</v>
      </c>
      <c r="F645">
        <f t="shared" si="43"/>
        <v>7.9654362463289985</v>
      </c>
      <c r="G645">
        <f t="shared" si="41"/>
        <v>276.63928203125613</v>
      </c>
      <c r="H645">
        <v>44.654824984474502</v>
      </c>
      <c r="AL645">
        <f t="shared" si="42"/>
        <v>50.201244527148503</v>
      </c>
    </row>
    <row r="646" spans="1:38">
      <c r="A646">
        <v>193200</v>
      </c>
      <c r="B646" s="3">
        <v>478</v>
      </c>
      <c r="C646">
        <v>61.340762973310397</v>
      </c>
      <c r="D646">
        <f t="shared" si="40"/>
        <v>122.68152594662079</v>
      </c>
      <c r="E646">
        <v>39.479171235686003</v>
      </c>
      <c r="F646">
        <f t="shared" si="43"/>
        <v>8.741473232213103</v>
      </c>
      <c r="G646">
        <f t="shared" si="41"/>
        <v>355.31254112117404</v>
      </c>
      <c r="H646">
        <v>40.281598816405797</v>
      </c>
      <c r="AL646">
        <f t="shared" si="42"/>
        <v>65.242765961389793</v>
      </c>
    </row>
    <row r="647" spans="1:38">
      <c r="A647">
        <v>193500</v>
      </c>
      <c r="B647" s="3">
        <v>473</v>
      </c>
      <c r="C647">
        <v>24.811915891884201</v>
      </c>
      <c r="D647">
        <f t="shared" si="40"/>
        <v>49.623831783768402</v>
      </c>
      <c r="E647">
        <v>47.041180797021397</v>
      </c>
      <c r="F647">
        <f t="shared" si="43"/>
        <v>7.5620095613353939</v>
      </c>
      <c r="G647">
        <f t="shared" si="41"/>
        <v>423.37062717319259</v>
      </c>
      <c r="H647">
        <v>37.022201879607202</v>
      </c>
      <c r="AL647">
        <f t="shared" si="42"/>
        <v>78.61532565930095</v>
      </c>
    </row>
    <row r="648" spans="1:38">
      <c r="A648">
        <v>193800</v>
      </c>
      <c r="B648" s="3">
        <v>473</v>
      </c>
      <c r="C648">
        <v>5.0191473104212703</v>
      </c>
      <c r="D648">
        <f t="shared" si="40"/>
        <v>10.038294620842541</v>
      </c>
      <c r="E648">
        <v>51.439446116992499</v>
      </c>
      <c r="F648">
        <f t="shared" si="43"/>
        <v>4.3982653199711024</v>
      </c>
      <c r="G648">
        <f t="shared" si="41"/>
        <v>462.95501505293248</v>
      </c>
      <c r="H648">
        <v>35.924807564668797</v>
      </c>
      <c r="AL648">
        <f t="shared" si="42"/>
        <v>86.547001743412196</v>
      </c>
    </row>
    <row r="649" spans="1:38">
      <c r="A649">
        <v>194100</v>
      </c>
      <c r="B649" s="3">
        <v>479</v>
      </c>
      <c r="C649">
        <v>-4.2353353068184596</v>
      </c>
      <c r="D649">
        <f t="shared" si="40"/>
        <v>-8.4706706136369192</v>
      </c>
      <c r="E649">
        <v>54.162561649841003</v>
      </c>
      <c r="F649">
        <f t="shared" si="43"/>
        <v>2.7231155328485031</v>
      </c>
      <c r="G649">
        <f t="shared" si="41"/>
        <v>487.46305484856902</v>
      </c>
      <c r="H649">
        <v>35.927492597400203</v>
      </c>
      <c r="AL649">
        <f t="shared" si="42"/>
        <v>91.514484480582155</v>
      </c>
    </row>
    <row r="650" spans="1:38">
      <c r="A650">
        <v>194400</v>
      </c>
      <c r="B650" s="3">
        <v>477</v>
      </c>
      <c r="C650">
        <v>-12.431777164595401</v>
      </c>
      <c r="D650">
        <f t="shared" si="40"/>
        <v>-24.863554329190801</v>
      </c>
      <c r="E650">
        <v>55.761733403754803</v>
      </c>
      <c r="F650">
        <f t="shared" si="43"/>
        <v>1.5991717539138008</v>
      </c>
      <c r="G650">
        <f t="shared" si="41"/>
        <v>501.85560063379324</v>
      </c>
      <c r="H650">
        <v>36.606543378663702</v>
      </c>
      <c r="AL650">
        <f t="shared" si="42"/>
        <v>94.451893375999461</v>
      </c>
    </row>
    <row r="651" spans="1:38">
      <c r="A651">
        <v>194700</v>
      </c>
      <c r="B651" s="3">
        <v>474</v>
      </c>
      <c r="C651">
        <v>-16.981526052920401</v>
      </c>
      <c r="D651">
        <f t="shared" si="40"/>
        <v>-33.963052105840802</v>
      </c>
      <c r="E651">
        <v>56.439430663842799</v>
      </c>
      <c r="F651">
        <f t="shared" si="43"/>
        <v>0.6776972600879958</v>
      </c>
      <c r="G651">
        <f t="shared" si="41"/>
        <v>507.95487597458521</v>
      </c>
      <c r="H651">
        <v>37.768249990347698</v>
      </c>
      <c r="AL651">
        <f t="shared" si="42"/>
        <v>95.701221538859073</v>
      </c>
    </row>
    <row r="652" spans="1:38">
      <c r="A652">
        <v>195000</v>
      </c>
      <c r="B652" s="3">
        <v>474</v>
      </c>
      <c r="C652">
        <v>-17.640319421978401</v>
      </c>
      <c r="D652">
        <f t="shared" si="40"/>
        <v>-35.280638843956801</v>
      </c>
      <c r="E652">
        <v>56.5858142205051</v>
      </c>
      <c r="F652">
        <f t="shared" si="43"/>
        <v>0.14638355666230041</v>
      </c>
      <c r="G652">
        <f t="shared" si="41"/>
        <v>509.27232798454588</v>
      </c>
      <c r="H652">
        <v>39.118154718833701</v>
      </c>
      <c r="AL652">
        <f t="shared" si="42"/>
        <v>95.971430956079431</v>
      </c>
    </row>
    <row r="653" spans="1:38">
      <c r="A653">
        <v>195300</v>
      </c>
      <c r="B653" s="3">
        <v>473</v>
      </c>
      <c r="C653">
        <v>-17.517077082081698</v>
      </c>
      <c r="D653">
        <f t="shared" si="40"/>
        <v>-35.034154164163397</v>
      </c>
      <c r="E653">
        <v>56.447321998976797</v>
      </c>
      <c r="F653">
        <f t="shared" si="43"/>
        <v>0.13849222152830265</v>
      </c>
      <c r="G653">
        <f t="shared" si="41"/>
        <v>508.02589799079118</v>
      </c>
      <c r="H653">
        <v>40.485361382502496</v>
      </c>
      <c r="AL653">
        <f t="shared" si="42"/>
        <v>95.715784958790124</v>
      </c>
    </row>
    <row r="654" spans="1:38">
      <c r="A654">
        <v>195600</v>
      </c>
      <c r="B654" s="3">
        <v>526</v>
      </c>
      <c r="C654">
        <v>4.2746069991609099</v>
      </c>
      <c r="D654">
        <f t="shared" si="40"/>
        <v>8.5492139983218198</v>
      </c>
      <c r="E654">
        <v>57.493440610881301</v>
      </c>
      <c r="F654">
        <f t="shared" si="43"/>
        <v>1.0461186119045038</v>
      </c>
      <c r="G654">
        <f t="shared" si="41"/>
        <v>517.44096549793176</v>
      </c>
      <c r="H654">
        <v>40.926623653345501</v>
      </c>
      <c r="AL654">
        <f t="shared" si="42"/>
        <v>97.649616267669217</v>
      </c>
    </row>
    <row r="655" spans="1:38">
      <c r="A655">
        <v>195900</v>
      </c>
      <c r="B655" s="3">
        <v>469</v>
      </c>
      <c r="C655">
        <v>-25.507644313226599</v>
      </c>
      <c r="D655">
        <f t="shared" si="40"/>
        <v>-51.015288626453199</v>
      </c>
      <c r="E655">
        <v>57.778654565708003</v>
      </c>
      <c r="F655">
        <f t="shared" si="43"/>
        <v>0.28521395482670187</v>
      </c>
      <c r="G655">
        <f t="shared" si="41"/>
        <v>520.00789109137202</v>
      </c>
      <c r="H655">
        <v>41.852604359135903</v>
      </c>
      <c r="AL655">
        <f t="shared" si="42"/>
        <v>98.17796682978458</v>
      </c>
    </row>
    <row r="656" spans="1:38">
      <c r="A656">
        <v>196200</v>
      </c>
      <c r="B656" s="3">
        <v>371</v>
      </c>
      <c r="C656">
        <v>-57.642199314597597</v>
      </c>
      <c r="D656">
        <f t="shared" si="40"/>
        <v>-115.28439862919519</v>
      </c>
      <c r="E656">
        <v>54.030951786022896</v>
      </c>
      <c r="F656">
        <f t="shared" si="43"/>
        <v>3.7477027796851061</v>
      </c>
      <c r="G656">
        <f t="shared" si="41"/>
        <v>486.27856607420608</v>
      </c>
      <c r="H656">
        <v>45.175715897757399</v>
      </c>
      <c r="AL656">
        <f t="shared" si="42"/>
        <v>91.273405511110013</v>
      </c>
    </row>
    <row r="657" spans="1:38">
      <c r="A657">
        <v>196500</v>
      </c>
      <c r="B657" s="3">
        <v>516</v>
      </c>
      <c r="C657">
        <v>20.0619998781773</v>
      </c>
      <c r="D657">
        <f t="shared" si="40"/>
        <v>40.1239997563546</v>
      </c>
      <c r="E657">
        <v>52.873973308497099</v>
      </c>
      <c r="F657">
        <f t="shared" si="43"/>
        <v>1.1569784775257972</v>
      </c>
      <c r="G657">
        <f t="shared" si="41"/>
        <v>475.86575977647391</v>
      </c>
      <c r="H657">
        <v>46.360319281881701</v>
      </c>
      <c r="AL657">
        <f t="shared" si="42"/>
        <v>89.15844733237229</v>
      </c>
    </row>
    <row r="658" spans="1:38">
      <c r="A658">
        <v>196800</v>
      </c>
      <c r="B658" s="3">
        <v>528</v>
      </c>
      <c r="C658">
        <v>13.4744347251973</v>
      </c>
      <c r="D658">
        <f t="shared" si="40"/>
        <v>26.9488694503946</v>
      </c>
      <c r="E658">
        <v>55.671428436286099</v>
      </c>
      <c r="F658">
        <f t="shared" si="43"/>
        <v>2.7974551277890001</v>
      </c>
      <c r="G658">
        <f t="shared" si="41"/>
        <v>501.04285592657487</v>
      </c>
      <c r="H658">
        <v>45.072936373475102</v>
      </c>
      <c r="AL658">
        <f t="shared" si="42"/>
        <v>94.285619891678877</v>
      </c>
    </row>
    <row r="659" spans="1:38">
      <c r="A659">
        <v>197100</v>
      </c>
      <c r="B659" s="3">
        <v>435</v>
      </c>
      <c r="C659">
        <v>-31.460745846773499</v>
      </c>
      <c r="D659">
        <f t="shared" si="40"/>
        <v>-62.921491693546997</v>
      </c>
      <c r="E659">
        <v>55.323950731723798</v>
      </c>
      <c r="F659">
        <f t="shared" si="43"/>
        <v>0.34747770456230143</v>
      </c>
      <c r="G659">
        <f t="shared" si="41"/>
        <v>497.9155565855142</v>
      </c>
      <c r="H659">
        <v>45.922848467065897</v>
      </c>
      <c r="AL659">
        <f t="shared" si="42"/>
        <v>93.646273505628344</v>
      </c>
    </row>
    <row r="660" spans="1:38">
      <c r="A660">
        <v>197400</v>
      </c>
      <c r="B660" s="3">
        <v>502</v>
      </c>
      <c r="C660">
        <v>5.3293714338981601</v>
      </c>
      <c r="D660">
        <f t="shared" si="40"/>
        <v>10.65874286779632</v>
      </c>
      <c r="E660">
        <v>54.592456014246501</v>
      </c>
      <c r="F660">
        <f t="shared" si="43"/>
        <v>0.73149471747729677</v>
      </c>
      <c r="G660">
        <f t="shared" si="41"/>
        <v>491.33210412821853</v>
      </c>
      <c r="H660">
        <v>46.810784299240403</v>
      </c>
      <c r="AL660">
        <f t="shared" si="42"/>
        <v>92.302657912873926</v>
      </c>
    </row>
    <row r="661" spans="1:38">
      <c r="A661">
        <v>197700</v>
      </c>
      <c r="B661" s="3">
        <v>508</v>
      </c>
      <c r="C661">
        <v>3.2126537288179402</v>
      </c>
      <c r="D661">
        <f t="shared" si="40"/>
        <v>6.4253074576358804</v>
      </c>
      <c r="E661">
        <v>55.729615436059397</v>
      </c>
      <c r="F661">
        <f t="shared" si="43"/>
        <v>1.1371594218128962</v>
      </c>
      <c r="G661">
        <f t="shared" si="41"/>
        <v>501.5665389245346</v>
      </c>
      <c r="H661">
        <v>46.485200930810301</v>
      </c>
      <c r="AL661">
        <f t="shared" si="42"/>
        <v>94.392750893572284</v>
      </c>
    </row>
    <row r="662" spans="1:38">
      <c r="A662">
        <v>198000</v>
      </c>
      <c r="B662" s="3">
        <v>543</v>
      </c>
      <c r="C662">
        <v>12.9943801537997</v>
      </c>
      <c r="D662">
        <f t="shared" si="40"/>
        <v>25.988760307599399</v>
      </c>
      <c r="E662">
        <v>57.4446492948098</v>
      </c>
      <c r="F662">
        <f t="shared" si="43"/>
        <v>1.7150338587504024</v>
      </c>
      <c r="G662">
        <f t="shared" si="41"/>
        <v>517.00184365328823</v>
      </c>
      <c r="H662">
        <v>45.819556405670397</v>
      </c>
      <c r="AL662">
        <f t="shared" si="42"/>
        <v>97.559279431627829</v>
      </c>
    </row>
    <row r="663" spans="1:38">
      <c r="A663">
        <v>198300</v>
      </c>
      <c r="B663" s="3">
        <v>521</v>
      </c>
      <c r="C663">
        <v>-3.8380126084960202</v>
      </c>
      <c r="D663">
        <f t="shared" si="40"/>
        <v>-7.6760252169920404</v>
      </c>
      <c r="E663">
        <v>58.740838662164897</v>
      </c>
      <c r="F663">
        <f t="shared" si="43"/>
        <v>1.2961893673550975</v>
      </c>
      <c r="G663">
        <f t="shared" si="41"/>
        <v>528.66754795948407</v>
      </c>
      <c r="H663">
        <v>45.5196801175586</v>
      </c>
      <c r="AL663">
        <f t="shared" si="42"/>
        <v>99.963894943010658</v>
      </c>
    </row>
    <row r="664" spans="1:38">
      <c r="A664">
        <v>198600</v>
      </c>
      <c r="B664" s="3">
        <v>521</v>
      </c>
      <c r="C664">
        <v>-5.10436233574538</v>
      </c>
      <c r="D664">
        <f t="shared" si="40"/>
        <v>-10.20872467149076</v>
      </c>
      <c r="E664">
        <v>59.0221786525277</v>
      </c>
      <c r="F664">
        <f t="shared" si="43"/>
        <v>0.28133999036280244</v>
      </c>
      <c r="G664">
        <f t="shared" si="41"/>
        <v>531.19960787274931</v>
      </c>
      <c r="H664">
        <v>45.871968316011298</v>
      </c>
      <c r="AL664">
        <f t="shared" si="42"/>
        <v>100.48711856246234</v>
      </c>
    </row>
    <row r="665" spans="1:38">
      <c r="A665">
        <v>198900</v>
      </c>
      <c r="B665" s="3">
        <v>523</v>
      </c>
      <c r="C665">
        <v>-4.8222865927284904</v>
      </c>
      <c r="D665">
        <f t="shared" si="40"/>
        <v>-9.6445731854569807</v>
      </c>
      <c r="E665">
        <v>59.181705648910501</v>
      </c>
      <c r="F665">
        <f t="shared" si="43"/>
        <v>0.15952699638280166</v>
      </c>
      <c r="G665">
        <f t="shared" si="41"/>
        <v>532.63535084019452</v>
      </c>
      <c r="H665">
        <v>46.257182248540303</v>
      </c>
      <c r="AL665">
        <f t="shared" si="42"/>
        <v>100.78400546478488</v>
      </c>
    </row>
    <row r="666" spans="1:38">
      <c r="A666">
        <v>199200</v>
      </c>
      <c r="B666" s="3">
        <v>518</v>
      </c>
      <c r="C666">
        <v>-7.1182856979783402</v>
      </c>
      <c r="D666">
        <f t="shared" si="40"/>
        <v>-14.23657139595668</v>
      </c>
      <c r="E666">
        <v>59.136391668811498</v>
      </c>
      <c r="F666">
        <f t="shared" si="43"/>
        <v>4.5313980099003004E-2</v>
      </c>
      <c r="G666">
        <f t="shared" si="41"/>
        <v>532.22752501930347</v>
      </c>
      <c r="H666">
        <v>46.729229533548498</v>
      </c>
      <c r="AL666">
        <f t="shared" si="42"/>
        <v>100.6996589779347</v>
      </c>
    </row>
    <row r="667" spans="1:38">
      <c r="A667">
        <v>199500</v>
      </c>
      <c r="B667" s="3">
        <v>521</v>
      </c>
      <c r="C667">
        <v>-5.0276826423163499</v>
      </c>
      <c r="D667">
        <f t="shared" si="40"/>
        <v>-10.0553652846327</v>
      </c>
      <c r="E667">
        <v>59.005130296391897</v>
      </c>
      <c r="F667">
        <f t="shared" si="43"/>
        <v>0.13126137241960123</v>
      </c>
      <c r="G667">
        <f t="shared" si="41"/>
        <v>531.04617266752712</v>
      </c>
      <c r="H667">
        <v>47.194468234208003</v>
      </c>
      <c r="AL667">
        <f t="shared" si="42"/>
        <v>100.45539960991724</v>
      </c>
    </row>
    <row r="668" spans="1:38">
      <c r="A668">
        <v>199800</v>
      </c>
      <c r="B668" s="3">
        <v>507</v>
      </c>
      <c r="C668">
        <v>-10.1053231240389</v>
      </c>
      <c r="D668">
        <f t="shared" si="40"/>
        <v>-20.210646248077801</v>
      </c>
      <c r="E668">
        <v>58.577998537608401</v>
      </c>
      <c r="F668">
        <f t="shared" si="43"/>
        <v>0.42713175878349574</v>
      </c>
      <c r="G668">
        <f t="shared" si="41"/>
        <v>527.20198683847559</v>
      </c>
      <c r="H668">
        <v>47.799637855535103</v>
      </c>
      <c r="AL668">
        <f t="shared" si="42"/>
        <v>99.66126363992143</v>
      </c>
    </row>
    <row r="669" spans="1:38">
      <c r="A669">
        <v>200100</v>
      </c>
      <c r="B669" s="3">
        <v>498</v>
      </c>
      <c r="C669">
        <v>-10.666052006570199</v>
      </c>
      <c r="D669">
        <f t="shared" si="40"/>
        <v>-21.332104013140398</v>
      </c>
      <c r="E669">
        <v>57.702622579555999</v>
      </c>
      <c r="F669">
        <f t="shared" si="43"/>
        <v>0.87537595805240187</v>
      </c>
      <c r="G669">
        <f t="shared" si="41"/>
        <v>519.32360321600402</v>
      </c>
      <c r="H669">
        <v>48.608315151280003</v>
      </c>
      <c r="AL669">
        <f t="shared" si="42"/>
        <v>98.037073272710799</v>
      </c>
    </row>
    <row r="670" spans="1:38">
      <c r="A670">
        <v>200400</v>
      </c>
      <c r="B670" s="3">
        <v>498</v>
      </c>
      <c r="C670">
        <v>-6.9681080150272798</v>
      </c>
      <c r="D670">
        <f t="shared" si="40"/>
        <v>-13.93621603005456</v>
      </c>
      <c r="E670">
        <v>56.880864972995298</v>
      </c>
      <c r="F670">
        <f t="shared" si="43"/>
        <v>0.82175760656070196</v>
      </c>
      <c r="G670">
        <f t="shared" si="41"/>
        <v>511.92778475695769</v>
      </c>
      <c r="H670">
        <v>49.280810053632401</v>
      </c>
      <c r="AL670">
        <f t="shared" si="42"/>
        <v>96.516446060644768</v>
      </c>
    </row>
    <row r="671" spans="1:38">
      <c r="A671">
        <v>200700</v>
      </c>
      <c r="B671" s="3">
        <v>542</v>
      </c>
      <c r="C671">
        <v>12.544328156180701</v>
      </c>
      <c r="D671">
        <f t="shared" si="40"/>
        <v>25.088656312361401</v>
      </c>
      <c r="E671">
        <v>57.433526300839802</v>
      </c>
      <c r="F671">
        <f t="shared" si="43"/>
        <v>0.55266132784450406</v>
      </c>
      <c r="G671">
        <f t="shared" si="41"/>
        <v>516.90173670755826</v>
      </c>
      <c r="H671">
        <v>48.996639881458599</v>
      </c>
      <c r="AL671">
        <f t="shared" si="42"/>
        <v>97.538687222366633</v>
      </c>
    </row>
    <row r="672" spans="1:38">
      <c r="A672">
        <v>201000</v>
      </c>
      <c r="B672" s="3">
        <v>538</v>
      </c>
      <c r="C672">
        <v>4.9282572081835196</v>
      </c>
      <c r="D672">
        <f t="shared" si="40"/>
        <v>9.8565144163670393</v>
      </c>
      <c r="E672">
        <v>58.681621343465501</v>
      </c>
      <c r="F672">
        <f t="shared" si="43"/>
        <v>1.2480950426256996</v>
      </c>
      <c r="G672">
        <f t="shared" si="41"/>
        <v>528.13459209118946</v>
      </c>
      <c r="H672">
        <v>48.341527346171802</v>
      </c>
      <c r="AL672">
        <f t="shared" si="42"/>
        <v>99.853824181269715</v>
      </c>
    </row>
    <row r="673" spans="1:38">
      <c r="A673">
        <v>201300</v>
      </c>
      <c r="B673" s="3">
        <v>537</v>
      </c>
      <c r="C673">
        <v>1.3425909708811601</v>
      </c>
      <c r="D673">
        <f t="shared" si="40"/>
        <v>2.6851819417623202</v>
      </c>
      <c r="E673">
        <v>59.367290322109</v>
      </c>
      <c r="F673">
        <f t="shared" si="43"/>
        <v>0.68566897864349841</v>
      </c>
      <c r="G673">
        <f t="shared" si="41"/>
        <v>534.30561289898105</v>
      </c>
      <c r="H673">
        <v>48.109544979036102</v>
      </c>
      <c r="AL673">
        <f t="shared" si="42"/>
        <v>101.12957417898231</v>
      </c>
    </row>
    <row r="674" spans="1:38">
      <c r="A674">
        <v>201600</v>
      </c>
      <c r="B674" s="3">
        <v>540</v>
      </c>
      <c r="C674">
        <v>0.699628320775316</v>
      </c>
      <c r="D674">
        <f t="shared" si="40"/>
        <v>1.399256641550632</v>
      </c>
      <c r="E674">
        <v>59.843474743956101</v>
      </c>
      <c r="F674">
        <f t="shared" si="43"/>
        <v>0.47618442184710119</v>
      </c>
      <c r="G674">
        <f t="shared" si="41"/>
        <v>538.59127269560486</v>
      </c>
      <c r="H674">
        <v>48.032266953720402</v>
      </c>
      <c r="AL674">
        <f t="shared" si="42"/>
        <v>102.01717694052145</v>
      </c>
    </row>
    <row r="675" spans="1:38">
      <c r="A675">
        <v>201900</v>
      </c>
      <c r="B675" s="3">
        <v>533</v>
      </c>
      <c r="C675">
        <v>-3.5854036479655198</v>
      </c>
      <c r="D675">
        <f t="shared" si="40"/>
        <v>-7.1708072959310396</v>
      </c>
      <c r="E675">
        <v>60.017945738334603</v>
      </c>
      <c r="F675">
        <f t="shared" si="43"/>
        <v>0.17447099437850255</v>
      </c>
      <c r="G675">
        <f t="shared" si="41"/>
        <v>540.16151164501139</v>
      </c>
      <c r="H675">
        <v>48.158887548283403</v>
      </c>
      <c r="AL675">
        <f t="shared" si="42"/>
        <v>102.34272103021149</v>
      </c>
    </row>
    <row r="676" spans="1:38">
      <c r="A676">
        <v>202200</v>
      </c>
      <c r="B676" s="3">
        <v>533</v>
      </c>
      <c r="C676">
        <v>-3.24391600194858</v>
      </c>
      <c r="D676">
        <f t="shared" si="40"/>
        <v>-6.48783200389716</v>
      </c>
      <c r="E676">
        <v>59.942043083492898</v>
      </c>
      <c r="F676">
        <f t="shared" si="43"/>
        <v>7.5902654841705441E-2</v>
      </c>
      <c r="G676">
        <f t="shared" si="41"/>
        <v>539.47838775143612</v>
      </c>
      <c r="H676">
        <v>48.423326184474</v>
      </c>
      <c r="AL676">
        <f t="shared" si="42"/>
        <v>102.20107296915991</v>
      </c>
    </row>
    <row r="677" spans="1:38">
      <c r="A677">
        <v>202500</v>
      </c>
      <c r="B677" s="3">
        <v>542</v>
      </c>
      <c r="C677">
        <v>0.60703979839475097</v>
      </c>
      <c r="D677">
        <f t="shared" si="40"/>
        <v>1.2140795967895019</v>
      </c>
      <c r="E677">
        <v>60.086245812907599</v>
      </c>
      <c r="F677">
        <f t="shared" si="43"/>
        <v>0.14420272941470103</v>
      </c>
      <c r="G677">
        <f t="shared" si="41"/>
        <v>540.77621231616843</v>
      </c>
      <c r="H677">
        <v>48.5129685052094</v>
      </c>
      <c r="AL677">
        <f t="shared" si="42"/>
        <v>102.47021010691678</v>
      </c>
    </row>
    <row r="678" spans="1:38">
      <c r="A678">
        <v>202800</v>
      </c>
      <c r="B678" s="3">
        <v>498</v>
      </c>
      <c r="C678">
        <v>-17.651096130629799</v>
      </c>
      <c r="D678">
        <f t="shared" si="40"/>
        <v>-35.302192261259599</v>
      </c>
      <c r="E678">
        <v>59.2548877415242</v>
      </c>
      <c r="F678">
        <f t="shared" si="43"/>
        <v>0.83135807138339857</v>
      </c>
      <c r="G678">
        <f t="shared" si="41"/>
        <v>533.29398967371776</v>
      </c>
      <c r="H678">
        <v>49.2355522746129</v>
      </c>
      <c r="AL678">
        <f t="shared" si="42"/>
        <v>100.92025042898841</v>
      </c>
    </row>
    <row r="679" spans="1:38">
      <c r="A679">
        <v>203100</v>
      </c>
      <c r="B679" s="3">
        <v>525</v>
      </c>
      <c r="C679">
        <v>-0.12710881501159599</v>
      </c>
      <c r="D679">
        <f t="shared" si="40"/>
        <v>-0.25421763002319198</v>
      </c>
      <c r="E679">
        <v>58.360518684987397</v>
      </c>
      <c r="F679">
        <f t="shared" si="43"/>
        <v>0.89436905653680299</v>
      </c>
      <c r="G679">
        <f t="shared" si="41"/>
        <v>525.24466816488655</v>
      </c>
      <c r="H679">
        <v>49.866928180944903</v>
      </c>
      <c r="AL679">
        <f t="shared" si="42"/>
        <v>99.257328663362813</v>
      </c>
    </row>
    <row r="680" spans="1:38">
      <c r="A680">
        <v>203400</v>
      </c>
      <c r="B680" s="3">
        <v>578</v>
      </c>
      <c r="C680">
        <v>20.317840882091399</v>
      </c>
      <c r="D680">
        <f t="shared" si="40"/>
        <v>40.635681764182799</v>
      </c>
      <c r="E680">
        <v>59.705962404233297</v>
      </c>
      <c r="F680">
        <f t="shared" si="43"/>
        <v>1.3454437192458997</v>
      </c>
      <c r="G680">
        <f t="shared" si="41"/>
        <v>537.35366163809965</v>
      </c>
      <c r="H680">
        <v>49.009805568800701</v>
      </c>
      <c r="AL680">
        <f t="shared" si="42"/>
        <v>101.7607191857177</v>
      </c>
    </row>
    <row r="681" spans="1:38">
      <c r="A681">
        <v>203700</v>
      </c>
      <c r="B681" s="3">
        <v>523</v>
      </c>
      <c r="C681">
        <v>-10.3212471416862</v>
      </c>
      <c r="D681">
        <f t="shared" si="40"/>
        <v>-20.6424942833724</v>
      </c>
      <c r="E681">
        <v>60.403804799465497</v>
      </c>
      <c r="F681">
        <f t="shared" si="43"/>
        <v>0.69784239523220037</v>
      </c>
      <c r="G681">
        <f t="shared" si="41"/>
        <v>543.63424319518947</v>
      </c>
      <c r="H681">
        <v>48.722228242471303</v>
      </c>
      <c r="AL681">
        <f t="shared" si="42"/>
        <v>103.06332478889513</v>
      </c>
    </row>
    <row r="682" spans="1:38">
      <c r="A682">
        <v>204000</v>
      </c>
      <c r="B682" s="3">
        <v>506</v>
      </c>
      <c r="C682">
        <v>-13.316810272458</v>
      </c>
      <c r="D682">
        <f t="shared" si="40"/>
        <v>-26.633620544915999</v>
      </c>
      <c r="E682">
        <v>59.180533243548602</v>
      </c>
      <c r="F682">
        <f t="shared" si="43"/>
        <v>1.2232715559168952</v>
      </c>
      <c r="G682">
        <f t="shared" si="41"/>
        <v>532.62479919193743</v>
      </c>
      <c r="H682">
        <v>49.649964776998701</v>
      </c>
      <c r="AL682">
        <f t="shared" si="42"/>
        <v>100.78182302282399</v>
      </c>
    </row>
    <row r="683" spans="1:38">
      <c r="A683">
        <v>204300</v>
      </c>
      <c r="B683" s="3">
        <v>504</v>
      </c>
      <c r="C683">
        <v>-8.5919499350462907</v>
      </c>
      <c r="D683">
        <f t="shared" si="40"/>
        <v>-17.183899870092581</v>
      </c>
      <c r="E683">
        <v>57.908351220747598</v>
      </c>
      <c r="F683">
        <f t="shared" si="43"/>
        <v>1.2721820228010046</v>
      </c>
      <c r="G683">
        <f t="shared" si="41"/>
        <v>521.17516098672843</v>
      </c>
      <c r="H683">
        <v>50.4846214911027</v>
      </c>
      <c r="AL683">
        <f t="shared" si="42"/>
        <v>98.418383487492179</v>
      </c>
    </row>
    <row r="684" spans="1:38">
      <c r="A684">
        <v>204600</v>
      </c>
      <c r="B684" s="3">
        <v>542</v>
      </c>
      <c r="C684">
        <v>10.101680307841599</v>
      </c>
      <c r="D684">
        <f t="shared" si="40"/>
        <v>20.203360615683199</v>
      </c>
      <c r="E684">
        <v>57.9763312007981</v>
      </c>
      <c r="F684">
        <f t="shared" si="43"/>
        <v>6.797998005050232E-2</v>
      </c>
      <c r="G684">
        <f t="shared" si="41"/>
        <v>521.78698080718289</v>
      </c>
      <c r="H684">
        <v>50.361995844823198</v>
      </c>
      <c r="AL684">
        <f t="shared" si="42"/>
        <v>98.544436210903115</v>
      </c>
    </row>
    <row r="685" spans="1:38">
      <c r="A685">
        <v>204900</v>
      </c>
      <c r="B685" s="3">
        <v>483</v>
      </c>
      <c r="C685">
        <v>-16.804640003932299</v>
      </c>
      <c r="D685">
        <f t="shared" si="40"/>
        <v>-33.609280007864598</v>
      </c>
      <c r="E685">
        <v>57.400224131602101</v>
      </c>
      <c r="F685">
        <f t="shared" si="43"/>
        <v>0.57610706919599863</v>
      </c>
      <c r="G685">
        <f t="shared" si="41"/>
        <v>516.60201718441886</v>
      </c>
      <c r="H685">
        <v>50.712425363671002</v>
      </c>
      <c r="AL685">
        <f t="shared" si="42"/>
        <v>97.47703861278238</v>
      </c>
    </row>
    <row r="686" spans="1:38">
      <c r="A686">
        <v>205200</v>
      </c>
      <c r="B686" s="3">
        <v>473</v>
      </c>
      <c r="C686">
        <v>-12.9180670985166</v>
      </c>
      <c r="D686">
        <f t="shared" si="40"/>
        <v>-25.8361341970332</v>
      </c>
      <c r="E686">
        <v>55.425371440135898</v>
      </c>
      <c r="F686">
        <f t="shared" si="43"/>
        <v>1.9748526914662037</v>
      </c>
      <c r="G686">
        <f t="shared" si="41"/>
        <v>498.82834296122309</v>
      </c>
      <c r="H686">
        <v>51.852253847793598</v>
      </c>
      <c r="AL686">
        <f t="shared" si="42"/>
        <v>93.832810953074031</v>
      </c>
    </row>
    <row r="687" spans="1:38">
      <c r="A687">
        <v>205500</v>
      </c>
      <c r="B687" s="3">
        <v>484</v>
      </c>
      <c r="C687">
        <v>-1.83125016011557</v>
      </c>
      <c r="D687">
        <f t="shared" si="40"/>
        <v>-3.6625003202311399</v>
      </c>
      <c r="E687">
        <v>54.183853377136103</v>
      </c>
      <c r="F687">
        <f t="shared" si="43"/>
        <v>1.2415180629997948</v>
      </c>
      <c r="G687">
        <f t="shared" si="41"/>
        <v>487.6546803942249</v>
      </c>
      <c r="H687">
        <v>52.386974113934599</v>
      </c>
      <c r="AL687">
        <f t="shared" si="42"/>
        <v>91.553495543669555</v>
      </c>
    </row>
    <row r="688" spans="1:38">
      <c r="A688">
        <v>205800</v>
      </c>
      <c r="B688" s="3">
        <v>532</v>
      </c>
      <c r="C688">
        <v>18.994904894882801</v>
      </c>
      <c r="D688">
        <f t="shared" si="40"/>
        <v>37.989809789765602</v>
      </c>
      <c r="E688">
        <v>54.889039122781099</v>
      </c>
      <c r="F688">
        <f t="shared" si="43"/>
        <v>0.70518574564499659</v>
      </c>
      <c r="G688">
        <f t="shared" si="41"/>
        <v>494.00135210502992</v>
      </c>
      <c r="H688">
        <v>51.645695022240098</v>
      </c>
      <c r="AL688">
        <f t="shared" si="42"/>
        <v>92.847047016937267</v>
      </c>
    </row>
    <row r="689" spans="1:38">
      <c r="A689">
        <v>206100</v>
      </c>
      <c r="B689" s="3">
        <v>522</v>
      </c>
      <c r="C689">
        <v>7.95095824044816</v>
      </c>
      <c r="D689">
        <f t="shared" si="40"/>
        <v>15.90191648089632</v>
      </c>
      <c r="E689">
        <v>56.232236199451499</v>
      </c>
      <c r="F689">
        <f t="shared" si="43"/>
        <v>1.3431970766703998</v>
      </c>
      <c r="G689">
        <f t="shared" si="41"/>
        <v>506.0901257950635</v>
      </c>
      <c r="H689">
        <v>50.633058973031197</v>
      </c>
      <c r="AL689">
        <f t="shared" si="42"/>
        <v>95.318975508592473</v>
      </c>
    </row>
    <row r="690" spans="1:38">
      <c r="A690">
        <v>206400</v>
      </c>
      <c r="B690" s="3">
        <v>515</v>
      </c>
      <c r="C690">
        <v>2.2167917036692102</v>
      </c>
      <c r="D690">
        <f t="shared" si="40"/>
        <v>4.4335834073384204</v>
      </c>
      <c r="E690">
        <v>56.728691761683699</v>
      </c>
      <c r="F690">
        <f t="shared" si="43"/>
        <v>0.49645556223219955</v>
      </c>
      <c r="G690">
        <f t="shared" si="41"/>
        <v>510.5582258551533</v>
      </c>
      <c r="H690">
        <v>50.256845730137599</v>
      </c>
      <c r="AL690">
        <f t="shared" si="42"/>
        <v>96.235289484663085</v>
      </c>
    </row>
    <row r="691" spans="1:38">
      <c r="A691">
        <v>206700</v>
      </c>
      <c r="B691" s="3">
        <v>517</v>
      </c>
      <c r="C691">
        <v>2.1951799012111799</v>
      </c>
      <c r="D691">
        <f t="shared" si="40"/>
        <v>4.3903598024223598</v>
      </c>
      <c r="E691">
        <v>56.9556851662011</v>
      </c>
      <c r="F691">
        <f t="shared" si="43"/>
        <v>0.22699340451740113</v>
      </c>
      <c r="G691">
        <f t="shared" si="41"/>
        <v>512.60116649580993</v>
      </c>
      <c r="H691">
        <v>50.0852652191397</v>
      </c>
      <c r="AL691">
        <f t="shared" si="42"/>
        <v>96.654734182214582</v>
      </c>
    </row>
    <row r="692" spans="1:38">
      <c r="A692">
        <v>207000</v>
      </c>
      <c r="B692" s="3">
        <v>518</v>
      </c>
      <c r="C692">
        <v>1.68614361491493</v>
      </c>
      <c r="D692">
        <f t="shared" si="40"/>
        <v>3.3722872298298601</v>
      </c>
      <c r="E692">
        <v>57.179909870652402</v>
      </c>
      <c r="F692">
        <f t="shared" si="43"/>
        <v>0.22422470445130216</v>
      </c>
      <c r="G692">
        <f t="shared" si="41"/>
        <v>514.61918883587157</v>
      </c>
      <c r="H692">
        <v>49.935972984534402</v>
      </c>
      <c r="AL692">
        <f t="shared" si="42"/>
        <v>97.069358681190153</v>
      </c>
    </row>
    <row r="693" spans="1:38">
      <c r="A693">
        <v>207300</v>
      </c>
      <c r="B693" s="3">
        <v>518</v>
      </c>
      <c r="C693">
        <v>0.91462175337392904</v>
      </c>
      <c r="D693">
        <f t="shared" si="40"/>
        <v>1.8292435067478581</v>
      </c>
      <c r="E693">
        <v>57.351355365320401</v>
      </c>
      <c r="F693">
        <f t="shared" si="43"/>
        <v>0.1714454946679993</v>
      </c>
      <c r="G693">
        <f t="shared" si="41"/>
        <v>516.1621982878836</v>
      </c>
      <c r="H693">
        <v>49.837411336556698</v>
      </c>
      <c r="AL693">
        <f t="shared" si="42"/>
        <v>97.386585033401417</v>
      </c>
    </row>
    <row r="694" spans="1:38">
      <c r="A694">
        <v>207600</v>
      </c>
      <c r="B694" s="3">
        <v>517</v>
      </c>
      <c r="C694">
        <v>2.6807216113185501E-2</v>
      </c>
      <c r="D694">
        <f t="shared" si="40"/>
        <v>5.3614432226371002E-2</v>
      </c>
      <c r="E694">
        <v>57.437535561810797</v>
      </c>
      <c r="F694">
        <f t="shared" si="43"/>
        <v>8.6180196490396099E-2</v>
      </c>
      <c r="G694">
        <f t="shared" si="41"/>
        <v>516.93782005629714</v>
      </c>
      <c r="H694">
        <v>49.803807700462599</v>
      </c>
      <c r="AL694">
        <f t="shared" si="42"/>
        <v>97.546109559676836</v>
      </c>
    </row>
    <row r="695" spans="1:38">
      <c r="A695">
        <v>207900</v>
      </c>
      <c r="B695" s="3">
        <v>515</v>
      </c>
      <c r="C695">
        <v>-0.88497701420310104</v>
      </c>
      <c r="D695">
        <f t="shared" si="40"/>
        <v>-1.7699540284062021</v>
      </c>
      <c r="E695">
        <v>57.417935068148601</v>
      </c>
      <c r="F695">
        <f t="shared" si="43"/>
        <v>1.9600493662196072E-2</v>
      </c>
      <c r="G695">
        <f t="shared" si="41"/>
        <v>516.76141561333736</v>
      </c>
      <c r="H695">
        <v>49.840284407583702</v>
      </c>
      <c r="AL695">
        <f t="shared" si="42"/>
        <v>97.509824096259194</v>
      </c>
    </row>
    <row r="696" spans="1:38">
      <c r="A696">
        <v>208200</v>
      </c>
      <c r="B696" s="3">
        <v>517</v>
      </c>
      <c r="C696">
        <v>0.164785833064133</v>
      </c>
      <c r="D696">
        <f t="shared" si="40"/>
        <v>0.32957166612826599</v>
      </c>
      <c r="E696">
        <v>57.406866890900098</v>
      </c>
      <c r="F696">
        <f t="shared" si="43"/>
        <v>1.106817724850373E-2</v>
      </c>
      <c r="G696">
        <f t="shared" si="41"/>
        <v>516.66180201810084</v>
      </c>
      <c r="H696">
        <v>49.864734136261802</v>
      </c>
      <c r="AL696">
        <f t="shared" si="42"/>
        <v>97.489335097865293</v>
      </c>
    </row>
    <row r="697" spans="1:38">
      <c r="A697">
        <v>208500</v>
      </c>
      <c r="B697" s="3">
        <v>517</v>
      </c>
      <c r="C697">
        <v>5.1035968475153497E-3</v>
      </c>
      <c r="D697">
        <f t="shared" si="40"/>
        <v>1.0207193695030699E-2</v>
      </c>
      <c r="E697">
        <v>57.442355743797997</v>
      </c>
      <c r="F697">
        <f t="shared" si="43"/>
        <v>3.5488852897898937E-2</v>
      </c>
      <c r="G697">
        <f t="shared" si="41"/>
        <v>516.981201694182</v>
      </c>
      <c r="H697">
        <v>49.858663689196099</v>
      </c>
      <c r="AL697">
        <f t="shared" si="42"/>
        <v>97.555033278006718</v>
      </c>
    </row>
    <row r="698" spans="1:38">
      <c r="A698">
        <v>208800</v>
      </c>
      <c r="B698" s="3">
        <v>514</v>
      </c>
      <c r="C698">
        <v>-1.24722536575561</v>
      </c>
      <c r="D698">
        <f t="shared" si="40"/>
        <v>-2.4944507315112201</v>
      </c>
      <c r="E698">
        <v>57.387327172791998</v>
      </c>
      <c r="F698">
        <f t="shared" si="43"/>
        <v>5.5028571005998117E-2</v>
      </c>
      <c r="G698">
        <f t="shared" si="41"/>
        <v>516.48594455512796</v>
      </c>
      <c r="H698">
        <v>49.911223429498698</v>
      </c>
      <c r="AL698">
        <f t="shared" si="42"/>
        <v>97.453165646904097</v>
      </c>
    </row>
    <row r="699" spans="1:38">
      <c r="A699">
        <v>209100</v>
      </c>
      <c r="B699" s="3">
        <v>511</v>
      </c>
      <c r="C699">
        <v>-1.9235511667213501</v>
      </c>
      <c r="D699">
        <f t="shared" si="40"/>
        <v>-3.8471023334427001</v>
      </c>
      <c r="E699">
        <v>57.204294791121399</v>
      </c>
      <c r="F699">
        <f t="shared" si="43"/>
        <v>0.18303238167059988</v>
      </c>
      <c r="G699">
        <f t="shared" si="41"/>
        <v>514.83865312009254</v>
      </c>
      <c r="H699">
        <v>50.036822198828403</v>
      </c>
      <c r="AL699">
        <f t="shared" si="42"/>
        <v>97.114467719332936</v>
      </c>
    </row>
    <row r="700" spans="1:38">
      <c r="A700">
        <v>209400</v>
      </c>
      <c r="B700" s="3">
        <v>501</v>
      </c>
      <c r="C700">
        <v>-4.92418075458757</v>
      </c>
      <c r="D700">
        <f t="shared" si="40"/>
        <v>-9.84836150917514</v>
      </c>
      <c r="E700">
        <v>56.760023039907701</v>
      </c>
      <c r="F700">
        <f t="shared" si="43"/>
        <v>0.444271751213698</v>
      </c>
      <c r="G700">
        <f t="shared" si="41"/>
        <v>510.84020735916931</v>
      </c>
      <c r="H700">
        <v>50.313183989456299</v>
      </c>
      <c r="AL700">
        <f t="shared" si="42"/>
        <v>96.293166359953219</v>
      </c>
    </row>
    <row r="701" spans="1:38">
      <c r="A701">
        <v>209700</v>
      </c>
      <c r="B701" s="3">
        <v>505</v>
      </c>
      <c r="C701">
        <v>-1.0420594819353299</v>
      </c>
      <c r="D701">
        <f t="shared" si="40"/>
        <v>-2.0841189638706599</v>
      </c>
      <c r="E701">
        <v>56.341754093413002</v>
      </c>
      <c r="F701">
        <f t="shared" si="43"/>
        <v>0.41826894649469892</v>
      </c>
      <c r="G701">
        <f t="shared" si="41"/>
        <v>507.075786840717</v>
      </c>
      <c r="H701">
        <v>50.5318999926223</v>
      </c>
      <c r="AL701">
        <f t="shared" si="42"/>
        <v>95.520990067395729</v>
      </c>
    </row>
    <row r="702" spans="1:38">
      <c r="A702">
        <v>210000</v>
      </c>
      <c r="B702" s="3">
        <v>474</v>
      </c>
      <c r="C702">
        <v>-12.183684816044</v>
      </c>
      <c r="D702">
        <f t="shared" si="40"/>
        <v>-24.367369632088</v>
      </c>
      <c r="E702">
        <v>55.373343100376502</v>
      </c>
      <c r="F702">
        <f t="shared" si="43"/>
        <v>0.96841099303649969</v>
      </c>
      <c r="G702">
        <f t="shared" si="41"/>
        <v>498.36008790338849</v>
      </c>
      <c r="H702">
        <v>51.083406882368898</v>
      </c>
      <c r="AL702">
        <f t="shared" si="42"/>
        <v>93.737110616758599</v>
      </c>
    </row>
    <row r="703" spans="1:38">
      <c r="A703">
        <v>210300</v>
      </c>
      <c r="B703" s="3">
        <v>497</v>
      </c>
      <c r="C703">
        <v>2.6898185373337702</v>
      </c>
      <c r="D703">
        <f t="shared" si="40"/>
        <v>5.3796370746675404</v>
      </c>
      <c r="E703">
        <v>54.623573145327903</v>
      </c>
      <c r="F703">
        <f t="shared" si="43"/>
        <v>0.749769955048599</v>
      </c>
      <c r="G703">
        <f t="shared" si="41"/>
        <v>491.61215830795112</v>
      </c>
      <c r="H703">
        <v>51.401166782691298</v>
      </c>
      <c r="AL703">
        <f t="shared" si="42"/>
        <v>92.359750383189379</v>
      </c>
    </row>
    <row r="704" spans="1:38">
      <c r="A704">
        <v>210600</v>
      </c>
      <c r="B704" s="3">
        <v>545</v>
      </c>
      <c r="C704">
        <v>20.900883450851701</v>
      </c>
      <c r="D704">
        <f t="shared" si="40"/>
        <v>41.801766901703402</v>
      </c>
      <c r="E704">
        <v>55.909894052629603</v>
      </c>
      <c r="F704">
        <f t="shared" si="43"/>
        <v>1.2863209073017003</v>
      </c>
      <c r="G704">
        <f t="shared" si="41"/>
        <v>503.18904647366645</v>
      </c>
      <c r="H704">
        <v>50.418020673382202</v>
      </c>
      <c r="AL704">
        <f t="shared" si="42"/>
        <v>94.724796615096835</v>
      </c>
    </row>
    <row r="705" spans="1:38">
      <c r="A705">
        <v>210900</v>
      </c>
      <c r="B705" s="3">
        <v>513</v>
      </c>
      <c r="C705">
        <v>-0.23349867735298199</v>
      </c>
      <c r="D705">
        <f t="shared" si="40"/>
        <v>-0.46699735470596399</v>
      </c>
      <c r="E705">
        <v>57.051031858345198</v>
      </c>
      <c r="F705">
        <f t="shared" si="43"/>
        <v>1.1411378057155943</v>
      </c>
      <c r="G705">
        <f t="shared" si="41"/>
        <v>513.45928672510672</v>
      </c>
      <c r="H705">
        <v>49.684464753454101</v>
      </c>
      <c r="AL705">
        <f t="shared" si="42"/>
        <v>96.831008320937315</v>
      </c>
    </row>
    <row r="706" spans="1:38">
      <c r="A706">
        <v>211200</v>
      </c>
      <c r="B706" s="3">
        <v>475</v>
      </c>
      <c r="C706">
        <v>-14.9961971690841</v>
      </c>
      <c r="D706">
        <f t="shared" ref="D706:D769" si="44">C706*$K$3</f>
        <v>-29.9923943381682</v>
      </c>
      <c r="E706">
        <v>56.109448966280901</v>
      </c>
      <c r="F706">
        <f t="shared" si="43"/>
        <v>0.94158289206429657</v>
      </c>
      <c r="G706">
        <f t="shared" si="41"/>
        <v>504.98504069652813</v>
      </c>
      <c r="H706">
        <v>50.325902201168503</v>
      </c>
      <c r="AL706">
        <f t="shared" si="42"/>
        <v>95.092568005158071</v>
      </c>
    </row>
    <row r="707" spans="1:38">
      <c r="A707">
        <v>211500</v>
      </c>
      <c r="B707" s="3">
        <v>525</v>
      </c>
      <c r="C707">
        <v>10.9887669623685</v>
      </c>
      <c r="D707">
        <f t="shared" si="44"/>
        <v>21.977533924736999</v>
      </c>
      <c r="E707">
        <v>55.8903613441828</v>
      </c>
      <c r="F707">
        <f t="shared" si="43"/>
        <v>0.21908762209810106</v>
      </c>
      <c r="G707">
        <f t="shared" ref="G707:G770" si="45">E707*$J$3</f>
        <v>503.01325209764519</v>
      </c>
      <c r="H707">
        <v>50.392089427058899</v>
      </c>
      <c r="AL707">
        <f t="shared" ref="AL707:AL770" si="46">$AE$26*E707^2+$AF$26*E707+$AG$26</f>
        <v>94.688811162336648</v>
      </c>
    </row>
    <row r="708" spans="1:38">
      <c r="A708">
        <v>211800</v>
      </c>
      <c r="B708" s="3">
        <v>582</v>
      </c>
      <c r="C708">
        <v>28.438173805381901</v>
      </c>
      <c r="D708">
        <f t="shared" si="44"/>
        <v>56.876347610763801</v>
      </c>
      <c r="E708">
        <v>58.345929736001601</v>
      </c>
      <c r="F708">
        <f t="shared" ref="F708:F771" si="47">ABS(E708-E707)</f>
        <v>2.4555683918188009</v>
      </c>
      <c r="G708">
        <f t="shared" si="45"/>
        <v>525.11336762401436</v>
      </c>
      <c r="H708">
        <v>48.791666305601602</v>
      </c>
      <c r="AL708">
        <f t="shared" si="46"/>
        <v>99.230241862557094</v>
      </c>
    </row>
    <row r="709" spans="1:38">
      <c r="A709">
        <v>212100</v>
      </c>
      <c r="B709" s="3">
        <v>516</v>
      </c>
      <c r="C709">
        <v>-10.103661970674199</v>
      </c>
      <c r="D709">
        <f t="shared" si="44"/>
        <v>-20.207323941348399</v>
      </c>
      <c r="E709">
        <v>59.577735604469503</v>
      </c>
      <c r="F709">
        <f t="shared" si="47"/>
        <v>1.2318058684679016</v>
      </c>
      <c r="G709">
        <f t="shared" si="45"/>
        <v>536.19962044022554</v>
      </c>
      <c r="H709">
        <v>48.205688978283703</v>
      </c>
      <c r="AL709">
        <f t="shared" si="46"/>
        <v>101.52167842795394</v>
      </c>
    </row>
    <row r="710" spans="1:38">
      <c r="A710">
        <v>212400</v>
      </c>
      <c r="B710" s="3">
        <v>179</v>
      </c>
      <c r="C710">
        <v>-80.484373914074894</v>
      </c>
      <c r="D710">
        <f t="shared" si="44"/>
        <v>-160.96874782814979</v>
      </c>
      <c r="E710">
        <v>39.165619774955204</v>
      </c>
      <c r="F710">
        <f t="shared" si="47"/>
        <v>20.412115829514299</v>
      </c>
      <c r="G710">
        <f t="shared" si="45"/>
        <v>352.49057797459682</v>
      </c>
      <c r="H710">
        <v>53.235837951463097</v>
      </c>
      <c r="AL710">
        <f t="shared" si="46"/>
        <v>64.695507314516846</v>
      </c>
    </row>
    <row r="711" spans="1:38">
      <c r="A711">
        <v>212700</v>
      </c>
      <c r="B711" s="3">
        <v>474</v>
      </c>
      <c r="C711">
        <v>69.769984184930294</v>
      </c>
      <c r="D711">
        <f t="shared" si="44"/>
        <v>139.53996836986059</v>
      </c>
      <c r="E711">
        <v>37.161374016364903</v>
      </c>
      <c r="F711">
        <f t="shared" si="47"/>
        <v>2.0042457585903009</v>
      </c>
      <c r="G711">
        <f t="shared" si="45"/>
        <v>334.45236614728412</v>
      </c>
      <c r="H711">
        <v>53.126097606612802</v>
      </c>
      <c r="AL711">
        <f t="shared" si="46"/>
        <v>61.210972203668618</v>
      </c>
    </row>
    <row r="712" spans="1:38">
      <c r="A712">
        <v>213000</v>
      </c>
      <c r="B712" s="3">
        <v>521</v>
      </c>
      <c r="C712">
        <v>57.636746163151798</v>
      </c>
      <c r="D712">
        <f t="shared" si="44"/>
        <v>115.2734923263036</v>
      </c>
      <c r="E712">
        <v>45.080022859354202</v>
      </c>
      <c r="F712">
        <f t="shared" si="47"/>
        <v>7.9186488429892989</v>
      </c>
      <c r="G712">
        <f t="shared" si="45"/>
        <v>405.7202057341878</v>
      </c>
      <c r="H712">
        <v>48.153056652881801</v>
      </c>
      <c r="AL712">
        <f t="shared" si="46"/>
        <v>75.115116440175953</v>
      </c>
    </row>
    <row r="713" spans="1:38">
      <c r="A713">
        <v>213300</v>
      </c>
      <c r="B713" s="3">
        <v>522</v>
      </c>
      <c r="C713">
        <v>30.891435141407399</v>
      </c>
      <c r="D713">
        <f t="shared" si="44"/>
        <v>61.782870282814798</v>
      </c>
      <c r="E713">
        <v>51.134483910076099</v>
      </c>
      <c r="F713">
        <f t="shared" si="47"/>
        <v>6.0544610507218977</v>
      </c>
      <c r="G713">
        <f t="shared" si="45"/>
        <v>460.21035519068488</v>
      </c>
      <c r="H713">
        <v>44.772553968248197</v>
      </c>
      <c r="AL713">
        <f t="shared" si="46"/>
        <v>85.993393051434907</v>
      </c>
    </row>
    <row r="714" spans="1:38">
      <c r="A714">
        <v>213600</v>
      </c>
      <c r="B714" s="3">
        <v>526</v>
      </c>
      <c r="C714">
        <v>15.340000440569099</v>
      </c>
      <c r="D714">
        <f t="shared" si="44"/>
        <v>30.680000881138199</v>
      </c>
      <c r="E714">
        <v>55.034677966083102</v>
      </c>
      <c r="F714">
        <f t="shared" si="47"/>
        <v>3.9001940560070025</v>
      </c>
      <c r="G714">
        <f t="shared" si="45"/>
        <v>495.31210169474792</v>
      </c>
      <c r="H714">
        <v>43.0180206287638</v>
      </c>
      <c r="AL714">
        <f t="shared" si="46"/>
        <v>93.114560771557834</v>
      </c>
    </row>
    <row r="715" spans="1:38">
      <c r="A715">
        <v>213900</v>
      </c>
      <c r="B715" s="3">
        <v>518</v>
      </c>
      <c r="C715">
        <v>0.997579599153542</v>
      </c>
      <c r="D715">
        <f t="shared" si="44"/>
        <v>1.995159198307084</v>
      </c>
      <c r="E715">
        <v>57.332945745005098</v>
      </c>
      <c r="F715">
        <f t="shared" si="47"/>
        <v>2.2982677789219963</v>
      </c>
      <c r="G715">
        <f t="shared" si="45"/>
        <v>515.99651170504592</v>
      </c>
      <c r="H715">
        <v>42.429894095373697</v>
      </c>
      <c r="AL715">
        <f t="shared" si="46"/>
        <v>97.352513392797789</v>
      </c>
    </row>
    <row r="716" spans="1:38">
      <c r="A716">
        <v>214200</v>
      </c>
      <c r="B716" s="3">
        <v>465</v>
      </c>
      <c r="C716">
        <v>-24.845797428657399</v>
      </c>
      <c r="D716">
        <f t="shared" si="44"/>
        <v>-49.691594857314797</v>
      </c>
      <c r="E716">
        <v>57.1871406858154</v>
      </c>
      <c r="F716">
        <f t="shared" si="47"/>
        <v>0.14580505918969777</v>
      </c>
      <c r="G716">
        <f t="shared" si="45"/>
        <v>514.68426617233865</v>
      </c>
      <c r="H716">
        <v>43.443992051641402</v>
      </c>
      <c r="AL716">
        <f t="shared" si="46"/>
        <v>97.082734417717404</v>
      </c>
    </row>
    <row r="717" spans="1:38">
      <c r="A717">
        <v>214500</v>
      </c>
      <c r="B717" s="3">
        <v>549</v>
      </c>
      <c r="C717">
        <v>14.0095007548579</v>
      </c>
      <c r="D717">
        <f t="shared" si="44"/>
        <v>28.0190015097158</v>
      </c>
      <c r="E717">
        <v>57.8855876812937</v>
      </c>
      <c r="F717">
        <f t="shared" si="47"/>
        <v>0.69844699547829947</v>
      </c>
      <c r="G717">
        <f t="shared" si="45"/>
        <v>520.97028913164331</v>
      </c>
      <c r="H717">
        <v>43.732029659140203</v>
      </c>
      <c r="AL717">
        <f t="shared" si="46"/>
        <v>98.376179952304966</v>
      </c>
    </row>
    <row r="718" spans="1:38">
      <c r="A718">
        <v>214800</v>
      </c>
      <c r="B718" s="3">
        <v>497</v>
      </c>
      <c r="C718">
        <v>-16.204048659646201</v>
      </c>
      <c r="D718">
        <f t="shared" si="44"/>
        <v>-32.408097319292402</v>
      </c>
      <c r="E718">
        <v>58.822254666159999</v>
      </c>
      <c r="F718">
        <f t="shared" si="47"/>
        <v>0.9366669848662994</v>
      </c>
      <c r="G718">
        <f t="shared" si="45"/>
        <v>529.40029199543994</v>
      </c>
      <c r="H718">
        <v>43.9185806526419</v>
      </c>
      <c r="AL718">
        <f t="shared" si="46"/>
        <v>100.11526120966829</v>
      </c>
    </row>
    <row r="719" spans="1:38">
      <c r="A719">
        <v>215100</v>
      </c>
      <c r="B719" s="3">
        <v>283</v>
      </c>
      <c r="C719">
        <v>-87.706603513687696</v>
      </c>
      <c r="D719">
        <f t="shared" si="44"/>
        <v>-175.41320702737539</v>
      </c>
      <c r="E719">
        <v>51.718023171980498</v>
      </c>
      <c r="F719">
        <f t="shared" si="47"/>
        <v>7.1042314941795013</v>
      </c>
      <c r="G719">
        <f t="shared" si="45"/>
        <v>465.4622085478245</v>
      </c>
      <c r="H719">
        <v>48.453082054427497</v>
      </c>
      <c r="AL719">
        <f t="shared" si="46"/>
        <v>87.053187940244769</v>
      </c>
    </row>
    <row r="720" spans="1:38">
      <c r="A720">
        <v>215400</v>
      </c>
      <c r="B720" s="3">
        <v>330</v>
      </c>
      <c r="C720">
        <v>-33.2747014278686</v>
      </c>
      <c r="D720">
        <f t="shared" si="44"/>
        <v>-66.549402855737199</v>
      </c>
      <c r="E720">
        <v>44.060379713065302</v>
      </c>
      <c r="F720">
        <f t="shared" si="47"/>
        <v>7.6576434589151958</v>
      </c>
      <c r="G720">
        <f t="shared" si="45"/>
        <v>396.5434174175877</v>
      </c>
      <c r="H720">
        <v>53.013333855512997</v>
      </c>
      <c r="AL720">
        <f t="shared" si="46"/>
        <v>73.304179918963229</v>
      </c>
    </row>
    <row r="721" spans="1:38">
      <c r="A721">
        <v>215700</v>
      </c>
      <c r="B721" s="3">
        <v>475</v>
      </c>
      <c r="C721">
        <v>38.871561615563898</v>
      </c>
      <c r="D721">
        <f t="shared" si="44"/>
        <v>77.743123231127797</v>
      </c>
      <c r="E721">
        <v>44.1388313421307</v>
      </c>
      <c r="F721">
        <f t="shared" si="47"/>
        <v>7.8451629065398265E-2</v>
      </c>
      <c r="G721">
        <f t="shared" si="45"/>
        <v>397.24948207917629</v>
      </c>
      <c r="H721">
        <v>52.527591962348097</v>
      </c>
      <c r="AL721">
        <f t="shared" si="46"/>
        <v>73.443297943994907</v>
      </c>
    </row>
    <row r="722" spans="1:38">
      <c r="A722">
        <v>216000</v>
      </c>
      <c r="B722" s="3">
        <v>561</v>
      </c>
      <c r="C722">
        <v>55.7826291092682</v>
      </c>
      <c r="D722">
        <f t="shared" si="44"/>
        <v>111.5652582185364</v>
      </c>
      <c r="E722">
        <v>49.936267368146098</v>
      </c>
      <c r="F722">
        <f t="shared" si="47"/>
        <v>5.7974360260153972</v>
      </c>
      <c r="G722">
        <f t="shared" si="45"/>
        <v>449.42640631331489</v>
      </c>
      <c r="H722">
        <v>48.748422397858199</v>
      </c>
      <c r="AL722">
        <f t="shared" si="46"/>
        <v>83.823495517067755</v>
      </c>
    </row>
    <row r="723" spans="1:38">
      <c r="A723">
        <v>216300</v>
      </c>
      <c r="B723" s="3">
        <v>459</v>
      </c>
      <c r="C723">
        <v>-8.8177073436966094</v>
      </c>
      <c r="D723">
        <f t="shared" si="44"/>
        <v>-17.635414687393219</v>
      </c>
      <c r="E723">
        <v>52.958936458513001</v>
      </c>
      <c r="F723">
        <f t="shared" si="47"/>
        <v>3.0226690903669038</v>
      </c>
      <c r="G723">
        <f t="shared" si="45"/>
        <v>476.63042812661701</v>
      </c>
      <c r="H723">
        <v>47.135521151111199</v>
      </c>
      <c r="AL723">
        <f t="shared" si="46"/>
        <v>89.313493715457028</v>
      </c>
    </row>
    <row r="724" spans="1:38">
      <c r="A724">
        <v>216600</v>
      </c>
      <c r="B724" s="3">
        <v>445</v>
      </c>
      <c r="C724">
        <v>-12.2284703356636</v>
      </c>
      <c r="D724">
        <f t="shared" si="44"/>
        <v>-24.4569406713272</v>
      </c>
      <c r="E724">
        <v>52.1611379289848</v>
      </c>
      <c r="F724">
        <f t="shared" si="47"/>
        <v>0.79779852952820107</v>
      </c>
      <c r="G724">
        <f t="shared" si="45"/>
        <v>469.45024136086317</v>
      </c>
      <c r="H724">
        <v>47.965208536130199</v>
      </c>
      <c r="AL724">
        <f t="shared" si="46"/>
        <v>87.859281271111414</v>
      </c>
    </row>
    <row r="725" spans="1:38">
      <c r="A725">
        <v>216900</v>
      </c>
      <c r="B725" s="3">
        <v>407</v>
      </c>
      <c r="C725">
        <v>-22.767948192884202</v>
      </c>
      <c r="D725">
        <f t="shared" si="44"/>
        <v>-45.535896385768403</v>
      </c>
      <c r="E725">
        <v>50.281124768734202</v>
      </c>
      <c r="F725">
        <f t="shared" si="47"/>
        <v>1.8800131602505985</v>
      </c>
      <c r="G725">
        <f t="shared" si="45"/>
        <v>452.53012291860784</v>
      </c>
      <c r="H725">
        <v>49.359140937739099</v>
      </c>
      <c r="AL725">
        <f t="shared" si="46"/>
        <v>84.447150730891266</v>
      </c>
    </row>
    <row r="726" spans="1:38">
      <c r="A726">
        <v>217200</v>
      </c>
      <c r="B726" s="3">
        <v>163</v>
      </c>
      <c r="C726">
        <v>-78.328642293722197</v>
      </c>
      <c r="D726">
        <f t="shared" si="44"/>
        <v>-156.65728458744439</v>
      </c>
      <c r="E726">
        <v>36.365508511774202</v>
      </c>
      <c r="F726">
        <f t="shared" si="47"/>
        <v>13.91561625696</v>
      </c>
      <c r="G726">
        <f t="shared" si="45"/>
        <v>327.2895766059678</v>
      </c>
      <c r="H726">
        <v>54.2277775235764</v>
      </c>
      <c r="AL726">
        <f t="shared" si="46"/>
        <v>59.83381616655408</v>
      </c>
    </row>
    <row r="727" spans="1:38">
      <c r="A727">
        <v>217500</v>
      </c>
      <c r="B727" s="3">
        <v>112</v>
      </c>
      <c r="C727">
        <v>-56.509253803442498</v>
      </c>
      <c r="D727">
        <f t="shared" si="44"/>
        <v>-113.018507606885</v>
      </c>
      <c r="E727">
        <v>25.001869130469601</v>
      </c>
      <c r="F727">
        <f t="shared" si="47"/>
        <v>11.363639381304601</v>
      </c>
      <c r="G727">
        <f t="shared" si="45"/>
        <v>225.01682217422641</v>
      </c>
      <c r="H727">
        <v>59.263488357856097</v>
      </c>
      <c r="AL727">
        <f t="shared" si="46"/>
        <v>40.574405727499311</v>
      </c>
    </row>
    <row r="728" spans="1:38">
      <c r="A728">
        <v>217800</v>
      </c>
      <c r="B728" s="3">
        <v>111</v>
      </c>
      <c r="C728">
        <v>-23.363922410306198</v>
      </c>
      <c r="D728">
        <f t="shared" si="44"/>
        <v>-46.727844820612397</v>
      </c>
      <c r="E728">
        <v>17.525220786753099</v>
      </c>
      <c r="F728">
        <f t="shared" si="47"/>
        <v>7.4766483437165014</v>
      </c>
      <c r="G728">
        <f t="shared" si="45"/>
        <v>157.72698708077789</v>
      </c>
      <c r="H728">
        <v>62.216419026683802</v>
      </c>
      <c r="AL728">
        <f t="shared" si="46"/>
        <v>28.314723950666586</v>
      </c>
    </row>
    <row r="729" spans="1:38">
      <c r="A729">
        <v>218100</v>
      </c>
      <c r="B729" s="3">
        <v>111</v>
      </c>
      <c r="C729">
        <v>-3.23175703570144</v>
      </c>
      <c r="D729">
        <f t="shared" si="44"/>
        <v>-6.46351407140288</v>
      </c>
      <c r="E729" s="17">
        <v>13.0514592592348</v>
      </c>
      <c r="F729">
        <f t="shared" si="47"/>
        <v>4.4737615275182989</v>
      </c>
      <c r="G729">
        <f t="shared" si="45"/>
        <v>117.46313333311321</v>
      </c>
      <c r="H729">
        <v>63.168072711040502</v>
      </c>
      <c r="AL729">
        <f t="shared" si="46"/>
        <v>21.13531694819461</v>
      </c>
    </row>
    <row r="730" spans="1:38">
      <c r="A730">
        <v>218400</v>
      </c>
      <c r="B730" s="3">
        <v>111</v>
      </c>
      <c r="C730">
        <v>7.9453696828963896</v>
      </c>
      <c r="D730">
        <f t="shared" si="44"/>
        <v>15.890739365792779</v>
      </c>
      <c r="E730" s="17">
        <v>10.5676706375182</v>
      </c>
      <c r="F730">
        <f t="shared" si="47"/>
        <v>2.4837886217166005</v>
      </c>
      <c r="G730">
        <f t="shared" si="45"/>
        <v>95.109035737663802</v>
      </c>
      <c r="H730">
        <v>62.940795941523596</v>
      </c>
      <c r="AL730">
        <f t="shared" si="46"/>
        <v>17.199918619331438</v>
      </c>
    </row>
    <row r="731" spans="1:38">
      <c r="A731">
        <v>218700</v>
      </c>
      <c r="B731" s="3">
        <v>111</v>
      </c>
      <c r="C731">
        <v>13.5499133770416</v>
      </c>
      <c r="D731">
        <f t="shared" si="44"/>
        <v>27.0998267540832</v>
      </c>
      <c r="E731" s="17">
        <v>9.3222210078514909</v>
      </c>
      <c r="F731">
        <f t="shared" si="47"/>
        <v>1.2454496296667088</v>
      </c>
      <c r="G731">
        <f t="shared" si="45"/>
        <v>83.899989070663423</v>
      </c>
      <c r="H731">
        <v>62.0821445574365</v>
      </c>
      <c r="AL731">
        <f t="shared" si="46"/>
        <v>15.240169264698226</v>
      </c>
    </row>
    <row r="732" spans="1:38">
      <c r="A732">
        <v>219000</v>
      </c>
      <c r="B732" s="3">
        <v>110</v>
      </c>
      <c r="C732">
        <v>15.443601760924</v>
      </c>
      <c r="D732">
        <f t="shared" si="44"/>
        <v>30.887203521848001</v>
      </c>
      <c r="E732" s="17">
        <v>8.7902908393130605</v>
      </c>
      <c r="F732">
        <f t="shared" si="47"/>
        <v>0.53193016853843034</v>
      </c>
      <c r="G732">
        <f t="shared" si="45"/>
        <v>79.112617553817543</v>
      </c>
      <c r="H732">
        <v>60.945523605204301</v>
      </c>
      <c r="AL732">
        <f t="shared" si="46"/>
        <v>14.405927394411814</v>
      </c>
    </row>
    <row r="733" spans="1:38">
      <c r="A733">
        <v>219300</v>
      </c>
      <c r="B733" s="3">
        <v>110</v>
      </c>
      <c r="C733">
        <v>15.9580493137621</v>
      </c>
      <c r="D733">
        <f t="shared" si="44"/>
        <v>31.9160986275242</v>
      </c>
      <c r="E733" s="17">
        <v>8.6759682018873292</v>
      </c>
      <c r="F733">
        <f t="shared" si="47"/>
        <v>0.11432263742573134</v>
      </c>
      <c r="G733">
        <f t="shared" si="45"/>
        <v>78.083713816985963</v>
      </c>
      <c r="H733">
        <v>59.720046643767297</v>
      </c>
      <c r="AL733">
        <f t="shared" si="46"/>
        <v>14.226847873653847</v>
      </c>
    </row>
    <row r="734" spans="1:38">
      <c r="A734">
        <v>219600</v>
      </c>
      <c r="B734" s="3">
        <v>110</v>
      </c>
      <c r="C734">
        <v>15.330435906896099</v>
      </c>
      <c r="D734">
        <f t="shared" si="44"/>
        <v>30.660871813792198</v>
      </c>
      <c r="E734" s="17">
        <v>8.81543643942112</v>
      </c>
      <c r="F734">
        <f t="shared" si="47"/>
        <v>0.13946823753379078</v>
      </c>
      <c r="G734">
        <f t="shared" si="45"/>
        <v>79.33892795479008</v>
      </c>
      <c r="H734">
        <v>58.503229031096602</v>
      </c>
      <c r="AL734">
        <f t="shared" si="46"/>
        <v>14.445326717524098</v>
      </c>
    </row>
    <row r="735" spans="1:38">
      <c r="A735">
        <v>219900</v>
      </c>
      <c r="B735" s="3">
        <v>119</v>
      </c>
      <c r="C735">
        <v>17.4275078273714</v>
      </c>
      <c r="D735">
        <f t="shared" si="44"/>
        <v>34.8550156547428</v>
      </c>
      <c r="E735" s="17">
        <v>9.3494148235902408</v>
      </c>
      <c r="F735">
        <f t="shared" si="47"/>
        <v>0.5339783841691208</v>
      </c>
      <c r="G735">
        <f t="shared" si="45"/>
        <v>84.144733412312164</v>
      </c>
      <c r="H735">
        <v>57.217742674926797</v>
      </c>
      <c r="AL735">
        <f t="shared" si="46"/>
        <v>15.282862598880724</v>
      </c>
    </row>
    <row r="736" spans="1:38">
      <c r="A736">
        <v>220200</v>
      </c>
      <c r="B736" s="3">
        <v>184</v>
      </c>
      <c r="C736">
        <v>38.178778754463501</v>
      </c>
      <c r="D736">
        <f t="shared" si="44"/>
        <v>76.357557508927002</v>
      </c>
      <c r="E736" s="17">
        <v>11.9601958111614</v>
      </c>
      <c r="F736">
        <f t="shared" si="47"/>
        <v>2.6107809875711592</v>
      </c>
      <c r="G736">
        <f t="shared" si="45"/>
        <v>107.6417623004526</v>
      </c>
      <c r="H736">
        <v>54.960483288919299</v>
      </c>
      <c r="AL736">
        <f t="shared" si="46"/>
        <v>19.401838320569812</v>
      </c>
    </row>
    <row r="737" spans="1:38">
      <c r="A737">
        <v>220500</v>
      </c>
      <c r="B737" s="3">
        <v>166</v>
      </c>
      <c r="C737">
        <v>16.712043049212902</v>
      </c>
      <c r="D737">
        <f t="shared" si="44"/>
        <v>33.424086098425803</v>
      </c>
      <c r="E737" s="17">
        <v>14.7305995553942</v>
      </c>
      <c r="F737">
        <f t="shared" si="47"/>
        <v>2.7704037442327998</v>
      </c>
      <c r="G737">
        <f t="shared" si="45"/>
        <v>132.5753959985478</v>
      </c>
      <c r="H737">
        <v>52.899059059282699</v>
      </c>
      <c r="AL737">
        <f t="shared" si="46"/>
        <v>23.816245904708797</v>
      </c>
    </row>
    <row r="738" spans="1:38">
      <c r="A738">
        <v>220800</v>
      </c>
      <c r="B738" s="3">
        <v>133</v>
      </c>
      <c r="C738">
        <v>-1.42383523793903</v>
      </c>
      <c r="D738">
        <f t="shared" si="44"/>
        <v>-2.84767047587806</v>
      </c>
      <c r="E738">
        <v>15.094139390599301</v>
      </c>
      <c r="F738">
        <f t="shared" si="47"/>
        <v>0.36353983520510091</v>
      </c>
      <c r="G738">
        <f t="shared" si="45"/>
        <v>135.8472545153937</v>
      </c>
      <c r="H738">
        <v>52.374504249067797</v>
      </c>
      <c r="AL738">
        <f t="shared" si="46"/>
        <v>24.39884824728852</v>
      </c>
    </row>
    <row r="739" spans="1:38">
      <c r="A739">
        <v>221100</v>
      </c>
      <c r="B739" s="3">
        <v>163</v>
      </c>
      <c r="C739">
        <v>12.0760145560045</v>
      </c>
      <c r="D739">
        <f t="shared" si="44"/>
        <v>24.152029112009</v>
      </c>
      <c r="E739">
        <v>15.4274737505333</v>
      </c>
      <c r="F739">
        <f t="shared" si="47"/>
        <v>0.33333435993399974</v>
      </c>
      <c r="G739">
        <f t="shared" si="45"/>
        <v>138.84726375479971</v>
      </c>
      <c r="H739">
        <v>51.906002819181602</v>
      </c>
      <c r="AL739">
        <f t="shared" si="46"/>
        <v>24.933723176991986</v>
      </c>
    </row>
    <row r="740" spans="1:38">
      <c r="A740">
        <v>221400</v>
      </c>
      <c r="B740" s="3">
        <v>177</v>
      </c>
      <c r="C740">
        <v>12.8265584840474</v>
      </c>
      <c r="D740">
        <f t="shared" si="44"/>
        <v>25.6531169680948</v>
      </c>
      <c r="E740">
        <v>16.8162345243049</v>
      </c>
      <c r="F740">
        <f t="shared" si="47"/>
        <v>1.3887607737715992</v>
      </c>
      <c r="G740">
        <f t="shared" si="45"/>
        <v>151.34611071874409</v>
      </c>
      <c r="H740">
        <v>50.931532290889301</v>
      </c>
      <c r="AL740">
        <f t="shared" si="46"/>
        <v>27.169150400125055</v>
      </c>
    </row>
    <row r="741" spans="1:38">
      <c r="A741">
        <v>221700</v>
      </c>
      <c r="B741" s="3">
        <v>303</v>
      </c>
      <c r="C741">
        <v>53.984886432912901</v>
      </c>
      <c r="D741">
        <f t="shared" si="44"/>
        <v>107.9697728658258</v>
      </c>
      <c r="E741">
        <v>21.669764795884301</v>
      </c>
      <c r="F741">
        <f t="shared" si="47"/>
        <v>4.8535302715794018</v>
      </c>
      <c r="G741">
        <f t="shared" si="45"/>
        <v>195.02788316295872</v>
      </c>
      <c r="H741">
        <v>48.145687253017897</v>
      </c>
      <c r="AL741">
        <f t="shared" si="46"/>
        <v>35.07026831611762</v>
      </c>
    </row>
    <row r="742" spans="1:38">
      <c r="A742">
        <v>222000</v>
      </c>
      <c r="B742" s="3">
        <v>340</v>
      </c>
      <c r="C742">
        <v>40.712797742560497</v>
      </c>
      <c r="D742">
        <f t="shared" si="44"/>
        <v>81.425595485120994</v>
      </c>
      <c r="E742">
        <v>28.730196397664699</v>
      </c>
      <c r="F742">
        <f t="shared" si="47"/>
        <v>7.0604316017803974</v>
      </c>
      <c r="G742">
        <f t="shared" si="45"/>
        <v>258.5717675789823</v>
      </c>
      <c r="H742">
        <v>44.472552458194798</v>
      </c>
      <c r="AL742">
        <f t="shared" si="46"/>
        <v>46.810026933855482</v>
      </c>
    </row>
    <row r="743" spans="1:38">
      <c r="A743">
        <v>222300</v>
      </c>
      <c r="B743" s="3">
        <v>340</v>
      </c>
      <c r="C743">
        <v>17.705986054604601</v>
      </c>
      <c r="D743">
        <f t="shared" si="44"/>
        <v>35.411972109209202</v>
      </c>
      <c r="E743">
        <v>33.842799372496302</v>
      </c>
      <c r="F743">
        <f t="shared" si="47"/>
        <v>5.1126029748316029</v>
      </c>
      <c r="G743">
        <f t="shared" si="45"/>
        <v>304.58519435246671</v>
      </c>
      <c r="H743">
        <v>42.269550088393302</v>
      </c>
      <c r="AL743">
        <f t="shared" si="46"/>
        <v>55.493033960768507</v>
      </c>
    </row>
    <row r="744" spans="1:38">
      <c r="A744">
        <v>222600</v>
      </c>
      <c r="B744" s="3">
        <v>337</v>
      </c>
      <c r="C744">
        <v>2.9640244548500099</v>
      </c>
      <c r="D744">
        <f t="shared" si="44"/>
        <v>5.9280489097000197</v>
      </c>
      <c r="E744">
        <v>36.7854112722694</v>
      </c>
      <c r="F744">
        <f t="shared" si="47"/>
        <v>2.9426118997730981</v>
      </c>
      <c r="G744">
        <f t="shared" si="45"/>
        <v>331.06870145042461</v>
      </c>
      <c r="H744">
        <v>41.517302006673702</v>
      </c>
      <c r="AL744">
        <f t="shared" si="46"/>
        <v>60.559949140200033</v>
      </c>
    </row>
    <row r="745" spans="1:38">
      <c r="A745">
        <v>222900</v>
      </c>
      <c r="B745" s="3">
        <v>334</v>
      </c>
      <c r="C745">
        <v>-5.4289350801512404</v>
      </c>
      <c r="D745">
        <f t="shared" si="44"/>
        <v>-10.857870160302481</v>
      </c>
      <c r="E745">
        <v>38.317147864587199</v>
      </c>
      <c r="F745">
        <f t="shared" si="47"/>
        <v>1.5317365923177988</v>
      </c>
      <c r="G745">
        <f t="shared" si="45"/>
        <v>344.85433078128477</v>
      </c>
      <c r="H745">
        <v>41.644739694133698</v>
      </c>
      <c r="AL745">
        <f t="shared" si="46"/>
        <v>63.217505896988378</v>
      </c>
    </row>
    <row r="746" spans="1:38">
      <c r="A746">
        <v>223200</v>
      </c>
      <c r="B746" s="3">
        <v>405</v>
      </c>
      <c r="C746">
        <v>18.112530324482901</v>
      </c>
      <c r="D746">
        <f t="shared" si="44"/>
        <v>36.225060648965801</v>
      </c>
      <c r="E746">
        <v>40.9744059693003</v>
      </c>
      <c r="F746">
        <f t="shared" si="47"/>
        <v>2.657258104713101</v>
      </c>
      <c r="G746">
        <f t="shared" si="45"/>
        <v>368.76965372370267</v>
      </c>
      <c r="H746">
        <v>41.061784032257002</v>
      </c>
      <c r="AL746">
        <f t="shared" si="46"/>
        <v>67.860390988398564</v>
      </c>
    </row>
    <row r="747" spans="1:38">
      <c r="A747">
        <v>223500</v>
      </c>
      <c r="B747" s="3">
        <v>483</v>
      </c>
      <c r="C747">
        <v>33.340564556899999</v>
      </c>
      <c r="D747">
        <f t="shared" si="44"/>
        <v>66.681129113799997</v>
      </c>
      <c r="E747">
        <v>46.256884893443697</v>
      </c>
      <c r="F747">
        <f t="shared" si="47"/>
        <v>5.2824789241433976</v>
      </c>
      <c r="G747">
        <f t="shared" si="45"/>
        <v>416.3119640409933</v>
      </c>
      <c r="H747">
        <v>38.986581149025803</v>
      </c>
      <c r="AL747">
        <f t="shared" si="46"/>
        <v>77.212841193573311</v>
      </c>
    </row>
    <row r="748" spans="1:38">
      <c r="A748">
        <v>223800</v>
      </c>
      <c r="B748" s="3">
        <v>491</v>
      </c>
      <c r="C748">
        <v>14.0702492152076</v>
      </c>
      <c r="D748">
        <f t="shared" si="44"/>
        <v>28.140498430415199</v>
      </c>
      <c r="E748">
        <v>51.428067758874903</v>
      </c>
      <c r="F748">
        <f t="shared" si="47"/>
        <v>5.1711828654312058</v>
      </c>
      <c r="G748">
        <f t="shared" si="45"/>
        <v>462.85260982987415</v>
      </c>
      <c r="H748">
        <v>37.196145166402999</v>
      </c>
      <c r="AL748">
        <f t="shared" si="46"/>
        <v>86.526336437817321</v>
      </c>
    </row>
    <row r="749" spans="1:38">
      <c r="A749">
        <v>224100</v>
      </c>
      <c r="B749" s="3">
        <v>489</v>
      </c>
      <c r="C749">
        <v>-1.3868978074838101</v>
      </c>
      <c r="D749">
        <f t="shared" si="44"/>
        <v>-2.7737956149676202</v>
      </c>
      <c r="E749">
        <v>54.640689655942303</v>
      </c>
      <c r="F749">
        <f t="shared" si="47"/>
        <v>3.2126218970674003</v>
      </c>
      <c r="G749">
        <f t="shared" si="45"/>
        <v>491.76620690348074</v>
      </c>
      <c r="H749">
        <v>36.7550620895517</v>
      </c>
      <c r="AL749">
        <f t="shared" si="46"/>
        <v>92.391157488221594</v>
      </c>
    </row>
    <row r="750" spans="1:38">
      <c r="A750">
        <v>224400</v>
      </c>
      <c r="B750" s="3">
        <v>495</v>
      </c>
      <c r="C750">
        <v>-7.1854482262608199</v>
      </c>
      <c r="D750">
        <f t="shared" si="44"/>
        <v>-14.37089645252164</v>
      </c>
      <c r="E750">
        <v>56.595833007065004</v>
      </c>
      <c r="F750">
        <f t="shared" si="47"/>
        <v>1.9551433511227003</v>
      </c>
      <c r="G750">
        <f t="shared" si="45"/>
        <v>509.36249706358501</v>
      </c>
      <c r="H750">
        <v>37.110276493368403</v>
      </c>
      <c r="AL750">
        <f t="shared" si="46"/>
        <v>95.989929217421363</v>
      </c>
    </row>
    <row r="751" spans="1:38">
      <c r="A751">
        <v>224700</v>
      </c>
      <c r="B751" s="3">
        <v>431</v>
      </c>
      <c r="C751">
        <v>-37.207765456299803</v>
      </c>
      <c r="D751">
        <f t="shared" si="44"/>
        <v>-74.415530912599607</v>
      </c>
      <c r="E751">
        <v>56.156523942193502</v>
      </c>
      <c r="F751">
        <f t="shared" si="47"/>
        <v>0.43930906487150168</v>
      </c>
      <c r="G751">
        <f t="shared" si="45"/>
        <v>505.40871547974155</v>
      </c>
      <c r="H751">
        <v>38.937613915357304</v>
      </c>
      <c r="AL751">
        <f t="shared" si="46"/>
        <v>95.179359177563285</v>
      </c>
    </row>
    <row r="752" spans="1:38">
      <c r="A752">
        <v>225000</v>
      </c>
      <c r="B752" s="3">
        <v>320</v>
      </c>
      <c r="C752">
        <v>-71.066693203588997</v>
      </c>
      <c r="D752">
        <f t="shared" si="44"/>
        <v>-142.13338640717799</v>
      </c>
      <c r="E752">
        <v>51.347587556191002</v>
      </c>
      <c r="F752">
        <f t="shared" si="47"/>
        <v>4.8089363860025003</v>
      </c>
      <c r="G752">
        <f t="shared" si="45"/>
        <v>462.12828800571901</v>
      </c>
      <c r="H752">
        <v>43.234257973530397</v>
      </c>
      <c r="AL752">
        <f t="shared" si="46"/>
        <v>86.38019039771477</v>
      </c>
    </row>
    <row r="753" spans="1:38">
      <c r="A753">
        <v>225300</v>
      </c>
      <c r="B753" s="3">
        <v>504</v>
      </c>
      <c r="C753">
        <v>26.208831976284401</v>
      </c>
      <c r="D753">
        <f t="shared" si="44"/>
        <v>52.417663952568802</v>
      </c>
      <c r="E753">
        <v>50.174695151163</v>
      </c>
      <c r="F753">
        <f t="shared" si="47"/>
        <v>1.1728924050280014</v>
      </c>
      <c r="G753">
        <f t="shared" si="45"/>
        <v>451.57225636046701</v>
      </c>
      <c r="H753">
        <v>44.626173287585203</v>
      </c>
      <c r="AL753">
        <f t="shared" si="46"/>
        <v>84.254604542271949</v>
      </c>
    </row>
    <row r="754" spans="1:38">
      <c r="A754">
        <v>225600</v>
      </c>
      <c r="B754" s="3">
        <v>509</v>
      </c>
      <c r="C754">
        <v>12.960666559462</v>
      </c>
      <c r="D754">
        <f t="shared" si="44"/>
        <v>25.921333118924</v>
      </c>
      <c r="E754">
        <v>53.674574835665702</v>
      </c>
      <c r="F754">
        <f t="shared" si="47"/>
        <v>3.4998796845027016</v>
      </c>
      <c r="G754">
        <f t="shared" si="45"/>
        <v>483.07117352099129</v>
      </c>
      <c r="H754">
        <v>43.140691047032099</v>
      </c>
      <c r="AL754">
        <f t="shared" si="46"/>
        <v>90.621113576367023</v>
      </c>
    </row>
    <row r="755" spans="1:38">
      <c r="A755">
        <v>225900</v>
      </c>
      <c r="B755" s="3">
        <v>494</v>
      </c>
      <c r="C755">
        <v>-3.0044293746516999</v>
      </c>
      <c r="D755">
        <f t="shared" si="44"/>
        <v>-6.0088587493033998</v>
      </c>
      <c r="E755">
        <v>55.555694312135003</v>
      </c>
      <c r="F755">
        <f t="shared" si="47"/>
        <v>1.8811194764693013</v>
      </c>
      <c r="G755">
        <f t="shared" si="45"/>
        <v>500.00124880921504</v>
      </c>
      <c r="H755">
        <v>42.807625674861001</v>
      </c>
      <c r="AL755">
        <f t="shared" si="46"/>
        <v>94.072594860270641</v>
      </c>
    </row>
    <row r="756" spans="1:38">
      <c r="A756">
        <v>226200</v>
      </c>
      <c r="B756" s="3">
        <v>509</v>
      </c>
      <c r="C756">
        <v>-0.64706165924423698</v>
      </c>
      <c r="D756">
        <f t="shared" si="44"/>
        <v>-1.294123318488474</v>
      </c>
      <c r="E756">
        <v>56.698384082177803</v>
      </c>
      <c r="F756">
        <f t="shared" si="47"/>
        <v>1.1426897700428</v>
      </c>
      <c r="G756">
        <f t="shared" si="45"/>
        <v>510.28545673960025</v>
      </c>
      <c r="H756">
        <v>42.9420791548498</v>
      </c>
      <c r="AL756">
        <f t="shared" si="46"/>
        <v>96.179308921030739</v>
      </c>
    </row>
    <row r="757" spans="1:38">
      <c r="A757">
        <v>226500</v>
      </c>
      <c r="B757" s="3">
        <v>545</v>
      </c>
      <c r="C757">
        <v>8.9077961474619602</v>
      </c>
      <c r="D757">
        <f t="shared" si="44"/>
        <v>17.81559229492392</v>
      </c>
      <c r="E757">
        <v>58.574955822249201</v>
      </c>
      <c r="F757">
        <f t="shared" si="47"/>
        <v>1.8765717400713982</v>
      </c>
      <c r="G757">
        <f t="shared" si="45"/>
        <v>527.17460240024286</v>
      </c>
      <c r="H757">
        <v>42.587404966233201</v>
      </c>
      <c r="AL757">
        <f t="shared" si="46"/>
        <v>99.655610361586724</v>
      </c>
    </row>
    <row r="758" spans="1:38">
      <c r="A758">
        <v>226800</v>
      </c>
      <c r="B758" s="3">
        <v>545</v>
      </c>
      <c r="C758">
        <v>0.27030297612720799</v>
      </c>
      <c r="D758">
        <f t="shared" si="44"/>
        <v>0.54060595225441599</v>
      </c>
      <c r="E758">
        <v>60.494421791617398</v>
      </c>
      <c r="F758">
        <f t="shared" si="47"/>
        <v>1.919465969368197</v>
      </c>
      <c r="G758">
        <f t="shared" si="45"/>
        <v>544.44979612455654</v>
      </c>
      <c r="H758">
        <v>42.2588551571382</v>
      </c>
      <c r="AL758">
        <f t="shared" si="46"/>
        <v>103.23268110072371</v>
      </c>
    </row>
    <row r="759" spans="1:38">
      <c r="A759">
        <v>227100</v>
      </c>
      <c r="B759" s="3">
        <v>543</v>
      </c>
      <c r="C759">
        <v>-5.6169102880712698</v>
      </c>
      <c r="D759">
        <f t="shared" si="44"/>
        <v>-11.23382057614254</v>
      </c>
      <c r="E759">
        <v>61.580430182701299</v>
      </c>
      <c r="F759">
        <f t="shared" si="47"/>
        <v>1.0860083910839009</v>
      </c>
      <c r="G759">
        <f t="shared" si="45"/>
        <v>554.22387164431166</v>
      </c>
      <c r="H759">
        <v>42.487033198595903</v>
      </c>
      <c r="AL759">
        <f t="shared" si="46"/>
        <v>105.26608570482803</v>
      </c>
    </row>
    <row r="760" spans="1:38">
      <c r="A760">
        <v>227400</v>
      </c>
      <c r="B760" s="3">
        <v>538</v>
      </c>
      <c r="C760">
        <v>-10.003277640599601</v>
      </c>
      <c r="D760">
        <f t="shared" si="44"/>
        <v>-20.006555281199201</v>
      </c>
      <c r="E760">
        <v>61.999612382015997</v>
      </c>
      <c r="F760">
        <f t="shared" si="47"/>
        <v>0.41918219931469736</v>
      </c>
      <c r="G760">
        <f t="shared" si="45"/>
        <v>557.99651143814401</v>
      </c>
      <c r="H760">
        <v>43.109547559845502</v>
      </c>
      <c r="AL760">
        <f t="shared" si="46"/>
        <v>106.05279317560198</v>
      </c>
    </row>
    <row r="761" spans="1:38">
      <c r="A761">
        <v>227700</v>
      </c>
      <c r="B761" s="3">
        <v>542</v>
      </c>
      <c r="C761">
        <v>-8.6319482279636706</v>
      </c>
      <c r="D761">
        <f t="shared" si="44"/>
        <v>-17.263896455927341</v>
      </c>
      <c r="E761">
        <v>62.139285215809998</v>
      </c>
      <c r="F761">
        <f t="shared" si="47"/>
        <v>0.13967283379400186</v>
      </c>
      <c r="G761">
        <f t="shared" si="45"/>
        <v>559.25356694229004</v>
      </c>
      <c r="H761">
        <v>43.829919821040598</v>
      </c>
      <c r="AL761">
        <f t="shared" si="46"/>
        <v>106.3151548672914</v>
      </c>
    </row>
    <row r="762" spans="1:38">
      <c r="A762">
        <v>228000</v>
      </c>
      <c r="B762" s="3">
        <v>532</v>
      </c>
      <c r="C762">
        <v>-12.8151348119817</v>
      </c>
      <c r="D762">
        <f t="shared" si="44"/>
        <v>-25.6302696239634</v>
      </c>
      <c r="E762">
        <v>61.957816134249803</v>
      </c>
      <c r="F762">
        <f t="shared" si="47"/>
        <v>0.18146908156019492</v>
      </c>
      <c r="G762">
        <f t="shared" si="45"/>
        <v>557.62034520824818</v>
      </c>
      <c r="H762">
        <v>44.677534697241001</v>
      </c>
      <c r="AL762">
        <f t="shared" si="46"/>
        <v>105.97430521315422</v>
      </c>
    </row>
    <row r="763" spans="1:38">
      <c r="A763">
        <v>228300</v>
      </c>
      <c r="B763" s="3">
        <v>547</v>
      </c>
      <c r="C763">
        <v>-4.9731368186380998</v>
      </c>
      <c r="D763">
        <f t="shared" si="44"/>
        <v>-9.9462736372761995</v>
      </c>
      <c r="E763">
        <v>61.881750920043302</v>
      </c>
      <c r="F763">
        <f t="shared" si="47"/>
        <v>7.6065214206501253E-2</v>
      </c>
      <c r="G763">
        <f t="shared" si="45"/>
        <v>556.93575828038968</v>
      </c>
      <c r="H763">
        <v>45.343159083098499</v>
      </c>
      <c r="AL763">
        <f t="shared" si="46"/>
        <v>105.83149077014748</v>
      </c>
    </row>
    <row r="764" spans="1:38">
      <c r="A764">
        <v>228600</v>
      </c>
      <c r="B764" s="3">
        <v>620</v>
      </c>
      <c r="C764">
        <v>22.484827466800699</v>
      </c>
      <c r="D764">
        <f t="shared" si="44"/>
        <v>44.969654933601397</v>
      </c>
      <c r="E764">
        <v>63.890834946319103</v>
      </c>
      <c r="F764">
        <f t="shared" si="47"/>
        <v>2.0090840262758007</v>
      </c>
      <c r="G764">
        <f t="shared" si="45"/>
        <v>575.01751451687187</v>
      </c>
      <c r="H764">
        <v>44.567353366190503</v>
      </c>
      <c r="AL764">
        <f t="shared" si="46"/>
        <v>109.61495644523629</v>
      </c>
    </row>
    <row r="765" spans="1:38">
      <c r="A765">
        <v>228900</v>
      </c>
      <c r="B765" s="3">
        <v>458</v>
      </c>
      <c r="C765">
        <v>-53.5273978417884</v>
      </c>
      <c r="D765">
        <f t="shared" si="44"/>
        <v>-107.0547956835768</v>
      </c>
      <c r="E765">
        <v>62.783133266033097</v>
      </c>
      <c r="F765">
        <f t="shared" si="47"/>
        <v>1.1077016802860058</v>
      </c>
      <c r="G765">
        <f t="shared" si="45"/>
        <v>565.04819939429785</v>
      </c>
      <c r="H765">
        <v>46.013266799852801</v>
      </c>
      <c r="AL765">
        <f t="shared" si="46"/>
        <v>107.526035462067</v>
      </c>
    </row>
    <row r="766" spans="1:38">
      <c r="A766">
        <v>229200</v>
      </c>
      <c r="B766" s="3">
        <v>324</v>
      </c>
      <c r="C766">
        <v>-84.486388998657702</v>
      </c>
      <c r="D766">
        <f t="shared" si="44"/>
        <v>-168.9727779973154</v>
      </c>
      <c r="E766">
        <v>54.866189384601199</v>
      </c>
      <c r="F766">
        <f t="shared" si="47"/>
        <v>7.916943881431898</v>
      </c>
      <c r="G766">
        <f t="shared" si="45"/>
        <v>493.79570446141076</v>
      </c>
      <c r="H766">
        <v>51.449886186267797</v>
      </c>
      <c r="AL766">
        <f t="shared" si="46"/>
        <v>92.805087197947486</v>
      </c>
    </row>
    <row r="767" spans="1:38">
      <c r="A767">
        <v>229500</v>
      </c>
      <c r="B767" s="3">
        <v>514</v>
      </c>
      <c r="C767">
        <v>25.967224762299502</v>
      </c>
      <c r="D767">
        <f t="shared" si="44"/>
        <v>51.934449524599003</v>
      </c>
      <c r="E767">
        <v>51.339439642672303</v>
      </c>
      <c r="F767">
        <f t="shared" si="47"/>
        <v>3.5267497419288958</v>
      </c>
      <c r="G767">
        <f t="shared" si="45"/>
        <v>462.05495678405072</v>
      </c>
      <c r="H767">
        <v>53.347442504860098</v>
      </c>
      <c r="AL767">
        <f t="shared" si="46"/>
        <v>86.365396506886242</v>
      </c>
    </row>
    <row r="768" spans="1:38">
      <c r="A768">
        <v>229800</v>
      </c>
      <c r="B768" s="3">
        <v>619</v>
      </c>
      <c r="C768">
        <v>57.001148867770098</v>
      </c>
      <c r="D768">
        <f t="shared" si="44"/>
        <v>114.0022977355402</v>
      </c>
      <c r="E768">
        <v>56.109653769019403</v>
      </c>
      <c r="F768">
        <f t="shared" si="47"/>
        <v>4.7702141263470992</v>
      </c>
      <c r="G768">
        <f t="shared" si="45"/>
        <v>504.98688392117464</v>
      </c>
      <c r="H768">
        <v>49.982767342793998</v>
      </c>
      <c r="AL768">
        <f t="shared" si="46"/>
        <v>95.092945567715034</v>
      </c>
    </row>
    <row r="769" spans="1:38">
      <c r="A769">
        <v>230100</v>
      </c>
      <c r="B769" s="3">
        <v>622</v>
      </c>
      <c r="C769">
        <v>33.4738224198151</v>
      </c>
      <c r="D769">
        <f t="shared" si="44"/>
        <v>66.9476448396302</v>
      </c>
      <c r="E769">
        <v>61.6713474429882</v>
      </c>
      <c r="F769">
        <f t="shared" si="47"/>
        <v>5.5616936739687972</v>
      </c>
      <c r="G769">
        <f t="shared" si="45"/>
        <v>555.04212698689378</v>
      </c>
      <c r="H769">
        <v>46.512456430015298</v>
      </c>
      <c r="AL769">
        <f t="shared" si="46"/>
        <v>105.43662897070074</v>
      </c>
    </row>
    <row r="770" spans="1:38">
      <c r="A770">
        <v>230400</v>
      </c>
      <c r="B770" s="3">
        <v>626</v>
      </c>
      <c r="C770">
        <v>18.590202999615499</v>
      </c>
      <c r="D770">
        <f t="shared" ref="D770:D833" si="48">C770*$K$3</f>
        <v>37.180405999230999</v>
      </c>
      <c r="E770">
        <v>65.423111033100099</v>
      </c>
      <c r="F770">
        <f t="shared" si="47"/>
        <v>3.7517635901118993</v>
      </c>
      <c r="G770">
        <f t="shared" si="45"/>
        <v>588.80799929790089</v>
      </c>
      <c r="H770">
        <v>44.5251508007768</v>
      </c>
      <c r="AL770">
        <f t="shared" si="46"/>
        <v>112.51637645217512</v>
      </c>
    </row>
    <row r="771" spans="1:38">
      <c r="A771">
        <v>230700</v>
      </c>
      <c r="B771" s="3">
        <v>571</v>
      </c>
      <c r="C771">
        <v>-14.1145058041926</v>
      </c>
      <c r="D771">
        <f t="shared" si="48"/>
        <v>-28.2290116083852</v>
      </c>
      <c r="E771">
        <v>66.579843257732307</v>
      </c>
      <c r="F771">
        <f t="shared" si="47"/>
        <v>1.1567322246322078</v>
      </c>
      <c r="G771">
        <f t="shared" ref="G771:G834" si="49">E771*$J$3</f>
        <v>599.21858931959082</v>
      </c>
      <c r="H771">
        <v>44.456279074854102</v>
      </c>
      <c r="AL771">
        <f t="shared" ref="AL771:AL834" si="50">$AE$26*E771^2+$AF$26*E771+$AG$26</f>
        <v>114.71578710381834</v>
      </c>
    </row>
    <row r="772" spans="1:38">
      <c r="A772">
        <v>231000</v>
      </c>
      <c r="B772" s="3">
        <v>498</v>
      </c>
      <c r="C772">
        <v>-40.216840748716798</v>
      </c>
      <c r="D772">
        <f t="shared" si="48"/>
        <v>-80.433681497433597</v>
      </c>
      <c r="E772">
        <v>64.269371372081295</v>
      </c>
      <c r="F772">
        <f t="shared" ref="F772:F835" si="51">ABS(E772-E771)</f>
        <v>2.3104718856510118</v>
      </c>
      <c r="G772">
        <f t="shared" si="49"/>
        <v>578.42434234873167</v>
      </c>
      <c r="H772">
        <v>46.644548391718899</v>
      </c>
      <c r="AL772">
        <f t="shared" si="50"/>
        <v>110.33045159775223</v>
      </c>
    </row>
    <row r="773" spans="1:38">
      <c r="A773">
        <v>231300</v>
      </c>
      <c r="B773" s="3">
        <v>480</v>
      </c>
      <c r="C773">
        <v>-32.377626445201102</v>
      </c>
      <c r="D773">
        <f t="shared" si="48"/>
        <v>-64.755252890402204</v>
      </c>
      <c r="E773">
        <v>60.527312611021898</v>
      </c>
      <c r="F773">
        <f t="shared" si="51"/>
        <v>3.7420587610593969</v>
      </c>
      <c r="G773">
        <f t="shared" si="49"/>
        <v>544.74581349919708</v>
      </c>
      <c r="H773">
        <v>49.426254415097397</v>
      </c>
      <c r="AL773">
        <f t="shared" si="50"/>
        <v>103.29416343718444</v>
      </c>
    </row>
    <row r="774" spans="1:38">
      <c r="A774">
        <v>231600</v>
      </c>
      <c r="B774" s="3">
        <v>496</v>
      </c>
      <c r="C774">
        <v>-12.6907144726169</v>
      </c>
      <c r="D774">
        <f t="shared" si="48"/>
        <v>-25.3814289452338</v>
      </c>
      <c r="E774">
        <v>57.9302462612767</v>
      </c>
      <c r="F774">
        <f t="shared" si="51"/>
        <v>2.597066349745198</v>
      </c>
      <c r="G774">
        <f t="shared" si="49"/>
        <v>521.37221635149035</v>
      </c>
      <c r="H774">
        <v>51.106450419487501</v>
      </c>
      <c r="AL774">
        <f t="shared" si="50"/>
        <v>98.458979687788258</v>
      </c>
    </row>
    <row r="775" spans="1:38">
      <c r="A775">
        <v>231900</v>
      </c>
      <c r="B775" s="3">
        <v>497</v>
      </c>
      <c r="C775">
        <v>-6.09568686063459</v>
      </c>
      <c r="D775">
        <f t="shared" si="48"/>
        <v>-12.19137372126918</v>
      </c>
      <c r="E775">
        <v>56.575889675408703</v>
      </c>
      <c r="F775">
        <f t="shared" si="51"/>
        <v>1.3543565858679969</v>
      </c>
      <c r="G775">
        <f t="shared" si="49"/>
        <v>509.18300707867832</v>
      </c>
      <c r="H775">
        <v>51.813390075872597</v>
      </c>
      <c r="AL775">
        <f t="shared" si="50"/>
        <v>95.95310727700496</v>
      </c>
    </row>
    <row r="776" spans="1:38">
      <c r="A776">
        <v>232200</v>
      </c>
      <c r="B776" s="3">
        <v>496</v>
      </c>
      <c r="C776">
        <v>-2.6426244373507002</v>
      </c>
      <c r="D776">
        <f t="shared" si="48"/>
        <v>-5.2852488747014004</v>
      </c>
      <c r="E776">
        <v>55.697469247370798</v>
      </c>
      <c r="F776">
        <f t="shared" si="51"/>
        <v>0.87842042803790576</v>
      </c>
      <c r="G776">
        <f t="shared" si="49"/>
        <v>501.27722322633718</v>
      </c>
      <c r="H776">
        <v>52.1411313196867</v>
      </c>
      <c r="AL776">
        <f t="shared" si="50"/>
        <v>94.333562486137239</v>
      </c>
    </row>
    <row r="777" spans="1:38">
      <c r="A777">
        <v>232500</v>
      </c>
      <c r="B777" s="3">
        <v>490</v>
      </c>
      <c r="C777">
        <v>-2.3900995353885999</v>
      </c>
      <c r="D777">
        <f t="shared" si="48"/>
        <v>-4.7801990707771997</v>
      </c>
      <c r="E777">
        <v>54.974723629136797</v>
      </c>
      <c r="F777">
        <f t="shared" si="51"/>
        <v>0.72274561823400063</v>
      </c>
      <c r="G777">
        <f t="shared" si="49"/>
        <v>494.77251266223118</v>
      </c>
      <c r="H777">
        <v>52.335878480866398</v>
      </c>
      <c r="AL777">
        <f t="shared" si="50"/>
        <v>93.004419840567351</v>
      </c>
    </row>
    <row r="778" spans="1:38">
      <c r="A778">
        <v>232800</v>
      </c>
      <c r="B778" s="3">
        <v>488</v>
      </c>
      <c r="C778">
        <v>-0.57269411213170596</v>
      </c>
      <c r="D778">
        <f t="shared" si="48"/>
        <v>-1.1453882242634119</v>
      </c>
      <c r="E778">
        <v>54.348645646511599</v>
      </c>
      <c r="F778">
        <f t="shared" si="51"/>
        <v>0.62607798262519765</v>
      </c>
      <c r="G778">
        <f t="shared" si="49"/>
        <v>489.13781081860441</v>
      </c>
      <c r="H778">
        <v>52.4448329208522</v>
      </c>
      <c r="AL778">
        <f t="shared" si="50"/>
        <v>91.855520408309843</v>
      </c>
    </row>
    <row r="779" spans="1:38">
      <c r="A779">
        <v>233100</v>
      </c>
      <c r="B779" s="3">
        <v>504</v>
      </c>
      <c r="C779">
        <v>7.4450544824196099</v>
      </c>
      <c r="D779">
        <f t="shared" si="48"/>
        <v>14.89010896483922</v>
      </c>
      <c r="E779">
        <v>54.344659690885102</v>
      </c>
      <c r="F779">
        <f t="shared" si="51"/>
        <v>3.9859556264971729E-3</v>
      </c>
      <c r="G779">
        <f t="shared" si="49"/>
        <v>489.10193721796594</v>
      </c>
      <c r="H779">
        <v>52.149689089132899</v>
      </c>
      <c r="AL779">
        <f t="shared" si="50"/>
        <v>91.848213229305927</v>
      </c>
    </row>
    <row r="780" spans="1:38">
      <c r="A780">
        <v>233400</v>
      </c>
      <c r="B780" s="3">
        <v>391</v>
      </c>
      <c r="C780">
        <v>-37.8205204960679</v>
      </c>
      <c r="D780">
        <f t="shared" si="48"/>
        <v>-75.6410409921358</v>
      </c>
      <c r="E780">
        <v>51.848472788718702</v>
      </c>
      <c r="F780">
        <f t="shared" si="51"/>
        <v>2.4961869021664</v>
      </c>
      <c r="G780">
        <f t="shared" si="49"/>
        <v>466.63625509846833</v>
      </c>
      <c r="H780">
        <v>53.479450747628498</v>
      </c>
      <c r="AL780">
        <f t="shared" si="50"/>
        <v>87.290376409543228</v>
      </c>
    </row>
    <row r="781" spans="1:38">
      <c r="A781">
        <v>233700</v>
      </c>
      <c r="B781" s="3">
        <v>119</v>
      </c>
      <c r="C781">
        <v>-68.790907856900105</v>
      </c>
      <c r="D781">
        <f t="shared" si="48"/>
        <v>-137.58181571380021</v>
      </c>
      <c r="E781">
        <v>29.120969935541101</v>
      </c>
      <c r="F781">
        <f t="shared" si="51"/>
        <v>22.727502853177601</v>
      </c>
      <c r="G781">
        <f t="shared" si="49"/>
        <v>262.08872941986994</v>
      </c>
      <c r="H781">
        <v>58.581207192929199</v>
      </c>
      <c r="AL781">
        <f t="shared" si="50"/>
        <v>47.468302378669833</v>
      </c>
    </row>
    <row r="782" spans="1:38">
      <c r="A782">
        <v>234000</v>
      </c>
      <c r="B782" s="3">
        <v>106</v>
      </c>
      <c r="C782">
        <v>-33.614873016154299</v>
      </c>
      <c r="D782">
        <f t="shared" si="48"/>
        <v>-67.229746032308597</v>
      </c>
      <c r="E782">
        <v>19.2476309335831</v>
      </c>
      <c r="F782">
        <f t="shared" si="51"/>
        <v>9.8733390019580014</v>
      </c>
      <c r="G782">
        <f t="shared" si="49"/>
        <v>173.22867840224791</v>
      </c>
      <c r="H782">
        <v>62.337890154898297</v>
      </c>
      <c r="AL782">
        <f t="shared" si="50"/>
        <v>31.110025908864895</v>
      </c>
    </row>
    <row r="783" spans="1:38">
      <c r="A783">
        <v>234300</v>
      </c>
      <c r="B783" s="3">
        <v>106</v>
      </c>
      <c r="C783">
        <v>-8.5149172718212203</v>
      </c>
      <c r="D783">
        <f t="shared" si="48"/>
        <v>-17.029834543642441</v>
      </c>
      <c r="E783" s="17">
        <v>13.669932220702499</v>
      </c>
      <c r="F783">
        <f t="shared" si="51"/>
        <v>5.5776987128806006</v>
      </c>
      <c r="G783">
        <f t="shared" si="49"/>
        <v>123.02938998632249</v>
      </c>
      <c r="H783">
        <v>63.869785075361598</v>
      </c>
      <c r="AL783">
        <f t="shared" si="50"/>
        <v>22.120857431336248</v>
      </c>
    </row>
    <row r="784" spans="1:38">
      <c r="A784">
        <v>234600</v>
      </c>
      <c r="B784" s="3">
        <v>105</v>
      </c>
      <c r="C784">
        <v>5.3602089370966999</v>
      </c>
      <c r="D784">
        <f t="shared" si="48"/>
        <v>10.7204178741934</v>
      </c>
      <c r="E784" s="17">
        <v>10.475485511702001</v>
      </c>
      <c r="F784">
        <f t="shared" si="51"/>
        <v>3.1944467090004984</v>
      </c>
      <c r="G784">
        <f t="shared" si="49"/>
        <v>94.27936960531801</v>
      </c>
      <c r="H784">
        <v>63.937532147102601</v>
      </c>
      <c r="AL784">
        <f t="shared" si="50"/>
        <v>17.054551867763152</v>
      </c>
    </row>
    <row r="785" spans="1:38">
      <c r="A785">
        <v>234900</v>
      </c>
      <c r="B785" s="3">
        <v>106</v>
      </c>
      <c r="C785">
        <v>13.313632139342801</v>
      </c>
      <c r="D785">
        <f t="shared" si="48"/>
        <v>26.627264278685601</v>
      </c>
      <c r="E785" s="17">
        <v>8.8191757708994292</v>
      </c>
      <c r="F785">
        <f t="shared" si="51"/>
        <v>1.6563097408025715</v>
      </c>
      <c r="G785">
        <f t="shared" si="49"/>
        <v>79.372581938094868</v>
      </c>
      <c r="H785">
        <v>63.179592269003997</v>
      </c>
      <c r="AL785">
        <f t="shared" si="50"/>
        <v>14.451185995940502</v>
      </c>
    </row>
    <row r="786" spans="1:38">
      <c r="A786">
        <v>235200</v>
      </c>
      <c r="B786" s="3">
        <v>105</v>
      </c>
      <c r="C786">
        <v>16.121213324326501</v>
      </c>
      <c r="D786">
        <f t="shared" si="48"/>
        <v>32.242426648653002</v>
      </c>
      <c r="E786" s="17">
        <v>8.0841587195930593</v>
      </c>
      <c r="F786">
        <f t="shared" si="51"/>
        <v>0.73501705130636985</v>
      </c>
      <c r="G786">
        <f t="shared" si="49"/>
        <v>72.757428476337537</v>
      </c>
      <c r="H786">
        <v>62.022326477468901</v>
      </c>
      <c r="AL786">
        <f t="shared" si="50"/>
        <v>13.301036118384443</v>
      </c>
    </row>
    <row r="787" spans="1:38">
      <c r="A787">
        <v>235500</v>
      </c>
      <c r="B787" s="3">
        <v>105</v>
      </c>
      <c r="C787">
        <v>17.090778077359499</v>
      </c>
      <c r="D787">
        <f t="shared" si="48"/>
        <v>34.181556154718997</v>
      </c>
      <c r="E787" s="17">
        <v>7.8686989376764602</v>
      </c>
      <c r="F787">
        <f t="shared" si="51"/>
        <v>0.21545978191659909</v>
      </c>
      <c r="G787">
        <f t="shared" si="49"/>
        <v>70.818290439088145</v>
      </c>
      <c r="H787">
        <v>60.724559232867797</v>
      </c>
      <c r="AL787">
        <f t="shared" si="50"/>
        <v>12.964484962849944</v>
      </c>
    </row>
    <row r="788" spans="1:38">
      <c r="A788">
        <v>235800</v>
      </c>
      <c r="B788" s="3">
        <v>131</v>
      </c>
      <c r="C788">
        <v>26.1919536056953</v>
      </c>
      <c r="D788">
        <f t="shared" si="48"/>
        <v>52.3839072113906</v>
      </c>
      <c r="E788" s="17">
        <v>8.7350913520000493</v>
      </c>
      <c r="F788">
        <f t="shared" si="51"/>
        <v>0.86639241432358904</v>
      </c>
      <c r="G788">
        <f t="shared" si="49"/>
        <v>78.615822168000449</v>
      </c>
      <c r="H788">
        <v>58.999761234924499</v>
      </c>
      <c r="AL788">
        <f t="shared" si="50"/>
        <v>14.319451180433688</v>
      </c>
    </row>
    <row r="789" spans="1:38">
      <c r="A789">
        <v>236100</v>
      </c>
      <c r="B789" s="3">
        <v>180</v>
      </c>
      <c r="C789">
        <v>38.107588564679503</v>
      </c>
      <c r="D789">
        <f t="shared" si="48"/>
        <v>76.215177129359006</v>
      </c>
      <c r="E789" s="17">
        <v>11.5315792568011</v>
      </c>
      <c r="F789">
        <f t="shared" si="51"/>
        <v>2.7964879048010509</v>
      </c>
      <c r="G789">
        <f t="shared" si="49"/>
        <v>103.7842133112099</v>
      </c>
      <c r="H789">
        <v>56.437234769299998</v>
      </c>
      <c r="AL789">
        <f t="shared" si="50"/>
        <v>18.7228834558356</v>
      </c>
    </row>
    <row r="790" spans="1:38">
      <c r="A790">
        <v>236400</v>
      </c>
      <c r="B790" s="3">
        <v>194</v>
      </c>
      <c r="C790">
        <v>29.5440541235028</v>
      </c>
      <c r="D790">
        <f t="shared" si="48"/>
        <v>59.0881082470056</v>
      </c>
      <c r="E790" s="17">
        <v>14.990128794669801</v>
      </c>
      <c r="F790">
        <f t="shared" si="51"/>
        <v>3.4585495378687003</v>
      </c>
      <c r="G790">
        <f t="shared" si="49"/>
        <v>134.9111591520282</v>
      </c>
      <c r="H790">
        <v>53.8232438626301</v>
      </c>
      <c r="AL790">
        <f t="shared" si="50"/>
        <v>24.232083810977269</v>
      </c>
    </row>
    <row r="791" spans="1:38">
      <c r="A791">
        <v>236700</v>
      </c>
      <c r="B791" s="3">
        <v>142</v>
      </c>
      <c r="C791">
        <v>-1.13017838611869</v>
      </c>
      <c r="D791">
        <f t="shared" si="48"/>
        <v>-2.2603567722373801</v>
      </c>
      <c r="E791">
        <v>16.028885077352399</v>
      </c>
      <c r="F791">
        <f t="shared" si="51"/>
        <v>1.0387562826825985</v>
      </c>
      <c r="G791">
        <f t="shared" si="49"/>
        <v>144.25996569617161</v>
      </c>
      <c r="H791">
        <v>52.8350040858654</v>
      </c>
      <c r="AL791">
        <f t="shared" si="50"/>
        <v>25.900403773442374</v>
      </c>
    </row>
    <row r="792" spans="1:38">
      <c r="A792">
        <v>237000</v>
      </c>
      <c r="B792" s="3">
        <v>124</v>
      </c>
      <c r="C792">
        <v>-5.1816871986398798</v>
      </c>
      <c r="D792">
        <f t="shared" si="48"/>
        <v>-10.36337439727976</v>
      </c>
      <c r="E792">
        <v>14.929212583723199</v>
      </c>
      <c r="F792">
        <f t="shared" si="51"/>
        <v>1.0996724936291997</v>
      </c>
      <c r="G792">
        <f t="shared" si="49"/>
        <v>134.36291325350879</v>
      </c>
      <c r="H792">
        <v>53.096277616394602</v>
      </c>
      <c r="AL792">
        <f t="shared" si="50"/>
        <v>24.134443743531083</v>
      </c>
    </row>
    <row r="793" spans="1:38">
      <c r="A793">
        <v>237300</v>
      </c>
      <c r="B793" s="3">
        <v>145</v>
      </c>
      <c r="C793">
        <v>7.3249708576452601</v>
      </c>
      <c r="D793">
        <f t="shared" si="48"/>
        <v>14.64994171529052</v>
      </c>
      <c r="E793">
        <v>14.4832755575615</v>
      </c>
      <c r="F793">
        <f t="shared" si="51"/>
        <v>0.44593702616169928</v>
      </c>
      <c r="G793">
        <f t="shared" si="49"/>
        <v>130.3494800180535</v>
      </c>
      <c r="H793">
        <v>52.963376227321703</v>
      </c>
      <c r="AL793">
        <f t="shared" si="50"/>
        <v>23.420330788278598</v>
      </c>
    </row>
    <row r="794" spans="1:38">
      <c r="A794">
        <v>237600</v>
      </c>
      <c r="B794" s="3">
        <v>205</v>
      </c>
      <c r="C794">
        <v>28.116279685265599</v>
      </c>
      <c r="D794">
        <f t="shared" si="48"/>
        <v>56.232559370531199</v>
      </c>
      <c r="E794">
        <v>16.5296017508864</v>
      </c>
      <c r="F794">
        <f t="shared" si="51"/>
        <v>2.0463261933248997</v>
      </c>
      <c r="G794">
        <f t="shared" si="49"/>
        <v>148.7664157579776</v>
      </c>
      <c r="H794">
        <v>51.496295539096799</v>
      </c>
      <c r="AL794">
        <f t="shared" si="50"/>
        <v>26.706846352877015</v>
      </c>
    </row>
    <row r="795" spans="1:38">
      <c r="A795">
        <v>237900</v>
      </c>
      <c r="B795" s="3">
        <v>157</v>
      </c>
      <c r="C795">
        <v>-2.0821285512291801</v>
      </c>
      <c r="D795">
        <f t="shared" si="48"/>
        <v>-4.1642571024583601</v>
      </c>
      <c r="E795">
        <v>17.907081964003599</v>
      </c>
      <c r="F795">
        <f t="shared" si="51"/>
        <v>1.3774802131171988</v>
      </c>
      <c r="G795">
        <f t="shared" si="49"/>
        <v>161.16373767603238</v>
      </c>
      <c r="H795">
        <v>50.598410944024501</v>
      </c>
      <c r="AL795">
        <f t="shared" si="50"/>
        <v>28.932949964470286</v>
      </c>
    </row>
    <row r="796" spans="1:38">
      <c r="A796">
        <v>238200</v>
      </c>
      <c r="B796" s="3">
        <v>192</v>
      </c>
      <c r="C796">
        <v>12.3179296170316</v>
      </c>
      <c r="D796">
        <f t="shared" si="48"/>
        <v>24.635859234063201</v>
      </c>
      <c r="E796">
        <v>18.5959003490103</v>
      </c>
      <c r="F796">
        <f t="shared" si="51"/>
        <v>0.68881838500670156</v>
      </c>
      <c r="G796">
        <f t="shared" si="49"/>
        <v>167.36310314109269</v>
      </c>
      <c r="H796">
        <v>50.142717530737301</v>
      </c>
      <c r="AL796">
        <f t="shared" si="50"/>
        <v>30.050290699107848</v>
      </c>
    </row>
    <row r="797" spans="1:38">
      <c r="A797">
        <v>238500</v>
      </c>
      <c r="B797" s="3">
        <v>358</v>
      </c>
      <c r="C797">
        <v>68.059864695210806</v>
      </c>
      <c r="D797">
        <f t="shared" si="48"/>
        <v>136.11972939042161</v>
      </c>
      <c r="E797">
        <v>24.652989601241998</v>
      </c>
      <c r="F797">
        <f t="shared" si="51"/>
        <v>6.0570892522316981</v>
      </c>
      <c r="G797">
        <f t="shared" si="49"/>
        <v>221.87690641117797</v>
      </c>
      <c r="H797">
        <v>46.759001672284199</v>
      </c>
      <c r="AL797">
        <f t="shared" si="50"/>
        <v>39.995065228407924</v>
      </c>
    </row>
    <row r="798" spans="1:38">
      <c r="A798">
        <v>238800</v>
      </c>
      <c r="B798" s="3">
        <v>500</v>
      </c>
      <c r="C798">
        <v>65.966447048083495</v>
      </c>
      <c r="D798">
        <f t="shared" si="48"/>
        <v>131.93289409616699</v>
      </c>
      <c r="E798">
        <v>40.0173666464555</v>
      </c>
      <c r="F798">
        <f t="shared" si="51"/>
        <v>15.364377045213502</v>
      </c>
      <c r="G798">
        <f t="shared" si="49"/>
        <v>360.15629981809951</v>
      </c>
      <c r="H798">
        <v>41.202350744580897</v>
      </c>
      <c r="AL798">
        <f t="shared" si="50"/>
        <v>66.183448676215264</v>
      </c>
    </row>
    <row r="799" spans="1:38">
      <c r="A799">
        <v>239100</v>
      </c>
      <c r="B799" s="3">
        <v>511</v>
      </c>
      <c r="C799">
        <v>35.1678389135608</v>
      </c>
      <c r="D799">
        <f t="shared" si="48"/>
        <v>70.3356778271216</v>
      </c>
      <c r="E799">
        <v>48.961986052046903</v>
      </c>
      <c r="F799">
        <f t="shared" si="51"/>
        <v>8.9446194055914034</v>
      </c>
      <c r="G799">
        <f t="shared" si="49"/>
        <v>440.65787446842211</v>
      </c>
      <c r="H799">
        <v>37.255797698312897</v>
      </c>
      <c r="AL799">
        <f t="shared" si="50"/>
        <v>82.065321128889593</v>
      </c>
    </row>
    <row r="800" spans="1:38">
      <c r="A800">
        <v>239400</v>
      </c>
      <c r="B800" s="3">
        <v>526</v>
      </c>
      <c r="C800">
        <v>16.821680093380898</v>
      </c>
      <c r="D800">
        <f t="shared" si="48"/>
        <v>33.643360186761797</v>
      </c>
      <c r="E800">
        <v>54.705400139995703</v>
      </c>
      <c r="F800">
        <f t="shared" si="51"/>
        <v>5.7434140879487998</v>
      </c>
      <c r="G800">
        <f t="shared" si="49"/>
        <v>492.34860125996136</v>
      </c>
      <c r="H800">
        <v>35.279491045301903</v>
      </c>
      <c r="AL800">
        <f t="shared" si="50"/>
        <v>92.509910315220907</v>
      </c>
    </row>
    <row r="801" spans="1:38">
      <c r="A801">
        <v>239700</v>
      </c>
      <c r="B801" s="3">
        <v>524</v>
      </c>
      <c r="C801">
        <v>-0.91771896358137595</v>
      </c>
      <c r="D801">
        <f t="shared" si="48"/>
        <v>-1.8354379271627519</v>
      </c>
      <c r="E801">
        <v>58.425182650221601</v>
      </c>
      <c r="F801">
        <f t="shared" si="51"/>
        <v>3.7197825102258975</v>
      </c>
      <c r="G801">
        <f t="shared" si="49"/>
        <v>525.82664385199439</v>
      </c>
      <c r="H801">
        <v>34.719144439444698</v>
      </c>
      <c r="AL801">
        <f t="shared" si="50"/>
        <v>99.377403015373488</v>
      </c>
    </row>
    <row r="802" spans="1:38">
      <c r="A802">
        <v>240000</v>
      </c>
      <c r="B802" s="3">
        <v>511</v>
      </c>
      <c r="C802">
        <v>-15.467381112753699</v>
      </c>
      <c r="D802">
        <f t="shared" si="48"/>
        <v>-30.934762225507399</v>
      </c>
      <c r="E802">
        <v>60.213955728499201</v>
      </c>
      <c r="F802">
        <f t="shared" si="51"/>
        <v>1.7887730782776003</v>
      </c>
      <c r="G802">
        <f t="shared" si="49"/>
        <v>541.92560155649278</v>
      </c>
      <c r="H802">
        <v>35.4084164935052</v>
      </c>
      <c r="AL802">
        <f t="shared" si="50"/>
        <v>102.70866693668249</v>
      </c>
    </row>
    <row r="803" spans="1:38">
      <c r="A803">
        <v>240300</v>
      </c>
      <c r="B803" s="3">
        <v>514</v>
      </c>
      <c r="C803">
        <v>-17.120844889178301</v>
      </c>
      <c r="D803">
        <f t="shared" si="48"/>
        <v>-34.241689778356601</v>
      </c>
      <c r="E803">
        <v>60.914650186901703</v>
      </c>
      <c r="F803">
        <f t="shared" si="51"/>
        <v>0.70069445840250211</v>
      </c>
      <c r="G803">
        <f t="shared" si="49"/>
        <v>548.23185168211535</v>
      </c>
      <c r="H803">
        <v>36.6840922816857</v>
      </c>
      <c r="AL803">
        <f t="shared" si="50"/>
        <v>104.01868402465088</v>
      </c>
    </row>
    <row r="804" spans="1:38">
      <c r="A804">
        <v>240600</v>
      </c>
      <c r="B804" s="3">
        <v>520</v>
      </c>
      <c r="C804">
        <v>-16.079786331823399</v>
      </c>
      <c r="D804">
        <f t="shared" si="48"/>
        <v>-32.159572663646799</v>
      </c>
      <c r="E804">
        <v>61.349943643347899</v>
      </c>
      <c r="F804">
        <f t="shared" si="51"/>
        <v>0.4352934564461961</v>
      </c>
      <c r="G804">
        <f t="shared" si="49"/>
        <v>552.14949279013103</v>
      </c>
      <c r="H804">
        <v>37.973663905062701</v>
      </c>
      <c r="AL804">
        <f t="shared" si="50"/>
        <v>104.83395400152719</v>
      </c>
    </row>
    <row r="805" spans="1:38">
      <c r="A805">
        <v>240900</v>
      </c>
      <c r="B805" s="3">
        <v>498</v>
      </c>
      <c r="C805">
        <v>-25.515601379619</v>
      </c>
      <c r="D805">
        <f t="shared" si="48"/>
        <v>-51.031202759237999</v>
      </c>
      <c r="E805">
        <v>61.002432636930799</v>
      </c>
      <c r="F805">
        <f t="shared" si="51"/>
        <v>0.34751100641710053</v>
      </c>
      <c r="G805">
        <f t="shared" si="49"/>
        <v>549.02189373237718</v>
      </c>
      <c r="H805">
        <v>39.622393399710901</v>
      </c>
      <c r="AL805">
        <f t="shared" si="50"/>
        <v>104.18300435016798</v>
      </c>
    </row>
    <row r="806" spans="1:38">
      <c r="A806">
        <v>241200</v>
      </c>
      <c r="B806" s="3">
        <v>484</v>
      </c>
      <c r="C806">
        <v>-26.761842551981299</v>
      </c>
      <c r="D806">
        <f t="shared" si="48"/>
        <v>-53.523685103962599</v>
      </c>
      <c r="E806">
        <v>59.723841911595798</v>
      </c>
      <c r="F806">
        <f t="shared" si="51"/>
        <v>1.2785907253350004</v>
      </c>
      <c r="G806">
        <f t="shared" si="49"/>
        <v>537.51457720436224</v>
      </c>
      <c r="H806">
        <v>41.656264050325703</v>
      </c>
      <c r="AL806">
        <f t="shared" si="50"/>
        <v>101.79405785285638</v>
      </c>
    </row>
    <row r="807" spans="1:38">
      <c r="A807">
        <v>241500</v>
      </c>
      <c r="B807" s="3">
        <v>469</v>
      </c>
      <c r="C807">
        <v>-26.509789762510898</v>
      </c>
      <c r="D807">
        <f t="shared" si="48"/>
        <v>-53.019579525021797</v>
      </c>
      <c r="E807">
        <v>58.001227913920403</v>
      </c>
      <c r="F807">
        <f t="shared" si="51"/>
        <v>1.7226139976753956</v>
      </c>
      <c r="G807">
        <f t="shared" si="49"/>
        <v>522.01105122528361</v>
      </c>
      <c r="H807">
        <v>43.722111228423799</v>
      </c>
      <c r="AL807">
        <f t="shared" si="50"/>
        <v>98.590608013173295</v>
      </c>
    </row>
    <row r="808" spans="1:38">
      <c r="A808">
        <v>241800</v>
      </c>
      <c r="B808" s="3">
        <v>476</v>
      </c>
      <c r="C808">
        <v>-16.4712898051339</v>
      </c>
      <c r="D808">
        <f t="shared" si="48"/>
        <v>-32.942579610267799</v>
      </c>
      <c r="E808">
        <v>56.548229291157</v>
      </c>
      <c r="F808">
        <f t="shared" si="51"/>
        <v>1.4529986227634026</v>
      </c>
      <c r="G808">
        <f t="shared" si="49"/>
        <v>508.93406362041299</v>
      </c>
      <c r="H808">
        <v>45.356238555049501</v>
      </c>
      <c r="AL808">
        <f t="shared" si="50"/>
        <v>95.902040973683384</v>
      </c>
    </row>
    <row r="809" spans="1:38">
      <c r="A809">
        <v>242100</v>
      </c>
      <c r="B809" s="3">
        <v>489</v>
      </c>
      <c r="C809">
        <v>-7.3664479246099104</v>
      </c>
      <c r="D809">
        <f t="shared" si="48"/>
        <v>-14.732895849219821</v>
      </c>
      <c r="E809">
        <v>55.969386071670897</v>
      </c>
      <c r="F809">
        <f t="shared" si="51"/>
        <v>0.57884321948610307</v>
      </c>
      <c r="G809">
        <f t="shared" si="49"/>
        <v>503.72447464503807</v>
      </c>
      <c r="H809">
        <v>46.251452128041699</v>
      </c>
      <c r="AL809">
        <f t="shared" si="50"/>
        <v>94.834413558461307</v>
      </c>
    </row>
    <row r="810" spans="1:38">
      <c r="A810">
        <v>242400</v>
      </c>
      <c r="B810" s="3">
        <v>491</v>
      </c>
      <c r="C810">
        <v>-5.8601688030856902</v>
      </c>
      <c r="D810">
        <f t="shared" si="48"/>
        <v>-11.72033760617138</v>
      </c>
      <c r="E810">
        <v>55.856912246175398</v>
      </c>
      <c r="F810">
        <f t="shared" si="51"/>
        <v>0.11247382549549911</v>
      </c>
      <c r="G810">
        <f t="shared" si="49"/>
        <v>502.71221021557858</v>
      </c>
      <c r="H810">
        <v>46.760608565740498</v>
      </c>
      <c r="AL810">
        <f t="shared" si="50"/>
        <v>94.627192482753642</v>
      </c>
    </row>
    <row r="811" spans="1:38">
      <c r="A811">
        <v>242700</v>
      </c>
      <c r="B811" s="3">
        <v>493</v>
      </c>
      <c r="C811">
        <v>-4.6737856165652003</v>
      </c>
      <c r="D811">
        <f t="shared" si="48"/>
        <v>-9.3475712331304006</v>
      </c>
      <c r="E811">
        <v>55.815495459445799</v>
      </c>
      <c r="F811">
        <f t="shared" si="51"/>
        <v>4.1416786729598698E-2</v>
      </c>
      <c r="G811">
        <f t="shared" si="49"/>
        <v>502.33945913501219</v>
      </c>
      <c r="H811">
        <v>47.166226180316002</v>
      </c>
      <c r="AL811">
        <f t="shared" si="50"/>
        <v>94.550905092414908</v>
      </c>
    </row>
    <row r="812" spans="1:38">
      <c r="A812">
        <v>243000</v>
      </c>
      <c r="B812" s="3">
        <v>496</v>
      </c>
      <c r="C812">
        <v>-3.3509017169728499</v>
      </c>
      <c r="D812">
        <f t="shared" si="48"/>
        <v>-6.7018034339456998</v>
      </c>
      <c r="E812">
        <v>55.854850953386602</v>
      </c>
      <c r="F812">
        <f t="shared" si="51"/>
        <v>3.9355493940803399E-2</v>
      </c>
      <c r="G812">
        <f t="shared" si="49"/>
        <v>502.69365858047945</v>
      </c>
      <c r="H812">
        <v>47.473830477979902</v>
      </c>
      <c r="AL812">
        <f t="shared" si="50"/>
        <v>94.623395460197131</v>
      </c>
    </row>
    <row r="813" spans="1:38">
      <c r="A813">
        <v>243300</v>
      </c>
      <c r="B813" s="3">
        <v>499</v>
      </c>
      <c r="C813">
        <v>-2.4004227070448598</v>
      </c>
      <c r="D813">
        <f t="shared" si="48"/>
        <v>-4.8008454140897197</v>
      </c>
      <c r="E813">
        <v>55.976962601351801</v>
      </c>
      <c r="F813">
        <f t="shared" si="51"/>
        <v>0.12211164796519824</v>
      </c>
      <c r="G813">
        <f t="shared" si="49"/>
        <v>503.79266341216623</v>
      </c>
      <c r="H813">
        <v>47.6943146761975</v>
      </c>
      <c r="AL813">
        <f t="shared" si="50"/>
        <v>94.848375169570517</v>
      </c>
    </row>
    <row r="814" spans="1:38">
      <c r="A814">
        <v>243600</v>
      </c>
      <c r="B814" s="3">
        <v>507</v>
      </c>
      <c r="C814">
        <v>0.208973704878749</v>
      </c>
      <c r="D814">
        <f t="shared" si="48"/>
        <v>0.417947409757498</v>
      </c>
      <c r="E814">
        <v>56.285962488296398</v>
      </c>
      <c r="F814">
        <f t="shared" si="51"/>
        <v>0.30899988694459779</v>
      </c>
      <c r="G814">
        <f t="shared" si="49"/>
        <v>506.57366239466756</v>
      </c>
      <c r="H814">
        <v>47.770672198941703</v>
      </c>
      <c r="AL814">
        <f t="shared" si="50"/>
        <v>95.41806920099593</v>
      </c>
    </row>
    <row r="815" spans="1:38">
      <c r="A815">
        <v>243900</v>
      </c>
      <c r="B815" s="3">
        <v>510</v>
      </c>
      <c r="C815">
        <v>-0.18859513442568801</v>
      </c>
      <c r="D815">
        <f t="shared" si="48"/>
        <v>-0.37719026885137602</v>
      </c>
      <c r="E815">
        <v>56.707642049859999</v>
      </c>
      <c r="F815">
        <f t="shared" si="51"/>
        <v>0.4216795615636002</v>
      </c>
      <c r="G815">
        <f t="shared" si="49"/>
        <v>510.36877844873999</v>
      </c>
      <c r="H815">
        <v>47.771249711356901</v>
      </c>
      <c r="AL815">
        <f t="shared" si="50"/>
        <v>96.196408513760105</v>
      </c>
    </row>
    <row r="816" spans="1:38">
      <c r="A816">
        <v>244200</v>
      </c>
      <c r="B816" s="3">
        <v>520</v>
      </c>
      <c r="C816">
        <v>2.28872624815099</v>
      </c>
      <c r="D816">
        <f t="shared" si="48"/>
        <v>4.57745249630198</v>
      </c>
      <c r="E816">
        <v>57.2681991705469</v>
      </c>
      <c r="F816">
        <f t="shared" si="51"/>
        <v>0.56055712068690156</v>
      </c>
      <c r="G816">
        <f t="shared" si="49"/>
        <v>515.4137925349221</v>
      </c>
      <c r="H816">
        <v>47.681079149156801</v>
      </c>
      <c r="AL816">
        <f t="shared" si="50"/>
        <v>97.232699289823586</v>
      </c>
    </row>
    <row r="817" spans="1:38">
      <c r="A817">
        <v>244500</v>
      </c>
      <c r="B817" s="3">
        <v>518</v>
      </c>
      <c r="C817">
        <v>-0.98898064875071601</v>
      </c>
      <c r="D817">
        <f t="shared" si="48"/>
        <v>-1.977961297501432</v>
      </c>
      <c r="E817">
        <v>57.774368413611903</v>
      </c>
      <c r="F817">
        <f t="shared" si="51"/>
        <v>0.50616924306500266</v>
      </c>
      <c r="G817">
        <f t="shared" si="49"/>
        <v>519.96931572250708</v>
      </c>
      <c r="H817">
        <v>47.641637467977603</v>
      </c>
      <c r="AL817">
        <f t="shared" si="50"/>
        <v>98.170023336231111</v>
      </c>
    </row>
    <row r="818" spans="1:38">
      <c r="A818">
        <v>244800</v>
      </c>
      <c r="B818" s="3">
        <v>513</v>
      </c>
      <c r="C818">
        <v>-4.0334810183429202</v>
      </c>
      <c r="D818">
        <f t="shared" si="48"/>
        <v>-8.0669620366858403</v>
      </c>
      <c r="E818">
        <v>57.895370840956097</v>
      </c>
      <c r="F818">
        <f t="shared" si="51"/>
        <v>0.12100242734419453</v>
      </c>
      <c r="G818">
        <f t="shared" si="49"/>
        <v>521.05833756860488</v>
      </c>
      <c r="H818">
        <v>47.847329695954699</v>
      </c>
      <c r="AL818">
        <f t="shared" si="50"/>
        <v>98.39431753016413</v>
      </c>
    </row>
    <row r="819" spans="1:38">
      <c r="A819">
        <v>245100</v>
      </c>
      <c r="B819" s="3">
        <v>673</v>
      </c>
      <c r="C819">
        <v>58.093968403048699</v>
      </c>
      <c r="D819">
        <f t="shared" si="48"/>
        <v>116.1879368060974</v>
      </c>
      <c r="E819">
        <v>61.866397019516697</v>
      </c>
      <c r="F819">
        <f t="shared" si="51"/>
        <v>3.9710261785605994</v>
      </c>
      <c r="G819">
        <f t="shared" si="49"/>
        <v>556.79757317565031</v>
      </c>
      <c r="H819">
        <v>45.511889771593403</v>
      </c>
      <c r="AL819">
        <f t="shared" si="50"/>
        <v>105.8026675224493</v>
      </c>
    </row>
    <row r="820" spans="1:38">
      <c r="A820">
        <v>245400</v>
      </c>
      <c r="B820" s="3">
        <v>813</v>
      </c>
      <c r="C820">
        <v>64.030035059875303</v>
      </c>
      <c r="D820">
        <f t="shared" si="48"/>
        <v>128.06007011975061</v>
      </c>
      <c r="E820">
        <v>74.241643226517397</v>
      </c>
      <c r="F820">
        <f t="shared" si="51"/>
        <v>12.3752462070007</v>
      </c>
      <c r="G820">
        <f t="shared" si="49"/>
        <v>668.17478903865663</v>
      </c>
      <c r="H820">
        <v>40.286862847811697</v>
      </c>
      <c r="AL820">
        <f t="shared" si="50"/>
        <v>129.4815284802566</v>
      </c>
    </row>
    <row r="821" spans="1:38">
      <c r="A821">
        <v>245700</v>
      </c>
      <c r="B821" s="3">
        <v>822</v>
      </c>
      <c r="C821">
        <v>38.983938532539099</v>
      </c>
      <c r="D821">
        <f t="shared" si="48"/>
        <v>77.967877065078198</v>
      </c>
      <c r="E821">
        <v>82.6679729074189</v>
      </c>
      <c r="F821">
        <f t="shared" si="51"/>
        <v>8.4263296809015031</v>
      </c>
      <c r="G821">
        <f t="shared" si="49"/>
        <v>744.01175616677006</v>
      </c>
      <c r="H821">
        <v>36.165598498091697</v>
      </c>
      <c r="AL821">
        <f t="shared" si="50"/>
        <v>146.11711745125771</v>
      </c>
    </row>
    <row r="822" spans="1:38">
      <c r="A822">
        <v>246000</v>
      </c>
      <c r="B822" s="3">
        <v>799</v>
      </c>
      <c r="C822">
        <v>6.7591672548984896</v>
      </c>
      <c r="D822">
        <f t="shared" si="48"/>
        <v>13.518334509796979</v>
      </c>
      <c r="E822">
        <v>87.273328091369095</v>
      </c>
      <c r="F822">
        <f t="shared" si="51"/>
        <v>4.6053551839501949</v>
      </c>
      <c r="G822">
        <f t="shared" si="49"/>
        <v>785.45995282232184</v>
      </c>
      <c r="H822">
        <v>34.466468297799501</v>
      </c>
      <c r="AL822">
        <f t="shared" si="50"/>
        <v>155.38470366068358</v>
      </c>
    </row>
    <row r="823" spans="1:38">
      <c r="A823">
        <v>246300</v>
      </c>
      <c r="B823" s="3">
        <v>746</v>
      </c>
      <c r="C823">
        <v>-25.949645706917401</v>
      </c>
      <c r="D823">
        <f t="shared" si="48"/>
        <v>-51.899291413834803</v>
      </c>
      <c r="E823">
        <v>88.653094601706002</v>
      </c>
      <c r="F823">
        <f t="shared" si="51"/>
        <v>1.379766510336907</v>
      </c>
      <c r="G823">
        <f t="shared" si="49"/>
        <v>797.87785141535403</v>
      </c>
      <c r="H823">
        <v>35.307448219400698</v>
      </c>
      <c r="AL823">
        <f t="shared" si="50"/>
        <v>158.18542727131901</v>
      </c>
    </row>
    <row r="824" spans="1:38">
      <c r="A824">
        <v>246600</v>
      </c>
      <c r="B824" s="3">
        <v>738</v>
      </c>
      <c r="C824">
        <v>-27.7868060574501</v>
      </c>
      <c r="D824">
        <f t="shared" si="48"/>
        <v>-55.5736121149002</v>
      </c>
      <c r="E824">
        <v>88.172299611882906</v>
      </c>
      <c r="F824">
        <f t="shared" si="51"/>
        <v>0.48079498982309588</v>
      </c>
      <c r="G824">
        <f t="shared" si="49"/>
        <v>793.55069650694611</v>
      </c>
      <c r="H824">
        <v>37.401023890062902</v>
      </c>
      <c r="AL824">
        <f t="shared" si="50"/>
        <v>157.20821995069443</v>
      </c>
    </row>
    <row r="825" spans="1:38">
      <c r="A825">
        <v>246900</v>
      </c>
      <c r="B825" s="3">
        <v>739</v>
      </c>
      <c r="C825">
        <v>-24.114767235831302</v>
      </c>
      <c r="D825">
        <f t="shared" si="48"/>
        <v>-48.229534471662603</v>
      </c>
      <c r="E825">
        <v>87.467414673563098</v>
      </c>
      <c r="F825">
        <f t="shared" si="51"/>
        <v>0.70488493831980747</v>
      </c>
      <c r="G825">
        <f t="shared" si="49"/>
        <v>787.20673206206789</v>
      </c>
      <c r="H825">
        <v>39.406110847784198</v>
      </c>
      <c r="AL825">
        <f t="shared" si="50"/>
        <v>155.77799795624847</v>
      </c>
    </row>
    <row r="826" spans="1:38">
      <c r="A826">
        <v>247200</v>
      </c>
      <c r="B826" s="3">
        <v>712</v>
      </c>
      <c r="C826">
        <v>-31.920824399670298</v>
      </c>
      <c r="D826">
        <f t="shared" si="48"/>
        <v>-63.841648799340597</v>
      </c>
      <c r="E826">
        <v>86.202291265674802</v>
      </c>
      <c r="F826">
        <f t="shared" si="51"/>
        <v>1.2651234078882965</v>
      </c>
      <c r="G826">
        <f t="shared" si="49"/>
        <v>775.82062139107325</v>
      </c>
      <c r="H826">
        <v>41.601427872928397</v>
      </c>
      <c r="AL826">
        <f t="shared" si="50"/>
        <v>153.21833249004064</v>
      </c>
    </row>
    <row r="827" spans="1:38">
      <c r="A827">
        <v>247500</v>
      </c>
      <c r="B827" s="3">
        <v>687</v>
      </c>
      <c r="C827">
        <v>-34.637038671252</v>
      </c>
      <c r="D827">
        <f t="shared" si="48"/>
        <v>-69.274077342504</v>
      </c>
      <c r="E827">
        <v>84.028245624137298</v>
      </c>
      <c r="F827">
        <f t="shared" si="51"/>
        <v>2.1740456415375036</v>
      </c>
      <c r="G827">
        <f t="shared" si="49"/>
        <v>756.25421061723569</v>
      </c>
      <c r="H827">
        <v>44.186379374070597</v>
      </c>
      <c r="AL827">
        <f t="shared" si="50"/>
        <v>148.84155293435089</v>
      </c>
    </row>
    <row r="828" spans="1:38">
      <c r="A828">
        <v>247800</v>
      </c>
      <c r="B828" s="3">
        <v>575</v>
      </c>
      <c r="C828">
        <v>-69.376501294424301</v>
      </c>
      <c r="D828">
        <f t="shared" si="48"/>
        <v>-138.7530025888486</v>
      </c>
      <c r="E828">
        <v>79.304237542648806</v>
      </c>
      <c r="F828">
        <f t="shared" si="51"/>
        <v>4.7240080814884919</v>
      </c>
      <c r="G828">
        <f t="shared" si="49"/>
        <v>713.73813788383927</v>
      </c>
      <c r="H828">
        <v>48.295520757429202</v>
      </c>
      <c r="AL828">
        <f t="shared" si="50"/>
        <v>139.42649815808639</v>
      </c>
    </row>
    <row r="829" spans="1:38">
      <c r="A829">
        <v>248100</v>
      </c>
      <c r="B829" s="3">
        <v>548</v>
      </c>
      <c r="C829">
        <v>-53.556399161291097</v>
      </c>
      <c r="D829">
        <f t="shared" si="48"/>
        <v>-107.11279832258219</v>
      </c>
      <c r="E829">
        <v>72.788706071998604</v>
      </c>
      <c r="F829">
        <f t="shared" si="51"/>
        <v>6.5155314706502026</v>
      </c>
      <c r="G829">
        <f t="shared" si="49"/>
        <v>655.09835464798743</v>
      </c>
      <c r="H829">
        <v>52.977183650741097</v>
      </c>
      <c r="AL829">
        <f t="shared" si="50"/>
        <v>126.65506108651809</v>
      </c>
    </row>
    <row r="830" spans="1:38">
      <c r="A830">
        <v>248400</v>
      </c>
      <c r="B830" s="3">
        <v>547</v>
      </c>
      <c r="C830">
        <v>-30.200625715694699</v>
      </c>
      <c r="D830">
        <f t="shared" si="48"/>
        <v>-60.401251431389397</v>
      </c>
      <c r="E830">
        <v>67.487627793086205</v>
      </c>
      <c r="F830">
        <f t="shared" si="51"/>
        <v>5.3010782789123994</v>
      </c>
      <c r="G830">
        <f t="shared" si="49"/>
        <v>607.38865013777581</v>
      </c>
      <c r="H830">
        <v>56.134446756762699</v>
      </c>
      <c r="AL830">
        <f t="shared" si="50"/>
        <v>116.4473294935095</v>
      </c>
    </row>
    <row r="831" spans="1:38">
      <c r="A831">
        <v>248700</v>
      </c>
      <c r="B831" s="3">
        <v>548</v>
      </c>
      <c r="C831">
        <v>-13.304629952009901</v>
      </c>
      <c r="D831">
        <f t="shared" si="48"/>
        <v>-26.609259904019801</v>
      </c>
      <c r="E831">
        <v>63.844248071781898</v>
      </c>
      <c r="F831">
        <f t="shared" si="51"/>
        <v>3.6433797213043064</v>
      </c>
      <c r="G831">
        <f t="shared" si="49"/>
        <v>574.5982326460371</v>
      </c>
      <c r="H831">
        <v>57.763364284022202</v>
      </c>
      <c r="AL831">
        <f t="shared" si="50"/>
        <v>109.52695762695409</v>
      </c>
    </row>
    <row r="832" spans="1:38">
      <c r="A832">
        <v>249000</v>
      </c>
      <c r="B832" s="3">
        <v>547</v>
      </c>
      <c r="C832">
        <v>-3.0735467667750598</v>
      </c>
      <c r="D832">
        <f t="shared" si="48"/>
        <v>-6.1470935335501196</v>
      </c>
      <c r="E832">
        <v>61.459675464703601</v>
      </c>
      <c r="F832">
        <f t="shared" si="51"/>
        <v>2.3845726070782973</v>
      </c>
      <c r="G832">
        <f t="shared" si="49"/>
        <v>553.1370791823324</v>
      </c>
      <c r="H832">
        <v>58.365125413961103</v>
      </c>
      <c r="AL832">
        <f t="shared" si="50"/>
        <v>105.03964786706804</v>
      </c>
    </row>
    <row r="833" spans="1:38">
      <c r="A833">
        <v>249300</v>
      </c>
      <c r="B833" s="3">
        <v>549</v>
      </c>
      <c r="C833">
        <v>4.4255837947707102</v>
      </c>
      <c r="D833">
        <f t="shared" si="48"/>
        <v>8.8511675895414204</v>
      </c>
      <c r="E833">
        <v>60.015477202002401</v>
      </c>
      <c r="F833">
        <f t="shared" si="51"/>
        <v>1.4441982627011996</v>
      </c>
      <c r="G833">
        <f t="shared" si="49"/>
        <v>540.13929481802165</v>
      </c>
      <c r="H833">
        <v>58.287821605296699</v>
      </c>
      <c r="AL833">
        <f t="shared" si="50"/>
        <v>102.33811376549281</v>
      </c>
    </row>
    <row r="834" spans="1:38">
      <c r="A834">
        <v>249600</v>
      </c>
      <c r="B834" s="3">
        <v>547</v>
      </c>
      <c r="C834">
        <v>7.1372009360711504</v>
      </c>
      <c r="D834">
        <f t="shared" ref="D834:D897" si="52">C834*$K$3</f>
        <v>14.274401872142301</v>
      </c>
      <c r="E834">
        <v>59.190717239479497</v>
      </c>
      <c r="F834">
        <f t="shared" si="51"/>
        <v>0.82475996252290429</v>
      </c>
      <c r="G834">
        <f t="shared" si="49"/>
        <v>532.71645515531543</v>
      </c>
      <c r="H834">
        <v>57.829339046659399</v>
      </c>
      <c r="AL834">
        <f t="shared" si="50"/>
        <v>100.80078088111659</v>
      </c>
    </row>
    <row r="835" spans="1:38">
      <c r="A835">
        <v>249900</v>
      </c>
      <c r="B835" s="3">
        <v>546</v>
      </c>
      <c r="C835">
        <v>8.7779394359613807</v>
      </c>
      <c r="D835">
        <f t="shared" si="52"/>
        <v>17.555878871922761</v>
      </c>
      <c r="E835">
        <v>58.715013728733702</v>
      </c>
      <c r="F835">
        <f t="shared" si="51"/>
        <v>0.4757035107457952</v>
      </c>
      <c r="G835">
        <f t="shared" ref="G835:G898" si="53">E835*$J$3</f>
        <v>528.43512355860332</v>
      </c>
      <c r="H835">
        <v>57.204881285334402</v>
      </c>
      <c r="AL835">
        <f t="shared" ref="AL835:AL898" si="54">$AE$26*E835^2+$AF$26*E835+$AG$26</f>
        <v>99.915890077207322</v>
      </c>
    </row>
    <row r="836" spans="1:38">
      <c r="A836">
        <v>250200</v>
      </c>
      <c r="B836" s="3">
        <v>548</v>
      </c>
      <c r="C836">
        <v>10.465036819587</v>
      </c>
      <c r="D836">
        <f t="shared" si="52"/>
        <v>20.930073639174001</v>
      </c>
      <c r="E836">
        <v>58.562323671776603</v>
      </c>
      <c r="F836">
        <f t="shared" ref="F836:F899" si="55">ABS(E836-E835)</f>
        <v>0.15269005695709836</v>
      </c>
      <c r="G836">
        <f t="shared" si="53"/>
        <v>527.06091304598942</v>
      </c>
      <c r="H836">
        <v>56.450439411820803</v>
      </c>
      <c r="AL836">
        <f t="shared" si="54"/>
        <v>99.632140765447332</v>
      </c>
    </row>
    <row r="837" spans="1:38">
      <c r="A837">
        <v>250500</v>
      </c>
      <c r="B837" s="3">
        <v>548</v>
      </c>
      <c r="C837">
        <v>10.160089960061899</v>
      </c>
      <c r="D837">
        <f t="shared" si="52"/>
        <v>20.320179920123799</v>
      </c>
      <c r="E837">
        <v>58.630092556955397</v>
      </c>
      <c r="F837">
        <f t="shared" si="55"/>
        <v>6.7768885178793425E-2</v>
      </c>
      <c r="G837">
        <f t="shared" si="53"/>
        <v>527.67083301259856</v>
      </c>
      <c r="H837">
        <v>55.648724290739601</v>
      </c>
      <c r="AL837">
        <f t="shared" si="54"/>
        <v>99.758061241694918</v>
      </c>
    </row>
    <row r="838" spans="1:38">
      <c r="A838">
        <v>250800</v>
      </c>
      <c r="B838" s="3">
        <v>549</v>
      </c>
      <c r="C838">
        <v>9.8502370291694792</v>
      </c>
      <c r="D838">
        <f t="shared" si="52"/>
        <v>19.700474058338958</v>
      </c>
      <c r="E838">
        <v>58.810050399155003</v>
      </c>
      <c r="F838">
        <f t="shared" si="55"/>
        <v>0.17995784219960598</v>
      </c>
      <c r="G838">
        <f t="shared" si="53"/>
        <v>529.29045359239501</v>
      </c>
      <c r="H838">
        <v>54.870873058239702</v>
      </c>
      <c r="AL838">
        <f t="shared" si="54"/>
        <v>100.09256892116612</v>
      </c>
    </row>
    <row r="839" spans="1:38">
      <c r="A839">
        <v>251100</v>
      </c>
      <c r="B839" s="3">
        <v>548</v>
      </c>
      <c r="C839">
        <v>8.3952325330297697</v>
      </c>
      <c r="D839">
        <f t="shared" si="52"/>
        <v>16.790465066059539</v>
      </c>
      <c r="E839">
        <v>59.022271084407599</v>
      </c>
      <c r="F839">
        <f t="shared" si="55"/>
        <v>0.2122206852525963</v>
      </c>
      <c r="G839">
        <f t="shared" si="53"/>
        <v>531.20043975966837</v>
      </c>
      <c r="H839">
        <v>54.165603982353502</v>
      </c>
      <c r="AL839">
        <f t="shared" si="54"/>
        <v>100.48729053924303</v>
      </c>
    </row>
    <row r="840" spans="1:38">
      <c r="A840">
        <v>251400</v>
      </c>
      <c r="B840" s="3">
        <v>560</v>
      </c>
      <c r="C840">
        <v>12.132635545525501</v>
      </c>
      <c r="D840">
        <f t="shared" si="52"/>
        <v>24.265271091051002</v>
      </c>
      <c r="E840">
        <v>59.525016387678598</v>
      </c>
      <c r="F840">
        <f t="shared" si="55"/>
        <v>0.50274530327099853</v>
      </c>
      <c r="G840">
        <f t="shared" si="53"/>
        <v>535.72514748910737</v>
      </c>
      <c r="H840">
        <v>53.3535854957778</v>
      </c>
      <c r="AL840">
        <f t="shared" si="54"/>
        <v>101.42342701455685</v>
      </c>
    </row>
    <row r="841" spans="1:38">
      <c r="A841">
        <v>251700</v>
      </c>
      <c r="B841" s="3">
        <v>547</v>
      </c>
      <c r="C841">
        <v>4.0740775120401898</v>
      </c>
      <c r="D841">
        <f t="shared" si="52"/>
        <v>8.1481550240803795</v>
      </c>
      <c r="E841">
        <v>59.871416650691899</v>
      </c>
      <c r="F841">
        <f t="shared" si="55"/>
        <v>0.34640026301330096</v>
      </c>
      <c r="G841">
        <f t="shared" si="53"/>
        <v>538.8427498562271</v>
      </c>
      <c r="H841">
        <v>52.7497673599606</v>
      </c>
      <c r="AL841">
        <f t="shared" si="54"/>
        <v>102.06930155619615</v>
      </c>
    </row>
    <row r="842" spans="1:38">
      <c r="A842">
        <v>252000</v>
      </c>
      <c r="B842" s="3">
        <v>548</v>
      </c>
      <c r="C842">
        <v>4.4977178357910699</v>
      </c>
      <c r="D842">
        <f t="shared" si="52"/>
        <v>8.9954356715821397</v>
      </c>
      <c r="E842">
        <v>59.8883467345482</v>
      </c>
      <c r="F842">
        <f t="shared" si="55"/>
        <v>1.6930083856301792E-2</v>
      </c>
      <c r="G842">
        <f t="shared" si="53"/>
        <v>538.99512061093378</v>
      </c>
      <c r="H842">
        <v>52.414904404209501</v>
      </c>
      <c r="AL842">
        <f t="shared" si="54"/>
        <v>102.10088623654377</v>
      </c>
    </row>
    <row r="843" spans="1:38">
      <c r="A843">
        <v>252300</v>
      </c>
      <c r="B843" s="3">
        <v>548</v>
      </c>
      <c r="C843">
        <v>4.1362074727848501</v>
      </c>
      <c r="D843">
        <f t="shared" si="52"/>
        <v>8.2724149455697003</v>
      </c>
      <c r="E843">
        <v>59.968682046576497</v>
      </c>
      <c r="F843">
        <f t="shared" si="55"/>
        <v>8.0335312028296357E-2</v>
      </c>
      <c r="G843">
        <f t="shared" si="53"/>
        <v>539.71813841918845</v>
      </c>
      <c r="H843">
        <v>52.080199068876098</v>
      </c>
      <c r="AL843">
        <f t="shared" si="54"/>
        <v>102.25078224706033</v>
      </c>
    </row>
    <row r="844" spans="1:38">
      <c r="A844">
        <v>252600</v>
      </c>
      <c r="B844" s="3">
        <v>546</v>
      </c>
      <c r="C844">
        <v>2.9386946495198298</v>
      </c>
      <c r="D844">
        <f t="shared" si="52"/>
        <v>5.8773892990396597</v>
      </c>
      <c r="E844">
        <v>60.012577397706401</v>
      </c>
      <c r="F844">
        <f t="shared" si="55"/>
        <v>4.3895351129904725E-2</v>
      </c>
      <c r="G844">
        <f t="shared" si="53"/>
        <v>540.11319657935758</v>
      </c>
      <c r="H844">
        <v>51.808984560580299</v>
      </c>
      <c r="AL844">
        <f t="shared" si="54"/>
        <v>102.33270162977993</v>
      </c>
    </row>
    <row r="845" spans="1:38">
      <c r="A845">
        <v>252900</v>
      </c>
      <c r="B845" s="3">
        <v>545</v>
      </c>
      <c r="C845">
        <v>2.4654744892315898</v>
      </c>
      <c r="D845">
        <f t="shared" si="52"/>
        <v>4.9309489784631797</v>
      </c>
      <c r="E845">
        <v>60.006623561362602</v>
      </c>
      <c r="F845">
        <f t="shared" si="55"/>
        <v>5.9538363437994235E-3</v>
      </c>
      <c r="G845">
        <f t="shared" si="53"/>
        <v>540.05961205226345</v>
      </c>
      <c r="H845">
        <v>51.600361856882699</v>
      </c>
      <c r="AL845">
        <f t="shared" si="54"/>
        <v>102.321589664976</v>
      </c>
    </row>
    <row r="846" spans="1:38">
      <c r="A846">
        <v>253200</v>
      </c>
      <c r="B846" s="3">
        <v>544</v>
      </c>
      <c r="C846">
        <v>2.0598144595862098</v>
      </c>
      <c r="D846">
        <f t="shared" si="52"/>
        <v>4.1196289191724196</v>
      </c>
      <c r="E846">
        <v>59.985660072462899</v>
      </c>
      <c r="F846">
        <f t="shared" si="55"/>
        <v>2.0963488899703009E-2</v>
      </c>
      <c r="G846">
        <f t="shared" si="53"/>
        <v>539.87094065216604</v>
      </c>
      <c r="H846">
        <v>51.425704233616798</v>
      </c>
      <c r="AL846">
        <f t="shared" si="54"/>
        <v>102.28246602902446</v>
      </c>
    </row>
    <row r="847" spans="1:38">
      <c r="A847">
        <v>253500</v>
      </c>
      <c r="B847" s="3">
        <v>545</v>
      </c>
      <c r="C847">
        <v>2.4887475634892802</v>
      </c>
      <c r="D847">
        <f t="shared" si="52"/>
        <v>4.9774951269785603</v>
      </c>
      <c r="E847">
        <v>60.001446620585</v>
      </c>
      <c r="F847">
        <f t="shared" si="55"/>
        <v>1.5786548122100896E-2</v>
      </c>
      <c r="G847">
        <f t="shared" si="53"/>
        <v>540.01301958526506</v>
      </c>
      <c r="H847">
        <v>51.247330082913997</v>
      </c>
      <c r="AL847">
        <f t="shared" si="54"/>
        <v>102.31192783064598</v>
      </c>
    </row>
    <row r="848" spans="1:38">
      <c r="A848">
        <v>253800</v>
      </c>
      <c r="B848" s="3">
        <v>545</v>
      </c>
      <c r="C848">
        <v>2.2312999068914201</v>
      </c>
      <c r="D848">
        <f t="shared" si="52"/>
        <v>4.4625998137828402</v>
      </c>
      <c r="E848">
        <v>60.058657754574298</v>
      </c>
      <c r="F848">
        <f t="shared" si="55"/>
        <v>5.7211133989298446E-2</v>
      </c>
      <c r="G848">
        <f t="shared" si="53"/>
        <v>540.52791979116864</v>
      </c>
      <c r="H848">
        <v>51.064575547964402</v>
      </c>
      <c r="AL848">
        <f t="shared" si="54"/>
        <v>102.41871088893582</v>
      </c>
    </row>
    <row r="849" spans="1:38">
      <c r="A849">
        <v>254100</v>
      </c>
      <c r="B849" s="3">
        <v>547</v>
      </c>
      <c r="C849">
        <v>2.7398141525330799</v>
      </c>
      <c r="D849">
        <f t="shared" si="52"/>
        <v>5.4796283050661598</v>
      </c>
      <c r="E849">
        <v>60.167867240011702</v>
      </c>
      <c r="F849">
        <f t="shared" si="55"/>
        <v>0.10920948543740394</v>
      </c>
      <c r="G849">
        <f t="shared" si="53"/>
        <v>541.51080516010529</v>
      </c>
      <c r="H849">
        <v>50.869472158967</v>
      </c>
      <c r="AL849">
        <f t="shared" si="54"/>
        <v>102.62260063727422</v>
      </c>
    </row>
    <row r="850" spans="1:38">
      <c r="A850">
        <v>254400</v>
      </c>
      <c r="B850" s="3">
        <v>545</v>
      </c>
      <c r="C850">
        <v>1.35600386229659</v>
      </c>
      <c r="D850">
        <f t="shared" si="52"/>
        <v>2.71200772459318</v>
      </c>
      <c r="E850">
        <v>60.253165848923999</v>
      </c>
      <c r="F850">
        <f t="shared" si="55"/>
        <v>8.5298608912296459E-2</v>
      </c>
      <c r="G850">
        <f t="shared" si="53"/>
        <v>542.27849264031602</v>
      </c>
      <c r="H850">
        <v>50.714772828704497</v>
      </c>
      <c r="AL850">
        <f t="shared" si="54"/>
        <v>102.78189825479065</v>
      </c>
    </row>
    <row r="851" spans="1:38">
      <c r="A851">
        <v>254700</v>
      </c>
      <c r="B851" s="3">
        <v>544</v>
      </c>
      <c r="C851">
        <v>0.85139443271328596</v>
      </c>
      <c r="D851">
        <f t="shared" si="52"/>
        <v>1.7027888654265719</v>
      </c>
      <c r="E851">
        <v>60.254187407033903</v>
      </c>
      <c r="F851">
        <f t="shared" si="55"/>
        <v>1.0215581099046744E-3</v>
      </c>
      <c r="G851">
        <f t="shared" si="53"/>
        <v>542.28768666330518</v>
      </c>
      <c r="H851">
        <v>50.630611159500603</v>
      </c>
      <c r="AL851">
        <f t="shared" si="54"/>
        <v>102.7838063019706</v>
      </c>
    </row>
    <row r="852" spans="1:38">
      <c r="A852">
        <v>255000</v>
      </c>
      <c r="B852" s="3">
        <v>544</v>
      </c>
      <c r="C852">
        <v>0.89546935088725998</v>
      </c>
      <c r="D852">
        <f t="shared" si="52"/>
        <v>1.79093870177452</v>
      </c>
      <c r="E852">
        <v>60.244390636548196</v>
      </c>
      <c r="F852">
        <f t="shared" si="55"/>
        <v>9.7967704857069293E-3</v>
      </c>
      <c r="G852">
        <f t="shared" si="53"/>
        <v>542.19951572893376</v>
      </c>
      <c r="H852">
        <v>50.562521898409997</v>
      </c>
      <c r="AL852">
        <f t="shared" si="54"/>
        <v>102.7655083282354</v>
      </c>
    </row>
    <row r="853" spans="1:38">
      <c r="A853">
        <v>255300</v>
      </c>
      <c r="B853" s="3">
        <v>545</v>
      </c>
      <c r="C853">
        <v>1.26377988058665</v>
      </c>
      <c r="D853">
        <f t="shared" si="52"/>
        <v>2.5275597611733001</v>
      </c>
      <c r="E853">
        <v>60.273651027127102</v>
      </c>
      <c r="F853">
        <f t="shared" si="55"/>
        <v>2.926039057890506E-2</v>
      </c>
      <c r="G853">
        <f t="shared" si="53"/>
        <v>542.46285924414394</v>
      </c>
      <c r="H853">
        <v>50.477298391698</v>
      </c>
      <c r="AL853">
        <f t="shared" si="54"/>
        <v>102.8201612545123</v>
      </c>
    </row>
    <row r="854" spans="1:38">
      <c r="A854">
        <v>255600</v>
      </c>
      <c r="B854" s="3">
        <v>545</v>
      </c>
      <c r="C854">
        <v>1.0321517796675701</v>
      </c>
      <c r="D854">
        <f t="shared" si="52"/>
        <v>2.0643035593351402</v>
      </c>
      <c r="E854">
        <v>60.325124671354402</v>
      </c>
      <c r="F854">
        <f t="shared" si="55"/>
        <v>5.1473644227300497E-2</v>
      </c>
      <c r="G854">
        <f t="shared" si="53"/>
        <v>542.9261220421896</v>
      </c>
      <c r="H854">
        <v>50.388764822127598</v>
      </c>
      <c r="AL854">
        <f t="shared" si="54"/>
        <v>102.91631652908423</v>
      </c>
    </row>
    <row r="855" spans="1:38">
      <c r="A855">
        <v>255900</v>
      </c>
      <c r="B855" s="3">
        <v>545</v>
      </c>
      <c r="C855">
        <v>0.84229652276438105</v>
      </c>
      <c r="D855">
        <f t="shared" si="52"/>
        <v>1.6845930455287621</v>
      </c>
      <c r="E855">
        <v>60.367313050491802</v>
      </c>
      <c r="F855">
        <f t="shared" si="55"/>
        <v>4.2188379137400034E-2</v>
      </c>
      <c r="G855">
        <f t="shared" si="53"/>
        <v>543.30581745442623</v>
      </c>
      <c r="H855">
        <v>50.316490520929896</v>
      </c>
      <c r="AL855">
        <f t="shared" si="54"/>
        <v>102.99513803213911</v>
      </c>
    </row>
    <row r="856" spans="1:38">
      <c r="A856">
        <v>256200</v>
      </c>
      <c r="B856" s="3">
        <v>545</v>
      </c>
      <c r="C856">
        <v>0.68689699304718899</v>
      </c>
      <c r="D856">
        <f t="shared" si="52"/>
        <v>1.373793986094378</v>
      </c>
      <c r="E856">
        <v>60.401844904190398</v>
      </c>
      <c r="F856">
        <f t="shared" si="55"/>
        <v>3.4531853698595683E-2</v>
      </c>
      <c r="G856">
        <f t="shared" si="53"/>
        <v>543.61660413771358</v>
      </c>
      <c r="H856">
        <v>50.257531203606497</v>
      </c>
      <c r="AL856">
        <f t="shared" si="54"/>
        <v>103.05966242332507</v>
      </c>
    </row>
    <row r="857" spans="1:38">
      <c r="A857">
        <v>256500</v>
      </c>
      <c r="B857" s="3">
        <v>546</v>
      </c>
      <c r="C857">
        <v>0.94707435528931105</v>
      </c>
      <c r="D857">
        <f t="shared" si="52"/>
        <v>1.8941487105786221</v>
      </c>
      <c r="E857">
        <v>60.455134250454002</v>
      </c>
      <c r="F857">
        <f t="shared" si="55"/>
        <v>5.3289346263603932E-2</v>
      </c>
      <c r="G857">
        <f t="shared" si="53"/>
        <v>544.09620825408604</v>
      </c>
      <c r="H857">
        <v>50.193103012588999</v>
      </c>
      <c r="AL857">
        <f t="shared" si="54"/>
        <v>103.15924975710243</v>
      </c>
    </row>
    <row r="858" spans="1:38">
      <c r="A858">
        <v>256800</v>
      </c>
      <c r="B858" s="3">
        <v>549</v>
      </c>
      <c r="C858">
        <v>1.8289831700182499</v>
      </c>
      <c r="D858">
        <f t="shared" si="52"/>
        <v>3.6579663400364999</v>
      </c>
      <c r="E858">
        <v>60.592477134663604</v>
      </c>
      <c r="F858">
        <f t="shared" si="55"/>
        <v>0.13734288420960183</v>
      </c>
      <c r="G858">
        <f t="shared" si="53"/>
        <v>545.33229421197245</v>
      </c>
      <c r="H858">
        <v>50.082151999899601</v>
      </c>
      <c r="AL858">
        <f t="shared" si="54"/>
        <v>103.41599323222106</v>
      </c>
    </row>
    <row r="859" spans="1:38">
      <c r="A859">
        <v>257100</v>
      </c>
      <c r="B859" s="3">
        <v>548</v>
      </c>
      <c r="C859">
        <v>0.71324211330060105</v>
      </c>
      <c r="D859">
        <f t="shared" si="52"/>
        <v>1.4264842266012021</v>
      </c>
      <c r="E859">
        <v>60.729314126197103</v>
      </c>
      <c r="F859">
        <f t="shared" si="55"/>
        <v>0.13683699153349949</v>
      </c>
      <c r="G859">
        <f t="shared" si="53"/>
        <v>546.56382713577398</v>
      </c>
      <c r="H859">
        <v>49.9869816349172</v>
      </c>
      <c r="AL859">
        <f t="shared" si="54"/>
        <v>103.67190073163214</v>
      </c>
    </row>
    <row r="860" spans="1:38">
      <c r="A860">
        <v>257400</v>
      </c>
      <c r="B860" s="3">
        <v>546</v>
      </c>
      <c r="C860">
        <v>-0.37475699059439899</v>
      </c>
      <c r="D860">
        <f t="shared" si="52"/>
        <v>-0.74951398118879797</v>
      </c>
      <c r="E860">
        <v>60.748871165655601</v>
      </c>
      <c r="F860">
        <f t="shared" si="55"/>
        <v>1.9557039458497627E-2</v>
      </c>
      <c r="G860">
        <f t="shared" si="53"/>
        <v>546.73984049090041</v>
      </c>
      <c r="H860">
        <v>49.977455756373601</v>
      </c>
      <c r="AL860">
        <f t="shared" si="54"/>
        <v>103.70848453101863</v>
      </c>
    </row>
    <row r="861" spans="1:38">
      <c r="A861">
        <v>257700</v>
      </c>
      <c r="B861" s="3">
        <v>549</v>
      </c>
      <c r="C861">
        <v>0.93291413241668497</v>
      </c>
      <c r="D861">
        <f t="shared" si="52"/>
        <v>1.8658282648333699</v>
      </c>
      <c r="E861">
        <v>60.791595612915799</v>
      </c>
      <c r="F861">
        <f t="shared" si="55"/>
        <v>4.2724447260198417E-2</v>
      </c>
      <c r="G861">
        <f t="shared" si="53"/>
        <v>547.12436051624218</v>
      </c>
      <c r="H861">
        <v>49.9513780884526</v>
      </c>
      <c r="AL861">
        <f t="shared" si="54"/>
        <v>103.78841354078308</v>
      </c>
    </row>
    <row r="862" spans="1:38">
      <c r="A862">
        <v>258000</v>
      </c>
      <c r="B862" s="3">
        <v>545</v>
      </c>
      <c r="C862">
        <v>-1.0466249858896199</v>
      </c>
      <c r="D862">
        <f t="shared" si="52"/>
        <v>-2.0932499717792399</v>
      </c>
      <c r="E862">
        <v>60.787067914322101</v>
      </c>
      <c r="F862">
        <f t="shared" si="55"/>
        <v>4.5276985936979486E-3</v>
      </c>
      <c r="G862">
        <f t="shared" si="53"/>
        <v>547.08361122889892</v>
      </c>
      <c r="H862">
        <v>49.962402100443498</v>
      </c>
      <c r="AL862">
        <f t="shared" si="54"/>
        <v>103.77994260442151</v>
      </c>
    </row>
    <row r="863" spans="1:38">
      <c r="A863">
        <v>258300</v>
      </c>
      <c r="B863" s="3">
        <v>538</v>
      </c>
      <c r="C863">
        <v>-3.3360226699109199</v>
      </c>
      <c r="D863">
        <f t="shared" si="52"/>
        <v>-6.6720453398218398</v>
      </c>
      <c r="E863">
        <v>60.518063135733001</v>
      </c>
      <c r="F863">
        <f t="shared" si="55"/>
        <v>0.26900477858909966</v>
      </c>
      <c r="G863">
        <f t="shared" si="53"/>
        <v>544.66256822159698</v>
      </c>
      <c r="H863">
        <v>50.140432218044097</v>
      </c>
      <c r="AL863">
        <f t="shared" si="54"/>
        <v>103.27687288633635</v>
      </c>
    </row>
    <row r="864" spans="1:38">
      <c r="A864">
        <v>258600</v>
      </c>
      <c r="B864" s="3">
        <v>538</v>
      </c>
      <c r="C864">
        <v>-1.8187718626957701</v>
      </c>
      <c r="D864">
        <f t="shared" si="52"/>
        <v>-3.6375437253915401</v>
      </c>
      <c r="E864">
        <v>60.180890460144603</v>
      </c>
      <c r="F864">
        <f t="shared" si="55"/>
        <v>0.33717267558839836</v>
      </c>
      <c r="G864">
        <f t="shared" si="53"/>
        <v>541.62801414130138</v>
      </c>
      <c r="H864">
        <v>50.335757880083101</v>
      </c>
      <c r="AL864">
        <f t="shared" si="54"/>
        <v>102.64691912458949</v>
      </c>
    </row>
    <row r="865" spans="1:38">
      <c r="A865">
        <v>258900</v>
      </c>
      <c r="B865" s="3">
        <v>544</v>
      </c>
      <c r="C865">
        <v>1.50022905397787</v>
      </c>
      <c r="D865">
        <f t="shared" si="52"/>
        <v>3.00045810795574</v>
      </c>
      <c r="E865">
        <v>60.109988675407699</v>
      </c>
      <c r="F865">
        <f t="shared" si="55"/>
        <v>7.0901784736904006E-2</v>
      </c>
      <c r="G865">
        <f t="shared" si="53"/>
        <v>540.98989807866928</v>
      </c>
      <c r="H865">
        <v>50.337002725601998</v>
      </c>
      <c r="AL865">
        <f t="shared" si="54"/>
        <v>102.51453497986287</v>
      </c>
    </row>
    <row r="866" spans="1:38">
      <c r="A866">
        <v>259200</v>
      </c>
      <c r="B866" s="3">
        <v>547</v>
      </c>
      <c r="C866">
        <v>2.23792986200396</v>
      </c>
      <c r="D866">
        <f t="shared" si="52"/>
        <v>4.4758597240079201</v>
      </c>
      <c r="E866">
        <v>60.279390411059197</v>
      </c>
      <c r="F866">
        <f t="shared" si="55"/>
        <v>0.16940173565149763</v>
      </c>
      <c r="G866">
        <f t="shared" si="53"/>
        <v>542.51451369953281</v>
      </c>
      <c r="H866">
        <v>50.189077659961001</v>
      </c>
      <c r="AL866">
        <f t="shared" si="54"/>
        <v>102.83088193561235</v>
      </c>
    </row>
    <row r="867" spans="1:38">
      <c r="A867">
        <v>259500</v>
      </c>
      <c r="B867" s="3">
        <v>547</v>
      </c>
      <c r="C867">
        <v>1.4029659951461699</v>
      </c>
      <c r="D867">
        <f t="shared" si="52"/>
        <v>2.8059319902923399</v>
      </c>
      <c r="E867">
        <v>60.464938816246203</v>
      </c>
      <c r="F867">
        <f t="shared" si="55"/>
        <v>0.18554840518700644</v>
      </c>
      <c r="G867">
        <f t="shared" si="53"/>
        <v>544.18444934621584</v>
      </c>
      <c r="H867">
        <v>50.0502200784019</v>
      </c>
      <c r="AL867">
        <f t="shared" si="54"/>
        <v>103.17757437620057</v>
      </c>
    </row>
    <row r="868" spans="1:38">
      <c r="A868">
        <v>259800</v>
      </c>
      <c r="B868" s="3">
        <v>543</v>
      </c>
      <c r="C868">
        <v>-0.71365228476776499</v>
      </c>
      <c r="D868">
        <f t="shared" si="52"/>
        <v>-1.42730456953553</v>
      </c>
      <c r="E868">
        <v>60.490863478818298</v>
      </c>
      <c r="F868">
        <f t="shared" si="55"/>
        <v>2.5924662572094803E-2</v>
      </c>
      <c r="G868">
        <f t="shared" si="53"/>
        <v>544.41777130936464</v>
      </c>
      <c r="H868">
        <v>50.030489638282098</v>
      </c>
      <c r="AL868">
        <f t="shared" si="54"/>
        <v>103.22602997699673</v>
      </c>
    </row>
    <row r="869" spans="1:38">
      <c r="A869">
        <v>260100</v>
      </c>
      <c r="B869" s="3">
        <v>544</v>
      </c>
      <c r="C869">
        <v>-1.6675255756853299E-3</v>
      </c>
      <c r="D869">
        <f t="shared" si="52"/>
        <v>-3.3350511513706598E-3</v>
      </c>
      <c r="E869">
        <v>60.443744048601403</v>
      </c>
      <c r="F869">
        <f t="shared" si="55"/>
        <v>4.7119430216895353E-2</v>
      </c>
      <c r="G869">
        <f t="shared" si="53"/>
        <v>543.99369643741261</v>
      </c>
      <c r="H869">
        <v>50.055935731388097</v>
      </c>
      <c r="AL869">
        <f t="shared" si="54"/>
        <v>103.13796230870997</v>
      </c>
    </row>
    <row r="870" spans="1:38">
      <c r="A870">
        <v>260400</v>
      </c>
      <c r="B870" s="3">
        <v>538</v>
      </c>
      <c r="C870">
        <v>-2.2883218343121099</v>
      </c>
      <c r="D870">
        <f t="shared" si="52"/>
        <v>-4.5766436686242198</v>
      </c>
      <c r="E870">
        <v>60.285247604261201</v>
      </c>
      <c r="F870">
        <f t="shared" si="55"/>
        <v>0.15849644434020149</v>
      </c>
      <c r="G870">
        <f t="shared" si="53"/>
        <v>542.56722843835087</v>
      </c>
      <c r="H870">
        <v>50.152619631411902</v>
      </c>
      <c r="AL870">
        <f t="shared" si="54"/>
        <v>102.84182287305053</v>
      </c>
    </row>
    <row r="871" spans="1:38">
      <c r="A871">
        <v>260700</v>
      </c>
      <c r="B871" s="3">
        <v>515</v>
      </c>
      <c r="C871">
        <v>-10.1142634212862</v>
      </c>
      <c r="D871">
        <f t="shared" si="52"/>
        <v>-20.2285268425724</v>
      </c>
      <c r="E871">
        <v>59.468863902446699</v>
      </c>
      <c r="F871">
        <f t="shared" si="55"/>
        <v>0.81638370181450171</v>
      </c>
      <c r="G871">
        <f t="shared" si="53"/>
        <v>535.21977512202034</v>
      </c>
      <c r="H871">
        <v>50.660505697694802</v>
      </c>
      <c r="AL871">
        <f t="shared" si="54"/>
        <v>101.31879498791383</v>
      </c>
    </row>
    <row r="872" spans="1:38">
      <c r="A872">
        <v>261000</v>
      </c>
      <c r="B872" s="3">
        <v>511</v>
      </c>
      <c r="C872">
        <v>-6.8868537536818604</v>
      </c>
      <c r="D872">
        <f t="shared" si="52"/>
        <v>-13.773707507363721</v>
      </c>
      <c r="E872">
        <v>58.307210301012297</v>
      </c>
      <c r="F872">
        <f t="shared" si="55"/>
        <v>1.1616536014344021</v>
      </c>
      <c r="G872">
        <f t="shared" si="53"/>
        <v>524.76489270911065</v>
      </c>
      <c r="H872">
        <v>51.309868842819903</v>
      </c>
      <c r="AL872">
        <f t="shared" si="54"/>
        <v>99.15835885301793</v>
      </c>
    </row>
    <row r="873" spans="1:38">
      <c r="A873">
        <v>261300</v>
      </c>
      <c r="B873" s="3">
        <v>511</v>
      </c>
      <c r="C873">
        <v>-3.0603149401824599</v>
      </c>
      <c r="D873">
        <f t="shared" si="52"/>
        <v>-6.1206298803649197</v>
      </c>
      <c r="E873">
        <v>57.456890928593801</v>
      </c>
      <c r="F873">
        <f t="shared" si="55"/>
        <v>0.85031937241849676</v>
      </c>
      <c r="G873">
        <f t="shared" si="53"/>
        <v>517.11201835734425</v>
      </c>
      <c r="H873">
        <v>51.683395070303199</v>
      </c>
      <c r="AL873">
        <f t="shared" si="54"/>
        <v>97.581943436412459</v>
      </c>
    </row>
    <row r="874" spans="1:38">
      <c r="A874">
        <v>261600</v>
      </c>
      <c r="B874" s="3">
        <v>510</v>
      </c>
      <c r="C874">
        <v>-1.01931902503993</v>
      </c>
      <c r="D874">
        <f t="shared" si="52"/>
        <v>-2.03863805007986</v>
      </c>
      <c r="E874">
        <v>56.892249372948598</v>
      </c>
      <c r="F874">
        <f t="shared" si="55"/>
        <v>0.56464155564520269</v>
      </c>
      <c r="G874">
        <f t="shared" si="53"/>
        <v>512.03024435653742</v>
      </c>
      <c r="H874">
        <v>51.835041407662402</v>
      </c>
      <c r="AL874">
        <f t="shared" si="54"/>
        <v>96.537485424449031</v>
      </c>
    </row>
    <row r="875" spans="1:38">
      <c r="A875">
        <v>261900</v>
      </c>
      <c r="B875" s="3">
        <v>516</v>
      </c>
      <c r="C875">
        <v>2.9394780817992201</v>
      </c>
      <c r="D875">
        <f t="shared" si="52"/>
        <v>5.8789561635984402</v>
      </c>
      <c r="E875">
        <v>56.679174322992701</v>
      </c>
      <c r="F875">
        <f t="shared" si="55"/>
        <v>0.2130750499558971</v>
      </c>
      <c r="G875">
        <f t="shared" si="53"/>
        <v>510.11256890693431</v>
      </c>
      <c r="H875">
        <v>51.746861279028003</v>
      </c>
      <c r="AL875">
        <f t="shared" si="54"/>
        <v>96.143829832776589</v>
      </c>
    </row>
    <row r="876" spans="1:38">
      <c r="A876">
        <v>262200</v>
      </c>
      <c r="B876" s="3">
        <v>514</v>
      </c>
      <c r="C876">
        <v>2.04046108389079</v>
      </c>
      <c r="D876">
        <f t="shared" si="52"/>
        <v>4.0809221677815799</v>
      </c>
      <c r="E876">
        <v>56.656754958366399</v>
      </c>
      <c r="F876">
        <f t="shared" si="55"/>
        <v>2.2419364626301785E-2</v>
      </c>
      <c r="G876">
        <f t="shared" si="53"/>
        <v>509.91079462529757</v>
      </c>
      <c r="H876">
        <v>51.556185567645997</v>
      </c>
      <c r="AL876">
        <f t="shared" si="54"/>
        <v>96.102425556067445</v>
      </c>
    </row>
    <row r="877" spans="1:38">
      <c r="A877">
        <v>262500</v>
      </c>
      <c r="B877" s="3">
        <v>515</v>
      </c>
      <c r="C877">
        <v>2.5622402107306401</v>
      </c>
      <c r="D877">
        <f t="shared" si="52"/>
        <v>5.1244804214612802</v>
      </c>
      <c r="E877">
        <v>56.651907688851999</v>
      </c>
      <c r="F877">
        <f t="shared" si="55"/>
        <v>4.8472695143999545E-3</v>
      </c>
      <c r="G877">
        <f t="shared" si="53"/>
        <v>509.86716919966801</v>
      </c>
      <c r="H877">
        <v>51.375356418919601</v>
      </c>
      <c r="AL877">
        <f t="shared" si="54"/>
        <v>96.093473963283145</v>
      </c>
    </row>
    <row r="878" spans="1:38">
      <c r="A878">
        <v>262800</v>
      </c>
      <c r="B878" s="3">
        <v>517</v>
      </c>
      <c r="C878">
        <v>3.1246144912338201</v>
      </c>
      <c r="D878">
        <f t="shared" si="52"/>
        <v>6.2492289824676401</v>
      </c>
      <c r="E878">
        <v>56.749152015129802</v>
      </c>
      <c r="F878">
        <f t="shared" si="55"/>
        <v>9.7244326277802884E-2</v>
      </c>
      <c r="G878">
        <f t="shared" si="53"/>
        <v>510.74236813616824</v>
      </c>
      <c r="H878">
        <v>51.152171606616903</v>
      </c>
      <c r="AL878">
        <f t="shared" si="54"/>
        <v>96.273084149420995</v>
      </c>
    </row>
    <row r="879" spans="1:38">
      <c r="A879">
        <v>263100</v>
      </c>
      <c r="B879" s="3">
        <v>516</v>
      </c>
      <c r="C879">
        <v>2.14044300213558</v>
      </c>
      <c r="D879">
        <f t="shared" si="52"/>
        <v>4.2808860042711601</v>
      </c>
      <c r="E879">
        <v>56.856749469728499</v>
      </c>
      <c r="F879">
        <f t="shared" si="55"/>
        <v>0.10759745459869663</v>
      </c>
      <c r="G879">
        <f t="shared" si="53"/>
        <v>511.71074522755646</v>
      </c>
      <c r="H879">
        <v>50.950673156364601</v>
      </c>
      <c r="AL879">
        <f t="shared" si="54"/>
        <v>96.471881011439095</v>
      </c>
    </row>
    <row r="880" spans="1:38">
      <c r="A880">
        <v>263400</v>
      </c>
      <c r="B880" s="3">
        <v>524</v>
      </c>
      <c r="C880">
        <v>4.92090629728746</v>
      </c>
      <c r="D880">
        <f t="shared" si="52"/>
        <v>9.84181259457492</v>
      </c>
      <c r="E880">
        <v>57.127725111672802</v>
      </c>
      <c r="F880">
        <f t="shared" si="55"/>
        <v>0.2709756419443039</v>
      </c>
      <c r="G880">
        <f t="shared" si="53"/>
        <v>514.14952600505524</v>
      </c>
      <c r="H880">
        <v>50.666376954803702</v>
      </c>
      <c r="AL880">
        <f t="shared" si="54"/>
        <v>96.972835121268702</v>
      </c>
    </row>
    <row r="881" spans="1:38">
      <c r="A881">
        <v>263700</v>
      </c>
      <c r="B881" s="3">
        <v>542</v>
      </c>
      <c r="C881">
        <v>10.171769525365301</v>
      </c>
      <c r="D881">
        <f t="shared" si="52"/>
        <v>20.343539050730602</v>
      </c>
      <c r="E881">
        <v>57.960809938251998</v>
      </c>
      <c r="F881">
        <f t="shared" si="55"/>
        <v>0.83308482657919569</v>
      </c>
      <c r="G881">
        <f t="shared" si="53"/>
        <v>521.64728944426793</v>
      </c>
      <c r="H881">
        <v>50.060546650874102</v>
      </c>
      <c r="AL881">
        <f t="shared" si="54"/>
        <v>98.515653335617571</v>
      </c>
    </row>
    <row r="882" spans="1:38">
      <c r="A882">
        <v>264000</v>
      </c>
      <c r="B882" s="3">
        <v>522</v>
      </c>
      <c r="C882">
        <v>-1.90035147889998</v>
      </c>
      <c r="D882">
        <f t="shared" si="52"/>
        <v>-3.80070295779996</v>
      </c>
      <c r="E882">
        <v>58.421363266687202</v>
      </c>
      <c r="F882">
        <f t="shared" si="55"/>
        <v>0.46055332843520347</v>
      </c>
      <c r="G882">
        <f t="shared" si="53"/>
        <v>525.79226940018486</v>
      </c>
      <c r="H882">
        <v>49.779304206711799</v>
      </c>
      <c r="AL882">
        <f t="shared" si="54"/>
        <v>99.370310132219757</v>
      </c>
    </row>
    <row r="883" spans="1:38">
      <c r="A883">
        <v>264300</v>
      </c>
      <c r="B883" s="3">
        <v>521</v>
      </c>
      <c r="C883">
        <v>-1.61275223016155</v>
      </c>
      <c r="D883">
        <f t="shared" si="52"/>
        <v>-3.2255044603231</v>
      </c>
      <c r="E883">
        <v>58.246296772106099</v>
      </c>
      <c r="F883">
        <f t="shared" si="55"/>
        <v>0.17506649458110246</v>
      </c>
      <c r="G883">
        <f t="shared" si="53"/>
        <v>524.21667094895486</v>
      </c>
      <c r="H883">
        <v>49.914990922217498</v>
      </c>
      <c r="AL883">
        <f t="shared" si="54"/>
        <v>99.045290039831059</v>
      </c>
    </row>
    <row r="884" spans="1:38">
      <c r="A884">
        <v>264600</v>
      </c>
      <c r="B884" s="3">
        <v>521</v>
      </c>
      <c r="C884">
        <v>-0.97291891779284601</v>
      </c>
      <c r="D884">
        <f t="shared" si="52"/>
        <v>-1.945837835585692</v>
      </c>
      <c r="E884">
        <v>58.1041144009654</v>
      </c>
      <c r="F884">
        <f t="shared" si="55"/>
        <v>0.14218237114069865</v>
      </c>
      <c r="G884">
        <f t="shared" si="53"/>
        <v>522.93702960868859</v>
      </c>
      <c r="H884">
        <v>50.0133752209329</v>
      </c>
      <c r="AL884">
        <f t="shared" si="54"/>
        <v>98.781452955516954</v>
      </c>
    </row>
    <row r="885" spans="1:38">
      <c r="A885">
        <v>264900</v>
      </c>
      <c r="B885" s="3">
        <v>521</v>
      </c>
      <c r="C885">
        <v>-0.54448712070361904</v>
      </c>
      <c r="D885">
        <f t="shared" si="52"/>
        <v>-1.0889742414072381</v>
      </c>
      <c r="E885">
        <v>58.008910997341196</v>
      </c>
      <c r="F885">
        <f t="shared" si="55"/>
        <v>9.5203403624203986E-2</v>
      </c>
      <c r="G885">
        <f t="shared" si="53"/>
        <v>522.08019897607073</v>
      </c>
      <c r="H885">
        <v>50.0709348026528</v>
      </c>
      <c r="AL885">
        <f t="shared" si="54"/>
        <v>98.604857285038349</v>
      </c>
    </row>
    <row r="886" spans="1:38">
      <c r="A886">
        <v>265200</v>
      </c>
      <c r="B886" s="3">
        <v>519</v>
      </c>
      <c r="C886">
        <v>-1.0354335186599399</v>
      </c>
      <c r="D886">
        <f t="shared" si="52"/>
        <v>-2.0708670373198799</v>
      </c>
      <c r="E886">
        <v>57.8957972939616</v>
      </c>
      <c r="F886">
        <f t="shared" si="55"/>
        <v>0.11311370337959659</v>
      </c>
      <c r="G886">
        <f t="shared" si="53"/>
        <v>521.06217564565441</v>
      </c>
      <c r="H886">
        <v>50.134037377657002</v>
      </c>
      <c r="AL886">
        <f t="shared" si="54"/>
        <v>98.395108169326321</v>
      </c>
    </row>
    <row r="887" spans="1:38">
      <c r="A887">
        <v>265500</v>
      </c>
      <c r="B887" s="3">
        <v>521</v>
      </c>
      <c r="C887">
        <v>0.27118901257126399</v>
      </c>
      <c r="D887">
        <f t="shared" si="52"/>
        <v>0.54237802514252798</v>
      </c>
      <c r="E887">
        <v>57.827651278790803</v>
      </c>
      <c r="F887">
        <f t="shared" si="55"/>
        <v>6.8146015170796659E-2</v>
      </c>
      <c r="G887">
        <f t="shared" si="53"/>
        <v>520.44886150911725</v>
      </c>
      <c r="H887">
        <v>50.159333782702198</v>
      </c>
      <c r="AL887">
        <f t="shared" si="54"/>
        <v>98.268779705789868</v>
      </c>
    </row>
    <row r="888" spans="1:38">
      <c r="A888">
        <v>265800</v>
      </c>
      <c r="B888" s="3">
        <v>519</v>
      </c>
      <c r="C888">
        <v>-0.51376830128108297</v>
      </c>
      <c r="D888">
        <f t="shared" si="52"/>
        <v>-1.0275366025621659</v>
      </c>
      <c r="E888">
        <v>57.7798761323767</v>
      </c>
      <c r="F888">
        <f t="shared" si="55"/>
        <v>4.7775146414103631E-2</v>
      </c>
      <c r="G888">
        <f t="shared" si="53"/>
        <v>520.01888519139027</v>
      </c>
      <c r="H888">
        <v>50.171422721682298</v>
      </c>
      <c r="AL888">
        <f t="shared" si="54"/>
        <v>98.180230769811629</v>
      </c>
    </row>
    <row r="889" spans="1:38">
      <c r="A889">
        <v>266100</v>
      </c>
      <c r="B889" s="3">
        <v>518</v>
      </c>
      <c r="C889">
        <v>-0.56592011322136104</v>
      </c>
      <c r="D889">
        <f t="shared" si="52"/>
        <v>-1.1318402264427221</v>
      </c>
      <c r="E889">
        <v>57.680355307533297</v>
      </c>
      <c r="F889">
        <f t="shared" si="55"/>
        <v>9.9520824843402522E-2</v>
      </c>
      <c r="G889">
        <f t="shared" si="53"/>
        <v>519.12319776779964</v>
      </c>
      <c r="H889">
        <v>50.213593249530703</v>
      </c>
      <c r="AL889">
        <f t="shared" si="54"/>
        <v>97.995816577741294</v>
      </c>
    </row>
    <row r="890" spans="1:38">
      <c r="A890">
        <v>266400</v>
      </c>
      <c r="B890" s="3">
        <v>519</v>
      </c>
      <c r="C890">
        <v>0.20417595140571099</v>
      </c>
      <c r="D890">
        <f t="shared" si="52"/>
        <v>0.40835190281142197</v>
      </c>
      <c r="E890">
        <v>57.620331122045499</v>
      </c>
      <c r="F890">
        <f t="shared" si="55"/>
        <v>6.0024185487797865E-2</v>
      </c>
      <c r="G890">
        <f t="shared" si="53"/>
        <v>518.58298009840951</v>
      </c>
      <c r="H890">
        <v>50.225050415208301</v>
      </c>
      <c r="AL890">
        <f t="shared" si="54"/>
        <v>97.884618499718826</v>
      </c>
    </row>
    <row r="891" spans="1:38">
      <c r="A891">
        <v>266700</v>
      </c>
      <c r="B891" s="3">
        <v>521</v>
      </c>
      <c r="C891">
        <v>1.03506735324428</v>
      </c>
      <c r="D891">
        <f t="shared" si="52"/>
        <v>2.07013470648856</v>
      </c>
      <c r="E891">
        <v>57.657907053073998</v>
      </c>
      <c r="F891">
        <f t="shared" si="55"/>
        <v>3.7575931028499099E-2</v>
      </c>
      <c r="G891">
        <f t="shared" si="53"/>
        <v>518.92116347766603</v>
      </c>
      <c r="H891">
        <v>50.1740205609226</v>
      </c>
      <c r="AL891">
        <f t="shared" si="54"/>
        <v>97.95422749493062</v>
      </c>
    </row>
    <row r="892" spans="1:38">
      <c r="A892">
        <v>267000</v>
      </c>
      <c r="B892" s="3">
        <v>519</v>
      </c>
      <c r="C892">
        <v>-7.0186486114373503E-2</v>
      </c>
      <c r="D892">
        <f t="shared" si="52"/>
        <v>-0.14037297222874701</v>
      </c>
      <c r="E892">
        <v>57.6813061899907</v>
      </c>
      <c r="F892">
        <f t="shared" si="55"/>
        <v>2.339913691670148E-2</v>
      </c>
      <c r="G892">
        <f t="shared" si="53"/>
        <v>519.13175570991632</v>
      </c>
      <c r="H892">
        <v>50.140233017048402</v>
      </c>
      <c r="AL892">
        <f t="shared" si="54"/>
        <v>97.997578308927359</v>
      </c>
    </row>
    <row r="893" spans="1:38">
      <c r="A893">
        <v>267300</v>
      </c>
      <c r="B893" s="3">
        <v>521</v>
      </c>
      <c r="C893">
        <v>0.823677573757578</v>
      </c>
      <c r="D893">
        <f t="shared" si="52"/>
        <v>1.647355147515156</v>
      </c>
      <c r="E893">
        <v>57.704880792378702</v>
      </c>
      <c r="F893">
        <f t="shared" si="55"/>
        <v>2.3574602388002575E-2</v>
      </c>
      <c r="G893">
        <f t="shared" si="53"/>
        <v>519.34392713140835</v>
      </c>
      <c r="H893">
        <v>50.1078948816292</v>
      </c>
      <c r="AL893">
        <f t="shared" si="54"/>
        <v>98.041257440583223</v>
      </c>
    </row>
    <row r="894" spans="1:38">
      <c r="A894">
        <v>267600</v>
      </c>
      <c r="B894" s="3">
        <v>523</v>
      </c>
      <c r="C894">
        <v>1.3105137516068499</v>
      </c>
      <c r="D894">
        <f t="shared" si="52"/>
        <v>2.6210275032136998</v>
      </c>
      <c r="E894">
        <v>57.8189131424961</v>
      </c>
      <c r="F894">
        <f t="shared" si="55"/>
        <v>0.1140323501173981</v>
      </c>
      <c r="G894">
        <f t="shared" si="53"/>
        <v>520.37021828246486</v>
      </c>
      <c r="H894">
        <v>50.0232112918562</v>
      </c>
      <c r="AL894">
        <f t="shared" si="54"/>
        <v>98.252582992885124</v>
      </c>
    </row>
    <row r="895" spans="1:38">
      <c r="A895">
        <v>267900</v>
      </c>
      <c r="B895" s="3">
        <v>521</v>
      </c>
      <c r="C895">
        <v>-1.2174600962201999E-2</v>
      </c>
      <c r="D895">
        <f t="shared" si="52"/>
        <v>-2.4349201924403999E-2</v>
      </c>
      <c r="E895">
        <v>57.890629254180801</v>
      </c>
      <c r="F895">
        <f t="shared" si="55"/>
        <v>7.1716111684700934E-2</v>
      </c>
      <c r="G895">
        <f t="shared" si="53"/>
        <v>521.01566328762726</v>
      </c>
      <c r="H895">
        <v>49.9771851385714</v>
      </c>
      <c r="AL895">
        <f t="shared" si="54"/>
        <v>98.385526752315258</v>
      </c>
    </row>
    <row r="896" spans="1:38">
      <c r="A896">
        <v>268200</v>
      </c>
      <c r="B896" s="3">
        <v>521</v>
      </c>
      <c r="C896">
        <v>-2.1922687814743099E-2</v>
      </c>
      <c r="D896">
        <f t="shared" si="52"/>
        <v>-4.3845375629486198E-2</v>
      </c>
      <c r="E896">
        <v>57.892790103648402</v>
      </c>
      <c r="F896">
        <f t="shared" si="55"/>
        <v>2.160849467600201E-3</v>
      </c>
      <c r="G896">
        <f t="shared" si="53"/>
        <v>521.03511093283566</v>
      </c>
      <c r="H896">
        <v>49.9785501127635</v>
      </c>
      <c r="AL896">
        <f t="shared" si="54"/>
        <v>98.389532894395117</v>
      </c>
    </row>
    <row r="897" spans="1:38">
      <c r="A897">
        <v>268500</v>
      </c>
      <c r="B897" s="3">
        <v>520</v>
      </c>
      <c r="C897">
        <v>-0.41255482667508098</v>
      </c>
      <c r="D897">
        <f t="shared" si="52"/>
        <v>-0.82510965335016195</v>
      </c>
      <c r="E897">
        <v>57.868489515654701</v>
      </c>
      <c r="F897">
        <f t="shared" si="55"/>
        <v>2.4300587993700162E-2</v>
      </c>
      <c r="G897">
        <f t="shared" si="53"/>
        <v>520.8164056408923</v>
      </c>
      <c r="H897">
        <v>49.9967722521817</v>
      </c>
      <c r="AL897">
        <f t="shared" si="54"/>
        <v>98.344481996720077</v>
      </c>
    </row>
    <row r="898" spans="1:38">
      <c r="A898">
        <v>268800</v>
      </c>
      <c r="B898" s="3">
        <v>519</v>
      </c>
      <c r="C898">
        <v>-0.62266239361220999</v>
      </c>
      <c r="D898">
        <f t="shared" ref="D898:D961" si="56">C898*$K$3</f>
        <v>-1.24532478722442</v>
      </c>
      <c r="E898">
        <v>57.804071268123302</v>
      </c>
      <c r="F898">
        <f t="shared" si="55"/>
        <v>6.4418247531399686E-2</v>
      </c>
      <c r="G898">
        <f t="shared" si="53"/>
        <v>520.23664141310974</v>
      </c>
      <c r="H898">
        <v>50.037747696543299</v>
      </c>
      <c r="AL898">
        <f t="shared" si="54"/>
        <v>98.225073621695699</v>
      </c>
    </row>
    <row r="899" spans="1:38">
      <c r="A899">
        <v>269100</v>
      </c>
      <c r="B899" s="3">
        <v>520</v>
      </c>
      <c r="C899">
        <v>5.6878820790060798E-2</v>
      </c>
      <c r="D899">
        <f t="shared" si="56"/>
        <v>0.1137576415801216</v>
      </c>
      <c r="E899">
        <v>57.764169606303497</v>
      </c>
      <c r="F899">
        <f t="shared" si="55"/>
        <v>3.9901661819804701E-2</v>
      </c>
      <c r="G899">
        <f t="shared" ref="G899:G962" si="57">E899*$J$3</f>
        <v>519.87752645673152</v>
      </c>
      <c r="H899">
        <v>50.057450111034598</v>
      </c>
      <c r="AL899">
        <f t="shared" ref="AL899:AL962" si="58">$AE$26*E899^2+$AF$26*E899+$AG$26</f>
        <v>98.151122395121561</v>
      </c>
    </row>
    <row r="900" spans="1:38">
      <c r="A900">
        <v>269400</v>
      </c>
      <c r="B900" s="3">
        <v>522</v>
      </c>
      <c r="C900">
        <v>0.84194957224192002</v>
      </c>
      <c r="D900">
        <f t="shared" si="56"/>
        <v>1.68389914448384</v>
      </c>
      <c r="E900">
        <v>57.811927492767801</v>
      </c>
      <c r="F900">
        <f t="shared" ref="F900:F963" si="59">ABS(E900-E899)</f>
        <v>4.7757886464303567E-2</v>
      </c>
      <c r="G900">
        <f t="shared" si="57"/>
        <v>520.30734743491018</v>
      </c>
      <c r="H900">
        <v>50.019820285918001</v>
      </c>
      <c r="AL900">
        <f t="shared" si="58"/>
        <v>98.239634950836134</v>
      </c>
    </row>
    <row r="901" spans="1:38">
      <c r="A901">
        <v>269700</v>
      </c>
      <c r="B901" s="3">
        <v>507</v>
      </c>
      <c r="C901">
        <v>-5.2991875069547296</v>
      </c>
      <c r="D901">
        <f t="shared" si="56"/>
        <v>-10.598375013909459</v>
      </c>
      <c r="E901">
        <v>57.510011462020302</v>
      </c>
      <c r="F901">
        <f t="shared" si="59"/>
        <v>0.30191603074749906</v>
      </c>
      <c r="G901">
        <f t="shared" si="57"/>
        <v>517.59010315818273</v>
      </c>
      <c r="H901">
        <v>50.2138574029849</v>
      </c>
      <c r="AL901">
        <f t="shared" si="58"/>
        <v>97.680300269057525</v>
      </c>
    </row>
    <row r="902" spans="1:38">
      <c r="A902">
        <v>270000</v>
      </c>
      <c r="B902" s="3">
        <v>486</v>
      </c>
      <c r="C902">
        <v>-10.9693952291536</v>
      </c>
      <c r="D902">
        <f t="shared" si="56"/>
        <v>-21.938790458307199</v>
      </c>
      <c r="E902">
        <v>56.436774113912101</v>
      </c>
      <c r="F902">
        <f t="shared" si="59"/>
        <v>1.0732373481082007</v>
      </c>
      <c r="G902">
        <f t="shared" si="57"/>
        <v>507.93096702520893</v>
      </c>
      <c r="H902">
        <v>50.864845923761301</v>
      </c>
      <c r="AL902">
        <f t="shared" si="58"/>
        <v>95.696318971057565</v>
      </c>
    </row>
    <row r="903" spans="1:38">
      <c r="A903">
        <v>270300</v>
      </c>
      <c r="B903" s="3">
        <v>476</v>
      </c>
      <c r="C903">
        <v>-9.4882765086004408</v>
      </c>
      <c r="D903">
        <f t="shared" si="56"/>
        <v>-18.976553017200882</v>
      </c>
      <c r="E903">
        <v>54.996547201715003</v>
      </c>
      <c r="F903">
        <f t="shared" si="59"/>
        <v>1.4402269121970974</v>
      </c>
      <c r="G903">
        <f t="shared" si="57"/>
        <v>494.968924815435</v>
      </c>
      <c r="H903">
        <v>51.653990111056402</v>
      </c>
      <c r="AL903">
        <f t="shared" si="58"/>
        <v>93.044509062107821</v>
      </c>
    </row>
    <row r="904" spans="1:38">
      <c r="A904">
        <v>270600</v>
      </c>
      <c r="B904" s="3">
        <v>471</v>
      </c>
      <c r="C904">
        <v>-6.1750204001752902</v>
      </c>
      <c r="D904">
        <f t="shared" si="56"/>
        <v>-12.35004080035058</v>
      </c>
      <c r="E904">
        <v>53.704745209857698</v>
      </c>
      <c r="F904">
        <f t="shared" si="59"/>
        <v>1.2918019918573052</v>
      </c>
      <c r="G904">
        <f t="shared" si="57"/>
        <v>483.34270688871931</v>
      </c>
      <c r="H904">
        <v>52.250881053072803</v>
      </c>
      <c r="AL904">
        <f t="shared" si="58"/>
        <v>90.67630691720079</v>
      </c>
    </row>
    <row r="905" spans="1:38">
      <c r="A905">
        <v>270900</v>
      </c>
      <c r="B905" s="3">
        <v>504</v>
      </c>
      <c r="C905">
        <v>10.6968062561305</v>
      </c>
      <c r="D905">
        <f t="shared" si="56"/>
        <v>21.393612512261001</v>
      </c>
      <c r="E905">
        <v>53.6220332640302</v>
      </c>
      <c r="F905">
        <f t="shared" si="59"/>
        <v>8.2711945827497857E-2</v>
      </c>
      <c r="G905">
        <f t="shared" si="57"/>
        <v>482.59829937627183</v>
      </c>
      <c r="H905">
        <v>52.0161958716158</v>
      </c>
      <c r="AL905">
        <f t="shared" si="58"/>
        <v>90.525007329559713</v>
      </c>
    </row>
    <row r="906" spans="1:38">
      <c r="A906">
        <v>271200</v>
      </c>
      <c r="B906" s="3">
        <v>536</v>
      </c>
      <c r="C906">
        <v>19.641540183725301</v>
      </c>
      <c r="D906">
        <f t="shared" si="56"/>
        <v>39.283080367450601</v>
      </c>
      <c r="E906">
        <v>55.189815675916101</v>
      </c>
      <c r="F906">
        <f t="shared" si="59"/>
        <v>1.5677824118859007</v>
      </c>
      <c r="G906">
        <f t="shared" si="57"/>
        <v>496.70834108324493</v>
      </c>
      <c r="H906">
        <v>50.801637757214003</v>
      </c>
      <c r="AL906">
        <f t="shared" si="58"/>
        <v>93.399658787913125</v>
      </c>
    </row>
    <row r="907" spans="1:38">
      <c r="A907">
        <v>271500</v>
      </c>
      <c r="B907" s="3">
        <v>550</v>
      </c>
      <c r="C907">
        <v>17.009873081412099</v>
      </c>
      <c r="D907">
        <f t="shared" si="56"/>
        <v>34.019746162824198</v>
      </c>
      <c r="E907">
        <v>57.330153634306299</v>
      </c>
      <c r="F907">
        <f t="shared" si="59"/>
        <v>2.140337958390198</v>
      </c>
      <c r="G907">
        <f t="shared" si="57"/>
        <v>515.97138270875666</v>
      </c>
      <c r="H907">
        <v>49.380085417798398</v>
      </c>
      <c r="AL907">
        <f t="shared" si="58"/>
        <v>97.347346061613706</v>
      </c>
    </row>
    <row r="908" spans="1:38">
      <c r="A908">
        <v>271800</v>
      </c>
      <c r="B908" s="3">
        <v>547</v>
      </c>
      <c r="C908">
        <v>8.0985975815203108</v>
      </c>
      <c r="D908">
        <f t="shared" si="56"/>
        <v>16.197195163040622</v>
      </c>
      <c r="E908">
        <v>58.977088248777001</v>
      </c>
      <c r="F908">
        <f t="shared" si="59"/>
        <v>1.6469346144707018</v>
      </c>
      <c r="G908">
        <f t="shared" si="57"/>
        <v>530.79379423899297</v>
      </c>
      <c r="H908">
        <v>48.431274367302002</v>
      </c>
      <c r="AL908">
        <f t="shared" si="58"/>
        <v>100.40323027879808</v>
      </c>
    </row>
    <row r="909" spans="1:38">
      <c r="A909">
        <v>272100</v>
      </c>
      <c r="B909" s="3">
        <v>545</v>
      </c>
      <c r="C909">
        <v>2.8266698948648101</v>
      </c>
      <c r="D909">
        <f t="shared" si="56"/>
        <v>5.6533397897296203</v>
      </c>
      <c r="E909">
        <v>59.926366154114902</v>
      </c>
      <c r="F909">
        <f t="shared" si="59"/>
        <v>0.94927790533790102</v>
      </c>
      <c r="G909">
        <f t="shared" si="57"/>
        <v>539.33729538703415</v>
      </c>
      <c r="H909">
        <v>48.023580457074303</v>
      </c>
      <c r="AL909">
        <f t="shared" si="58"/>
        <v>102.1718211865105</v>
      </c>
    </row>
    <row r="910" spans="1:38">
      <c r="A910">
        <v>272400</v>
      </c>
      <c r="B910" s="3">
        <v>543</v>
      </c>
      <c r="C910">
        <v>-0.43854143862998002</v>
      </c>
      <c r="D910">
        <f t="shared" si="56"/>
        <v>-0.87708287725996004</v>
      </c>
      <c r="E910">
        <v>60.429726120744398</v>
      </c>
      <c r="F910">
        <f t="shared" si="59"/>
        <v>0.50335996662949611</v>
      </c>
      <c r="G910">
        <f t="shared" si="57"/>
        <v>543.8675350866996</v>
      </c>
      <c r="H910">
        <v>47.941628521098202</v>
      </c>
      <c r="AL910">
        <f t="shared" si="58"/>
        <v>103.11176487555315</v>
      </c>
    </row>
    <row r="911" spans="1:38">
      <c r="A911">
        <v>272700</v>
      </c>
      <c r="B911" s="3">
        <v>543</v>
      </c>
      <c r="C911">
        <v>-1.5828394619947801</v>
      </c>
      <c r="D911">
        <f t="shared" si="56"/>
        <v>-3.1656789239895602</v>
      </c>
      <c r="E911">
        <v>60.683998552126504</v>
      </c>
      <c r="F911">
        <f t="shared" si="59"/>
        <v>0.25427243138210542</v>
      </c>
      <c r="G911">
        <f t="shared" si="57"/>
        <v>546.15598696913855</v>
      </c>
      <c r="H911">
        <v>48.024124223283302</v>
      </c>
      <c r="AL911">
        <f t="shared" si="58"/>
        <v>103.58714108595956</v>
      </c>
    </row>
    <row r="912" spans="1:38">
      <c r="A912">
        <v>273000</v>
      </c>
      <c r="B912" s="3">
        <v>545</v>
      </c>
      <c r="C912">
        <v>-1.4091673995649701</v>
      </c>
      <c r="D912">
        <f t="shared" si="56"/>
        <v>-2.8183347991299401</v>
      </c>
      <c r="E912">
        <v>60.867614052101999</v>
      </c>
      <c r="F912">
        <f t="shared" si="59"/>
        <v>0.18361549997549531</v>
      </c>
      <c r="G912">
        <f t="shared" si="57"/>
        <v>547.80852646891799</v>
      </c>
      <c r="H912">
        <v>48.139948449679501</v>
      </c>
      <c r="AL912">
        <f t="shared" si="58"/>
        <v>103.93065543760154</v>
      </c>
    </row>
    <row r="913" spans="1:38">
      <c r="A913">
        <v>273300</v>
      </c>
      <c r="B913" s="3">
        <v>545</v>
      </c>
      <c r="C913">
        <v>-2.00927586369516</v>
      </c>
      <c r="D913">
        <f t="shared" si="56"/>
        <v>-4.01855172739032</v>
      </c>
      <c r="E913">
        <v>61.000971527027303</v>
      </c>
      <c r="F913">
        <f t="shared" si="59"/>
        <v>0.13335747492530459</v>
      </c>
      <c r="G913">
        <f t="shared" si="57"/>
        <v>549.00874374324576</v>
      </c>
      <c r="H913">
        <v>48.274925104373303</v>
      </c>
      <c r="AL913">
        <f t="shared" si="58"/>
        <v>104.18026892374243</v>
      </c>
    </row>
    <row r="914" spans="1:38">
      <c r="A914">
        <v>273600</v>
      </c>
      <c r="B914" s="3">
        <v>545</v>
      </c>
      <c r="C914">
        <v>-2.2661150844450102</v>
      </c>
      <c r="D914">
        <f t="shared" si="56"/>
        <v>-4.5322301688900204</v>
      </c>
      <c r="E914">
        <v>61.058044438774402</v>
      </c>
      <c r="F914">
        <f t="shared" si="59"/>
        <v>5.7072911747098942E-2</v>
      </c>
      <c r="G914">
        <f t="shared" si="57"/>
        <v>549.52239994896968</v>
      </c>
      <c r="H914">
        <v>48.442069791922002</v>
      </c>
      <c r="AL914">
        <f t="shared" si="58"/>
        <v>104.28712762941052</v>
      </c>
    </row>
    <row r="915" spans="1:38">
      <c r="A915">
        <v>273900</v>
      </c>
      <c r="B915" s="3">
        <v>542</v>
      </c>
      <c r="C915">
        <v>-3.46834299114425</v>
      </c>
      <c r="D915">
        <f t="shared" si="56"/>
        <v>-6.9366859822885001</v>
      </c>
      <c r="E915">
        <v>60.9918833712835</v>
      </c>
      <c r="F915">
        <f t="shared" si="59"/>
        <v>6.6161067490902781E-2</v>
      </c>
      <c r="G915">
        <f t="shared" si="57"/>
        <v>548.92695034155145</v>
      </c>
      <c r="H915">
        <v>48.669064625925898</v>
      </c>
      <c r="AL915">
        <f t="shared" si="58"/>
        <v>104.16325475413336</v>
      </c>
    </row>
    <row r="916" spans="1:38">
      <c r="A916">
        <v>274200</v>
      </c>
      <c r="B916" s="3">
        <v>545</v>
      </c>
      <c r="C916">
        <v>-1.6856032376861201</v>
      </c>
      <c r="D916">
        <f t="shared" si="56"/>
        <v>-3.3712064753722402</v>
      </c>
      <c r="E916">
        <v>60.9290384503675</v>
      </c>
      <c r="F916">
        <f t="shared" si="59"/>
        <v>6.284492091599958E-2</v>
      </c>
      <c r="G916">
        <f t="shared" si="57"/>
        <v>548.36134605330744</v>
      </c>
      <c r="H916">
        <v>48.863538949479</v>
      </c>
      <c r="AL916">
        <f t="shared" si="58"/>
        <v>104.04561438530372</v>
      </c>
    </row>
    <row r="917" spans="1:38">
      <c r="A917">
        <v>274500</v>
      </c>
      <c r="B917" s="3">
        <v>544</v>
      </c>
      <c r="C917">
        <v>-2.08782432868996</v>
      </c>
      <c r="D917">
        <f t="shared" si="56"/>
        <v>-4.1756486573799201</v>
      </c>
      <c r="E917">
        <v>60.907321877343499</v>
      </c>
      <c r="F917">
        <f t="shared" si="59"/>
        <v>2.1716573024001207E-2</v>
      </c>
      <c r="G917">
        <f t="shared" si="57"/>
        <v>548.16589689609145</v>
      </c>
      <c r="H917">
        <v>49.011618647805697</v>
      </c>
      <c r="AL917">
        <f t="shared" si="58"/>
        <v>104.00496817052564</v>
      </c>
    </row>
    <row r="918" spans="1:38">
      <c r="A918">
        <v>274800</v>
      </c>
      <c r="B918" s="3">
        <v>527</v>
      </c>
      <c r="C918">
        <v>-8.4229365726640193</v>
      </c>
      <c r="D918">
        <f t="shared" si="56"/>
        <v>-16.845873145328039</v>
      </c>
      <c r="E918">
        <v>60.426296210912597</v>
      </c>
      <c r="F918">
        <f t="shared" si="59"/>
        <v>0.48102566643090228</v>
      </c>
      <c r="G918">
        <f t="shared" si="57"/>
        <v>543.83666589821337</v>
      </c>
      <c r="H918">
        <v>49.441151730239199</v>
      </c>
      <c r="AL918">
        <f t="shared" si="58"/>
        <v>103.10535505656033</v>
      </c>
    </row>
    <row r="919" spans="1:38">
      <c r="A919">
        <v>275100</v>
      </c>
      <c r="B919" s="3">
        <v>528</v>
      </c>
      <c r="C919">
        <v>-4.7947713222535704</v>
      </c>
      <c r="D919">
        <f t="shared" si="56"/>
        <v>-9.5895426445071408</v>
      </c>
      <c r="E919">
        <v>59.7311264905399</v>
      </c>
      <c r="F919">
        <f t="shared" si="59"/>
        <v>0.69516972037269653</v>
      </c>
      <c r="G919">
        <f t="shared" si="57"/>
        <v>537.58013841485911</v>
      </c>
      <c r="H919">
        <v>49.942578122764601</v>
      </c>
      <c r="AL919">
        <f t="shared" si="58"/>
        <v>101.80764143391866</v>
      </c>
    </row>
    <row r="920" spans="1:38">
      <c r="A920">
        <v>275400</v>
      </c>
      <c r="B920" s="3">
        <v>530</v>
      </c>
      <c r="C920">
        <v>-2.00167068220324</v>
      </c>
      <c r="D920">
        <f t="shared" si="56"/>
        <v>-4.0033413644064799</v>
      </c>
      <c r="E920">
        <v>59.332673431163499</v>
      </c>
      <c r="F920">
        <f t="shared" si="59"/>
        <v>0.39845305937640063</v>
      </c>
      <c r="G920">
        <f t="shared" si="57"/>
        <v>533.99406088047147</v>
      </c>
      <c r="H920">
        <v>50.197367480228102</v>
      </c>
      <c r="AL920">
        <f t="shared" si="58"/>
        <v>101.06510036948755</v>
      </c>
    </row>
    <row r="921" spans="1:38">
      <c r="A921">
        <v>275700</v>
      </c>
      <c r="B921" s="3">
        <v>530</v>
      </c>
      <c r="C921">
        <v>-1.0135132607733801</v>
      </c>
      <c r="D921">
        <f t="shared" si="56"/>
        <v>-2.0270265215467602</v>
      </c>
      <c r="E921">
        <v>59.113097081727901</v>
      </c>
      <c r="F921">
        <f t="shared" si="59"/>
        <v>0.21957634943559867</v>
      </c>
      <c r="G921">
        <f t="shared" si="57"/>
        <v>532.01787373555112</v>
      </c>
      <c r="H921">
        <v>50.311269234798097</v>
      </c>
      <c r="AL921">
        <f t="shared" si="58"/>
        <v>100.65630359876579</v>
      </c>
    </row>
    <row r="922" spans="1:38">
      <c r="A922">
        <v>276000</v>
      </c>
      <c r="B922" s="3">
        <v>529</v>
      </c>
      <c r="C922">
        <v>-0.76195089052405496</v>
      </c>
      <c r="D922">
        <f t="shared" si="56"/>
        <v>-1.5239017810481099</v>
      </c>
      <c r="E922">
        <v>58.9460925269276</v>
      </c>
      <c r="F922">
        <f t="shared" si="59"/>
        <v>0.1670045548003003</v>
      </c>
      <c r="G922">
        <f t="shared" si="57"/>
        <v>530.5148327423484</v>
      </c>
      <c r="H922">
        <v>50.379459534347703</v>
      </c>
      <c r="AL922">
        <f t="shared" si="58"/>
        <v>100.34557129362128</v>
      </c>
    </row>
    <row r="923" spans="1:38">
      <c r="A923">
        <v>276300</v>
      </c>
      <c r="B923" s="3">
        <v>529</v>
      </c>
      <c r="C923">
        <v>-0.187242124944933</v>
      </c>
      <c r="D923">
        <f t="shared" si="56"/>
        <v>-0.37448424988986601</v>
      </c>
      <c r="E923">
        <v>58.818381787032799</v>
      </c>
      <c r="F923">
        <f t="shared" si="59"/>
        <v>0.12771073989480186</v>
      </c>
      <c r="G923">
        <f t="shared" si="57"/>
        <v>529.36543608329521</v>
      </c>
      <c r="H923">
        <v>50.414434710505297</v>
      </c>
      <c r="AL923">
        <f t="shared" si="58"/>
        <v>100.10805998717134</v>
      </c>
    </row>
    <row r="924" spans="1:38">
      <c r="A924">
        <v>276600</v>
      </c>
      <c r="B924" s="3">
        <v>527</v>
      </c>
      <c r="C924">
        <v>-0.60971668557589498</v>
      </c>
      <c r="D924">
        <f t="shared" si="56"/>
        <v>-1.21943337115179</v>
      </c>
      <c r="E924">
        <v>58.690052882686899</v>
      </c>
      <c r="F924">
        <f t="shared" si="59"/>
        <v>0.12832890434589928</v>
      </c>
      <c r="G924">
        <f t="shared" si="57"/>
        <v>528.21047594418212</v>
      </c>
      <c r="H924">
        <v>50.446850924827103</v>
      </c>
      <c r="AL924">
        <f t="shared" si="58"/>
        <v>99.869495133773398</v>
      </c>
    </row>
    <row r="925" spans="1:38">
      <c r="A925">
        <v>276900</v>
      </c>
      <c r="B925" s="3">
        <v>531</v>
      </c>
      <c r="C925">
        <v>1.4895127339416001</v>
      </c>
      <c r="D925">
        <f t="shared" si="56"/>
        <v>2.9790254678832002</v>
      </c>
      <c r="E925">
        <v>58.667987275919899</v>
      </c>
      <c r="F925">
        <f t="shared" si="59"/>
        <v>2.2065606767000645E-2</v>
      </c>
      <c r="G925">
        <f t="shared" si="57"/>
        <v>528.01188548327912</v>
      </c>
      <c r="H925">
        <v>50.405539527998002</v>
      </c>
      <c r="AL925">
        <f t="shared" si="58"/>
        <v>99.828484631614799</v>
      </c>
    </row>
    <row r="926" spans="1:38">
      <c r="A926">
        <v>277200</v>
      </c>
      <c r="B926" s="3">
        <v>530</v>
      </c>
      <c r="C926">
        <v>0.72627837552844199</v>
      </c>
      <c r="D926">
        <f t="shared" si="56"/>
        <v>1.452556751056884</v>
      </c>
      <c r="E926">
        <v>58.726494730187703</v>
      </c>
      <c r="F926">
        <f t="shared" si="59"/>
        <v>5.8507454267804349E-2</v>
      </c>
      <c r="G926">
        <f t="shared" si="57"/>
        <v>528.53845257168928</v>
      </c>
      <c r="H926">
        <v>50.321912438380302</v>
      </c>
      <c r="AL926">
        <f t="shared" si="58"/>
        <v>99.937231138859104</v>
      </c>
    </row>
    <row r="927" spans="1:38">
      <c r="A927">
        <v>277500</v>
      </c>
      <c r="B927" s="3">
        <v>528</v>
      </c>
      <c r="C927">
        <v>-0.149577130050777</v>
      </c>
      <c r="D927">
        <f t="shared" si="56"/>
        <v>-0.29915426010155399</v>
      </c>
      <c r="E927">
        <v>58.698910526834702</v>
      </c>
      <c r="F927">
        <f t="shared" si="59"/>
        <v>2.7584203353001158E-2</v>
      </c>
      <c r="G927">
        <f t="shared" si="57"/>
        <v>528.29019474151232</v>
      </c>
      <c r="H927">
        <v>50.302440577720802</v>
      </c>
      <c r="AL927">
        <f t="shared" si="58"/>
        <v>99.885958497488005</v>
      </c>
    </row>
    <row r="928" spans="1:38">
      <c r="A928">
        <v>277800</v>
      </c>
      <c r="B928" s="3">
        <v>527</v>
      </c>
      <c r="C928">
        <v>-0.274666719673473</v>
      </c>
      <c r="D928">
        <f t="shared" si="56"/>
        <v>-0.54933343934694601</v>
      </c>
      <c r="E928">
        <v>58.615597677050197</v>
      </c>
      <c r="F928">
        <f t="shared" si="59"/>
        <v>8.3312849784505261E-2</v>
      </c>
      <c r="G928">
        <f t="shared" si="57"/>
        <v>527.54037909345175</v>
      </c>
      <c r="H928">
        <v>50.319366498734603</v>
      </c>
      <c r="AL928">
        <f t="shared" si="58"/>
        <v>99.731126237269038</v>
      </c>
    </row>
    <row r="929" spans="1:38">
      <c r="A929">
        <v>278100</v>
      </c>
      <c r="B929" s="3">
        <v>523</v>
      </c>
      <c r="C929">
        <v>-1.4938489500065399</v>
      </c>
      <c r="D929">
        <f t="shared" si="56"/>
        <v>-2.9876979000130799</v>
      </c>
      <c r="E929">
        <v>58.442096718240997</v>
      </c>
      <c r="F929">
        <f t="shared" si="59"/>
        <v>0.1735009588091998</v>
      </c>
      <c r="G929">
        <f t="shared" si="57"/>
        <v>525.97887046416895</v>
      </c>
      <c r="H929">
        <v>50.392252449638498</v>
      </c>
      <c r="AL929">
        <f t="shared" si="58"/>
        <v>99.408814740356775</v>
      </c>
    </row>
    <row r="930" spans="1:38">
      <c r="A930">
        <v>278400</v>
      </c>
      <c r="B930" s="3">
        <v>522</v>
      </c>
      <c r="C930">
        <v>-0.98074175874185598</v>
      </c>
      <c r="D930">
        <f t="shared" si="56"/>
        <v>-1.961483517483712</v>
      </c>
      <c r="E930">
        <v>58.2169622008415</v>
      </c>
      <c r="F930">
        <f t="shared" si="59"/>
        <v>0.2251345173994963</v>
      </c>
      <c r="G930">
        <f t="shared" si="57"/>
        <v>523.95265980757347</v>
      </c>
      <c r="H930">
        <v>50.486747022782701</v>
      </c>
      <c r="AL930">
        <f t="shared" si="58"/>
        <v>98.990846411120032</v>
      </c>
    </row>
    <row r="931" spans="1:38">
      <c r="A931">
        <v>278700</v>
      </c>
      <c r="B931" s="3">
        <v>524</v>
      </c>
      <c r="C931">
        <v>0.53227802990582596</v>
      </c>
      <c r="D931">
        <f t="shared" si="56"/>
        <v>1.0645560598116519</v>
      </c>
      <c r="E931">
        <v>58.102954559196199</v>
      </c>
      <c r="F931">
        <f t="shared" si="59"/>
        <v>0.11400764164530131</v>
      </c>
      <c r="G931">
        <f t="shared" si="57"/>
        <v>522.92659103276583</v>
      </c>
      <c r="H931">
        <v>50.499065348567598</v>
      </c>
      <c r="AL931">
        <f t="shared" si="58"/>
        <v>98.779301210978673</v>
      </c>
    </row>
    <row r="932" spans="1:38">
      <c r="A932">
        <v>279000</v>
      </c>
      <c r="B932" s="3">
        <v>527</v>
      </c>
      <c r="C932">
        <v>1.7870698258115101</v>
      </c>
      <c r="D932">
        <f t="shared" si="56"/>
        <v>3.5741396516230202</v>
      </c>
      <c r="E932">
        <v>58.157441002929097</v>
      </c>
      <c r="F932">
        <f t="shared" si="59"/>
        <v>5.4486443732898238E-2</v>
      </c>
      <c r="G932">
        <f t="shared" si="57"/>
        <v>523.41696902636193</v>
      </c>
      <c r="H932">
        <v>50.404582454918497</v>
      </c>
      <c r="AL932">
        <f t="shared" si="58"/>
        <v>98.880393244694602</v>
      </c>
    </row>
    <row r="933" spans="1:38">
      <c r="A933">
        <v>279300</v>
      </c>
      <c r="B933" s="3">
        <v>528</v>
      </c>
      <c r="C933">
        <v>1.66677751519322</v>
      </c>
      <c r="D933">
        <f t="shared" si="56"/>
        <v>3.3335550303864401</v>
      </c>
      <c r="E933">
        <v>58.2952837597308</v>
      </c>
      <c r="F933">
        <f t="shared" si="59"/>
        <v>0.1378427568017031</v>
      </c>
      <c r="G933">
        <f t="shared" si="57"/>
        <v>524.65755383757721</v>
      </c>
      <c r="H933">
        <v>50.270610027645397</v>
      </c>
      <c r="AL933">
        <f t="shared" si="58"/>
        <v>99.13621887902471</v>
      </c>
    </row>
    <row r="934" spans="1:38">
      <c r="A934">
        <v>279600</v>
      </c>
      <c r="B934" s="3">
        <v>528</v>
      </c>
      <c r="C934">
        <v>1.1249100006180901</v>
      </c>
      <c r="D934">
        <f t="shared" si="56"/>
        <v>2.2498200012361802</v>
      </c>
      <c r="E934">
        <v>58.415696823074498</v>
      </c>
      <c r="F934">
        <f t="shared" si="59"/>
        <v>0.1204130633436975</v>
      </c>
      <c r="G934">
        <f t="shared" si="57"/>
        <v>525.74127140767052</v>
      </c>
      <c r="H934">
        <v>50.163835872543999</v>
      </c>
      <c r="AL934">
        <f t="shared" si="58"/>
        <v>99.359787276450461</v>
      </c>
    </row>
    <row r="935" spans="1:38">
      <c r="A935">
        <v>279900</v>
      </c>
      <c r="B935" s="3">
        <v>528</v>
      </c>
      <c r="C935">
        <v>0.74707545887122695</v>
      </c>
      <c r="D935">
        <f t="shared" si="56"/>
        <v>1.4941509177424539</v>
      </c>
      <c r="E935">
        <v>58.499656824849602</v>
      </c>
      <c r="F935">
        <f t="shared" si="59"/>
        <v>8.3960001775103876E-2</v>
      </c>
      <c r="G935">
        <f t="shared" si="57"/>
        <v>526.49691142364645</v>
      </c>
      <c r="H935">
        <v>50.092293028675499</v>
      </c>
      <c r="AL935">
        <f t="shared" si="58"/>
        <v>99.515724224211439</v>
      </c>
    </row>
    <row r="936" spans="1:38">
      <c r="A936">
        <v>280200</v>
      </c>
      <c r="B936" s="3">
        <v>527</v>
      </c>
      <c r="C936">
        <v>9.9093660704962006E-2</v>
      </c>
      <c r="D936">
        <f t="shared" si="56"/>
        <v>0.19818732140992401</v>
      </c>
      <c r="E936">
        <v>58.532543117430301</v>
      </c>
      <c r="F936">
        <f t="shared" si="59"/>
        <v>3.288629258069875E-2</v>
      </c>
      <c r="G936">
        <f t="shared" si="57"/>
        <v>526.7928880568727</v>
      </c>
      <c r="H936">
        <v>50.061569618841801</v>
      </c>
      <c r="AL936">
        <f t="shared" si="58"/>
        <v>99.576814404052172</v>
      </c>
    </row>
    <row r="937" spans="1:38">
      <c r="A937">
        <v>280500</v>
      </c>
      <c r="B937" s="3">
        <v>527</v>
      </c>
      <c r="C937">
        <v>9.6501886239653695E-2</v>
      </c>
      <c r="D937">
        <f t="shared" si="56"/>
        <v>0.19300377247930739</v>
      </c>
      <c r="E937">
        <v>58.533116360146899</v>
      </c>
      <c r="F937">
        <f t="shared" si="59"/>
        <v>5.7324271659808801E-4</v>
      </c>
      <c r="G937">
        <f t="shared" si="57"/>
        <v>526.79804724132214</v>
      </c>
      <c r="H937">
        <v>50.053973396493298</v>
      </c>
      <c r="AL937">
        <f t="shared" si="58"/>
        <v>99.577879326321778</v>
      </c>
    </row>
    <row r="938" spans="1:38">
      <c r="A938">
        <v>280800</v>
      </c>
      <c r="B938" s="3">
        <v>527</v>
      </c>
      <c r="C938">
        <v>9.0123609265590696E-2</v>
      </c>
      <c r="D938">
        <f t="shared" si="56"/>
        <v>0.18024721853118139</v>
      </c>
      <c r="E938">
        <v>58.534533703464596</v>
      </c>
      <c r="F938">
        <f t="shared" si="59"/>
        <v>1.4173433176978278E-3</v>
      </c>
      <c r="G938">
        <f t="shared" si="57"/>
        <v>526.81080333118132</v>
      </c>
      <c r="H938">
        <v>50.046736057837002</v>
      </c>
      <c r="AL938">
        <f t="shared" si="58"/>
        <v>99.580512356186389</v>
      </c>
    </row>
    <row r="939" spans="1:38">
      <c r="A939">
        <v>281100</v>
      </c>
      <c r="B939" s="3">
        <v>527</v>
      </c>
      <c r="C939">
        <v>8.1774660032424298E-2</v>
      </c>
      <c r="D939">
        <f t="shared" si="56"/>
        <v>0.1635493200648486</v>
      </c>
      <c r="E939">
        <v>58.536388956524902</v>
      </c>
      <c r="F939">
        <f t="shared" si="59"/>
        <v>1.8552530603059836E-3</v>
      </c>
      <c r="G939">
        <f t="shared" si="57"/>
        <v>526.82750060872411</v>
      </c>
      <c r="H939">
        <v>50.040078214901698</v>
      </c>
      <c r="AL939">
        <f t="shared" si="58"/>
        <v>99.583958918370385</v>
      </c>
    </row>
    <row r="940" spans="1:38">
      <c r="A940">
        <v>281400</v>
      </c>
      <c r="B940" s="3">
        <v>531</v>
      </c>
      <c r="C940">
        <v>1.6182013472419099</v>
      </c>
      <c r="D940">
        <f t="shared" si="56"/>
        <v>3.2364026944838198</v>
      </c>
      <c r="E940">
        <v>58.639391103992303</v>
      </c>
      <c r="F940">
        <f t="shared" si="59"/>
        <v>0.10300214746740011</v>
      </c>
      <c r="G940">
        <f t="shared" si="57"/>
        <v>527.75451993593072</v>
      </c>
      <c r="H940">
        <v>49.9687509413898</v>
      </c>
      <c r="AL940">
        <f t="shared" si="58"/>
        <v>99.775340845649851</v>
      </c>
    </row>
    <row r="941" spans="1:38">
      <c r="A941">
        <v>281700</v>
      </c>
      <c r="B941" s="3">
        <v>528</v>
      </c>
      <c r="C941">
        <v>-0.257898009989385</v>
      </c>
      <c r="D941">
        <f t="shared" si="56"/>
        <v>-0.51579601997877</v>
      </c>
      <c r="E941">
        <v>58.7229838961807</v>
      </c>
      <c r="F941">
        <f t="shared" si="59"/>
        <v>8.359279218839788E-2</v>
      </c>
      <c r="G941">
        <f t="shared" si="57"/>
        <v>528.50685506562627</v>
      </c>
      <c r="H941">
        <v>49.9221588324897</v>
      </c>
      <c r="AL941">
        <f t="shared" si="58"/>
        <v>99.93070506490875</v>
      </c>
    </row>
    <row r="942" spans="1:38">
      <c r="A942">
        <v>282000</v>
      </c>
      <c r="B942" s="3">
        <v>524</v>
      </c>
      <c r="C942">
        <v>-1.7436181856270001</v>
      </c>
      <c r="D942">
        <f t="shared" si="56"/>
        <v>-3.4872363712540002</v>
      </c>
      <c r="E942">
        <v>58.608705917377499</v>
      </c>
      <c r="F942">
        <f t="shared" si="59"/>
        <v>0.11427797880320156</v>
      </c>
      <c r="G942">
        <f t="shared" si="57"/>
        <v>527.47835325639744</v>
      </c>
      <c r="H942">
        <v>50.005011862671097</v>
      </c>
      <c r="AL942">
        <f t="shared" si="58"/>
        <v>99.718320106375032</v>
      </c>
    </row>
    <row r="943" spans="1:38">
      <c r="A943">
        <v>282300</v>
      </c>
      <c r="B943" s="3">
        <v>527</v>
      </c>
      <c r="C943">
        <v>0.16943156657227401</v>
      </c>
      <c r="D943">
        <f t="shared" si="56"/>
        <v>0.33886313314454802</v>
      </c>
      <c r="E943">
        <v>58.516902346932703</v>
      </c>
      <c r="F943">
        <f t="shared" si="59"/>
        <v>9.1803570444795923E-2</v>
      </c>
      <c r="G943">
        <f t="shared" si="57"/>
        <v>526.65212112239431</v>
      </c>
      <c r="H943">
        <v>50.059775104627199</v>
      </c>
      <c r="AL943">
        <f t="shared" si="58"/>
        <v>99.54775903328094</v>
      </c>
    </row>
    <row r="944" spans="1:38">
      <c r="A944">
        <v>282600</v>
      </c>
      <c r="B944" s="3">
        <v>527</v>
      </c>
      <c r="C944">
        <v>0.13557057598248201</v>
      </c>
      <c r="D944">
        <f t="shared" si="56"/>
        <v>0.27114115196496402</v>
      </c>
      <c r="E944">
        <v>58.524434787221203</v>
      </c>
      <c r="F944">
        <f t="shared" si="59"/>
        <v>7.5324402885001973E-3</v>
      </c>
      <c r="G944">
        <f t="shared" si="57"/>
        <v>526.71991308499082</v>
      </c>
      <c r="H944">
        <v>50.048017860889999</v>
      </c>
      <c r="AL944">
        <f t="shared" si="58"/>
        <v>99.561751633694456</v>
      </c>
    </row>
    <row r="945" spans="1:38">
      <c r="A945">
        <v>282900</v>
      </c>
      <c r="B945" s="3">
        <v>526</v>
      </c>
      <c r="C945">
        <v>-0.27789096008981801</v>
      </c>
      <c r="D945">
        <f t="shared" si="56"/>
        <v>-0.55578192017963601</v>
      </c>
      <c r="E945">
        <v>58.505207105245198</v>
      </c>
      <c r="F945">
        <f t="shared" si="59"/>
        <v>1.9227681976005329E-2</v>
      </c>
      <c r="G945">
        <f t="shared" si="57"/>
        <v>526.54686394720682</v>
      </c>
      <c r="H945">
        <v>50.054949920870101</v>
      </c>
      <c r="AL945">
        <f t="shared" si="58"/>
        <v>99.526034083090806</v>
      </c>
    </row>
    <row r="946" spans="1:38">
      <c r="A946">
        <v>283200</v>
      </c>
      <c r="B946" s="3">
        <v>528</v>
      </c>
      <c r="C946">
        <v>0.65029762475405295</v>
      </c>
      <c r="D946">
        <f t="shared" si="56"/>
        <v>1.3005952495081059</v>
      </c>
      <c r="E946">
        <v>58.521156842164402</v>
      </c>
      <c r="F946">
        <f t="shared" si="59"/>
        <v>1.5949736919203872E-2</v>
      </c>
      <c r="G946">
        <f t="shared" si="57"/>
        <v>526.69041157947959</v>
      </c>
      <c r="H946">
        <v>50.037328978996598</v>
      </c>
      <c r="AL946">
        <f t="shared" si="58"/>
        <v>99.555662334501932</v>
      </c>
    </row>
    <row r="947" spans="1:38">
      <c r="A947">
        <v>283500</v>
      </c>
      <c r="B947" s="3">
        <v>527</v>
      </c>
      <c r="C947">
        <v>8.2780820139887797E-3</v>
      </c>
      <c r="D947">
        <f t="shared" si="56"/>
        <v>1.6556164027977559E-2</v>
      </c>
      <c r="E947">
        <v>58.552723610304497</v>
      </c>
      <c r="F947">
        <f t="shared" si="59"/>
        <v>3.1566768140095292E-2</v>
      </c>
      <c r="G947">
        <f t="shared" si="57"/>
        <v>526.97451249274047</v>
      </c>
      <c r="H947">
        <v>50.013876626781602</v>
      </c>
      <c r="AL947">
        <f t="shared" si="58"/>
        <v>99.61430518935137</v>
      </c>
    </row>
    <row r="948" spans="1:38">
      <c r="A948">
        <v>283800</v>
      </c>
      <c r="B948" s="3">
        <v>527</v>
      </c>
      <c r="C948">
        <v>1.3709176716969199E-2</v>
      </c>
      <c r="D948">
        <f t="shared" si="56"/>
        <v>2.7418353433938399E-2</v>
      </c>
      <c r="E948">
        <v>58.551514058066203</v>
      </c>
      <c r="F948">
        <f t="shared" si="59"/>
        <v>1.2095522382935542E-3</v>
      </c>
      <c r="G948">
        <f t="shared" si="57"/>
        <v>526.96362652259586</v>
      </c>
      <c r="H948">
        <v>50.013005865332701</v>
      </c>
      <c r="AL948">
        <f t="shared" si="58"/>
        <v>99.612058048124865</v>
      </c>
    </row>
    <row r="949" spans="1:38">
      <c r="A949">
        <v>284100</v>
      </c>
      <c r="B949" s="3">
        <v>528</v>
      </c>
      <c r="C949">
        <v>0.402667922219278</v>
      </c>
      <c r="D949">
        <f t="shared" si="56"/>
        <v>0.80533584443855599</v>
      </c>
      <c r="E949">
        <v>58.576186222256403</v>
      </c>
      <c r="F949">
        <f t="shared" si="59"/>
        <v>2.4672164190199908E-2</v>
      </c>
      <c r="G949">
        <f t="shared" si="57"/>
        <v>527.18567600030758</v>
      </c>
      <c r="H949">
        <v>49.995495988364702</v>
      </c>
      <c r="AL949">
        <f t="shared" si="58"/>
        <v>99.657896403178</v>
      </c>
    </row>
    <row r="950" spans="1:38">
      <c r="A950">
        <v>284400</v>
      </c>
      <c r="B950" s="3">
        <v>528</v>
      </c>
      <c r="C950">
        <v>0.22639437053343001</v>
      </c>
      <c r="D950">
        <f t="shared" si="56"/>
        <v>0.45278874106686001</v>
      </c>
      <c r="E950">
        <v>58.615359293714697</v>
      </c>
      <c r="F950">
        <f t="shared" si="59"/>
        <v>3.9173071458293407E-2</v>
      </c>
      <c r="G950">
        <f t="shared" si="57"/>
        <v>527.53823364343225</v>
      </c>
      <c r="H950">
        <v>49.9716206436985</v>
      </c>
      <c r="AL950">
        <f t="shared" si="58"/>
        <v>99.730683273452982</v>
      </c>
    </row>
    <row r="951" spans="1:38">
      <c r="A951">
        <v>284700</v>
      </c>
      <c r="B951" s="3">
        <v>531</v>
      </c>
      <c r="C951">
        <v>1.2697000508721401</v>
      </c>
      <c r="D951">
        <f t="shared" si="56"/>
        <v>2.5394001017442802</v>
      </c>
      <c r="E951">
        <v>58.716835353261096</v>
      </c>
      <c r="F951">
        <f t="shared" si="59"/>
        <v>0.10147605954639971</v>
      </c>
      <c r="G951">
        <f t="shared" si="57"/>
        <v>528.45151817934982</v>
      </c>
      <c r="H951">
        <v>49.909895873933003</v>
      </c>
      <c r="AL951">
        <f t="shared" si="58"/>
        <v>99.919276089368978</v>
      </c>
    </row>
    <row r="952" spans="1:38">
      <c r="A952">
        <v>285000</v>
      </c>
      <c r="B952" s="3">
        <v>523</v>
      </c>
      <c r="C952">
        <v>-2.42713567782631</v>
      </c>
      <c r="D952">
        <f t="shared" si="56"/>
        <v>-4.85427135565262</v>
      </c>
      <c r="E952">
        <v>58.6494964335783</v>
      </c>
      <c r="F952">
        <f t="shared" si="59"/>
        <v>6.7338919682796927E-2</v>
      </c>
      <c r="G952">
        <f t="shared" si="57"/>
        <v>527.84546790220475</v>
      </c>
      <c r="H952">
        <v>49.967359804692002</v>
      </c>
      <c r="AL952">
        <f t="shared" si="58"/>
        <v>99.794120276946131</v>
      </c>
    </row>
    <row r="953" spans="1:38">
      <c r="A953">
        <v>285300</v>
      </c>
      <c r="B953" s="3">
        <v>530</v>
      </c>
      <c r="C953">
        <v>1.30100699213116</v>
      </c>
      <c r="D953">
        <f t="shared" si="56"/>
        <v>2.60201398426232</v>
      </c>
      <c r="E953">
        <v>58.598760822130998</v>
      </c>
      <c r="F953">
        <f t="shared" si="59"/>
        <v>5.073561144730121E-2</v>
      </c>
      <c r="G953">
        <f t="shared" si="57"/>
        <v>527.38884739917899</v>
      </c>
      <c r="H953">
        <v>49.998569237677998</v>
      </c>
      <c r="AL953">
        <f t="shared" si="58"/>
        <v>99.699840817670321</v>
      </c>
    </row>
    <row r="954" spans="1:38">
      <c r="A954">
        <v>285600</v>
      </c>
      <c r="B954" s="3">
        <v>512</v>
      </c>
      <c r="C954">
        <v>-6.2152184133365997</v>
      </c>
      <c r="D954">
        <f t="shared" si="56"/>
        <v>-12.430436826673199</v>
      </c>
      <c r="E954">
        <v>58.269109463664499</v>
      </c>
      <c r="F954">
        <f t="shared" si="59"/>
        <v>0.32965135846649929</v>
      </c>
      <c r="G954">
        <f t="shared" si="57"/>
        <v>524.4219851729805</v>
      </c>
      <c r="H954">
        <v>50.214880813310003</v>
      </c>
      <c r="AL954">
        <f t="shared" si="58"/>
        <v>99.087632835756338</v>
      </c>
    </row>
    <row r="955" spans="1:38">
      <c r="A955">
        <v>285900</v>
      </c>
      <c r="B955" s="3">
        <v>514</v>
      </c>
      <c r="C955">
        <v>-2.62283999385199</v>
      </c>
      <c r="D955">
        <f t="shared" si="56"/>
        <v>-5.2456799877039799</v>
      </c>
      <c r="E955">
        <v>57.692994633233504</v>
      </c>
      <c r="F955">
        <f t="shared" si="59"/>
        <v>0.57611483043099554</v>
      </c>
      <c r="G955">
        <f t="shared" si="57"/>
        <v>519.2369516991015</v>
      </c>
      <c r="H955">
        <v>50.5462430396123</v>
      </c>
      <c r="AL955">
        <f t="shared" si="58"/>
        <v>98.019234303988895</v>
      </c>
    </row>
    <row r="956" spans="1:38">
      <c r="A956">
        <v>286200</v>
      </c>
      <c r="B956" s="3">
        <v>512</v>
      </c>
      <c r="C956">
        <v>-1.90378213358621</v>
      </c>
      <c r="D956">
        <f t="shared" si="56"/>
        <v>-3.8075642671724199</v>
      </c>
      <c r="E956">
        <v>57.3110065557428</v>
      </c>
      <c r="F956">
        <f t="shared" si="59"/>
        <v>0.3819880774907034</v>
      </c>
      <c r="G956">
        <f t="shared" si="57"/>
        <v>515.79905900168524</v>
      </c>
      <c r="H956">
        <v>50.719771050853602</v>
      </c>
      <c r="AL956">
        <f t="shared" si="58"/>
        <v>97.311911984409505</v>
      </c>
    </row>
    <row r="957" spans="1:38">
      <c r="A957">
        <v>286500</v>
      </c>
      <c r="B957" s="3">
        <v>521</v>
      </c>
      <c r="C957">
        <v>2.8630274510892901</v>
      </c>
      <c r="D957">
        <f t="shared" si="56"/>
        <v>5.7260549021785803</v>
      </c>
      <c r="E957">
        <v>57.251690503569897</v>
      </c>
      <c r="F957">
        <f t="shared" si="59"/>
        <v>5.9316052172903255E-2</v>
      </c>
      <c r="G957">
        <f t="shared" si="57"/>
        <v>515.26521453212911</v>
      </c>
      <c r="H957">
        <v>50.666225159918099</v>
      </c>
      <c r="AL957">
        <f t="shared" si="58"/>
        <v>97.202153779971525</v>
      </c>
    </row>
    <row r="958" spans="1:38">
      <c r="A958">
        <v>286800</v>
      </c>
      <c r="B958" s="3">
        <v>504</v>
      </c>
      <c r="C958">
        <v>-4.4973005184430699</v>
      </c>
      <c r="D958">
        <f t="shared" si="56"/>
        <v>-8.9946010368861398</v>
      </c>
      <c r="E958">
        <v>56.998504506593697</v>
      </c>
      <c r="F958">
        <f t="shared" si="59"/>
        <v>0.25318599697619959</v>
      </c>
      <c r="G958">
        <f t="shared" si="57"/>
        <v>512.98654055934333</v>
      </c>
      <c r="H958">
        <v>50.754687690108597</v>
      </c>
      <c r="AL958">
        <f t="shared" si="58"/>
        <v>96.733890732028939</v>
      </c>
    </row>
    <row r="959" spans="1:38">
      <c r="A959">
        <v>287100</v>
      </c>
      <c r="B959" s="3">
        <v>523</v>
      </c>
      <c r="C959">
        <v>5.2710141362463103</v>
      </c>
      <c r="D959">
        <f t="shared" si="56"/>
        <v>10.542028272492621</v>
      </c>
      <c r="E959">
        <v>56.938790681899597</v>
      </c>
      <c r="F959">
        <f t="shared" si="59"/>
        <v>5.9713824694100026E-2</v>
      </c>
      <c r="G959">
        <f t="shared" si="57"/>
        <v>512.44911613709633</v>
      </c>
      <c r="H959">
        <v>50.691239396842597</v>
      </c>
      <c r="AL959">
        <f t="shared" si="58"/>
        <v>96.623505705891276</v>
      </c>
    </row>
    <row r="960" spans="1:38">
      <c r="A960">
        <v>287400</v>
      </c>
      <c r="B960" s="3">
        <v>520</v>
      </c>
      <c r="C960">
        <v>2.2849505433822999</v>
      </c>
      <c r="D960">
        <f t="shared" si="56"/>
        <v>4.5699010867645997</v>
      </c>
      <c r="E960">
        <v>57.269071664712001</v>
      </c>
      <c r="F960">
        <f t="shared" si="59"/>
        <v>0.33028098281240403</v>
      </c>
      <c r="G960">
        <f t="shared" si="57"/>
        <v>515.421644982408</v>
      </c>
      <c r="H960">
        <v>50.407287350740603</v>
      </c>
      <c r="AL960">
        <f t="shared" si="58"/>
        <v>97.23431368493533</v>
      </c>
    </row>
    <row r="961" spans="1:38">
      <c r="A961">
        <v>287700</v>
      </c>
      <c r="B961" s="3">
        <v>521</v>
      </c>
      <c r="C961">
        <v>1.94871013094094</v>
      </c>
      <c r="D961">
        <f t="shared" si="56"/>
        <v>3.8974202618818801</v>
      </c>
      <c r="E961">
        <v>57.454885612490301</v>
      </c>
      <c r="F961">
        <f t="shared" si="59"/>
        <v>0.18581394777829985</v>
      </c>
      <c r="G961">
        <f t="shared" si="57"/>
        <v>517.09397051241274</v>
      </c>
      <c r="H961">
        <v>50.243713908569603</v>
      </c>
      <c r="AL961">
        <f t="shared" si="58"/>
        <v>97.578230759702521</v>
      </c>
    </row>
    <row r="962" spans="1:38">
      <c r="A962">
        <v>288000</v>
      </c>
      <c r="B962" s="3">
        <v>521</v>
      </c>
      <c r="C962">
        <v>1.2657158793265799</v>
      </c>
      <c r="D962">
        <f t="shared" ref="D962:D1025" si="60">C962*$K$3</f>
        <v>2.5314317586531598</v>
      </c>
      <c r="E962">
        <v>57.606659038004501</v>
      </c>
      <c r="F962">
        <f t="shared" si="59"/>
        <v>0.15177342551420026</v>
      </c>
      <c r="G962">
        <f t="shared" si="57"/>
        <v>518.45993134204048</v>
      </c>
      <c r="H962">
        <v>50.120972751502201</v>
      </c>
      <c r="AL962">
        <f t="shared" si="58"/>
        <v>97.859293164853085</v>
      </c>
    </row>
    <row r="963" spans="1:38">
      <c r="A963">
        <v>288300</v>
      </c>
      <c r="B963" s="3">
        <v>517</v>
      </c>
      <c r="C963">
        <v>-0.74592543744936901</v>
      </c>
      <c r="D963">
        <f t="shared" si="60"/>
        <v>-1.491850874898738</v>
      </c>
      <c r="E963">
        <v>57.609255833768898</v>
      </c>
      <c r="F963">
        <f t="shared" si="59"/>
        <v>2.5967957643970863E-3</v>
      </c>
      <c r="G963">
        <f t="shared" ref="G963:G1026" si="61">E963*$J$3</f>
        <v>518.48330250392007</v>
      </c>
      <c r="H963">
        <v>50.107577759095101</v>
      </c>
      <c r="AL963">
        <f t="shared" ref="AL963:AL1026" si="62">$AE$26*E963^2+$AF$26*E963+$AG$26</f>
        <v>97.864103226886883</v>
      </c>
    </row>
    <row r="964" spans="1:38">
      <c r="A964">
        <v>288600</v>
      </c>
      <c r="B964" s="3">
        <v>520</v>
      </c>
      <c r="C964">
        <v>0.80439060318524502</v>
      </c>
      <c r="D964">
        <f t="shared" si="60"/>
        <v>1.60878120637049</v>
      </c>
      <c r="E964">
        <v>57.598056924754701</v>
      </c>
      <c r="F964">
        <f t="shared" ref="F964:F1027" si="63">ABS(E964-E963)</f>
        <v>1.1198909014197511E-2</v>
      </c>
      <c r="G964">
        <f t="shared" si="61"/>
        <v>518.38251232279231</v>
      </c>
      <c r="H964">
        <v>50.100048398253499</v>
      </c>
      <c r="AL964">
        <f t="shared" si="62"/>
        <v>97.8433596951011</v>
      </c>
    </row>
    <row r="965" spans="1:38">
      <c r="A965">
        <v>288900</v>
      </c>
      <c r="B965" s="3">
        <v>518</v>
      </c>
      <c r="C965">
        <v>-0.24952669579147699</v>
      </c>
      <c r="D965">
        <f t="shared" si="60"/>
        <v>-0.49905339158295398</v>
      </c>
      <c r="E965">
        <v>57.610050972037399</v>
      </c>
      <c r="F965">
        <f t="shared" si="63"/>
        <v>1.1994047282698261E-2</v>
      </c>
      <c r="G965">
        <f t="shared" si="61"/>
        <v>518.49045874833655</v>
      </c>
      <c r="H965">
        <v>50.082033879386103</v>
      </c>
      <c r="AL965">
        <f t="shared" si="62"/>
        <v>97.865576074667814</v>
      </c>
    </row>
    <row r="966" spans="1:38">
      <c r="A966">
        <v>289200</v>
      </c>
      <c r="B966" s="3">
        <v>520</v>
      </c>
      <c r="C966">
        <v>0.68373828801652003</v>
      </c>
      <c r="D966">
        <f t="shared" si="60"/>
        <v>1.3674765760330401</v>
      </c>
      <c r="E966">
        <v>57.624870181297403</v>
      </c>
      <c r="F966">
        <f t="shared" si="63"/>
        <v>1.4819209260004129E-2</v>
      </c>
      <c r="G966">
        <f t="shared" si="61"/>
        <v>518.62383163167658</v>
      </c>
      <c r="H966">
        <v>50.0619804969378</v>
      </c>
      <c r="AL966">
        <f t="shared" si="62"/>
        <v>97.893026618064141</v>
      </c>
    </row>
    <row r="967" spans="1:38">
      <c r="A967">
        <v>289500</v>
      </c>
      <c r="B967" s="3">
        <v>553</v>
      </c>
      <c r="C967">
        <v>13.166279800348899</v>
      </c>
      <c r="D967">
        <f t="shared" si="60"/>
        <v>26.332559600697799</v>
      </c>
      <c r="E967">
        <v>58.517524172663698</v>
      </c>
      <c r="F967">
        <f t="shared" si="63"/>
        <v>0.89265399136629497</v>
      </c>
      <c r="G967">
        <f t="shared" si="61"/>
        <v>526.65771755397327</v>
      </c>
      <c r="H967">
        <v>49.479793840230798</v>
      </c>
      <c r="AL967">
        <f t="shared" si="62"/>
        <v>99.548914152204773</v>
      </c>
    </row>
    <row r="968" spans="1:38">
      <c r="A968">
        <v>289800</v>
      </c>
      <c r="B968" s="3">
        <v>564</v>
      </c>
      <c r="C968">
        <v>11.4172109453689</v>
      </c>
      <c r="D968">
        <f t="shared" si="60"/>
        <v>22.834421890737801</v>
      </c>
      <c r="E968">
        <v>60.128424589501201</v>
      </c>
      <c r="F968">
        <f t="shared" si="63"/>
        <v>1.6109004168375023</v>
      </c>
      <c r="G968">
        <f t="shared" si="61"/>
        <v>541.15582130551081</v>
      </c>
      <c r="H968">
        <v>48.527074854275199</v>
      </c>
      <c r="AL968">
        <f t="shared" si="62"/>
        <v>102.54895473625071</v>
      </c>
    </row>
    <row r="969" spans="1:38">
      <c r="A969">
        <v>290100</v>
      </c>
      <c r="B969" s="3">
        <v>562</v>
      </c>
      <c r="C969">
        <v>4.8077170387739203</v>
      </c>
      <c r="D969">
        <f t="shared" si="60"/>
        <v>9.6154340775478406</v>
      </c>
      <c r="E969">
        <v>61.374965529633698</v>
      </c>
      <c r="F969">
        <f t="shared" si="63"/>
        <v>1.2465409401324976</v>
      </c>
      <c r="G969">
        <f t="shared" si="61"/>
        <v>552.37468976670334</v>
      </c>
      <c r="H969">
        <v>47.917031756624397</v>
      </c>
      <c r="AL969">
        <f t="shared" si="62"/>
        <v>104.88085168581986</v>
      </c>
    </row>
    <row r="970" spans="1:38">
      <c r="A970">
        <v>290400</v>
      </c>
      <c r="B970" s="3">
        <v>563</v>
      </c>
      <c r="C970">
        <v>1.80686268600457</v>
      </c>
      <c r="D970">
        <f t="shared" si="60"/>
        <v>3.61372537200914</v>
      </c>
      <c r="E970">
        <v>62.152892909751202</v>
      </c>
      <c r="F970">
        <f t="shared" si="63"/>
        <v>0.77792738011750373</v>
      </c>
      <c r="G970">
        <f t="shared" si="61"/>
        <v>559.37603618776086</v>
      </c>
      <c r="H970">
        <v>47.669554859625499</v>
      </c>
      <c r="AL970">
        <f t="shared" si="62"/>
        <v>106.3407216829043</v>
      </c>
    </row>
    <row r="971" spans="1:38">
      <c r="A971">
        <v>290700</v>
      </c>
      <c r="B971" s="3">
        <v>562</v>
      </c>
      <c r="C971">
        <v>-0.84576549325609096</v>
      </c>
      <c r="D971">
        <f t="shared" si="60"/>
        <v>-1.6915309865121819</v>
      </c>
      <c r="E971">
        <v>62.631239969967197</v>
      </c>
      <c r="F971">
        <f t="shared" si="63"/>
        <v>0.47834706021599516</v>
      </c>
      <c r="G971">
        <f t="shared" si="61"/>
        <v>563.68115972970475</v>
      </c>
      <c r="H971">
        <v>47.640989451781898</v>
      </c>
      <c r="AL971">
        <f t="shared" si="62"/>
        <v>107.24015225534868</v>
      </c>
    </row>
    <row r="972" spans="1:38">
      <c r="A972">
        <v>291000</v>
      </c>
      <c r="B972" s="3">
        <v>561</v>
      </c>
      <c r="C972">
        <v>-2.38925187282844</v>
      </c>
      <c r="D972">
        <f t="shared" si="60"/>
        <v>-4.77850374565688</v>
      </c>
      <c r="E972">
        <v>62.8631158008263</v>
      </c>
      <c r="F972">
        <f t="shared" si="63"/>
        <v>0.2318758308591029</v>
      </c>
      <c r="G972">
        <f t="shared" si="61"/>
        <v>565.76804220743668</v>
      </c>
      <c r="H972">
        <v>47.771963502167203</v>
      </c>
      <c r="AL972">
        <f t="shared" si="62"/>
        <v>107.67662737379966</v>
      </c>
    </row>
    <row r="973" spans="1:38">
      <c r="A973">
        <v>291300</v>
      </c>
      <c r="B973" s="3">
        <v>561</v>
      </c>
      <c r="C973">
        <v>-2.8058915092091401</v>
      </c>
      <c r="D973">
        <f t="shared" si="60"/>
        <v>-5.6117830184182802</v>
      </c>
      <c r="E973">
        <v>62.955695328674899</v>
      </c>
      <c r="F973">
        <f t="shared" si="63"/>
        <v>9.2579527848599241E-2</v>
      </c>
      <c r="G973">
        <f t="shared" si="61"/>
        <v>566.60125795807414</v>
      </c>
      <c r="H973">
        <v>47.975404680376002</v>
      </c>
      <c r="AL973">
        <f t="shared" si="62"/>
        <v>107.8509837499592</v>
      </c>
    </row>
    <row r="974" spans="1:38">
      <c r="A974">
        <v>291600</v>
      </c>
      <c r="B974" s="3">
        <v>559</v>
      </c>
      <c r="C974">
        <v>-3.6927232811529702</v>
      </c>
      <c r="D974">
        <f t="shared" si="60"/>
        <v>-7.3854465623059404</v>
      </c>
      <c r="E974">
        <v>62.930553237259602</v>
      </c>
      <c r="F974">
        <f t="shared" si="63"/>
        <v>2.514209141529733E-2</v>
      </c>
      <c r="G974">
        <f t="shared" si="61"/>
        <v>566.37497913533639</v>
      </c>
      <c r="H974">
        <v>48.231036487614702</v>
      </c>
      <c r="AL974">
        <f t="shared" si="62"/>
        <v>107.80362832369434</v>
      </c>
    </row>
    <row r="975" spans="1:38">
      <c r="A975">
        <v>291900</v>
      </c>
      <c r="B975" s="3">
        <v>559</v>
      </c>
      <c r="C975">
        <v>-3.26314600475142</v>
      </c>
      <c r="D975">
        <f t="shared" si="60"/>
        <v>-6.5262920095028401</v>
      </c>
      <c r="E975">
        <v>62.835089741077297</v>
      </c>
      <c r="F975">
        <f t="shared" si="63"/>
        <v>9.5463496182304652E-2</v>
      </c>
      <c r="G975">
        <f t="shared" si="61"/>
        <v>565.51580766969573</v>
      </c>
      <c r="H975">
        <v>48.500077569407502</v>
      </c>
      <c r="AL975">
        <f t="shared" si="62"/>
        <v>107.62385537141748</v>
      </c>
    </row>
    <row r="976" spans="1:38">
      <c r="A976">
        <v>292200</v>
      </c>
      <c r="B976" s="3">
        <v>562</v>
      </c>
      <c r="C976">
        <v>-1.6773114790222601</v>
      </c>
      <c r="D976">
        <f t="shared" si="60"/>
        <v>-3.3546229580445202</v>
      </c>
      <c r="E976">
        <v>62.816007928862703</v>
      </c>
      <c r="F976">
        <f t="shared" si="63"/>
        <v>1.9081812214594152E-2</v>
      </c>
      <c r="G976">
        <f t="shared" si="61"/>
        <v>565.34407135976437</v>
      </c>
      <c r="H976">
        <v>48.686952079415597</v>
      </c>
      <c r="AL976">
        <f t="shared" si="62"/>
        <v>107.58792767508618</v>
      </c>
    </row>
    <row r="977" spans="1:38">
      <c r="A977">
        <v>292500</v>
      </c>
      <c r="B977" s="3">
        <v>575</v>
      </c>
      <c r="C977">
        <v>3.2415971911330401</v>
      </c>
      <c r="D977">
        <f t="shared" si="60"/>
        <v>6.4831943822660802</v>
      </c>
      <c r="E977">
        <v>63.167318954261297</v>
      </c>
      <c r="F977">
        <f t="shared" si="63"/>
        <v>0.35131102539859427</v>
      </c>
      <c r="G977">
        <f t="shared" si="61"/>
        <v>568.50587058835163</v>
      </c>
      <c r="H977">
        <v>48.609783914037202</v>
      </c>
      <c r="AL977">
        <f t="shared" si="62"/>
        <v>108.24972588105172</v>
      </c>
    </row>
    <row r="978" spans="1:38">
      <c r="A978">
        <v>292800</v>
      </c>
      <c r="B978" s="3">
        <v>561</v>
      </c>
      <c r="C978">
        <v>-4.4608491337768204</v>
      </c>
      <c r="D978">
        <f t="shared" si="60"/>
        <v>-8.9216982675536407</v>
      </c>
      <c r="E978">
        <v>63.323488463944699</v>
      </c>
      <c r="F978">
        <f t="shared" si="63"/>
        <v>0.15616950968340149</v>
      </c>
      <c r="G978">
        <f t="shared" si="61"/>
        <v>569.91139617550232</v>
      </c>
      <c r="H978">
        <v>48.682528100920898</v>
      </c>
      <c r="AL978">
        <f t="shared" si="62"/>
        <v>108.54414910873055</v>
      </c>
    </row>
    <row r="979" spans="1:38">
      <c r="A979">
        <v>293100</v>
      </c>
      <c r="B979" s="3">
        <v>566</v>
      </c>
      <c r="C979">
        <v>-1.4751941989660899</v>
      </c>
      <c r="D979">
        <f t="shared" si="60"/>
        <v>-2.9503883979321799</v>
      </c>
      <c r="E979">
        <v>63.215514744204803</v>
      </c>
      <c r="F979">
        <f t="shared" si="63"/>
        <v>0.10797371973989556</v>
      </c>
      <c r="G979">
        <f t="shared" si="61"/>
        <v>568.93963269784319</v>
      </c>
      <c r="H979">
        <v>48.903512622618102</v>
      </c>
      <c r="AL979">
        <f t="shared" si="62"/>
        <v>108.34057321339613</v>
      </c>
    </row>
    <row r="980" spans="1:38">
      <c r="A980">
        <v>293400</v>
      </c>
      <c r="B980" s="3">
        <v>555</v>
      </c>
      <c r="C980">
        <v>-5.8281678316918297</v>
      </c>
      <c r="D980">
        <f t="shared" si="60"/>
        <v>-11.656335663383659</v>
      </c>
      <c r="E980">
        <v>62.960675547536901</v>
      </c>
      <c r="F980">
        <f t="shared" si="63"/>
        <v>0.254839196667902</v>
      </c>
      <c r="G980">
        <f t="shared" si="61"/>
        <v>566.64607992783215</v>
      </c>
      <c r="H980">
        <v>49.2017214634879</v>
      </c>
      <c r="AL980">
        <f t="shared" si="62"/>
        <v>107.86036448975098</v>
      </c>
    </row>
    <row r="981" spans="1:38">
      <c r="A981">
        <v>293700</v>
      </c>
      <c r="B981" s="3">
        <v>548</v>
      </c>
      <c r="C981">
        <v>-6.5905881914419</v>
      </c>
      <c r="D981">
        <f t="shared" si="60"/>
        <v>-13.1811763828838</v>
      </c>
      <c r="E981">
        <v>62.3523370104473</v>
      </c>
      <c r="F981">
        <f t="shared" si="63"/>
        <v>0.60833853708960106</v>
      </c>
      <c r="G981">
        <f t="shared" si="61"/>
        <v>561.17103309402569</v>
      </c>
      <c r="H981">
        <v>49.686761061793099</v>
      </c>
      <c r="AL981">
        <f t="shared" si="62"/>
        <v>106.71557149610084</v>
      </c>
    </row>
    <row r="982" spans="1:38">
      <c r="A982">
        <v>294000</v>
      </c>
      <c r="B982" s="3">
        <v>544</v>
      </c>
      <c r="C982">
        <v>-5.5454232770996796</v>
      </c>
      <c r="D982">
        <f t="shared" si="60"/>
        <v>-11.090846554199359</v>
      </c>
      <c r="E982">
        <v>61.675652688031199</v>
      </c>
      <c r="F982">
        <f t="shared" si="63"/>
        <v>0.67668432241610077</v>
      </c>
      <c r="G982">
        <f t="shared" si="61"/>
        <v>555.08087419228082</v>
      </c>
      <c r="H982">
        <v>50.154805115559199</v>
      </c>
      <c r="AL982">
        <f t="shared" si="62"/>
        <v>105.44470597994187</v>
      </c>
    </row>
    <row r="983" spans="1:38">
      <c r="A983">
        <v>294300</v>
      </c>
      <c r="B983" s="3">
        <v>544</v>
      </c>
      <c r="C983">
        <v>-3.0841739978054701</v>
      </c>
      <c r="D983">
        <f t="shared" si="60"/>
        <v>-6.1683479956109402</v>
      </c>
      <c r="E983">
        <v>61.1287199500158</v>
      </c>
      <c r="F983">
        <f t="shared" si="63"/>
        <v>0.54693273801539988</v>
      </c>
      <c r="G983">
        <f t="shared" si="61"/>
        <v>550.15847955014215</v>
      </c>
      <c r="H983">
        <v>50.481974108568203</v>
      </c>
      <c r="AL983">
        <f t="shared" si="62"/>
        <v>104.41948114682435</v>
      </c>
    </row>
    <row r="984" spans="1:38">
      <c r="A984">
        <v>294600</v>
      </c>
      <c r="B984" s="3">
        <v>544</v>
      </c>
      <c r="C984">
        <v>-1.4567348435752501</v>
      </c>
      <c r="D984">
        <f t="shared" si="60"/>
        <v>-2.9134696871505001</v>
      </c>
      <c r="E984">
        <v>60.767081798867999</v>
      </c>
      <c r="F984">
        <f t="shared" si="63"/>
        <v>0.36163815114780107</v>
      </c>
      <c r="G984">
        <f t="shared" si="61"/>
        <v>546.90373618981198</v>
      </c>
      <c r="H984">
        <v>50.653058849796402</v>
      </c>
      <c r="AL984">
        <f t="shared" si="62"/>
        <v>103.7425517266275</v>
      </c>
    </row>
    <row r="985" spans="1:38">
      <c r="A985">
        <v>294900</v>
      </c>
      <c r="B985" s="3">
        <v>546</v>
      </c>
      <c r="C985">
        <v>0.36281535706651702</v>
      </c>
      <c r="D985">
        <f t="shared" si="60"/>
        <v>0.72563071413303404</v>
      </c>
      <c r="E985">
        <v>60.584961797531598</v>
      </c>
      <c r="F985">
        <f t="shared" si="63"/>
        <v>0.18212000133640061</v>
      </c>
      <c r="G985">
        <f t="shared" si="61"/>
        <v>545.26465617778433</v>
      </c>
      <c r="H985">
        <v>50.689507708740301</v>
      </c>
      <c r="AL985">
        <f t="shared" si="62"/>
        <v>103.40194149828201</v>
      </c>
    </row>
    <row r="986" spans="1:38">
      <c r="A986">
        <v>295200</v>
      </c>
      <c r="B986" s="3">
        <v>548</v>
      </c>
      <c r="C986">
        <v>1.4286048731815999</v>
      </c>
      <c r="D986">
        <f t="shared" si="60"/>
        <v>2.8572097463631998</v>
      </c>
      <c r="E986">
        <v>60.570342867409202</v>
      </c>
      <c r="F986">
        <f t="shared" si="63"/>
        <v>1.4618930122395568E-2</v>
      </c>
      <c r="G986">
        <f t="shared" si="61"/>
        <v>545.13308580668286</v>
      </c>
      <c r="H986">
        <v>50.616256591022598</v>
      </c>
      <c r="AL986">
        <f t="shared" si="62"/>
        <v>103.37460883160684</v>
      </c>
    </row>
    <row r="987" spans="1:38">
      <c r="A987">
        <v>295500</v>
      </c>
      <c r="B987" s="3">
        <v>548</v>
      </c>
      <c r="C987">
        <v>1.2167253931511199</v>
      </c>
      <c r="D987">
        <f t="shared" si="60"/>
        <v>2.4334507863022399</v>
      </c>
      <c r="E987">
        <v>60.617430908566298</v>
      </c>
      <c r="F987">
        <f t="shared" si="63"/>
        <v>4.7088041157095972E-2</v>
      </c>
      <c r="G987">
        <f t="shared" si="61"/>
        <v>545.55687817709668</v>
      </c>
      <c r="H987">
        <v>50.514062115794097</v>
      </c>
      <c r="AL987">
        <f t="shared" si="62"/>
        <v>103.46265269579926</v>
      </c>
    </row>
    <row r="988" spans="1:38">
      <c r="A988">
        <v>295800</v>
      </c>
      <c r="B988" s="3">
        <v>549</v>
      </c>
      <c r="C988">
        <v>1.41659005375865</v>
      </c>
      <c r="D988">
        <f t="shared" si="60"/>
        <v>2.8331801075173</v>
      </c>
      <c r="E988">
        <v>60.684122176828197</v>
      </c>
      <c r="F988">
        <f t="shared" si="63"/>
        <v>6.6691268261898529E-2</v>
      </c>
      <c r="G988">
        <f t="shared" si="61"/>
        <v>546.15709959145374</v>
      </c>
      <c r="H988">
        <v>50.410960667547897</v>
      </c>
      <c r="AL988">
        <f t="shared" si="62"/>
        <v>103.58737230107123</v>
      </c>
    </row>
    <row r="989" spans="1:38">
      <c r="A989">
        <v>296100</v>
      </c>
      <c r="B989" s="3">
        <v>550</v>
      </c>
      <c r="C989">
        <v>1.4645241914798399</v>
      </c>
      <c r="D989">
        <f t="shared" si="60"/>
        <v>2.9290483829596798</v>
      </c>
      <c r="E989">
        <v>60.784577452790501</v>
      </c>
      <c r="F989">
        <f t="shared" si="63"/>
        <v>0.10045527596230386</v>
      </c>
      <c r="G989">
        <f t="shared" si="61"/>
        <v>547.06119707511448</v>
      </c>
      <c r="H989">
        <v>50.2987215670748</v>
      </c>
      <c r="AL989">
        <f t="shared" si="62"/>
        <v>103.77528321526972</v>
      </c>
    </row>
    <row r="990" spans="1:38">
      <c r="A990">
        <v>296400</v>
      </c>
      <c r="B990" s="3">
        <v>547</v>
      </c>
      <c r="C990">
        <v>-0.130158407073409</v>
      </c>
      <c r="D990">
        <f t="shared" si="60"/>
        <v>-0.26031681414681801</v>
      </c>
      <c r="E990">
        <v>60.805627944014098</v>
      </c>
      <c r="F990">
        <f t="shared" si="63"/>
        <v>2.1050491223597589E-2</v>
      </c>
      <c r="G990">
        <f t="shared" si="61"/>
        <v>547.25065149612692</v>
      </c>
      <c r="H990">
        <v>50.252146041962497</v>
      </c>
      <c r="AL990">
        <f t="shared" si="62"/>
        <v>103.81466759233123</v>
      </c>
    </row>
    <row r="991" spans="1:38">
      <c r="A991">
        <v>296700</v>
      </c>
      <c r="B991" s="3">
        <v>548</v>
      </c>
      <c r="C991">
        <v>0.47573219556519097</v>
      </c>
      <c r="D991">
        <f t="shared" si="60"/>
        <v>0.95146439113038195</v>
      </c>
      <c r="E991">
        <v>60.782086766133901</v>
      </c>
      <c r="F991">
        <f t="shared" si="63"/>
        <v>2.3541177880197495E-2</v>
      </c>
      <c r="G991">
        <f t="shared" si="61"/>
        <v>547.03878089520515</v>
      </c>
      <c r="H991">
        <v>50.2366884102669</v>
      </c>
      <c r="AL991">
        <f t="shared" si="62"/>
        <v>103.77062344121548</v>
      </c>
    </row>
    <row r="992" spans="1:38">
      <c r="A992">
        <v>297000</v>
      </c>
      <c r="B992" s="3">
        <v>548</v>
      </c>
      <c r="C992">
        <v>0.42560734798920502</v>
      </c>
      <c r="D992">
        <f t="shared" si="60"/>
        <v>0.85121469597841004</v>
      </c>
      <c r="E992">
        <v>60.793227986989699</v>
      </c>
      <c r="F992">
        <f t="shared" si="63"/>
        <v>1.114122085579794E-2</v>
      </c>
      <c r="G992">
        <f t="shared" si="61"/>
        <v>547.13905188290732</v>
      </c>
      <c r="H992">
        <v>50.201796120646698</v>
      </c>
      <c r="AL992">
        <f t="shared" si="62"/>
        <v>103.79146760230225</v>
      </c>
    </row>
    <row r="993" spans="1:38">
      <c r="A993">
        <v>297300</v>
      </c>
      <c r="B993" s="3">
        <v>547</v>
      </c>
      <c r="C993">
        <v>-1.3152701305217699E-2</v>
      </c>
      <c r="D993">
        <f t="shared" si="60"/>
        <v>-2.6305402610435399E-2</v>
      </c>
      <c r="E993">
        <v>60.779622164718901</v>
      </c>
      <c r="F993">
        <f t="shared" si="63"/>
        <v>1.3605822270797319E-2</v>
      </c>
      <c r="G993">
        <f t="shared" si="61"/>
        <v>547.01659948247016</v>
      </c>
      <c r="H993">
        <v>50.187220546650998</v>
      </c>
      <c r="AL993">
        <f t="shared" si="62"/>
        <v>103.7660125052153</v>
      </c>
    </row>
    <row r="994" spans="1:38">
      <c r="A994">
        <v>297600</v>
      </c>
      <c r="B994" s="3">
        <v>546</v>
      </c>
      <c r="C994">
        <v>-0.27396322761563202</v>
      </c>
      <c r="D994">
        <f t="shared" si="60"/>
        <v>-0.54792645523126404</v>
      </c>
      <c r="E994">
        <v>60.726471159138697</v>
      </c>
      <c r="F994">
        <f t="shared" si="63"/>
        <v>5.3151005580204469E-2</v>
      </c>
      <c r="G994">
        <f t="shared" si="61"/>
        <v>546.53824043224824</v>
      </c>
      <c r="H994">
        <v>50.199260026483401</v>
      </c>
      <c r="AL994">
        <f t="shared" si="62"/>
        <v>103.66658280534369</v>
      </c>
    </row>
    <row r="995" spans="1:38">
      <c r="A995">
        <v>297900</v>
      </c>
      <c r="B995" s="3">
        <v>546</v>
      </c>
      <c r="C995">
        <v>-2.8103643607153801E-2</v>
      </c>
      <c r="D995">
        <f t="shared" si="60"/>
        <v>-5.6207287214307601E-2</v>
      </c>
      <c r="E995">
        <v>60.671835132905301</v>
      </c>
      <c r="F995">
        <f t="shared" si="63"/>
        <v>5.4636026233396251E-2</v>
      </c>
      <c r="G995">
        <f t="shared" si="61"/>
        <v>546.04651619614765</v>
      </c>
      <c r="H995">
        <v>50.210187280592301</v>
      </c>
      <c r="AL995">
        <f t="shared" si="62"/>
        <v>103.56439229658235</v>
      </c>
    </row>
    <row r="996" spans="1:38">
      <c r="A996">
        <v>298200</v>
      </c>
      <c r="B996" s="3">
        <v>547</v>
      </c>
      <c r="C996">
        <v>0.50723127000864299</v>
      </c>
      <c r="D996">
        <f t="shared" si="60"/>
        <v>1.014462540017286</v>
      </c>
      <c r="E996">
        <v>60.663980426544498</v>
      </c>
      <c r="F996">
        <f t="shared" si="63"/>
        <v>7.8547063608027656E-3</v>
      </c>
      <c r="G996">
        <f t="shared" si="61"/>
        <v>545.97582383890051</v>
      </c>
      <c r="H996">
        <v>50.189761328744702</v>
      </c>
      <c r="AL996">
        <f t="shared" si="62"/>
        <v>103.54970239202456</v>
      </c>
    </row>
    <row r="997" spans="1:38">
      <c r="A997">
        <v>298500</v>
      </c>
      <c r="B997" s="3">
        <v>547</v>
      </c>
      <c r="C997">
        <v>0.41327231797116298</v>
      </c>
      <c r="D997">
        <f t="shared" si="60"/>
        <v>0.82654463594232597</v>
      </c>
      <c r="E997">
        <v>60.684862155444598</v>
      </c>
      <c r="F997">
        <f t="shared" si="63"/>
        <v>2.0881728900100427E-2</v>
      </c>
      <c r="G997">
        <f t="shared" si="61"/>
        <v>546.16375939900138</v>
      </c>
      <c r="H997">
        <v>50.154270060303404</v>
      </c>
      <c r="AL997">
        <f t="shared" si="62"/>
        <v>103.58875628394127</v>
      </c>
    </row>
    <row r="998" spans="1:38">
      <c r="A998">
        <v>298800</v>
      </c>
      <c r="B998" s="3">
        <v>543</v>
      </c>
      <c r="C998">
        <v>-1.2130922157462301</v>
      </c>
      <c r="D998">
        <f t="shared" si="60"/>
        <v>-2.4261844314924601</v>
      </c>
      <c r="E998">
        <v>60.601845948540401</v>
      </c>
      <c r="F998">
        <f t="shared" si="63"/>
        <v>8.3016206904197531E-2</v>
      </c>
      <c r="G998">
        <f t="shared" si="61"/>
        <v>545.41661353686357</v>
      </c>
      <c r="H998">
        <v>50.190806362790703</v>
      </c>
      <c r="AL998">
        <f t="shared" si="62"/>
        <v>103.43351095022342</v>
      </c>
    </row>
    <row r="999" spans="1:38">
      <c r="A999">
        <v>299100</v>
      </c>
      <c r="B999" s="3">
        <v>544</v>
      </c>
      <c r="C999">
        <v>-0.18395028868083099</v>
      </c>
      <c r="D999">
        <f t="shared" si="60"/>
        <v>-0.36790057736166198</v>
      </c>
      <c r="E999">
        <v>60.484250013989403</v>
      </c>
      <c r="F999">
        <f t="shared" si="63"/>
        <v>0.11759593455099804</v>
      </c>
      <c r="G999">
        <f t="shared" si="61"/>
        <v>544.35825012590465</v>
      </c>
      <c r="H999">
        <v>50.241698686575297</v>
      </c>
      <c r="AL999">
        <f t="shared" si="62"/>
        <v>103.21366842384184</v>
      </c>
    </row>
    <row r="1000" spans="1:38">
      <c r="A1000">
        <v>299400</v>
      </c>
      <c r="B1000" s="3">
        <v>545</v>
      </c>
      <c r="C1000">
        <v>0.43848971605318898</v>
      </c>
      <c r="D1000">
        <f t="shared" si="60"/>
        <v>0.87697943210637797</v>
      </c>
      <c r="E1000">
        <v>60.457042243534197</v>
      </c>
      <c r="F1000">
        <f t="shared" si="63"/>
        <v>2.720777045520606E-2</v>
      </c>
      <c r="G1000">
        <f t="shared" si="61"/>
        <v>544.11338019180778</v>
      </c>
      <c r="H1000">
        <v>50.229711351267802</v>
      </c>
      <c r="AL1000">
        <f t="shared" si="62"/>
        <v>103.16281572985112</v>
      </c>
    </row>
    <row r="1001" spans="1:38">
      <c r="A1001">
        <v>299700</v>
      </c>
      <c r="B1001" s="3">
        <v>544</v>
      </c>
      <c r="C1001">
        <v>1.2436352951235401E-2</v>
      </c>
      <c r="D1001">
        <f t="shared" si="60"/>
        <v>2.4872705902470801E-2</v>
      </c>
      <c r="E1001">
        <v>60.440615918361601</v>
      </c>
      <c r="F1001">
        <f t="shared" si="63"/>
        <v>1.6426325172595568E-2</v>
      </c>
      <c r="G1001">
        <f t="shared" si="61"/>
        <v>543.96554326525438</v>
      </c>
      <c r="H1001">
        <v>50.213596418976302</v>
      </c>
      <c r="AL1001">
        <f t="shared" si="62"/>
        <v>103.13211619648949</v>
      </c>
    </row>
    <row r="1002" spans="1:38">
      <c r="A1002">
        <v>300000</v>
      </c>
      <c r="B1002" s="3">
        <v>544</v>
      </c>
      <c r="C1002">
        <v>0.145343523005903</v>
      </c>
      <c r="D1002">
        <f t="shared" si="60"/>
        <v>0.29068704601180601</v>
      </c>
      <c r="E1002">
        <v>60.411079412766199</v>
      </c>
      <c r="F1002">
        <f t="shared" si="63"/>
        <v>2.9536505595402218E-2</v>
      </c>
      <c r="G1002">
        <f t="shared" si="61"/>
        <v>543.69971471489578</v>
      </c>
      <c r="H1002">
        <v>50.207017243544897</v>
      </c>
      <c r="AL1002">
        <f t="shared" si="62"/>
        <v>103.07691871846163</v>
      </c>
    </row>
    <row r="1003" spans="1:38">
      <c r="A1003">
        <v>300300</v>
      </c>
      <c r="B1003" s="3">
        <v>544</v>
      </c>
      <c r="C1003">
        <v>0.21720519393410301</v>
      </c>
      <c r="D1003">
        <f t="shared" si="60"/>
        <v>0.43441038786820602</v>
      </c>
      <c r="E1003">
        <v>60.395110811758599</v>
      </c>
      <c r="F1003">
        <f t="shared" si="63"/>
        <v>1.5968601007600114E-2</v>
      </c>
      <c r="G1003">
        <f t="shared" si="61"/>
        <v>543.55599730582742</v>
      </c>
      <c r="H1003">
        <v>50.1926755924503</v>
      </c>
      <c r="AL1003">
        <f t="shared" si="62"/>
        <v>103.04707890775978</v>
      </c>
    </row>
    <row r="1004" spans="1:38">
      <c r="A1004">
        <v>300600</v>
      </c>
      <c r="B1004" s="3">
        <v>546</v>
      </c>
      <c r="C1004">
        <v>1.0235415049988701</v>
      </c>
      <c r="D1004">
        <f t="shared" si="60"/>
        <v>2.0470830099977402</v>
      </c>
      <c r="E1004">
        <v>60.438140198839697</v>
      </c>
      <c r="F1004">
        <f t="shared" si="63"/>
        <v>4.3029387081098491E-2</v>
      </c>
      <c r="G1004">
        <f t="shared" si="61"/>
        <v>543.94326178955725</v>
      </c>
      <c r="H1004">
        <v>50.141713501610703</v>
      </c>
      <c r="AL1004">
        <f t="shared" si="62"/>
        <v>103.12748940472427</v>
      </c>
    </row>
    <row r="1005" spans="1:38">
      <c r="A1005">
        <v>300900</v>
      </c>
      <c r="B1005" s="3">
        <v>546</v>
      </c>
      <c r="C1005">
        <v>0.67765280285870999</v>
      </c>
      <c r="D1005">
        <f t="shared" si="60"/>
        <v>1.35530560571742</v>
      </c>
      <c r="E1005">
        <v>60.515006828833997</v>
      </c>
      <c r="F1005">
        <f t="shared" si="63"/>
        <v>7.6866629994299274E-2</v>
      </c>
      <c r="G1005">
        <f t="shared" si="61"/>
        <v>544.63506145950601</v>
      </c>
      <c r="H1005">
        <v>50.076693541066703</v>
      </c>
      <c r="AL1005">
        <f t="shared" si="62"/>
        <v>103.27115967441455</v>
      </c>
    </row>
    <row r="1006" spans="1:38">
      <c r="A1006">
        <v>301200</v>
      </c>
      <c r="B1006" s="3">
        <v>544</v>
      </c>
      <c r="C1006">
        <v>-0.33707156528130899</v>
      </c>
      <c r="D1006">
        <f t="shared" si="60"/>
        <v>-0.67414313056261799</v>
      </c>
      <c r="E1006">
        <v>60.518284044719699</v>
      </c>
      <c r="F1006">
        <f t="shared" si="63"/>
        <v>3.2772158857028444E-3</v>
      </c>
      <c r="G1006">
        <f t="shared" si="61"/>
        <v>544.66455640247727</v>
      </c>
      <c r="H1006">
        <v>50.0668418554502</v>
      </c>
      <c r="AL1006">
        <f t="shared" si="62"/>
        <v>103.27728583777383</v>
      </c>
    </row>
    <row r="1007" spans="1:38">
      <c r="A1007">
        <v>301500</v>
      </c>
      <c r="B1007" s="3">
        <v>548</v>
      </c>
      <c r="C1007">
        <v>1.3994292034939599</v>
      </c>
      <c r="D1007">
        <f t="shared" si="60"/>
        <v>2.7988584069879199</v>
      </c>
      <c r="E1007">
        <v>60.576820930971898</v>
      </c>
      <c r="F1007">
        <f t="shared" si="63"/>
        <v>5.8536886252198883E-2</v>
      </c>
      <c r="G1007">
        <f t="shared" si="61"/>
        <v>545.19138837874709</v>
      </c>
      <c r="H1007">
        <v>50.019708710404998</v>
      </c>
      <c r="AL1007">
        <f t="shared" si="62"/>
        <v>103.38672055906723</v>
      </c>
    </row>
    <row r="1008" spans="1:38">
      <c r="A1008">
        <v>301800</v>
      </c>
      <c r="B1008" s="3">
        <v>549</v>
      </c>
      <c r="C1008">
        <v>1.2016286548840101</v>
      </c>
      <c r="D1008">
        <f t="shared" si="60"/>
        <v>2.4032573097680201</v>
      </c>
      <c r="E1008">
        <v>60.731889802486798</v>
      </c>
      <c r="F1008">
        <f t="shared" si="63"/>
        <v>0.15506887151489934</v>
      </c>
      <c r="G1008">
        <f t="shared" si="61"/>
        <v>546.5870082223812</v>
      </c>
      <c r="H1008">
        <v>49.919174248069503</v>
      </c>
      <c r="AL1008">
        <f t="shared" si="62"/>
        <v>103.67671871664871</v>
      </c>
    </row>
    <row r="1009" spans="1:38">
      <c r="A1009">
        <v>302100</v>
      </c>
      <c r="B1009" s="3">
        <v>546</v>
      </c>
      <c r="C1009">
        <v>-0.52616739732482098</v>
      </c>
      <c r="D1009">
        <f t="shared" si="60"/>
        <v>-1.052334794649642</v>
      </c>
      <c r="E1009">
        <v>60.782519843332999</v>
      </c>
      <c r="F1009">
        <f t="shared" si="63"/>
        <v>5.0630040846201041E-2</v>
      </c>
      <c r="G1009">
        <f t="shared" si="61"/>
        <v>547.04267858999697</v>
      </c>
      <c r="H1009">
        <v>49.898672647080502</v>
      </c>
      <c r="AL1009">
        <f t="shared" si="62"/>
        <v>103.77143367376709</v>
      </c>
    </row>
    <row r="1010" spans="1:38">
      <c r="A1010">
        <v>302400</v>
      </c>
      <c r="B1010" s="3">
        <v>544</v>
      </c>
      <c r="C1010">
        <v>-1.1419694306024799</v>
      </c>
      <c r="D1010">
        <f t="shared" si="60"/>
        <v>-2.2839388612049598</v>
      </c>
      <c r="E1010">
        <v>60.697142829920899</v>
      </c>
      <c r="F1010">
        <f t="shared" si="63"/>
        <v>8.5377013412099245E-2</v>
      </c>
      <c r="G1010">
        <f t="shared" si="61"/>
        <v>546.27428546928809</v>
      </c>
      <c r="H1010">
        <v>49.965606550246903</v>
      </c>
      <c r="AL1010">
        <f t="shared" si="62"/>
        <v>103.61172531138088</v>
      </c>
    </row>
    <row r="1011" spans="1:38">
      <c r="A1011">
        <v>302700</v>
      </c>
      <c r="B1011" s="3">
        <v>543</v>
      </c>
      <c r="C1011">
        <v>-1.06375722836653</v>
      </c>
      <c r="D1011">
        <f t="shared" si="60"/>
        <v>-2.1275144567330599</v>
      </c>
      <c r="E1011">
        <v>60.568653308014802</v>
      </c>
      <c r="F1011">
        <f t="shared" si="63"/>
        <v>0.12848952190609708</v>
      </c>
      <c r="G1011">
        <f t="shared" si="61"/>
        <v>545.11787977213316</v>
      </c>
      <c r="H1011">
        <v>50.051118885228199</v>
      </c>
      <c r="AL1011">
        <f t="shared" si="62"/>
        <v>103.37144998308976</v>
      </c>
    </row>
    <row r="1012" spans="1:38">
      <c r="A1012">
        <v>303000</v>
      </c>
      <c r="B1012" s="3">
        <v>544</v>
      </c>
      <c r="C1012">
        <v>-0.18865977391038599</v>
      </c>
      <c r="D1012">
        <f t="shared" si="60"/>
        <v>-0.37731954782077198</v>
      </c>
      <c r="E1012">
        <v>60.485296469809398</v>
      </c>
      <c r="F1012">
        <f t="shared" si="63"/>
        <v>8.335683820540396E-2</v>
      </c>
      <c r="G1012">
        <f t="shared" si="61"/>
        <v>544.36766822828463</v>
      </c>
      <c r="H1012">
        <v>50.096896117332498</v>
      </c>
      <c r="AL1012">
        <f t="shared" si="62"/>
        <v>103.21562438896822</v>
      </c>
    </row>
    <row r="1013" spans="1:38">
      <c r="A1013">
        <v>303300</v>
      </c>
      <c r="B1013" s="3">
        <v>545</v>
      </c>
      <c r="C1013">
        <v>0.34206785008554702</v>
      </c>
      <c r="D1013">
        <f t="shared" si="60"/>
        <v>0.68413570017109404</v>
      </c>
      <c r="E1013">
        <v>60.478468390753697</v>
      </c>
      <c r="F1013">
        <f t="shared" si="63"/>
        <v>6.8280790557011528E-3</v>
      </c>
      <c r="G1013">
        <f t="shared" si="61"/>
        <v>544.30621551678325</v>
      </c>
      <c r="H1013">
        <v>50.089149493473101</v>
      </c>
      <c r="AL1013">
        <f t="shared" si="62"/>
        <v>103.20286191639762</v>
      </c>
    </row>
    <row r="1014" spans="1:38">
      <c r="A1014">
        <v>303600</v>
      </c>
      <c r="B1014" s="3">
        <v>544</v>
      </c>
      <c r="C1014">
        <v>-0.13374439354595499</v>
      </c>
      <c r="D1014">
        <f t="shared" si="60"/>
        <v>-0.26748878709190999</v>
      </c>
      <c r="E1014">
        <v>60.473099141397</v>
      </c>
      <c r="F1014">
        <f t="shared" si="63"/>
        <v>5.3692493566970256E-3</v>
      </c>
      <c r="G1014">
        <f t="shared" si="61"/>
        <v>544.25789227257303</v>
      </c>
      <c r="H1014">
        <v>50.082636548905903</v>
      </c>
      <c r="AL1014">
        <f t="shared" si="62"/>
        <v>103.19282635744638</v>
      </c>
    </row>
    <row r="1015" spans="1:38">
      <c r="A1015">
        <v>303900</v>
      </c>
      <c r="B1015" s="3">
        <v>549</v>
      </c>
      <c r="C1015">
        <v>1.91332720812986</v>
      </c>
      <c r="D1015">
        <f t="shared" si="60"/>
        <v>3.82665441625972</v>
      </c>
      <c r="E1015">
        <v>60.573729838423297</v>
      </c>
      <c r="F1015">
        <f t="shared" si="63"/>
        <v>0.1006306970262969</v>
      </c>
      <c r="G1015">
        <f t="shared" si="61"/>
        <v>545.16356854580965</v>
      </c>
      <c r="H1015">
        <v>50.006554757946297</v>
      </c>
      <c r="AL1015">
        <f t="shared" si="62"/>
        <v>103.38094125966944</v>
      </c>
    </row>
    <row r="1016" spans="1:38">
      <c r="A1016">
        <v>304200</v>
      </c>
      <c r="B1016" s="3">
        <v>547</v>
      </c>
      <c r="C1016">
        <v>0.32533861305830503</v>
      </c>
      <c r="D1016">
        <f t="shared" si="60"/>
        <v>0.65067722611661005</v>
      </c>
      <c r="E1016">
        <v>60.704407943050199</v>
      </c>
      <c r="F1016">
        <f t="shared" si="63"/>
        <v>0.13067810462690232</v>
      </c>
      <c r="G1016">
        <f t="shared" si="61"/>
        <v>546.33967148745182</v>
      </c>
      <c r="H1016">
        <v>49.9247681243085</v>
      </c>
      <c r="AL1016">
        <f t="shared" si="62"/>
        <v>103.62531395287586</v>
      </c>
    </row>
    <row r="1017" spans="1:38">
      <c r="A1017">
        <v>304500</v>
      </c>
      <c r="B1017" s="3">
        <v>548</v>
      </c>
      <c r="C1017">
        <v>0.52501590028986</v>
      </c>
      <c r="D1017">
        <f t="shared" si="60"/>
        <v>1.05003180057972</v>
      </c>
      <c r="E1017">
        <v>60.771135504124601</v>
      </c>
      <c r="F1017">
        <f t="shared" si="63"/>
        <v>6.6727561074401365E-2</v>
      </c>
      <c r="G1017">
        <f t="shared" si="61"/>
        <v>546.94021953712138</v>
      </c>
      <c r="H1017">
        <v>49.891031547498699</v>
      </c>
      <c r="AL1017">
        <f t="shared" si="62"/>
        <v>103.75013538255429</v>
      </c>
    </row>
    <row r="1018" spans="1:38">
      <c r="A1018">
        <v>304800</v>
      </c>
      <c r="B1018" s="3">
        <v>547</v>
      </c>
      <c r="C1018">
        <v>-0.15706169601266001</v>
      </c>
      <c r="D1018">
        <f t="shared" si="60"/>
        <v>-0.31412339202532003</v>
      </c>
      <c r="E1018">
        <v>60.811600834410903</v>
      </c>
      <c r="F1018">
        <f t="shared" si="63"/>
        <v>4.0465330286302503E-2</v>
      </c>
      <c r="G1018">
        <f t="shared" si="61"/>
        <v>547.30440750969808</v>
      </c>
      <c r="H1018">
        <v>49.878997468130599</v>
      </c>
      <c r="AL1018">
        <f t="shared" si="62"/>
        <v>103.82584303244685</v>
      </c>
    </row>
    <row r="1019" spans="1:38">
      <c r="A1019">
        <v>305100</v>
      </c>
      <c r="B1019" s="3">
        <v>546</v>
      </c>
      <c r="C1019">
        <v>-0.55571672889521995</v>
      </c>
      <c r="D1019">
        <f t="shared" si="60"/>
        <v>-1.1114334577904399</v>
      </c>
      <c r="E1019">
        <v>60.789080673318502</v>
      </c>
      <c r="F1019">
        <f t="shared" si="63"/>
        <v>2.2520161092401736E-2</v>
      </c>
      <c r="G1019">
        <f t="shared" si="61"/>
        <v>547.10172605986656</v>
      </c>
      <c r="H1019">
        <v>49.9080526672631</v>
      </c>
      <c r="AL1019">
        <f t="shared" si="62"/>
        <v>103.78370828934742</v>
      </c>
    </row>
    <row r="1020" spans="1:38">
      <c r="A1020">
        <v>305400</v>
      </c>
      <c r="B1020" s="3">
        <v>548</v>
      </c>
      <c r="C1020">
        <v>0.39701931148009301</v>
      </c>
      <c r="D1020">
        <f t="shared" si="60"/>
        <v>0.79403862296018601</v>
      </c>
      <c r="E1020">
        <v>60.799575254287902</v>
      </c>
      <c r="F1020">
        <f t="shared" si="63"/>
        <v>1.0494580969400147E-2</v>
      </c>
      <c r="G1020">
        <f t="shared" si="61"/>
        <v>547.19617728859112</v>
      </c>
      <c r="H1020">
        <v>49.911042515756399</v>
      </c>
      <c r="AL1020">
        <f t="shared" si="62"/>
        <v>103.80334305836796</v>
      </c>
    </row>
    <row r="1021" spans="1:38">
      <c r="A1021">
        <v>305700</v>
      </c>
      <c r="B1021" s="3">
        <v>548</v>
      </c>
      <c r="C1021">
        <v>0.17006724301531101</v>
      </c>
      <c r="D1021">
        <f t="shared" si="60"/>
        <v>0.34013448603062202</v>
      </c>
      <c r="E1021">
        <v>60.850012597598301</v>
      </c>
      <c r="F1021">
        <f t="shared" si="63"/>
        <v>5.0437343310399285E-2</v>
      </c>
      <c r="G1021">
        <f t="shared" si="61"/>
        <v>547.65011337838473</v>
      </c>
      <c r="H1021">
        <v>49.889739307656598</v>
      </c>
      <c r="AL1021">
        <f t="shared" si="62"/>
        <v>103.89771747029836</v>
      </c>
    </row>
    <row r="1022" spans="1:38">
      <c r="A1022">
        <v>306000</v>
      </c>
      <c r="B1022" s="3">
        <v>547</v>
      </c>
      <c r="C1022">
        <v>-0.36129417185981499</v>
      </c>
      <c r="D1022">
        <f t="shared" si="60"/>
        <v>-0.72258834371962999</v>
      </c>
      <c r="E1022">
        <v>60.856984000817398</v>
      </c>
      <c r="F1022">
        <f t="shared" si="63"/>
        <v>6.971403219097283E-3</v>
      </c>
      <c r="G1022">
        <f t="shared" si="61"/>
        <v>547.71285600735655</v>
      </c>
      <c r="H1022">
        <v>49.898951874879202</v>
      </c>
      <c r="AL1022">
        <f t="shared" si="62"/>
        <v>103.91076298517935</v>
      </c>
    </row>
    <row r="1023" spans="1:38">
      <c r="A1023">
        <v>306300</v>
      </c>
      <c r="B1023" s="3">
        <v>546</v>
      </c>
      <c r="C1023">
        <v>-0.65986275568244701</v>
      </c>
      <c r="D1023">
        <f t="shared" si="60"/>
        <v>-1.319725511364894</v>
      </c>
      <c r="E1023">
        <v>60.812223314903399</v>
      </c>
      <c r="F1023">
        <f t="shared" si="63"/>
        <v>4.4760685913999509E-2</v>
      </c>
      <c r="G1023">
        <f t="shared" si="61"/>
        <v>547.3100098341306</v>
      </c>
      <c r="H1023">
        <v>49.939663844199998</v>
      </c>
      <c r="AL1023">
        <f t="shared" si="62"/>
        <v>103.82700772235708</v>
      </c>
    </row>
    <row r="1024" spans="1:38">
      <c r="A1024">
        <v>306600</v>
      </c>
      <c r="B1024" s="3">
        <v>547</v>
      </c>
      <c r="C1024">
        <v>-2.9659761616317799E-2</v>
      </c>
      <c r="D1024">
        <f t="shared" si="60"/>
        <v>-5.9319523232635597E-2</v>
      </c>
      <c r="E1024">
        <v>60.783284848405998</v>
      </c>
      <c r="F1024">
        <f t="shared" si="63"/>
        <v>2.8938466497400839E-2</v>
      </c>
      <c r="G1024">
        <f t="shared" si="61"/>
        <v>547.04956363565395</v>
      </c>
      <c r="H1024">
        <v>49.964375993402598</v>
      </c>
      <c r="AL1024">
        <f t="shared" si="62"/>
        <v>103.77286490398289</v>
      </c>
    </row>
    <row r="1025" spans="1:38">
      <c r="A1025">
        <v>306900</v>
      </c>
      <c r="B1025" s="3">
        <v>546</v>
      </c>
      <c r="C1025">
        <v>-0.427415452467656</v>
      </c>
      <c r="D1025">
        <f t="shared" si="60"/>
        <v>-0.854830904935312</v>
      </c>
      <c r="E1025">
        <v>60.7605704614666</v>
      </c>
      <c r="F1025">
        <f t="shared" si="63"/>
        <v>2.2714386939398423E-2</v>
      </c>
      <c r="G1025">
        <f t="shared" si="61"/>
        <v>546.84513415319941</v>
      </c>
      <c r="H1025">
        <v>49.983478107889297</v>
      </c>
      <c r="AL1025">
        <f t="shared" si="62"/>
        <v>103.7303705432865</v>
      </c>
    </row>
    <row r="1026" spans="1:38">
      <c r="A1026">
        <v>307200</v>
      </c>
      <c r="B1026" s="3">
        <v>546</v>
      </c>
      <c r="C1026">
        <v>-0.25557531375255399</v>
      </c>
      <c r="D1026">
        <f t="shared" ref="D1026:D1089" si="64">C1026*$K$3</f>
        <v>-0.51115062750510798</v>
      </c>
      <c r="E1026">
        <v>60.722382515373098</v>
      </c>
      <c r="F1026">
        <f t="shared" si="63"/>
        <v>3.8187946093501068E-2</v>
      </c>
      <c r="G1026">
        <f t="shared" si="61"/>
        <v>546.50144263835784</v>
      </c>
      <c r="H1026">
        <v>50.009467740078399</v>
      </c>
      <c r="AL1026">
        <f t="shared" si="62"/>
        <v>103.65893485512596</v>
      </c>
    </row>
    <row r="1027" spans="1:38">
      <c r="A1027">
        <v>307500</v>
      </c>
      <c r="B1027" s="3">
        <v>546</v>
      </c>
      <c r="C1027">
        <v>-0.140266962627594</v>
      </c>
      <c r="D1027">
        <f t="shared" si="64"/>
        <v>-0.280533925255188</v>
      </c>
      <c r="E1027">
        <v>60.696759482904703</v>
      </c>
      <c r="F1027">
        <f t="shared" si="63"/>
        <v>2.5623032468395479E-2</v>
      </c>
      <c r="G1027">
        <f t="shared" ref="G1027:G1090" si="65">E1027*$J$3</f>
        <v>546.27083534614235</v>
      </c>
      <c r="H1027">
        <v>50.024476568346302</v>
      </c>
      <c r="AL1027">
        <f t="shared" ref="AL1027:AL1090" si="66">$AE$26*E1027^2+$AF$26*E1027+$AG$26</f>
        <v>103.6110083090737</v>
      </c>
    </row>
    <row r="1028" spans="1:38">
      <c r="A1028">
        <v>307800</v>
      </c>
      <c r="B1028" s="3">
        <v>548</v>
      </c>
      <c r="C1028">
        <v>0.71028537687698601</v>
      </c>
      <c r="D1028">
        <f t="shared" si="64"/>
        <v>1.420570753753972</v>
      </c>
      <c r="E1028">
        <v>60.729963444108002</v>
      </c>
      <c r="F1028">
        <f t="shared" ref="F1028:F1091" si="67">ABS(E1028-E1027)</f>
        <v>3.3203961203298604E-2</v>
      </c>
      <c r="G1028">
        <f t="shared" si="65"/>
        <v>546.56967099697204</v>
      </c>
      <c r="H1028">
        <v>49.999460785981803</v>
      </c>
      <c r="AL1028">
        <f t="shared" si="66"/>
        <v>103.67311532313822</v>
      </c>
    </row>
    <row r="1029" spans="1:38">
      <c r="A1029">
        <v>308100</v>
      </c>
      <c r="B1029" s="3">
        <v>545</v>
      </c>
      <c r="C1029">
        <v>-0.75565741681892995</v>
      </c>
      <c r="D1029">
        <f t="shared" si="64"/>
        <v>-1.5113148336378599</v>
      </c>
      <c r="E1029">
        <v>60.722408998738302</v>
      </c>
      <c r="F1029">
        <f t="shared" si="67"/>
        <v>7.5544453696991809E-3</v>
      </c>
      <c r="G1029">
        <f t="shared" si="65"/>
        <v>546.50168098864469</v>
      </c>
      <c r="H1029">
        <v>50.006117306567802</v>
      </c>
      <c r="AL1029">
        <f t="shared" si="66"/>
        <v>103.65898439286609</v>
      </c>
    </row>
    <row r="1030" spans="1:38">
      <c r="A1030">
        <v>308400</v>
      </c>
      <c r="B1030" s="3">
        <v>545</v>
      </c>
      <c r="C1030">
        <v>-0.42901144939365998</v>
      </c>
      <c r="D1030">
        <f t="shared" si="64"/>
        <v>-0.85802289878731997</v>
      </c>
      <c r="E1030">
        <v>60.649815553163599</v>
      </c>
      <c r="F1030">
        <f t="shared" si="67"/>
        <v>7.2593445574703708E-2</v>
      </c>
      <c r="G1030">
        <f t="shared" si="65"/>
        <v>545.84833997847238</v>
      </c>
      <c r="H1030">
        <v>50.0511026992938</v>
      </c>
      <c r="AL1030">
        <f t="shared" si="66"/>
        <v>103.52321209897698</v>
      </c>
    </row>
    <row r="1031" spans="1:38">
      <c r="A1031">
        <v>308700</v>
      </c>
      <c r="B1031" s="3">
        <v>544</v>
      </c>
      <c r="C1031">
        <v>-0.59998523794839598</v>
      </c>
      <c r="D1031">
        <f t="shared" si="64"/>
        <v>-1.199970475896792</v>
      </c>
      <c r="E1031">
        <v>60.576704389366398</v>
      </c>
      <c r="F1031">
        <f t="shared" si="67"/>
        <v>7.3111163797200618E-2</v>
      </c>
      <c r="G1031">
        <f t="shared" si="65"/>
        <v>545.19033950429753</v>
      </c>
      <c r="H1031">
        <v>50.091689467956797</v>
      </c>
      <c r="AL1031">
        <f t="shared" si="66"/>
        <v>103.38650266459993</v>
      </c>
    </row>
    <row r="1032" spans="1:38">
      <c r="A1032">
        <v>309000</v>
      </c>
      <c r="B1032" s="3">
        <v>544</v>
      </c>
      <c r="C1032">
        <v>-0.28422927681659599</v>
      </c>
      <c r="D1032">
        <f t="shared" si="64"/>
        <v>-0.56845855363319198</v>
      </c>
      <c r="E1032">
        <v>60.506536460514901</v>
      </c>
      <c r="F1032">
        <f t="shared" si="67"/>
        <v>7.0167928851496697E-2</v>
      </c>
      <c r="G1032">
        <f t="shared" si="65"/>
        <v>544.55882814463416</v>
      </c>
      <c r="H1032">
        <v>50.125020949296903</v>
      </c>
      <c r="AL1032">
        <f t="shared" si="66"/>
        <v>103.25532614126884</v>
      </c>
    </row>
    <row r="1033" spans="1:38">
      <c r="A1033">
        <v>309300</v>
      </c>
      <c r="B1033" s="3">
        <v>544</v>
      </c>
      <c r="C1033">
        <v>-8.1782832439274603E-2</v>
      </c>
      <c r="D1033">
        <f t="shared" si="64"/>
        <v>-0.16356566487854921</v>
      </c>
      <c r="E1033">
        <v>60.461550195581502</v>
      </c>
      <c r="F1033">
        <f t="shared" si="67"/>
        <v>4.4986264933399411E-2</v>
      </c>
      <c r="G1033">
        <f t="shared" si="65"/>
        <v>544.15395176023355</v>
      </c>
      <c r="H1033">
        <v>50.138576955633901</v>
      </c>
      <c r="AL1033">
        <f t="shared" si="66"/>
        <v>103.17124102012383</v>
      </c>
    </row>
    <row r="1034" spans="1:38">
      <c r="A1034">
        <v>309600</v>
      </c>
      <c r="B1034" s="3">
        <v>543</v>
      </c>
      <c r="C1034">
        <v>-0.34438423218848502</v>
      </c>
      <c r="D1034">
        <f t="shared" si="64"/>
        <v>-0.68876846437697004</v>
      </c>
      <c r="E1034">
        <v>60.408799546268703</v>
      </c>
      <c r="F1034">
        <f t="shared" si="67"/>
        <v>5.2750649312798714E-2</v>
      </c>
      <c r="G1034">
        <f t="shared" si="65"/>
        <v>543.67919591641828</v>
      </c>
      <c r="H1034">
        <v>50.156028722149202</v>
      </c>
      <c r="AL1034">
        <f t="shared" si="66"/>
        <v>103.07265834260841</v>
      </c>
    </row>
    <row r="1035" spans="1:38">
      <c r="A1035">
        <v>309900</v>
      </c>
      <c r="B1035" s="3">
        <v>544</v>
      </c>
      <c r="C1035">
        <v>0.29114353526226799</v>
      </c>
      <c r="D1035">
        <f t="shared" si="64"/>
        <v>0.58228707052453599</v>
      </c>
      <c r="E1035">
        <v>60.378678258365703</v>
      </c>
      <c r="F1035">
        <f t="shared" si="67"/>
        <v>3.0121287903000393E-2</v>
      </c>
      <c r="G1035">
        <f t="shared" si="65"/>
        <v>543.40810432529133</v>
      </c>
      <c r="H1035">
        <v>50.155972844055803</v>
      </c>
      <c r="AL1035">
        <f t="shared" si="66"/>
        <v>103.01637368707186</v>
      </c>
    </row>
    <row r="1036" spans="1:38">
      <c r="A1036">
        <v>310200</v>
      </c>
      <c r="B1036" s="3">
        <v>544</v>
      </c>
      <c r="C1036">
        <v>0.26764172003033698</v>
      </c>
      <c r="D1036">
        <f t="shared" si="64"/>
        <v>0.53528344006067397</v>
      </c>
      <c r="E1036">
        <v>60.383903467436802</v>
      </c>
      <c r="F1036">
        <f t="shared" si="67"/>
        <v>5.2252090710993571E-3</v>
      </c>
      <c r="G1036">
        <f t="shared" si="65"/>
        <v>543.45513120693124</v>
      </c>
      <c r="H1036">
        <v>50.134315216113897</v>
      </c>
      <c r="AL1036">
        <f t="shared" si="66"/>
        <v>103.02613713524691</v>
      </c>
    </row>
    <row r="1037" spans="1:38">
      <c r="A1037">
        <v>310500</v>
      </c>
      <c r="B1037" s="3">
        <v>544</v>
      </c>
      <c r="C1037">
        <v>0.24012113913897101</v>
      </c>
      <c r="D1037">
        <f t="shared" si="64"/>
        <v>0.48024227827794203</v>
      </c>
      <c r="E1037">
        <v>60.390018913193401</v>
      </c>
      <c r="F1037">
        <f t="shared" si="67"/>
        <v>6.1154457565990583E-3</v>
      </c>
      <c r="G1037">
        <f t="shared" si="65"/>
        <v>543.51017021874065</v>
      </c>
      <c r="H1037">
        <v>50.114658427010198</v>
      </c>
      <c r="AL1037">
        <f t="shared" si="66"/>
        <v>103.03756421819928</v>
      </c>
    </row>
    <row r="1038" spans="1:38">
      <c r="A1038">
        <v>310800</v>
      </c>
      <c r="B1038" s="3">
        <v>544</v>
      </c>
      <c r="C1038">
        <v>0.21164640970067999</v>
      </c>
      <c r="D1038">
        <f t="shared" si="64"/>
        <v>0.42329281940135999</v>
      </c>
      <c r="E1038">
        <v>60.396346382150803</v>
      </c>
      <c r="F1038">
        <f t="shared" si="67"/>
        <v>6.3274689574015497E-3</v>
      </c>
      <c r="G1038">
        <f t="shared" si="65"/>
        <v>543.56711743935728</v>
      </c>
      <c r="H1038">
        <v>50.097182762040099</v>
      </c>
      <c r="AL1038">
        <f t="shared" si="66"/>
        <v>103.04938770966952</v>
      </c>
    </row>
    <row r="1039" spans="1:38">
      <c r="A1039">
        <v>311100</v>
      </c>
      <c r="B1039" s="3">
        <v>544</v>
      </c>
      <c r="C1039">
        <v>0.18403780631592301</v>
      </c>
      <c r="D1039">
        <f t="shared" si="64"/>
        <v>0.36807561263184602</v>
      </c>
      <c r="E1039">
        <v>60.4024813852824</v>
      </c>
      <c r="F1039">
        <f t="shared" si="67"/>
        <v>6.1350031315967612E-3</v>
      </c>
      <c r="G1039">
        <f t="shared" si="65"/>
        <v>543.62233246754158</v>
      </c>
      <c r="H1039">
        <v>50.081885540204297</v>
      </c>
      <c r="AL1039">
        <f t="shared" si="66"/>
        <v>103.06085178361334</v>
      </c>
    </row>
    <row r="1040" spans="1:38">
      <c r="A1040">
        <v>311400</v>
      </c>
      <c r="B1040" s="3">
        <v>544</v>
      </c>
      <c r="C1040">
        <v>0.158335110379479</v>
      </c>
      <c r="D1040">
        <f t="shared" si="64"/>
        <v>0.31667022075895801</v>
      </c>
      <c r="E1040">
        <v>60.408192869567301</v>
      </c>
      <c r="F1040">
        <f t="shared" si="67"/>
        <v>5.7114842849017577E-3</v>
      </c>
      <c r="G1040">
        <f t="shared" si="65"/>
        <v>543.67373582610571</v>
      </c>
      <c r="H1040">
        <v>50.068655452503101</v>
      </c>
      <c r="AL1040">
        <f t="shared" si="66"/>
        <v>103.07152465381732</v>
      </c>
    </row>
    <row r="1041" spans="1:38">
      <c r="A1041">
        <v>311700</v>
      </c>
      <c r="B1041" s="3">
        <v>542</v>
      </c>
      <c r="C1041">
        <v>-0.63945954186770904</v>
      </c>
      <c r="D1041">
        <f t="shared" si="64"/>
        <v>-1.2789190837354181</v>
      </c>
      <c r="E1041">
        <v>60.363265408437499</v>
      </c>
      <c r="F1041">
        <f t="shared" si="67"/>
        <v>4.4927461129802282E-2</v>
      </c>
      <c r="G1041">
        <f t="shared" si="65"/>
        <v>543.26938867593753</v>
      </c>
      <c r="H1041">
        <v>50.090036193057003</v>
      </c>
      <c r="AL1041">
        <f t="shared" si="66"/>
        <v>102.98757527944895</v>
      </c>
    </row>
    <row r="1042" spans="1:38">
      <c r="A1042">
        <v>312000</v>
      </c>
      <c r="B1042" s="3">
        <v>541</v>
      </c>
      <c r="C1042">
        <v>-0.69490761534797896</v>
      </c>
      <c r="D1042">
        <f t="shared" si="64"/>
        <v>-1.3898152306959579</v>
      </c>
      <c r="E1042">
        <v>60.264477010415</v>
      </c>
      <c r="F1042">
        <f t="shared" si="67"/>
        <v>9.878839802249928E-2</v>
      </c>
      <c r="G1042">
        <f t="shared" si="65"/>
        <v>542.38029309373496</v>
      </c>
      <c r="H1042">
        <v>50.142116336241997</v>
      </c>
      <c r="AL1042">
        <f t="shared" si="66"/>
        <v>102.80302537158012</v>
      </c>
    </row>
    <row r="1043" spans="1:38">
      <c r="A1043">
        <v>312300</v>
      </c>
      <c r="B1043" s="3">
        <v>543</v>
      </c>
      <c r="C1043">
        <v>0.468864544835145</v>
      </c>
      <c r="D1043">
        <f t="shared" si="64"/>
        <v>0.93772908967029001</v>
      </c>
      <c r="E1043">
        <v>60.228076671293998</v>
      </c>
      <c r="F1043">
        <f t="shared" si="67"/>
        <v>3.6400339121001934E-2</v>
      </c>
      <c r="G1043">
        <f t="shared" si="65"/>
        <v>542.05269004164597</v>
      </c>
      <c r="H1043">
        <v>50.147007951854903</v>
      </c>
      <c r="AL1043">
        <f t="shared" si="66"/>
        <v>102.73503907268348</v>
      </c>
    </row>
    <row r="1044" spans="1:38">
      <c r="A1044">
        <v>312600</v>
      </c>
      <c r="B1044" s="3">
        <v>544</v>
      </c>
      <c r="C1044">
        <v>0.75070152119340205</v>
      </c>
      <c r="D1044">
        <f t="shared" si="64"/>
        <v>1.5014030423868041</v>
      </c>
      <c r="E1044">
        <v>60.276558500672301</v>
      </c>
      <c r="F1044">
        <f t="shared" si="67"/>
        <v>4.8481829378303587E-2</v>
      </c>
      <c r="G1044">
        <f t="shared" si="65"/>
        <v>542.48902650605066</v>
      </c>
      <c r="H1044">
        <v>50.098620700111603</v>
      </c>
      <c r="AL1044">
        <f t="shared" si="66"/>
        <v>102.82559214375988</v>
      </c>
    </row>
    <row r="1045" spans="1:38">
      <c r="A1045">
        <v>312900</v>
      </c>
      <c r="B1045" s="3">
        <v>545</v>
      </c>
      <c r="C1045">
        <v>0.88059979140781597</v>
      </c>
      <c r="D1045">
        <f t="shared" si="64"/>
        <v>1.7611995828156319</v>
      </c>
      <c r="E1045">
        <v>60.358800002391703</v>
      </c>
      <c r="F1045">
        <f t="shared" si="67"/>
        <v>8.2241501719401811E-2</v>
      </c>
      <c r="G1045">
        <f t="shared" si="65"/>
        <v>543.22920002152534</v>
      </c>
      <c r="H1045">
        <v>50.034728257191396</v>
      </c>
      <c r="AL1045">
        <f t="shared" si="66"/>
        <v>102.97923207341718</v>
      </c>
    </row>
    <row r="1046" spans="1:38">
      <c r="A1046">
        <v>313200</v>
      </c>
      <c r="B1046" s="3">
        <v>546</v>
      </c>
      <c r="C1046">
        <v>0.91369757228056603</v>
      </c>
      <c r="D1046">
        <f t="shared" si="64"/>
        <v>1.8273951445611321</v>
      </c>
      <c r="E1046">
        <v>60.462552209185098</v>
      </c>
      <c r="F1046">
        <f t="shared" si="67"/>
        <v>0.10375220679339492</v>
      </c>
      <c r="G1046">
        <f t="shared" si="65"/>
        <v>544.16296988266583</v>
      </c>
      <c r="H1046">
        <v>49.964818737745901</v>
      </c>
      <c r="AL1046">
        <f t="shared" si="66"/>
        <v>103.17311378366819</v>
      </c>
    </row>
    <row r="1047" spans="1:38">
      <c r="A1047">
        <v>313500</v>
      </c>
      <c r="B1047" s="3">
        <v>543</v>
      </c>
      <c r="C1047">
        <v>-0.66162456153095395</v>
      </c>
      <c r="D1047">
        <f t="shared" si="64"/>
        <v>-1.3232491230619079</v>
      </c>
      <c r="E1047">
        <v>60.479300441780502</v>
      </c>
      <c r="F1047">
        <f t="shared" si="67"/>
        <v>1.6748232595404033E-2</v>
      </c>
      <c r="G1047">
        <f t="shared" si="65"/>
        <v>544.3137039760245</v>
      </c>
      <c r="H1047">
        <v>49.9602823297406</v>
      </c>
      <c r="AL1047">
        <f t="shared" si="66"/>
        <v>103.20441710178682</v>
      </c>
    </row>
    <row r="1048" spans="1:38">
      <c r="A1048">
        <v>313800</v>
      </c>
      <c r="B1048" s="3">
        <v>544</v>
      </c>
      <c r="C1048">
        <v>-1.7275601160009899E-2</v>
      </c>
      <c r="D1048">
        <f t="shared" si="64"/>
        <v>-3.4551202320019798E-2</v>
      </c>
      <c r="E1048">
        <v>60.447213367598799</v>
      </c>
      <c r="F1048">
        <f t="shared" si="67"/>
        <v>3.2087074181703201E-2</v>
      </c>
      <c r="G1048">
        <f t="shared" si="65"/>
        <v>544.02492030838914</v>
      </c>
      <c r="H1048">
        <v>49.984536321600302</v>
      </c>
      <c r="AL1048">
        <f t="shared" si="66"/>
        <v>103.14444613004143</v>
      </c>
    </row>
    <row r="1049" spans="1:38">
      <c r="A1049">
        <v>314100</v>
      </c>
      <c r="B1049" s="3">
        <v>544</v>
      </c>
      <c r="C1049">
        <v>-1.9847503855164102E-2</v>
      </c>
      <c r="D1049">
        <f t="shared" si="64"/>
        <v>-3.9695007710328203E-2</v>
      </c>
      <c r="E1049">
        <v>60.447787666698801</v>
      </c>
      <c r="F1049">
        <f t="shared" si="67"/>
        <v>5.742991000019515E-4</v>
      </c>
      <c r="G1049">
        <f t="shared" si="65"/>
        <v>544.03008900028919</v>
      </c>
      <c r="H1049">
        <v>49.985985918451803</v>
      </c>
      <c r="AL1049">
        <f t="shared" si="66"/>
        <v>103.14551944625116</v>
      </c>
    </row>
    <row r="1050" spans="1:38">
      <c r="A1050">
        <v>314400</v>
      </c>
      <c r="B1050" s="3">
        <v>543</v>
      </c>
      <c r="C1050">
        <v>-0.40771439579897201</v>
      </c>
      <c r="D1050">
        <f t="shared" si="64"/>
        <v>-0.81542879159794401</v>
      </c>
      <c r="E1050">
        <v>60.4228726575979</v>
      </c>
      <c r="F1050">
        <f t="shared" si="67"/>
        <v>2.4915009100901386E-2</v>
      </c>
      <c r="G1050">
        <f t="shared" si="65"/>
        <v>543.8058539183811</v>
      </c>
      <c r="H1050">
        <v>50.003912290628897</v>
      </c>
      <c r="AL1050">
        <f t="shared" si="66"/>
        <v>103.09895718525081</v>
      </c>
    </row>
    <row r="1051" spans="1:38">
      <c r="A1051">
        <v>314700</v>
      </c>
      <c r="B1051" s="3">
        <v>545</v>
      </c>
      <c r="C1051">
        <v>0.54367337584405095</v>
      </c>
      <c r="D1051">
        <f t="shared" si="64"/>
        <v>1.0873467516881019</v>
      </c>
      <c r="E1051">
        <v>60.433666898159103</v>
      </c>
      <c r="F1051">
        <f t="shared" si="67"/>
        <v>1.0794240561203594E-2</v>
      </c>
      <c r="G1051">
        <f t="shared" si="65"/>
        <v>543.90300208343194</v>
      </c>
      <c r="H1051">
        <v>49.995440313358202</v>
      </c>
      <c r="AL1051">
        <f t="shared" si="66"/>
        <v>103.11912948935122</v>
      </c>
    </row>
    <row r="1052" spans="1:38">
      <c r="A1052">
        <v>315000</v>
      </c>
      <c r="B1052" s="3">
        <v>545</v>
      </c>
      <c r="C1052">
        <v>0.30832004060295998</v>
      </c>
      <c r="D1052">
        <f t="shared" si="64"/>
        <v>0.61664008120591995</v>
      </c>
      <c r="E1052">
        <v>60.485971097803102</v>
      </c>
      <c r="F1052">
        <f t="shared" si="67"/>
        <v>5.2304199643998572E-2</v>
      </c>
      <c r="G1052">
        <f t="shared" si="65"/>
        <v>544.37373988022796</v>
      </c>
      <c r="H1052">
        <v>49.963084238400697</v>
      </c>
      <c r="AL1052">
        <f t="shared" si="66"/>
        <v>103.21688536182259</v>
      </c>
    </row>
    <row r="1053" spans="1:38">
      <c r="A1053">
        <v>315300</v>
      </c>
      <c r="B1053" s="3">
        <v>543</v>
      </c>
      <c r="C1053">
        <v>-0.62201321451454405</v>
      </c>
      <c r="D1053">
        <f t="shared" si="64"/>
        <v>-1.2440264290290881</v>
      </c>
      <c r="E1053">
        <v>60.470495477325699</v>
      </c>
      <c r="F1053">
        <f t="shared" si="67"/>
        <v>1.547562047740314E-2</v>
      </c>
      <c r="G1053">
        <f t="shared" si="65"/>
        <v>544.23445929593129</v>
      </c>
      <c r="H1053">
        <v>49.978396801578199</v>
      </c>
      <c r="AL1053">
        <f t="shared" si="66"/>
        <v>103.18795996056649</v>
      </c>
    </row>
    <row r="1054" spans="1:38">
      <c r="A1054">
        <v>315600</v>
      </c>
      <c r="B1054" s="3">
        <v>544</v>
      </c>
      <c r="C1054">
        <v>1.7177130874431699E-2</v>
      </c>
      <c r="D1054">
        <f t="shared" si="64"/>
        <v>3.4354261748863399E-2</v>
      </c>
      <c r="E1054">
        <v>60.439557509173497</v>
      </c>
      <c r="F1054">
        <f t="shared" si="67"/>
        <v>3.0937968152201734E-2</v>
      </c>
      <c r="G1054">
        <f t="shared" si="65"/>
        <v>543.95601758256146</v>
      </c>
      <c r="H1054">
        <v>49.999784718881799</v>
      </c>
      <c r="AL1054">
        <f t="shared" si="66"/>
        <v>103.13013816556418</v>
      </c>
    </row>
    <row r="1055" spans="1:38">
      <c r="A1055">
        <v>315900</v>
      </c>
      <c r="B1055" s="3">
        <v>543</v>
      </c>
      <c r="C1055">
        <v>-0.37753709702282501</v>
      </c>
      <c r="D1055">
        <f t="shared" si="64"/>
        <v>-0.75507419404565002</v>
      </c>
      <c r="E1055">
        <v>60.416166858892304</v>
      </c>
      <c r="F1055">
        <f t="shared" si="67"/>
        <v>2.3390650281193359E-2</v>
      </c>
      <c r="G1055">
        <f t="shared" si="65"/>
        <v>543.7455017300307</v>
      </c>
      <c r="H1055">
        <v>50.015117673097699</v>
      </c>
      <c r="AL1055">
        <f t="shared" si="66"/>
        <v>103.08642571483816</v>
      </c>
    </row>
    <row r="1056" spans="1:38">
      <c r="A1056">
        <v>316200</v>
      </c>
      <c r="B1056" s="3">
        <v>542</v>
      </c>
      <c r="C1056">
        <v>-0.59358120249749802</v>
      </c>
      <c r="D1056">
        <f t="shared" si="64"/>
        <v>-1.187162404994996</v>
      </c>
      <c r="E1056">
        <v>60.353068055022398</v>
      </c>
      <c r="F1056">
        <f t="shared" si="67"/>
        <v>6.3098803869905851E-2</v>
      </c>
      <c r="G1056">
        <f t="shared" si="65"/>
        <v>543.17761249520163</v>
      </c>
      <c r="H1056">
        <v>50.053608902059999</v>
      </c>
      <c r="AL1056">
        <f t="shared" si="66"/>
        <v>102.96852262077888</v>
      </c>
    </row>
    <row r="1057" spans="1:38">
      <c r="A1057">
        <v>316500</v>
      </c>
      <c r="B1057" s="3">
        <v>541</v>
      </c>
      <c r="C1057">
        <v>-0.69218825508021198</v>
      </c>
      <c r="D1057">
        <f t="shared" si="64"/>
        <v>-1.384376510160424</v>
      </c>
      <c r="E1057">
        <v>60.263872937019499</v>
      </c>
      <c r="F1057">
        <f t="shared" si="67"/>
        <v>8.9195118002898255E-2</v>
      </c>
      <c r="G1057">
        <f t="shared" si="65"/>
        <v>542.37485643317552</v>
      </c>
      <c r="H1057">
        <v>50.103941587755401</v>
      </c>
      <c r="AL1057">
        <f t="shared" si="66"/>
        <v>102.80189705746857</v>
      </c>
    </row>
    <row r="1058" spans="1:38">
      <c r="A1058">
        <v>316800</v>
      </c>
      <c r="B1058" s="3">
        <v>541</v>
      </c>
      <c r="C1058">
        <v>-0.32866153801220199</v>
      </c>
      <c r="D1058">
        <f t="shared" si="64"/>
        <v>-0.65732307602440398</v>
      </c>
      <c r="E1058">
        <v>60.183089710723102</v>
      </c>
      <c r="F1058">
        <f t="shared" si="67"/>
        <v>8.0783226296397004E-2</v>
      </c>
      <c r="G1058">
        <f t="shared" si="65"/>
        <v>541.64780739650791</v>
      </c>
      <c r="H1058">
        <v>50.142424559779101</v>
      </c>
      <c r="AL1058">
        <f t="shared" si="66"/>
        <v>102.65102592166421</v>
      </c>
    </row>
    <row r="1059" spans="1:38">
      <c r="A1059">
        <v>317100</v>
      </c>
      <c r="B1059" s="3">
        <v>543</v>
      </c>
      <c r="C1059">
        <v>0.67861162398716601</v>
      </c>
      <c r="D1059">
        <f t="shared" si="64"/>
        <v>1.357223247974332</v>
      </c>
      <c r="E1059">
        <v>60.181468299249801</v>
      </c>
      <c r="F1059">
        <f t="shared" si="67"/>
        <v>1.6214114733017482E-3</v>
      </c>
      <c r="G1059">
        <f t="shared" si="65"/>
        <v>541.63321469324819</v>
      </c>
      <c r="H1059">
        <v>50.125434981192399</v>
      </c>
      <c r="AL1059">
        <f t="shared" si="66"/>
        <v>102.64799815666711</v>
      </c>
    </row>
    <row r="1060" spans="1:38">
      <c r="A1060">
        <v>317400</v>
      </c>
      <c r="B1060" s="3">
        <v>539</v>
      </c>
      <c r="C1060">
        <v>-1.07913386784948</v>
      </c>
      <c r="D1060">
        <f t="shared" si="64"/>
        <v>-2.1582677356989599</v>
      </c>
      <c r="E1060">
        <v>60.1276521014548</v>
      </c>
      <c r="F1060">
        <f t="shared" si="67"/>
        <v>5.3816197795001131E-2</v>
      </c>
      <c r="G1060">
        <f t="shared" si="65"/>
        <v>541.14886891309322</v>
      </c>
      <c r="H1060">
        <v>50.1468924532006</v>
      </c>
      <c r="AL1060">
        <f t="shared" si="66"/>
        <v>102.54751246515421</v>
      </c>
    </row>
    <row r="1061" spans="1:38">
      <c r="A1061">
        <v>317700</v>
      </c>
      <c r="B1061" s="3">
        <v>539</v>
      </c>
      <c r="C1061">
        <v>-0.52202068300766602</v>
      </c>
      <c r="D1061">
        <f t="shared" si="64"/>
        <v>-1.044041366015332</v>
      </c>
      <c r="E1061">
        <v>60.003843070604503</v>
      </c>
      <c r="F1061">
        <f t="shared" si="67"/>
        <v>0.12380903085029615</v>
      </c>
      <c r="G1061">
        <f t="shared" si="65"/>
        <v>540.03458763544052</v>
      </c>
      <c r="H1061">
        <v>50.207297339793897</v>
      </c>
      <c r="AL1061">
        <f t="shared" si="66"/>
        <v>102.31640035663803</v>
      </c>
    </row>
    <row r="1062" spans="1:38">
      <c r="A1062">
        <v>318000</v>
      </c>
      <c r="B1062" s="3">
        <v>540</v>
      </c>
      <c r="C1062">
        <v>0.22308549718967999</v>
      </c>
      <c r="D1062">
        <f t="shared" si="64"/>
        <v>0.44617099437935998</v>
      </c>
      <c r="E1062">
        <v>59.949374702958501</v>
      </c>
      <c r="F1062">
        <f t="shared" si="67"/>
        <v>5.4468367646002491E-2</v>
      </c>
      <c r="G1062">
        <f t="shared" si="65"/>
        <v>539.54437232662656</v>
      </c>
      <c r="H1062">
        <v>50.216421446816398</v>
      </c>
      <c r="AL1062">
        <f t="shared" si="66"/>
        <v>102.21475362484249</v>
      </c>
    </row>
    <row r="1063" spans="1:38">
      <c r="A1063">
        <v>318300</v>
      </c>
      <c r="B1063" s="3">
        <v>542</v>
      </c>
      <c r="C1063">
        <v>1.04197719728585</v>
      </c>
      <c r="D1063">
        <f t="shared" si="64"/>
        <v>2.0839543945717001</v>
      </c>
      <c r="E1063">
        <v>59.989616932389303</v>
      </c>
      <c r="F1063">
        <f t="shared" si="67"/>
        <v>4.0242229430802468E-2</v>
      </c>
      <c r="G1063">
        <f t="shared" si="65"/>
        <v>539.90655239150374</v>
      </c>
      <c r="H1063">
        <v>50.164462014108601</v>
      </c>
      <c r="AL1063">
        <f t="shared" si="66"/>
        <v>102.28985042112012</v>
      </c>
    </row>
    <row r="1064" spans="1:38">
      <c r="A1064">
        <v>318600</v>
      </c>
      <c r="B1064" s="3">
        <v>541</v>
      </c>
      <c r="C1064">
        <v>0.31528700802555198</v>
      </c>
      <c r="D1064">
        <f t="shared" si="64"/>
        <v>0.63057401605110397</v>
      </c>
      <c r="E1064">
        <v>60.039998543773301</v>
      </c>
      <c r="F1064">
        <f t="shared" si="67"/>
        <v>5.0381611383997438E-2</v>
      </c>
      <c r="G1064">
        <f t="shared" si="65"/>
        <v>540.35998689395967</v>
      </c>
      <c r="H1064">
        <v>50.1141014204565</v>
      </c>
      <c r="AL1064">
        <f t="shared" si="66"/>
        <v>102.38388186507491</v>
      </c>
    </row>
    <row r="1065" spans="1:38">
      <c r="A1065">
        <v>318900</v>
      </c>
      <c r="B1065" s="3">
        <v>540</v>
      </c>
      <c r="C1065">
        <v>-0.132915368220997</v>
      </c>
      <c r="D1065">
        <f t="shared" si="64"/>
        <v>-0.26583073644199401</v>
      </c>
      <c r="E1065">
        <v>60.028488347920501</v>
      </c>
      <c r="F1065">
        <f t="shared" si="67"/>
        <v>1.1510195852800109E-2</v>
      </c>
      <c r="G1065">
        <f t="shared" si="65"/>
        <v>540.25639513128453</v>
      </c>
      <c r="H1065">
        <v>50.108514234826202</v>
      </c>
      <c r="AL1065">
        <f t="shared" si="66"/>
        <v>102.36239810881892</v>
      </c>
    </row>
    <row r="1066" spans="1:38">
      <c r="A1066">
        <v>319200</v>
      </c>
      <c r="B1066" s="3">
        <v>539</v>
      </c>
      <c r="C1066">
        <v>-0.39275125393794402</v>
      </c>
      <c r="D1066">
        <f t="shared" si="64"/>
        <v>-0.78550250787588805</v>
      </c>
      <c r="E1066">
        <v>59.975120455493503</v>
      </c>
      <c r="F1066">
        <f t="shared" si="67"/>
        <v>5.3367892426997798E-2</v>
      </c>
      <c r="G1066">
        <f t="shared" si="65"/>
        <v>539.7760840994415</v>
      </c>
      <c r="H1066">
        <v>50.129831203559199</v>
      </c>
      <c r="AL1066">
        <f t="shared" si="66"/>
        <v>102.26279717602738</v>
      </c>
    </row>
    <row r="1067" spans="1:38">
      <c r="A1067">
        <v>319500</v>
      </c>
      <c r="B1067" s="3">
        <v>539</v>
      </c>
      <c r="C1067">
        <v>-0.14033851661247801</v>
      </c>
      <c r="D1067">
        <f t="shared" si="64"/>
        <v>-0.28067703322495602</v>
      </c>
      <c r="E1067">
        <v>59.919028228697499</v>
      </c>
      <c r="F1067">
        <f t="shared" si="67"/>
        <v>5.6092226796003786E-2</v>
      </c>
      <c r="G1067">
        <f t="shared" si="65"/>
        <v>539.27125405827746</v>
      </c>
      <c r="H1067">
        <v>50.149718183551101</v>
      </c>
      <c r="AL1067">
        <f t="shared" si="66"/>
        <v>102.15812975169221</v>
      </c>
    </row>
    <row r="1068" spans="1:38">
      <c r="A1068">
        <v>319800</v>
      </c>
      <c r="B1068" s="3">
        <v>541</v>
      </c>
      <c r="C1068">
        <v>0.79094578569408103</v>
      </c>
      <c r="D1068">
        <f t="shared" si="64"/>
        <v>1.5818915713881621</v>
      </c>
      <c r="E1068">
        <v>59.934292568998202</v>
      </c>
      <c r="F1068">
        <f t="shared" si="67"/>
        <v>1.5264340300703338E-2</v>
      </c>
      <c r="G1068">
        <f t="shared" si="65"/>
        <v>539.40863312098384</v>
      </c>
      <c r="H1068">
        <v>50.121285078522199</v>
      </c>
      <c r="AL1068">
        <f t="shared" si="66"/>
        <v>102.18661100556358</v>
      </c>
    </row>
    <row r="1069" spans="1:38">
      <c r="A1069">
        <v>320100</v>
      </c>
      <c r="B1069" s="3">
        <v>540</v>
      </c>
      <c r="C1069">
        <v>0.14377043338423001</v>
      </c>
      <c r="D1069">
        <f t="shared" si="64"/>
        <v>0.28754086676846002</v>
      </c>
      <c r="E1069">
        <v>59.967005111343703</v>
      </c>
      <c r="F1069">
        <f t="shared" si="67"/>
        <v>3.271254234550014E-2</v>
      </c>
      <c r="G1069">
        <f t="shared" si="65"/>
        <v>539.70304600209329</v>
      </c>
      <c r="H1069">
        <v>50.087094973099703</v>
      </c>
      <c r="AL1069">
        <f t="shared" si="66"/>
        <v>102.24765290226071</v>
      </c>
    </row>
    <row r="1070" spans="1:38">
      <c r="A1070">
        <v>320400</v>
      </c>
      <c r="B1070" s="3">
        <v>540</v>
      </c>
      <c r="C1070">
        <v>0.13860498706351801</v>
      </c>
      <c r="D1070">
        <f t="shared" si="64"/>
        <v>0.27720997412703602</v>
      </c>
      <c r="E1070">
        <v>59.968150184111003</v>
      </c>
      <c r="F1070">
        <f t="shared" si="67"/>
        <v>1.1450727673008032E-3</v>
      </c>
      <c r="G1070">
        <f t="shared" si="65"/>
        <v>539.71335165699907</v>
      </c>
      <c r="H1070">
        <v>50.076132394656298</v>
      </c>
      <c r="AL1070">
        <f t="shared" si="66"/>
        <v>102.24978973166994</v>
      </c>
    </row>
    <row r="1071" spans="1:38">
      <c r="A1071">
        <v>320700</v>
      </c>
      <c r="B1071" s="3">
        <v>541</v>
      </c>
      <c r="C1071">
        <v>0.51564391790547304</v>
      </c>
      <c r="D1071">
        <f t="shared" si="64"/>
        <v>1.0312878358109461</v>
      </c>
      <c r="E1071">
        <v>59.995471089955998</v>
      </c>
      <c r="F1071">
        <f t="shared" si="67"/>
        <v>2.7320905844995025E-2</v>
      </c>
      <c r="G1071">
        <f t="shared" si="65"/>
        <v>539.95923980960401</v>
      </c>
      <c r="H1071">
        <v>50.049419746793497</v>
      </c>
      <c r="AL1071">
        <f t="shared" si="66"/>
        <v>102.30077576603836</v>
      </c>
    </row>
    <row r="1072" spans="1:38">
      <c r="A1072">
        <v>321000</v>
      </c>
      <c r="B1072" s="3">
        <v>539</v>
      </c>
      <c r="C1072">
        <v>-0.44728785627726803</v>
      </c>
      <c r="D1072">
        <f t="shared" si="64"/>
        <v>-0.89457571255453605</v>
      </c>
      <c r="E1072">
        <v>59.987242020534602</v>
      </c>
      <c r="F1072">
        <f t="shared" si="67"/>
        <v>8.2290694213966731E-3</v>
      </c>
      <c r="G1072">
        <f t="shared" si="65"/>
        <v>539.88517818481137</v>
      </c>
      <c r="H1072">
        <v>50.049987768278498</v>
      </c>
      <c r="AL1072">
        <f t="shared" si="66"/>
        <v>102.28541828954891</v>
      </c>
    </row>
    <row r="1073" spans="1:38">
      <c r="A1073">
        <v>321300</v>
      </c>
      <c r="B1073" s="3">
        <v>540</v>
      </c>
      <c r="C1073">
        <v>0.163699269157636</v>
      </c>
      <c r="D1073">
        <f t="shared" si="64"/>
        <v>0.32739853831527199</v>
      </c>
      <c r="E1073">
        <v>59.962571145292898</v>
      </c>
      <c r="F1073">
        <f t="shared" si="67"/>
        <v>2.4670875241703527E-2</v>
      </c>
      <c r="G1073">
        <f t="shared" si="65"/>
        <v>539.66314030763613</v>
      </c>
      <c r="H1073">
        <v>50.058971733679599</v>
      </c>
      <c r="AL1073">
        <f t="shared" si="66"/>
        <v>102.23937871524947</v>
      </c>
    </row>
    <row r="1074" spans="1:38">
      <c r="A1074">
        <v>321600</v>
      </c>
      <c r="B1074" s="3">
        <v>540</v>
      </c>
      <c r="C1074">
        <v>0.131858114251305</v>
      </c>
      <c r="D1074">
        <f t="shared" si="64"/>
        <v>0.26371622850261001</v>
      </c>
      <c r="E1074">
        <v>59.969649441223901</v>
      </c>
      <c r="F1074">
        <f t="shared" si="67"/>
        <v>7.0782959310022875E-3</v>
      </c>
      <c r="G1074">
        <f t="shared" si="65"/>
        <v>539.72684497101511</v>
      </c>
      <c r="H1074">
        <v>50.047580323411403</v>
      </c>
      <c r="AL1074">
        <f t="shared" si="66"/>
        <v>102.25258751890102</v>
      </c>
    </row>
    <row r="1075" spans="1:38">
      <c r="A1075">
        <v>321900</v>
      </c>
      <c r="B1075" s="3">
        <v>540</v>
      </c>
      <c r="C1075">
        <v>0.106222483620298</v>
      </c>
      <c r="D1075">
        <f t="shared" si="64"/>
        <v>0.212444967240596</v>
      </c>
      <c r="E1075">
        <v>59.975346022805802</v>
      </c>
      <c r="F1075">
        <f t="shared" si="67"/>
        <v>5.6965815819012278E-3</v>
      </c>
      <c r="G1075">
        <f t="shared" si="65"/>
        <v>539.77811420525222</v>
      </c>
      <c r="H1075">
        <v>50.0384064758995</v>
      </c>
      <c r="AL1075">
        <f t="shared" si="66"/>
        <v>102.26321811908532</v>
      </c>
    </row>
    <row r="1076" spans="1:38">
      <c r="A1076">
        <v>322200</v>
      </c>
      <c r="B1076" s="3">
        <v>540</v>
      </c>
      <c r="C1076">
        <v>8.5621086869024504E-2</v>
      </c>
      <c r="D1076">
        <f t="shared" si="64"/>
        <v>0.17124217373804901</v>
      </c>
      <c r="E1076">
        <v>59.979923929954701</v>
      </c>
      <c r="F1076">
        <f t="shared" si="67"/>
        <v>4.577907148899385E-3</v>
      </c>
      <c r="G1076">
        <f t="shared" si="65"/>
        <v>539.81931536959235</v>
      </c>
      <c r="H1076">
        <v>50.0310140894534</v>
      </c>
      <c r="AL1076">
        <f t="shared" si="66"/>
        <v>102.27176125736457</v>
      </c>
    </row>
    <row r="1077" spans="1:38">
      <c r="A1077">
        <v>322500</v>
      </c>
      <c r="B1077" s="3">
        <v>542</v>
      </c>
      <c r="C1077">
        <v>0.843170349220837</v>
      </c>
      <c r="D1077">
        <f t="shared" si="64"/>
        <v>1.686340698441674</v>
      </c>
      <c r="E1077">
        <v>60.033794486497598</v>
      </c>
      <c r="F1077">
        <f t="shared" si="67"/>
        <v>5.3870556542896963E-2</v>
      </c>
      <c r="G1077">
        <f t="shared" si="65"/>
        <v>540.30415037847843</v>
      </c>
      <c r="H1077">
        <v>49.9923444330135</v>
      </c>
      <c r="AL1077">
        <f t="shared" si="66"/>
        <v>102.37230190899672</v>
      </c>
    </row>
    <row r="1078" spans="1:38">
      <c r="A1078">
        <v>322800</v>
      </c>
      <c r="B1078" s="3">
        <v>542</v>
      </c>
      <c r="C1078">
        <v>0.47719493939843299</v>
      </c>
      <c r="D1078">
        <f t="shared" si="64"/>
        <v>0.95438987879686599</v>
      </c>
      <c r="E1078">
        <v>60.115124627773604</v>
      </c>
      <c r="F1078">
        <f t="shared" si="67"/>
        <v>8.1330141276005463E-2</v>
      </c>
      <c r="G1078">
        <f t="shared" si="65"/>
        <v>541.03612164996241</v>
      </c>
      <c r="H1078">
        <v>49.942207946921599</v>
      </c>
      <c r="AL1078">
        <f t="shared" si="66"/>
        <v>102.52412357663663</v>
      </c>
    </row>
    <row r="1079" spans="1:38">
      <c r="A1079">
        <v>323100</v>
      </c>
      <c r="B1079" s="3">
        <v>540</v>
      </c>
      <c r="C1079">
        <v>-0.53883997555433305</v>
      </c>
      <c r="D1079">
        <f t="shared" si="64"/>
        <v>-1.0776799511086661</v>
      </c>
      <c r="E1079">
        <v>60.118693024414199</v>
      </c>
      <c r="F1079">
        <f t="shared" si="67"/>
        <v>3.5683966405954948E-3</v>
      </c>
      <c r="G1079">
        <f t="shared" si="65"/>
        <v>541.06823721972773</v>
      </c>
      <c r="H1079">
        <v>49.948011308027503</v>
      </c>
      <c r="AL1079">
        <f t="shared" si="66"/>
        <v>102.53078570677476</v>
      </c>
    </row>
    <row r="1080" spans="1:38">
      <c r="A1080">
        <v>323400</v>
      </c>
      <c r="B1080" s="3">
        <v>542</v>
      </c>
      <c r="C1080">
        <v>0.43232598806726402</v>
      </c>
      <c r="D1080">
        <f t="shared" si="64"/>
        <v>0.86465197613452804</v>
      </c>
      <c r="E1080">
        <v>60.125089555998201</v>
      </c>
      <c r="F1080">
        <f t="shared" si="67"/>
        <v>6.3965315840022186E-3</v>
      </c>
      <c r="G1080">
        <f t="shared" si="65"/>
        <v>541.12580600398383</v>
      </c>
      <c r="H1080">
        <v>49.948901867063597</v>
      </c>
      <c r="AL1080">
        <f t="shared" si="66"/>
        <v>102.54272809864415</v>
      </c>
    </row>
    <row r="1081" spans="1:38">
      <c r="A1081">
        <v>323700</v>
      </c>
      <c r="B1081" s="3">
        <v>540</v>
      </c>
      <c r="C1081">
        <v>-0.56006077267601695</v>
      </c>
      <c r="D1081">
        <f t="shared" si="64"/>
        <v>-1.1201215453520339</v>
      </c>
      <c r="E1081">
        <v>60.123408561003302</v>
      </c>
      <c r="F1081">
        <f t="shared" si="67"/>
        <v>1.6809949948992653E-3</v>
      </c>
      <c r="G1081">
        <f t="shared" si="65"/>
        <v>541.11067704902973</v>
      </c>
      <c r="H1081">
        <v>49.957190387704898</v>
      </c>
      <c r="AL1081">
        <f t="shared" si="66"/>
        <v>102.53958964009381</v>
      </c>
    </row>
    <row r="1082" spans="1:38">
      <c r="A1082">
        <v>324000</v>
      </c>
      <c r="B1082" s="3">
        <v>542</v>
      </c>
      <c r="C1082">
        <v>0.42614051226093502</v>
      </c>
      <c r="D1082">
        <f t="shared" si="64"/>
        <v>0.85228102452187005</v>
      </c>
      <c r="E1082">
        <v>60.126464045012</v>
      </c>
      <c r="F1082">
        <f t="shared" si="67"/>
        <v>3.0554840086978174E-3</v>
      </c>
      <c r="G1082">
        <f t="shared" si="65"/>
        <v>541.13817640510797</v>
      </c>
      <c r="H1082">
        <v>49.959096407651799</v>
      </c>
      <c r="AL1082">
        <f t="shared" si="66"/>
        <v>102.54529431535319</v>
      </c>
    </row>
    <row r="1083" spans="1:38">
      <c r="A1083">
        <v>324300</v>
      </c>
      <c r="B1083" s="3">
        <v>542</v>
      </c>
      <c r="C1083">
        <v>0.21728594881551799</v>
      </c>
      <c r="D1083">
        <f t="shared" si="64"/>
        <v>0.43457189763103599</v>
      </c>
      <c r="E1083">
        <v>60.172879845782397</v>
      </c>
      <c r="F1083">
        <f t="shared" si="67"/>
        <v>4.6415800770397198E-2</v>
      </c>
      <c r="G1083">
        <f t="shared" si="65"/>
        <v>541.55591861204152</v>
      </c>
      <c r="H1083">
        <v>49.934765223947203</v>
      </c>
      <c r="AL1083">
        <f t="shared" si="66"/>
        <v>102.63196064649574</v>
      </c>
    </row>
    <row r="1084" spans="1:38">
      <c r="A1084">
        <v>324600</v>
      </c>
      <c r="B1084" s="3">
        <v>543</v>
      </c>
      <c r="C1084">
        <v>0.46916322413387701</v>
      </c>
      <c r="D1084">
        <f t="shared" si="64"/>
        <v>0.93832644826775402</v>
      </c>
      <c r="E1084">
        <v>60.228013263366499</v>
      </c>
      <c r="F1084">
        <f t="shared" si="67"/>
        <v>5.5133417584102062E-2</v>
      </c>
      <c r="G1084">
        <f t="shared" si="65"/>
        <v>542.05211937029844</v>
      </c>
      <c r="H1084">
        <v>49.9072212993755</v>
      </c>
      <c r="AL1084">
        <f t="shared" si="66"/>
        <v>102.73492065004542</v>
      </c>
    </row>
    <row r="1085" spans="1:38">
      <c r="A1085">
        <v>324900</v>
      </c>
      <c r="B1085" s="3">
        <v>542</v>
      </c>
      <c r="C1085">
        <v>-0.178864352990418</v>
      </c>
      <c r="D1085">
        <f t="shared" si="64"/>
        <v>-0.357728705980836</v>
      </c>
      <c r="E1085">
        <v>60.260912469974599</v>
      </c>
      <c r="F1085">
        <f t="shared" si="67"/>
        <v>3.2899206608099973E-2</v>
      </c>
      <c r="G1085">
        <f t="shared" si="65"/>
        <v>542.34821222977143</v>
      </c>
      <c r="H1085">
        <v>49.8980994260491</v>
      </c>
      <c r="AL1085">
        <f t="shared" si="66"/>
        <v>102.79636740142669</v>
      </c>
    </row>
    <row r="1086" spans="1:38">
      <c r="A1086">
        <v>325200</v>
      </c>
      <c r="B1086" s="3">
        <v>542</v>
      </c>
      <c r="C1086">
        <v>-0.16837804874559301</v>
      </c>
      <c r="D1086">
        <f t="shared" si="64"/>
        <v>-0.33675609749118601</v>
      </c>
      <c r="E1086">
        <v>60.258579487666601</v>
      </c>
      <c r="F1086">
        <f t="shared" si="67"/>
        <v>2.3329823079976109E-3</v>
      </c>
      <c r="G1086">
        <f t="shared" si="65"/>
        <v>542.32721538899943</v>
      </c>
      <c r="H1086">
        <v>49.911572505990399</v>
      </c>
      <c r="AL1086">
        <f t="shared" si="66"/>
        <v>102.79200981777542</v>
      </c>
    </row>
    <row r="1087" spans="1:38">
      <c r="A1087">
        <v>325500</v>
      </c>
      <c r="B1087" s="3">
        <v>540</v>
      </c>
      <c r="C1087">
        <v>-0.92798876043298095</v>
      </c>
      <c r="D1087">
        <f t="shared" si="64"/>
        <v>-1.8559775208659619</v>
      </c>
      <c r="E1087">
        <v>60.205167018845898</v>
      </c>
      <c r="F1087">
        <f t="shared" si="67"/>
        <v>5.3412468820702941E-2</v>
      </c>
      <c r="G1087">
        <f t="shared" si="65"/>
        <v>541.84650316961313</v>
      </c>
      <c r="H1087">
        <v>49.956753435905597</v>
      </c>
      <c r="AL1087">
        <f t="shared" si="66"/>
        <v>102.69225381648657</v>
      </c>
    </row>
    <row r="1088" spans="1:38">
      <c r="A1088">
        <v>325800</v>
      </c>
      <c r="B1088" s="3">
        <v>539</v>
      </c>
      <c r="C1088">
        <v>-0.94602968692748901</v>
      </c>
      <c r="D1088">
        <f t="shared" si="64"/>
        <v>-1.892059373854978</v>
      </c>
      <c r="E1088">
        <v>60.098066291823002</v>
      </c>
      <c r="F1088">
        <f t="shared" si="67"/>
        <v>0.10710072702289608</v>
      </c>
      <c r="G1088">
        <f t="shared" si="65"/>
        <v>540.88259662640701</v>
      </c>
      <c r="H1088">
        <v>50.029692694790697</v>
      </c>
      <c r="AL1088">
        <f t="shared" si="66"/>
        <v>102.49227700978729</v>
      </c>
    </row>
    <row r="1089" spans="1:38">
      <c r="A1089">
        <v>326100</v>
      </c>
      <c r="B1089" s="3">
        <v>540</v>
      </c>
      <c r="C1089">
        <v>-0.134607399571366</v>
      </c>
      <c r="D1089">
        <f t="shared" si="64"/>
        <v>-0.269214799142732</v>
      </c>
      <c r="E1089">
        <v>60.028858826024504</v>
      </c>
      <c r="F1089">
        <f t="shared" si="67"/>
        <v>6.9207465798498902E-2</v>
      </c>
      <c r="G1089">
        <f t="shared" si="65"/>
        <v>540.2597294342205</v>
      </c>
      <c r="H1089">
        <v>50.068998045504799</v>
      </c>
      <c r="AL1089">
        <f t="shared" si="66"/>
        <v>102.36308959334841</v>
      </c>
    </row>
    <row r="1090" spans="1:38">
      <c r="A1090">
        <v>326400</v>
      </c>
      <c r="B1090" s="3">
        <v>539</v>
      </c>
      <c r="C1090">
        <v>-0.41924327136280198</v>
      </c>
      <c r="D1090">
        <f t="shared" ref="D1090:D1153" si="68">C1090*$K$3</f>
        <v>-0.83848654272560397</v>
      </c>
      <c r="E1090">
        <v>59.981007353610998</v>
      </c>
      <c r="F1090">
        <f t="shared" si="67"/>
        <v>4.7851472413505292E-2</v>
      </c>
      <c r="G1090">
        <f t="shared" si="65"/>
        <v>539.82906618249899</v>
      </c>
      <c r="H1090">
        <v>50.091488762384898</v>
      </c>
      <c r="AL1090">
        <f t="shared" si="66"/>
        <v>102.27378312454678</v>
      </c>
    </row>
    <row r="1091" spans="1:38">
      <c r="A1091">
        <v>326700</v>
      </c>
      <c r="B1091" s="3">
        <v>540</v>
      </c>
      <c r="C1091">
        <v>0.20669382815750201</v>
      </c>
      <c r="D1091">
        <f t="shared" si="68"/>
        <v>0.41338765631500402</v>
      </c>
      <c r="E1091">
        <v>59.953017164655797</v>
      </c>
      <c r="F1091">
        <f t="shared" si="67"/>
        <v>2.7990188955200779E-2</v>
      </c>
      <c r="G1091">
        <f t="shared" ref="G1091:G1154" si="69">E1091*$J$3</f>
        <v>539.5771544819022</v>
      </c>
      <c r="H1091">
        <v>50.097656601373799</v>
      </c>
      <c r="AL1091">
        <f t="shared" ref="AL1091:AL1154" si="70">$AE$26*E1091^2+$AF$26*E1091+$AG$26</f>
        <v>102.22155050261452</v>
      </c>
    </row>
    <row r="1092" spans="1:38">
      <c r="A1092">
        <v>327000</v>
      </c>
      <c r="B1092" s="3">
        <v>540</v>
      </c>
      <c r="C1092">
        <v>0.18151754397494901</v>
      </c>
      <c r="D1092">
        <f t="shared" si="68"/>
        <v>0.36303508794989803</v>
      </c>
      <c r="E1092">
        <v>59.958614439376298</v>
      </c>
      <c r="F1092">
        <f t="shared" ref="F1092:F1155" si="71">ABS(E1092-E1091)</f>
        <v>5.5972747205004225E-3</v>
      </c>
      <c r="G1092">
        <f t="shared" si="69"/>
        <v>539.62752995438666</v>
      </c>
      <c r="H1092">
        <v>50.082639033406998</v>
      </c>
      <c r="AL1092">
        <f t="shared" si="70"/>
        <v>102.23199523647924</v>
      </c>
    </row>
    <row r="1093" spans="1:38">
      <c r="A1093">
        <v>327300</v>
      </c>
      <c r="B1093" s="3">
        <v>540</v>
      </c>
      <c r="C1093">
        <v>0.15733992302782299</v>
      </c>
      <c r="D1093">
        <f t="shared" si="68"/>
        <v>0.31467984605564597</v>
      </c>
      <c r="E1093">
        <v>59.9639870340418</v>
      </c>
      <c r="F1093">
        <f t="shared" si="71"/>
        <v>5.3725946655021062E-3</v>
      </c>
      <c r="G1093">
        <f t="shared" si="69"/>
        <v>539.67588330637625</v>
      </c>
      <c r="H1093">
        <v>50.0695405895828</v>
      </c>
      <c r="AL1093">
        <f t="shared" si="70"/>
        <v>102.24202088092004</v>
      </c>
    </row>
    <row r="1094" spans="1:38">
      <c r="A1094">
        <v>327600</v>
      </c>
      <c r="B1094" s="3">
        <v>541</v>
      </c>
      <c r="C1094">
        <v>0.52207645452409102</v>
      </c>
      <c r="D1094">
        <f t="shared" si="68"/>
        <v>1.044152909048182</v>
      </c>
      <c r="E1094">
        <v>59.9940416964278</v>
      </c>
      <c r="F1094">
        <f t="shared" si="71"/>
        <v>3.0054662386000075E-2</v>
      </c>
      <c r="G1094">
        <f t="shared" si="69"/>
        <v>539.94637526785016</v>
      </c>
      <c r="H1094">
        <v>50.041890269878998</v>
      </c>
      <c r="AL1094">
        <f t="shared" si="70"/>
        <v>102.29810813616621</v>
      </c>
    </row>
    <row r="1095" spans="1:38">
      <c r="A1095">
        <v>327900</v>
      </c>
      <c r="B1095" s="3">
        <v>541</v>
      </c>
      <c r="C1095">
        <v>0.325650388162252</v>
      </c>
      <c r="D1095">
        <f t="shared" si="68"/>
        <v>0.651300776324504</v>
      </c>
      <c r="E1095">
        <v>60.037692951895998</v>
      </c>
      <c r="F1095">
        <f t="shared" si="71"/>
        <v>4.3651255468198258E-2</v>
      </c>
      <c r="G1095">
        <f t="shared" si="69"/>
        <v>540.33923656706395</v>
      </c>
      <c r="H1095">
        <v>50.0095738002601</v>
      </c>
      <c r="AL1095">
        <f t="shared" si="70"/>
        <v>102.37957842064058</v>
      </c>
    </row>
    <row r="1096" spans="1:38">
      <c r="A1096">
        <v>328200</v>
      </c>
      <c r="B1096" s="3">
        <v>540</v>
      </c>
      <c r="C1096">
        <v>-0.19470740462149699</v>
      </c>
      <c r="D1096">
        <f t="shared" si="68"/>
        <v>-0.38941480924299399</v>
      </c>
      <c r="E1096">
        <v>60.042219412024799</v>
      </c>
      <c r="F1096">
        <f t="shared" si="71"/>
        <v>4.5264601288010908E-3</v>
      </c>
      <c r="G1096">
        <f t="shared" si="69"/>
        <v>540.37997470822324</v>
      </c>
      <c r="H1096">
        <v>50.006226246239002</v>
      </c>
      <c r="AL1096">
        <f t="shared" si="70"/>
        <v>102.38802720015875</v>
      </c>
    </row>
    <row r="1097" spans="1:38">
      <c r="A1097">
        <v>328500</v>
      </c>
      <c r="B1097" s="3">
        <v>539</v>
      </c>
      <c r="C1097">
        <v>-0.49441294371612299</v>
      </c>
      <c r="D1097">
        <f t="shared" si="68"/>
        <v>-0.98882588743224598</v>
      </c>
      <c r="E1097">
        <v>59.997711081426601</v>
      </c>
      <c r="F1097">
        <f t="shared" si="71"/>
        <v>4.4508330598198143E-2</v>
      </c>
      <c r="G1097">
        <f t="shared" si="69"/>
        <v>539.9793997328394</v>
      </c>
      <c r="H1097">
        <v>50.034033997624</v>
      </c>
      <c r="AL1097">
        <f t="shared" si="70"/>
        <v>102.30495621208166</v>
      </c>
    </row>
    <row r="1098" spans="1:38">
      <c r="A1098">
        <v>328800</v>
      </c>
      <c r="B1098" s="3">
        <v>540</v>
      </c>
      <c r="C1098">
        <v>0.12646308408637</v>
      </c>
      <c r="D1098">
        <f t="shared" si="68"/>
        <v>0.25292616817274</v>
      </c>
      <c r="E1098">
        <v>59.970845525250397</v>
      </c>
      <c r="F1098">
        <f t="shared" si="71"/>
        <v>2.6865556176204564E-2</v>
      </c>
      <c r="G1098">
        <f t="shared" si="69"/>
        <v>539.73760972725358</v>
      </c>
      <c r="H1098">
        <v>50.04626295277</v>
      </c>
      <c r="AL1098">
        <f t="shared" si="70"/>
        <v>102.25481955950499</v>
      </c>
    </row>
    <row r="1099" spans="1:38">
      <c r="A1099">
        <v>329100</v>
      </c>
      <c r="B1099" s="3">
        <v>539</v>
      </c>
      <c r="C1099">
        <v>-0.28472033941970398</v>
      </c>
      <c r="D1099">
        <f t="shared" si="68"/>
        <v>-0.56944067883940797</v>
      </c>
      <c r="E1099">
        <v>59.951114597433701</v>
      </c>
      <c r="F1099">
        <f t="shared" si="71"/>
        <v>1.9730927816695498E-2</v>
      </c>
      <c r="G1099">
        <f t="shared" si="69"/>
        <v>539.56003137690334</v>
      </c>
      <c r="H1099">
        <v>50.053794287320201</v>
      </c>
      <c r="AL1099">
        <f t="shared" si="70"/>
        <v>102.21800027938686</v>
      </c>
    </row>
    <row r="1100" spans="1:38">
      <c r="A1100">
        <v>329400</v>
      </c>
      <c r="B1100" s="3">
        <v>539</v>
      </c>
      <c r="C1100">
        <v>-0.12789282323977999</v>
      </c>
      <c r="D1100">
        <f t="shared" si="68"/>
        <v>-0.25578564647955998</v>
      </c>
      <c r="E1100">
        <v>59.916262674476897</v>
      </c>
      <c r="F1100">
        <f t="shared" si="71"/>
        <v>3.485192295680406E-2</v>
      </c>
      <c r="G1100">
        <f t="shared" si="69"/>
        <v>539.24636407029209</v>
      </c>
      <c r="H1100">
        <v>50.069317366693298</v>
      </c>
      <c r="AL1100">
        <f t="shared" si="70"/>
        <v>102.15296973662318</v>
      </c>
    </row>
    <row r="1101" spans="1:38">
      <c r="A1101">
        <v>329700</v>
      </c>
      <c r="B1101" s="3">
        <v>539</v>
      </c>
      <c r="C1101">
        <v>-2.81298683012925E-2</v>
      </c>
      <c r="D1101">
        <f t="shared" si="68"/>
        <v>-5.6259736602585E-2</v>
      </c>
      <c r="E1101">
        <v>59.894094020816297</v>
      </c>
      <c r="F1101">
        <f t="shared" si="71"/>
        <v>2.2168653660600057E-2</v>
      </c>
      <c r="G1101">
        <f t="shared" si="69"/>
        <v>539.04684618734666</v>
      </c>
      <c r="H1101">
        <v>50.075050128489899</v>
      </c>
      <c r="AL1101">
        <f t="shared" si="70"/>
        <v>102.111608726415</v>
      </c>
    </row>
    <row r="1102" spans="1:38">
      <c r="A1102">
        <v>330000</v>
      </c>
      <c r="B1102" s="3">
        <v>539</v>
      </c>
      <c r="C1102">
        <v>3.2606382174493298E-2</v>
      </c>
      <c r="D1102">
        <f t="shared" si="68"/>
        <v>6.5212764348986596E-2</v>
      </c>
      <c r="E1102">
        <v>59.880597620947597</v>
      </c>
      <c r="F1102">
        <f t="shared" si="71"/>
        <v>1.3496399868699882E-2</v>
      </c>
      <c r="G1102">
        <f t="shared" si="69"/>
        <v>538.92537858852836</v>
      </c>
      <c r="H1102">
        <v>50.074671790607198</v>
      </c>
      <c r="AL1102">
        <f t="shared" si="70"/>
        <v>102.08642932064137</v>
      </c>
    </row>
    <row r="1103" spans="1:38">
      <c r="A1103">
        <v>330300</v>
      </c>
      <c r="B1103" s="3">
        <v>538</v>
      </c>
      <c r="C1103">
        <v>-0.31993763293279298</v>
      </c>
      <c r="D1103">
        <f t="shared" si="68"/>
        <v>-0.63987526586558596</v>
      </c>
      <c r="E1103">
        <v>59.847833568986204</v>
      </c>
      <c r="F1103">
        <f t="shared" si="71"/>
        <v>3.2764051961393648E-2</v>
      </c>
      <c r="G1103">
        <f t="shared" si="69"/>
        <v>538.6305021208758</v>
      </c>
      <c r="H1103">
        <v>50.087029353443697</v>
      </c>
      <c r="AL1103">
        <f t="shared" si="70"/>
        <v>102.02530787022945</v>
      </c>
    </row>
    <row r="1104" spans="1:38">
      <c r="A1104">
        <v>330600</v>
      </c>
      <c r="B1104" s="3">
        <v>539</v>
      </c>
      <c r="C1104">
        <v>0.26059509814290699</v>
      </c>
      <c r="D1104">
        <f t="shared" si="68"/>
        <v>0.52119019628581398</v>
      </c>
      <c r="E1104">
        <v>59.829932740017298</v>
      </c>
      <c r="F1104">
        <f t="shared" si="71"/>
        <v>1.7900828968905103E-2</v>
      </c>
      <c r="G1104">
        <f t="shared" si="69"/>
        <v>538.46939466015567</v>
      </c>
      <c r="H1104">
        <v>50.087389915101497</v>
      </c>
      <c r="AL1104">
        <f t="shared" si="70"/>
        <v>101.99191646521909</v>
      </c>
    </row>
    <row r="1105" spans="1:38">
      <c r="A1105">
        <v>330900</v>
      </c>
      <c r="B1105" s="3">
        <v>539</v>
      </c>
      <c r="C1105">
        <v>0.20564221650799699</v>
      </c>
      <c r="D1105">
        <f t="shared" si="68"/>
        <v>0.41128443301599399</v>
      </c>
      <c r="E1105">
        <v>59.842146765643101</v>
      </c>
      <c r="F1105">
        <f t="shared" si="71"/>
        <v>1.2214025625802094E-2</v>
      </c>
      <c r="G1105">
        <f t="shared" si="69"/>
        <v>538.57932089078793</v>
      </c>
      <c r="H1105">
        <v>50.069437534060199</v>
      </c>
      <c r="AL1105">
        <f t="shared" si="70"/>
        <v>102.01469975871782</v>
      </c>
    </row>
    <row r="1106" spans="1:38">
      <c r="A1106">
        <v>331200</v>
      </c>
      <c r="B1106" s="3">
        <v>539</v>
      </c>
      <c r="C1106">
        <v>0.16254931949732099</v>
      </c>
      <c r="D1106">
        <f t="shared" si="68"/>
        <v>0.32509863899464198</v>
      </c>
      <c r="E1106">
        <v>59.851722586864199</v>
      </c>
      <c r="F1106">
        <f t="shared" si="71"/>
        <v>9.5758212210981242E-3</v>
      </c>
      <c r="G1106">
        <f t="shared" si="69"/>
        <v>538.66550328177777</v>
      </c>
      <c r="H1106">
        <v>50.055261698336103</v>
      </c>
      <c r="AL1106">
        <f t="shared" si="70"/>
        <v>102.03256251790702</v>
      </c>
    </row>
    <row r="1107" spans="1:38">
      <c r="A1107">
        <v>331500</v>
      </c>
      <c r="B1107" s="3">
        <v>540</v>
      </c>
      <c r="C1107">
        <v>0.51572911550928802</v>
      </c>
      <c r="D1107">
        <f t="shared" si="68"/>
        <v>1.031458231018576</v>
      </c>
      <c r="E1107">
        <v>59.884345465823003</v>
      </c>
      <c r="F1107">
        <f t="shared" si="71"/>
        <v>3.2622878958804336E-2</v>
      </c>
      <c r="G1107">
        <f t="shared" si="69"/>
        <v>538.95910919240703</v>
      </c>
      <c r="H1107">
        <v>50.027693735955197</v>
      </c>
      <c r="AL1107">
        <f t="shared" si="70"/>
        <v>102.09342133819683</v>
      </c>
    </row>
    <row r="1108" spans="1:38">
      <c r="A1108">
        <v>331800</v>
      </c>
      <c r="B1108" s="3">
        <v>541</v>
      </c>
      <c r="C1108">
        <v>0.69975609948902695</v>
      </c>
      <c r="D1108">
        <f t="shared" si="68"/>
        <v>1.3995121989780539</v>
      </c>
      <c r="E1108">
        <v>59.954558957497603</v>
      </c>
      <c r="F1108">
        <f t="shared" si="71"/>
        <v>7.0213491674600448E-2</v>
      </c>
      <c r="G1108">
        <f t="shared" si="69"/>
        <v>539.5910306174784</v>
      </c>
      <c r="H1108">
        <v>49.979794056067298</v>
      </c>
      <c r="AL1108">
        <f t="shared" si="70"/>
        <v>102.22442753016095</v>
      </c>
    </row>
    <row r="1109" spans="1:38">
      <c r="A1109">
        <v>332100</v>
      </c>
      <c r="B1109" s="3">
        <v>540</v>
      </c>
      <c r="C1109">
        <v>-1.3620634011933199E-4</v>
      </c>
      <c r="D1109">
        <f t="shared" si="68"/>
        <v>-2.7241268023866399E-4</v>
      </c>
      <c r="E1109">
        <v>59.998983142788603</v>
      </c>
      <c r="F1109">
        <f t="shared" si="71"/>
        <v>4.4424185290999674E-2</v>
      </c>
      <c r="G1109">
        <f t="shared" si="69"/>
        <v>539.9908482850974</v>
      </c>
      <c r="H1109">
        <v>49.954927968836699</v>
      </c>
      <c r="AL1109">
        <f t="shared" si="70"/>
        <v>102.30733024485073</v>
      </c>
    </row>
    <row r="1110" spans="1:38">
      <c r="A1110">
        <v>332400</v>
      </c>
      <c r="B1110" s="3">
        <v>535</v>
      </c>
      <c r="C1110">
        <v>-1.9646895927378001</v>
      </c>
      <c r="D1110">
        <f t="shared" si="68"/>
        <v>-3.9293791854756002</v>
      </c>
      <c r="E1110">
        <v>59.880009928330203</v>
      </c>
      <c r="F1110">
        <f t="shared" si="71"/>
        <v>0.11897321445839992</v>
      </c>
      <c r="G1110">
        <f t="shared" si="69"/>
        <v>538.92008935497188</v>
      </c>
      <c r="H1110">
        <v>50.037918129506501</v>
      </c>
      <c r="AL1110">
        <f t="shared" si="70"/>
        <v>102.08533292276267</v>
      </c>
    </row>
    <row r="1111" spans="1:38">
      <c r="A1111">
        <v>332700</v>
      </c>
      <c r="B1111" s="3">
        <v>536</v>
      </c>
      <c r="C1111">
        <v>-0.71125888479973698</v>
      </c>
      <c r="D1111">
        <f t="shared" si="68"/>
        <v>-1.422517769599474</v>
      </c>
      <c r="E1111">
        <v>59.712571188333499</v>
      </c>
      <c r="F1111">
        <f t="shared" si="71"/>
        <v>0.16743873999670456</v>
      </c>
      <c r="G1111">
        <f t="shared" si="69"/>
        <v>537.41314069500152</v>
      </c>
      <c r="H1111">
        <v>50.137773016381701</v>
      </c>
      <c r="AL1111">
        <f t="shared" si="70"/>
        <v>101.77304190547218</v>
      </c>
    </row>
    <row r="1112" spans="1:38">
      <c r="A1112">
        <v>333000</v>
      </c>
      <c r="B1112" s="3">
        <v>541</v>
      </c>
      <c r="C1112">
        <v>1.6178251135402499</v>
      </c>
      <c r="D1112">
        <f t="shared" si="68"/>
        <v>3.2356502270804999</v>
      </c>
      <c r="E1112">
        <v>59.7505408241921</v>
      </c>
      <c r="F1112">
        <f t="shared" si="71"/>
        <v>3.7969635858601691E-2</v>
      </c>
      <c r="G1112">
        <f t="shared" si="69"/>
        <v>537.75486741772886</v>
      </c>
      <c r="H1112">
        <v>50.094672625931103</v>
      </c>
      <c r="AL1112">
        <f t="shared" si="70"/>
        <v>101.84384492893236</v>
      </c>
    </row>
    <row r="1113" spans="1:38">
      <c r="A1113">
        <v>333300</v>
      </c>
      <c r="B1113" s="3">
        <v>544</v>
      </c>
      <c r="C1113">
        <v>2.1468268774710202</v>
      </c>
      <c r="D1113">
        <f t="shared" si="68"/>
        <v>4.2936537549420404</v>
      </c>
      <c r="E1113">
        <v>59.966315510987698</v>
      </c>
      <c r="F1113">
        <f t="shared" si="71"/>
        <v>0.21577468679559786</v>
      </c>
      <c r="G1113">
        <f t="shared" si="69"/>
        <v>539.69683959888926</v>
      </c>
      <c r="H1113">
        <v>49.946410101512697</v>
      </c>
      <c r="AL1113">
        <f t="shared" si="70"/>
        <v>102.24636603724514</v>
      </c>
    </row>
    <row r="1114" spans="1:38">
      <c r="A1114">
        <v>333600</v>
      </c>
      <c r="B1114" s="3">
        <v>542</v>
      </c>
      <c r="C1114">
        <v>0.418471287658089</v>
      </c>
      <c r="D1114">
        <f t="shared" si="68"/>
        <v>0.83694257531617799</v>
      </c>
      <c r="E1114">
        <v>60.128179385380498</v>
      </c>
      <c r="F1114">
        <f t="shared" si="71"/>
        <v>0.16186387439280026</v>
      </c>
      <c r="G1114">
        <f t="shared" si="69"/>
        <v>541.15361446842451</v>
      </c>
      <c r="H1114">
        <v>49.852404701233802</v>
      </c>
      <c r="AL1114">
        <f t="shared" si="70"/>
        <v>102.54849692837942</v>
      </c>
    </row>
    <row r="1115" spans="1:38">
      <c r="A1115">
        <v>333900</v>
      </c>
      <c r="B1115" s="3">
        <v>543</v>
      </c>
      <c r="C1115">
        <v>0.53071825911157799</v>
      </c>
      <c r="D1115">
        <f t="shared" si="68"/>
        <v>1.061436518223156</v>
      </c>
      <c r="E1115">
        <v>60.214334965011197</v>
      </c>
      <c r="F1115">
        <f t="shared" si="71"/>
        <v>8.6155579630698753E-2</v>
      </c>
      <c r="G1115">
        <f t="shared" si="69"/>
        <v>541.92901468510081</v>
      </c>
      <c r="H1115">
        <v>49.815114251890201</v>
      </c>
      <c r="AL1115">
        <f t="shared" si="70"/>
        <v>102.70937517987883</v>
      </c>
    </row>
    <row r="1116" spans="1:38">
      <c r="A1116">
        <v>334200</v>
      </c>
      <c r="B1116" s="3">
        <v>542</v>
      </c>
      <c r="C1116">
        <v>-0.20332383853588701</v>
      </c>
      <c r="D1116">
        <f t="shared" si="68"/>
        <v>-0.40664767707177402</v>
      </c>
      <c r="E1116">
        <v>60.266347735827999</v>
      </c>
      <c r="F1116">
        <f t="shared" si="71"/>
        <v>5.201277081680189E-2</v>
      </c>
      <c r="G1116">
        <f t="shared" si="69"/>
        <v>542.39712962245198</v>
      </c>
      <c r="H1116">
        <v>49.8048381976852</v>
      </c>
      <c r="AL1116">
        <f t="shared" si="70"/>
        <v>102.80651960601726</v>
      </c>
    </row>
    <row r="1117" spans="1:38">
      <c r="A1117">
        <v>334500</v>
      </c>
      <c r="B1117" s="3">
        <v>542</v>
      </c>
      <c r="C1117">
        <v>-0.24277864041755701</v>
      </c>
      <c r="D1117">
        <f t="shared" si="68"/>
        <v>-0.48555728083511401</v>
      </c>
      <c r="E1117">
        <v>60.275112322854</v>
      </c>
      <c r="F1117">
        <f t="shared" si="71"/>
        <v>8.7645870260004699E-3</v>
      </c>
      <c r="G1117">
        <f t="shared" si="69"/>
        <v>542.47601090568605</v>
      </c>
      <c r="H1117">
        <v>49.822324145628897</v>
      </c>
      <c r="AL1117">
        <f t="shared" si="70"/>
        <v>102.82289081237701</v>
      </c>
    </row>
    <row r="1118" spans="1:38">
      <c r="A1118">
        <v>334800</v>
      </c>
      <c r="B1118" s="3">
        <v>542</v>
      </c>
      <c r="C1118">
        <v>-0.253974109501311</v>
      </c>
      <c r="D1118">
        <f t="shared" si="68"/>
        <v>-0.50794821900262199</v>
      </c>
      <c r="E1118">
        <v>60.277600093042601</v>
      </c>
      <c r="F1118">
        <f t="shared" si="71"/>
        <v>2.487770188601246E-3</v>
      </c>
      <c r="G1118">
        <f t="shared" si="69"/>
        <v>542.49840083738343</v>
      </c>
      <c r="H1118">
        <v>49.841682151860098</v>
      </c>
      <c r="AL1118">
        <f t="shared" si="70"/>
        <v>102.82753775313213</v>
      </c>
    </row>
    <row r="1119" spans="1:38">
      <c r="A1119">
        <v>335100</v>
      </c>
      <c r="B1119" s="3">
        <v>543</v>
      </c>
      <c r="C1119">
        <v>0.13936618360176301</v>
      </c>
      <c r="D1119">
        <f t="shared" si="68"/>
        <v>0.27873236720352601</v>
      </c>
      <c r="E1119">
        <v>60.301298541319603</v>
      </c>
      <c r="F1119">
        <f t="shared" si="71"/>
        <v>2.3698448277002626E-2</v>
      </c>
      <c r="G1119">
        <f t="shared" si="69"/>
        <v>542.7116868718764</v>
      </c>
      <c r="H1119">
        <v>49.844822267700501</v>
      </c>
      <c r="AL1119">
        <f t="shared" si="70"/>
        <v>102.87180623121442</v>
      </c>
    </row>
    <row r="1120" spans="1:38">
      <c r="A1120">
        <v>335400</v>
      </c>
      <c r="B1120" s="3">
        <v>543</v>
      </c>
      <c r="C1120">
        <v>-2.0707376881934501E-2</v>
      </c>
      <c r="D1120">
        <f t="shared" si="68"/>
        <v>-4.1414753763869001E-2</v>
      </c>
      <c r="E1120">
        <v>60.336871779489897</v>
      </c>
      <c r="F1120">
        <f t="shared" si="71"/>
        <v>3.5573238170293564E-2</v>
      </c>
      <c r="G1120">
        <f t="shared" si="69"/>
        <v>543.03184601540909</v>
      </c>
      <c r="H1120">
        <v>49.840741465525397</v>
      </c>
      <c r="AL1120">
        <f t="shared" si="70"/>
        <v>102.93826287115155</v>
      </c>
    </row>
    <row r="1121" spans="1:38">
      <c r="A1121">
        <v>335700</v>
      </c>
      <c r="B1121" s="3">
        <v>541</v>
      </c>
      <c r="C1121">
        <v>-0.88945212473692903</v>
      </c>
      <c r="D1121">
        <f t="shared" si="68"/>
        <v>-1.7789042494738581</v>
      </c>
      <c r="E1121">
        <v>60.307710347822201</v>
      </c>
      <c r="F1121">
        <f t="shared" si="71"/>
        <v>2.9161431667695581E-2</v>
      </c>
      <c r="G1121">
        <f t="shared" si="69"/>
        <v>542.76939313039986</v>
      </c>
      <c r="H1121">
        <v>49.879046758739399</v>
      </c>
      <c r="AL1121">
        <f t="shared" si="70"/>
        <v>102.88378398994931</v>
      </c>
    </row>
    <row r="1122" spans="1:38">
      <c r="A1122">
        <v>336000</v>
      </c>
      <c r="B1122" s="3">
        <v>543</v>
      </c>
      <c r="C1122">
        <v>0.18710467193451799</v>
      </c>
      <c r="D1122">
        <f t="shared" si="68"/>
        <v>0.37420934386903598</v>
      </c>
      <c r="E1122">
        <v>60.290687608837402</v>
      </c>
      <c r="F1122">
        <f t="shared" si="71"/>
        <v>1.7022738984799446E-2</v>
      </c>
      <c r="G1122">
        <f t="shared" si="69"/>
        <v>542.61618847953662</v>
      </c>
      <c r="H1122">
        <v>49.902759966564297</v>
      </c>
      <c r="AL1122">
        <f t="shared" si="70"/>
        <v>102.8519847031947</v>
      </c>
    </row>
    <row r="1123" spans="1:38">
      <c r="A1123">
        <v>336300</v>
      </c>
      <c r="B1123" s="3">
        <v>543</v>
      </c>
      <c r="C1123">
        <v>4.4169602208996503E-2</v>
      </c>
      <c r="D1123">
        <f t="shared" si="68"/>
        <v>8.8339204417993006E-2</v>
      </c>
      <c r="E1123">
        <v>60.322455231288401</v>
      </c>
      <c r="F1123">
        <f t="shared" si="71"/>
        <v>3.1767622450999511E-2</v>
      </c>
      <c r="G1123">
        <f t="shared" si="69"/>
        <v>542.90209708159557</v>
      </c>
      <c r="H1123">
        <v>49.8942385548416</v>
      </c>
      <c r="AL1123">
        <f t="shared" si="70"/>
        <v>102.9113295040181</v>
      </c>
    </row>
    <row r="1124" spans="1:38">
      <c r="A1124">
        <v>336600</v>
      </c>
      <c r="B1124" s="3">
        <v>538</v>
      </c>
      <c r="C1124">
        <v>-1.97934638154367</v>
      </c>
      <c r="D1124">
        <f t="shared" si="68"/>
        <v>-3.9586927630873401</v>
      </c>
      <c r="E1124">
        <v>60.216587171746703</v>
      </c>
      <c r="F1124">
        <f t="shared" si="71"/>
        <v>0.10586805954169876</v>
      </c>
      <c r="G1124">
        <f t="shared" si="69"/>
        <v>541.94928454572027</v>
      </c>
      <c r="H1124">
        <v>49.976260260347097</v>
      </c>
      <c r="AL1124">
        <f t="shared" si="70"/>
        <v>102.71358130618714</v>
      </c>
    </row>
    <row r="1125" spans="1:38">
      <c r="A1125">
        <v>336900</v>
      </c>
      <c r="B1125" s="3">
        <v>529</v>
      </c>
      <c r="C1125">
        <v>-4.6318097936101204</v>
      </c>
      <c r="D1125">
        <f t="shared" si="68"/>
        <v>-9.2636195872202407</v>
      </c>
      <c r="E1125">
        <v>59.806049099846099</v>
      </c>
      <c r="F1125">
        <f t="shared" si="71"/>
        <v>0.41053807190060354</v>
      </c>
      <c r="G1125">
        <f t="shared" si="69"/>
        <v>538.25444189861491</v>
      </c>
      <c r="H1125">
        <v>50.242111330524999</v>
      </c>
      <c r="AL1125">
        <f t="shared" si="70"/>
        <v>101.94736791054775</v>
      </c>
    </row>
    <row r="1126" spans="1:38">
      <c r="A1126">
        <v>337200</v>
      </c>
      <c r="B1126" s="3">
        <v>542</v>
      </c>
      <c r="C1126">
        <v>2.5407799332507</v>
      </c>
      <c r="D1126">
        <f t="shared" si="68"/>
        <v>5.0815598665013999</v>
      </c>
      <c r="E1126">
        <v>59.6565326207865</v>
      </c>
      <c r="F1126">
        <f t="shared" si="71"/>
        <v>0.14951647905959931</v>
      </c>
      <c r="G1126">
        <f t="shared" si="69"/>
        <v>536.90879358707855</v>
      </c>
      <c r="H1126">
        <v>50.299291317786697</v>
      </c>
      <c r="AL1126">
        <f t="shared" si="70"/>
        <v>101.66856065493494</v>
      </c>
    </row>
    <row r="1127" spans="1:38">
      <c r="A1127">
        <v>337500</v>
      </c>
      <c r="B1127" s="3">
        <v>541</v>
      </c>
      <c r="C1127">
        <v>1.2590772005708499</v>
      </c>
      <c r="D1127">
        <f t="shared" si="68"/>
        <v>2.5181544011416999</v>
      </c>
      <c r="E1127">
        <v>59.830275622146601</v>
      </c>
      <c r="F1127">
        <f t="shared" si="71"/>
        <v>0.17374300136010135</v>
      </c>
      <c r="G1127">
        <f t="shared" si="69"/>
        <v>538.4724805993194</v>
      </c>
      <c r="H1127">
        <v>50.155729103697098</v>
      </c>
      <c r="AL1127">
        <f t="shared" si="70"/>
        <v>101.99255604458737</v>
      </c>
    </row>
    <row r="1128" spans="1:38">
      <c r="A1128">
        <v>337800</v>
      </c>
      <c r="B1128" s="3">
        <v>540</v>
      </c>
      <c r="C1128">
        <v>0.433395116313814</v>
      </c>
      <c r="D1128">
        <f t="shared" si="68"/>
        <v>0.866790232627628</v>
      </c>
      <c r="E1128">
        <v>59.9026464790877</v>
      </c>
      <c r="F1128">
        <f t="shared" si="71"/>
        <v>7.2370856941098793E-2</v>
      </c>
      <c r="G1128">
        <f t="shared" si="69"/>
        <v>539.12381831178925</v>
      </c>
      <c r="H1128">
        <v>50.092670626575497</v>
      </c>
      <c r="AL1128">
        <f t="shared" si="70"/>
        <v>102.12756507493742</v>
      </c>
    </row>
    <row r="1129" spans="1:38">
      <c r="A1129">
        <v>338100</v>
      </c>
      <c r="B1129" s="3">
        <v>542</v>
      </c>
      <c r="C1129">
        <v>1.0817850502361701</v>
      </c>
      <c r="D1129">
        <f t="shared" si="68"/>
        <v>2.1635701004723402</v>
      </c>
      <c r="E1129">
        <v>59.980770942042597</v>
      </c>
      <c r="F1129">
        <f t="shared" si="71"/>
        <v>7.8124462954896501E-2</v>
      </c>
      <c r="G1129">
        <f t="shared" si="69"/>
        <v>539.82693847838334</v>
      </c>
      <c r="H1129">
        <v>50.031558173316398</v>
      </c>
      <c r="AL1129">
        <f t="shared" si="70"/>
        <v>102.27334193662982</v>
      </c>
    </row>
    <row r="1130" spans="1:38">
      <c r="A1130">
        <v>338400</v>
      </c>
      <c r="B1130" s="3">
        <v>542</v>
      </c>
      <c r="C1130">
        <v>0.63894905220646903</v>
      </c>
      <c r="D1130">
        <f t="shared" si="68"/>
        <v>1.2778981044129381</v>
      </c>
      <c r="E1130">
        <v>60.0791805318378</v>
      </c>
      <c r="F1130">
        <f t="shared" si="71"/>
        <v>9.840958979520309E-2</v>
      </c>
      <c r="G1130">
        <f t="shared" si="69"/>
        <v>540.71262478654023</v>
      </c>
      <c r="H1130">
        <v>49.966104343262302</v>
      </c>
      <c r="AL1130">
        <f t="shared" si="70"/>
        <v>102.45702077172857</v>
      </c>
    </row>
    <row r="1131" spans="1:38">
      <c r="A1131">
        <v>338700</v>
      </c>
      <c r="B1131" s="3">
        <v>540</v>
      </c>
      <c r="C1131">
        <v>-0.43086155764753298</v>
      </c>
      <c r="D1131">
        <f t="shared" si="68"/>
        <v>-0.86172311529506596</v>
      </c>
      <c r="E1131">
        <v>60.094698605920598</v>
      </c>
      <c r="F1131">
        <f t="shared" si="71"/>
        <v>1.5518074082798705E-2</v>
      </c>
      <c r="G1131">
        <f t="shared" si="69"/>
        <v>540.85228745328538</v>
      </c>
      <c r="H1131">
        <v>49.961597847185502</v>
      </c>
      <c r="AL1131">
        <f t="shared" si="70"/>
        <v>102.48599000718063</v>
      </c>
    </row>
    <row r="1132" spans="1:38">
      <c r="A1132">
        <v>339000</v>
      </c>
      <c r="B1132" s="3">
        <v>540</v>
      </c>
      <c r="C1132">
        <v>-0.27135016152425701</v>
      </c>
      <c r="D1132">
        <f t="shared" si="68"/>
        <v>-0.54270032304851401</v>
      </c>
      <c r="E1132">
        <v>60.059247508472602</v>
      </c>
      <c r="F1132">
        <f t="shared" si="71"/>
        <v>3.545109744799646E-2</v>
      </c>
      <c r="G1132">
        <f t="shared" si="69"/>
        <v>540.53322757625347</v>
      </c>
      <c r="H1132">
        <v>49.988377927179599</v>
      </c>
      <c r="AL1132">
        <f t="shared" si="70"/>
        <v>102.41981174857479</v>
      </c>
    </row>
    <row r="1133" spans="1:38">
      <c r="A1133">
        <v>339300</v>
      </c>
      <c r="B1133" s="3">
        <v>541</v>
      </c>
      <c r="C1133">
        <v>0.22442071902192801</v>
      </c>
      <c r="D1133">
        <f t="shared" si="68"/>
        <v>0.44884143804385601</v>
      </c>
      <c r="E1133">
        <v>60.0601845887293</v>
      </c>
      <c r="F1133">
        <f t="shared" si="71"/>
        <v>9.3708025669769768E-4</v>
      </c>
      <c r="G1133">
        <f t="shared" si="69"/>
        <v>540.54166129856367</v>
      </c>
      <c r="H1133">
        <v>49.988539804545702</v>
      </c>
      <c r="AL1133">
        <f t="shared" si="70"/>
        <v>102.42156094650925</v>
      </c>
    </row>
    <row r="1134" spans="1:38">
      <c r="A1134">
        <v>339600</v>
      </c>
      <c r="B1134" s="3">
        <v>539</v>
      </c>
      <c r="C1134">
        <v>-0.65327058980590502</v>
      </c>
      <c r="D1134">
        <f t="shared" si="68"/>
        <v>-1.30654117961181</v>
      </c>
      <c r="E1134">
        <v>60.0330139537337</v>
      </c>
      <c r="F1134">
        <f t="shared" si="71"/>
        <v>2.717063499559913E-2</v>
      </c>
      <c r="G1134">
        <f t="shared" si="69"/>
        <v>540.29712558360325</v>
      </c>
      <c r="H1134">
        <v>50.008157959230203</v>
      </c>
      <c r="AL1134">
        <f t="shared" si="70"/>
        <v>102.37084505007229</v>
      </c>
    </row>
    <row r="1135" spans="1:38">
      <c r="A1135">
        <v>339900</v>
      </c>
      <c r="B1135" s="3">
        <v>539</v>
      </c>
      <c r="C1135">
        <v>-0.368265614867331</v>
      </c>
      <c r="D1135">
        <f t="shared" si="68"/>
        <v>-0.73653122973466201</v>
      </c>
      <c r="E1135">
        <v>59.969676521870099</v>
      </c>
      <c r="F1135">
        <f t="shared" si="71"/>
        <v>6.3337431863601523E-2</v>
      </c>
      <c r="G1135">
        <f t="shared" si="69"/>
        <v>539.72708869683083</v>
      </c>
      <c r="H1135">
        <v>50.046933847087303</v>
      </c>
      <c r="AL1135">
        <f t="shared" si="70"/>
        <v>102.25263805464084</v>
      </c>
    </row>
    <row r="1136" spans="1:38">
      <c r="A1136">
        <v>340200</v>
      </c>
      <c r="B1136" s="3">
        <v>535</v>
      </c>
      <c r="C1136">
        <v>-1.72822106468838</v>
      </c>
      <c r="D1136">
        <f t="shared" si="68"/>
        <v>-3.45644212937676</v>
      </c>
      <c r="E1136">
        <v>59.8274604147594</v>
      </c>
      <c r="F1136">
        <f t="shared" si="71"/>
        <v>0.14221610711069843</v>
      </c>
      <c r="G1136">
        <f t="shared" si="69"/>
        <v>538.44714373283455</v>
      </c>
      <c r="H1136">
        <v>50.133013862338103</v>
      </c>
      <c r="AL1136">
        <f t="shared" si="70"/>
        <v>101.98730484766241</v>
      </c>
    </row>
    <row r="1137" spans="1:38">
      <c r="A1137">
        <v>340500</v>
      </c>
      <c r="B1137" s="3">
        <v>537</v>
      </c>
      <c r="C1137">
        <v>-0.12729987096589801</v>
      </c>
      <c r="D1137">
        <f t="shared" si="68"/>
        <v>-0.25459974193179602</v>
      </c>
      <c r="E1137">
        <v>59.693911570277301</v>
      </c>
      <c r="F1137">
        <f t="shared" si="71"/>
        <v>0.13354884448209958</v>
      </c>
      <c r="G1137">
        <f t="shared" si="69"/>
        <v>537.2452041324957</v>
      </c>
      <c r="H1137">
        <v>50.1997994759734</v>
      </c>
      <c r="AL1137">
        <f t="shared" si="70"/>
        <v>101.73824989312281</v>
      </c>
    </row>
    <row r="1138" spans="1:38">
      <c r="A1138">
        <v>340800</v>
      </c>
      <c r="B1138" s="3">
        <v>539</v>
      </c>
      <c r="C1138">
        <v>0.83091658802795898</v>
      </c>
      <c r="D1138">
        <f t="shared" si="68"/>
        <v>1.661833176055918</v>
      </c>
      <c r="E1138">
        <v>59.703196751340897</v>
      </c>
      <c r="F1138">
        <f t="shared" si="71"/>
        <v>9.2851810635963261E-3</v>
      </c>
      <c r="G1138">
        <f t="shared" si="69"/>
        <v>537.32877076206807</v>
      </c>
      <c r="H1138">
        <v>50.169204598803702</v>
      </c>
      <c r="AL1138">
        <f t="shared" si="70"/>
        <v>101.75556243314</v>
      </c>
    </row>
    <row r="1139" spans="1:38">
      <c r="A1139">
        <v>341100</v>
      </c>
      <c r="B1139" s="3">
        <v>539</v>
      </c>
      <c r="C1139">
        <v>0.58451754336623396</v>
      </c>
      <c r="D1139">
        <f t="shared" si="68"/>
        <v>1.1690350867324679</v>
      </c>
      <c r="E1139">
        <v>59.757955423959203</v>
      </c>
      <c r="F1139">
        <f t="shared" si="71"/>
        <v>5.4758672618305582E-2</v>
      </c>
      <c r="G1139">
        <f t="shared" si="69"/>
        <v>537.8215988156328</v>
      </c>
      <c r="H1139">
        <v>50.114970413000101</v>
      </c>
      <c r="AL1139">
        <f t="shared" si="70"/>
        <v>101.85767212098966</v>
      </c>
    </row>
    <row r="1140" spans="1:38">
      <c r="A1140">
        <v>341400</v>
      </c>
      <c r="B1140" s="3">
        <v>540</v>
      </c>
      <c r="C1140">
        <v>0.79547558966963405</v>
      </c>
      <c r="D1140">
        <f t="shared" si="68"/>
        <v>1.5909511793392681</v>
      </c>
      <c r="E1140">
        <v>59.822181883356997</v>
      </c>
      <c r="F1140">
        <f t="shared" si="71"/>
        <v>6.4226459397794144E-2</v>
      </c>
      <c r="G1140">
        <f t="shared" si="69"/>
        <v>538.39963695021299</v>
      </c>
      <c r="H1140">
        <v>50.060583272193398</v>
      </c>
      <c r="AL1140">
        <f t="shared" si="70"/>
        <v>101.97745894563224</v>
      </c>
    </row>
    <row r="1141" spans="1:38">
      <c r="A1141">
        <v>341700</v>
      </c>
      <c r="B1141" s="3">
        <v>540</v>
      </c>
      <c r="C1141">
        <v>0.493866761719359</v>
      </c>
      <c r="D1141">
        <f t="shared" si="68"/>
        <v>0.98773352343871801</v>
      </c>
      <c r="E1141">
        <v>59.889206152970303</v>
      </c>
      <c r="F1141">
        <f t="shared" si="71"/>
        <v>6.7024269613305876E-2</v>
      </c>
      <c r="G1141">
        <f t="shared" si="69"/>
        <v>539.00285537673267</v>
      </c>
      <c r="H1141">
        <v>50.011441635232103</v>
      </c>
      <c r="AL1141">
        <f t="shared" si="70"/>
        <v>102.10248960799444</v>
      </c>
    </row>
    <row r="1142" spans="1:38">
      <c r="A1142">
        <v>342000</v>
      </c>
      <c r="B1142" s="3">
        <v>543</v>
      </c>
      <c r="C1142">
        <v>1.45073109205418</v>
      </c>
      <c r="D1142">
        <f t="shared" si="68"/>
        <v>2.9014621841083601</v>
      </c>
      <c r="E1142">
        <v>60.0098903111897</v>
      </c>
      <c r="F1142">
        <f t="shared" si="71"/>
        <v>0.12068415821939737</v>
      </c>
      <c r="G1142">
        <f t="shared" si="69"/>
        <v>540.08901280070734</v>
      </c>
      <c r="H1142">
        <v>49.932581840079798</v>
      </c>
      <c r="AL1142">
        <f t="shared" si="70"/>
        <v>102.32768655010412</v>
      </c>
    </row>
    <row r="1143" spans="1:38">
      <c r="A1143">
        <v>342300</v>
      </c>
      <c r="B1143" s="3">
        <v>572</v>
      </c>
      <c r="C1143">
        <v>12.0123548463118</v>
      </c>
      <c r="D1143">
        <f t="shared" si="68"/>
        <v>24.024709692623599</v>
      </c>
      <c r="E1143">
        <v>60.884979136939101</v>
      </c>
      <c r="F1143">
        <f t="shared" si="71"/>
        <v>0.87508882574940117</v>
      </c>
      <c r="G1143">
        <f t="shared" si="69"/>
        <v>547.96481223245189</v>
      </c>
      <c r="H1143">
        <v>49.372532640708798</v>
      </c>
      <c r="AL1143">
        <f t="shared" si="70"/>
        <v>103.96315285717471</v>
      </c>
    </row>
    <row r="1144" spans="1:38">
      <c r="A1144">
        <v>342600</v>
      </c>
      <c r="B1144" s="3">
        <v>588</v>
      </c>
      <c r="C1144">
        <v>12.689519257303701</v>
      </c>
      <c r="D1144">
        <f t="shared" si="68"/>
        <v>25.379038514607402</v>
      </c>
      <c r="E1144">
        <v>62.512244968462099</v>
      </c>
      <c r="F1144">
        <f t="shared" si="71"/>
        <v>1.6272658315229975</v>
      </c>
      <c r="G1144">
        <f t="shared" si="69"/>
        <v>562.61020471615893</v>
      </c>
      <c r="H1144">
        <v>48.407014101687402</v>
      </c>
      <c r="AL1144">
        <f t="shared" si="70"/>
        <v>107.01628224457409</v>
      </c>
    </row>
    <row r="1145" spans="1:38">
      <c r="A1145">
        <v>342900</v>
      </c>
      <c r="B1145" s="3">
        <v>569</v>
      </c>
      <c r="C1145">
        <v>-1.0906487371609901</v>
      </c>
      <c r="D1145">
        <f t="shared" si="68"/>
        <v>-2.1812974743219802</v>
      </c>
      <c r="E1145">
        <v>63.463454832782503</v>
      </c>
      <c r="F1145">
        <f t="shared" si="71"/>
        <v>0.95120986432040411</v>
      </c>
      <c r="G1145">
        <f t="shared" si="69"/>
        <v>571.17109349504256</v>
      </c>
      <c r="H1145">
        <v>48.000761477200399</v>
      </c>
      <c r="AL1145">
        <f t="shared" si="70"/>
        <v>108.80814609864308</v>
      </c>
    </row>
    <row r="1146" spans="1:38">
      <c r="A1146">
        <v>343200</v>
      </c>
      <c r="B1146" s="3">
        <v>550</v>
      </c>
      <c r="C1146">
        <v>-9.2970932297792199</v>
      </c>
      <c r="D1146">
        <f t="shared" si="68"/>
        <v>-18.59418645955844</v>
      </c>
      <c r="E1146">
        <v>63.176006077688101</v>
      </c>
      <c r="F1146">
        <f t="shared" si="71"/>
        <v>0.28744875509440249</v>
      </c>
      <c r="G1146">
        <f t="shared" si="69"/>
        <v>568.58405469919285</v>
      </c>
      <c r="H1146">
        <v>48.431492519730703</v>
      </c>
      <c r="AL1146">
        <f t="shared" si="70"/>
        <v>108.26609979284824</v>
      </c>
    </row>
    <row r="1147" spans="1:38">
      <c r="A1147">
        <v>343500</v>
      </c>
      <c r="B1147" s="3">
        <v>549</v>
      </c>
      <c r="C1147">
        <v>-6.7564546947269699</v>
      </c>
      <c r="D1147">
        <f t="shared" si="68"/>
        <v>-13.51290938945394</v>
      </c>
      <c r="E1147">
        <v>62.500284413994599</v>
      </c>
      <c r="F1147">
        <f t="shared" si="71"/>
        <v>0.67572166369350128</v>
      </c>
      <c r="G1147">
        <f t="shared" si="69"/>
        <v>562.50255972595141</v>
      </c>
      <c r="H1147">
        <v>49.046792949181203</v>
      </c>
      <c r="AL1147">
        <f t="shared" si="70"/>
        <v>106.99378496020729</v>
      </c>
    </row>
    <row r="1148" spans="1:38">
      <c r="A1148">
        <v>343800</v>
      </c>
      <c r="B1148" s="3">
        <v>551</v>
      </c>
      <c r="C1148">
        <v>-3.7251177005895699</v>
      </c>
      <c r="D1148">
        <f t="shared" si="68"/>
        <v>-7.4502354011791398</v>
      </c>
      <c r="E1148">
        <v>62.048887296377501</v>
      </c>
      <c r="F1148">
        <f t="shared" si="71"/>
        <v>0.45139711761709833</v>
      </c>
      <c r="G1148">
        <f t="shared" si="69"/>
        <v>558.43998566739754</v>
      </c>
      <c r="H1148">
        <v>49.444084911066902</v>
      </c>
      <c r="AL1148">
        <f t="shared" si="70"/>
        <v>106.14533823299473</v>
      </c>
    </row>
    <row r="1149" spans="1:38">
      <c r="A1149">
        <v>344100</v>
      </c>
      <c r="B1149" s="3">
        <v>547</v>
      </c>
      <c r="C1149">
        <v>-4.0512516051956302</v>
      </c>
      <c r="D1149">
        <f t="shared" si="68"/>
        <v>-8.1025032103912604</v>
      </c>
      <c r="E1149">
        <v>61.676949043846399</v>
      </c>
      <c r="F1149">
        <f t="shared" si="71"/>
        <v>0.37193825253110191</v>
      </c>
      <c r="G1149">
        <f t="shared" si="69"/>
        <v>555.09254139461757</v>
      </c>
      <c r="H1149">
        <v>49.747407913196099</v>
      </c>
      <c r="AL1149">
        <f t="shared" si="70"/>
        <v>105.44713807596041</v>
      </c>
    </row>
    <row r="1150" spans="1:38">
      <c r="A1150">
        <v>344400</v>
      </c>
      <c r="B1150" s="3">
        <v>546</v>
      </c>
      <c r="C1150">
        <v>-2.87720296488469</v>
      </c>
      <c r="D1150">
        <f t="shared" si="68"/>
        <v>-5.7544059297693799</v>
      </c>
      <c r="E1150">
        <v>61.304945187467702</v>
      </c>
      <c r="F1150">
        <f t="shared" si="71"/>
        <v>0.37200385637869715</v>
      </c>
      <c r="G1150">
        <f t="shared" si="69"/>
        <v>551.74450668720931</v>
      </c>
      <c r="H1150">
        <v>50.012814705005397</v>
      </c>
      <c r="AL1150">
        <f t="shared" si="70"/>
        <v>104.74962411568512</v>
      </c>
    </row>
    <row r="1151" spans="1:38">
      <c r="A1151">
        <v>344700</v>
      </c>
      <c r="B1151" s="3">
        <v>549</v>
      </c>
      <c r="C1151">
        <v>-0.47933399491351297</v>
      </c>
      <c r="D1151">
        <f t="shared" si="68"/>
        <v>-0.95866798982702595</v>
      </c>
      <c r="E1151">
        <v>61.105416285700301</v>
      </c>
      <c r="F1151">
        <f t="shared" si="71"/>
        <v>0.19952890176740112</v>
      </c>
      <c r="G1151">
        <f t="shared" si="69"/>
        <v>549.94874657130276</v>
      </c>
      <c r="H1151">
        <v>50.135321346148501</v>
      </c>
      <c r="AL1151">
        <f t="shared" si="70"/>
        <v>104.37583731519862</v>
      </c>
    </row>
    <row r="1152" spans="1:38">
      <c r="A1152">
        <v>345000</v>
      </c>
      <c r="B1152" s="3">
        <v>548</v>
      </c>
      <c r="C1152">
        <v>-0.57487404371144102</v>
      </c>
      <c r="D1152">
        <f t="shared" si="68"/>
        <v>-1.149748087422882</v>
      </c>
      <c r="E1152">
        <v>61.015551271426403</v>
      </c>
      <c r="F1152">
        <f t="shared" si="71"/>
        <v>8.9865014273897259E-2</v>
      </c>
      <c r="G1152">
        <f t="shared" si="69"/>
        <v>549.1399614428376</v>
      </c>
      <c r="H1152">
        <v>50.176625421479699</v>
      </c>
      <c r="AL1152">
        <f t="shared" si="70"/>
        <v>104.20756504656677</v>
      </c>
    </row>
    <row r="1153" spans="1:38">
      <c r="A1153">
        <v>345300</v>
      </c>
      <c r="B1153" s="3">
        <v>548</v>
      </c>
      <c r="C1153">
        <v>-0.21547567519292399</v>
      </c>
      <c r="D1153">
        <f t="shared" si="68"/>
        <v>-0.43095135038584798</v>
      </c>
      <c r="E1153">
        <v>60.935685439249397</v>
      </c>
      <c r="F1153">
        <f t="shared" si="71"/>
        <v>7.9865832177006268E-2</v>
      </c>
      <c r="G1153">
        <f t="shared" si="69"/>
        <v>548.42116895324455</v>
      </c>
      <c r="H1153">
        <v>50.206162407829801</v>
      </c>
      <c r="AL1153">
        <f t="shared" si="70"/>
        <v>104.0580558930429</v>
      </c>
    </row>
    <row r="1154" spans="1:38">
      <c r="A1154">
        <v>345600</v>
      </c>
      <c r="B1154" s="3">
        <v>546</v>
      </c>
      <c r="C1154">
        <v>-0.765259010276375</v>
      </c>
      <c r="D1154">
        <f t="shared" ref="D1154:D1217" si="72">C1154*$K$3</f>
        <v>-1.53051802055275</v>
      </c>
      <c r="E1154">
        <v>60.835646670795597</v>
      </c>
      <c r="F1154">
        <f t="shared" si="71"/>
        <v>0.10003876845379978</v>
      </c>
      <c r="G1154">
        <f t="shared" si="69"/>
        <v>547.52082003716032</v>
      </c>
      <c r="H1154">
        <v>50.246134345296198</v>
      </c>
      <c r="AL1154">
        <f t="shared" si="70"/>
        <v>103.87083555620838</v>
      </c>
    </row>
    <row r="1155" spans="1:38">
      <c r="A1155">
        <v>345900</v>
      </c>
      <c r="B1155" s="3">
        <v>546</v>
      </c>
      <c r="C1155">
        <v>-0.27940640930996302</v>
      </c>
      <c r="D1155">
        <f t="shared" si="72"/>
        <v>-0.55881281861992604</v>
      </c>
      <c r="E1155">
        <v>60.727678238526103</v>
      </c>
      <c r="F1155">
        <f t="shared" si="71"/>
        <v>0.10796843226949449</v>
      </c>
      <c r="G1155">
        <f t="shared" ref="G1155:G1218" si="73">E1155*$J$3</f>
        <v>546.54910414673498</v>
      </c>
      <c r="H1155">
        <v>50.285138855149</v>
      </c>
      <c r="AL1155">
        <f t="shared" ref="AL1155:AL1218" si="74">$AE$26*E1155^2+$AF$26*E1155+$AG$26</f>
        <v>103.66884070797043</v>
      </c>
    </row>
    <row r="1156" spans="1:38">
      <c r="A1156">
        <v>346200</v>
      </c>
      <c r="B1156" s="3">
        <v>546</v>
      </c>
      <c r="C1156">
        <v>2.4374698421201199E-2</v>
      </c>
      <c r="D1156">
        <f t="shared" si="72"/>
        <v>4.8749396842402398E-2</v>
      </c>
      <c r="E1156">
        <v>60.660174097446998</v>
      </c>
      <c r="F1156">
        <f t="shared" ref="F1156:F1219" si="75">ABS(E1156-E1155)</f>
        <v>6.7504141079105295E-2</v>
      </c>
      <c r="G1156">
        <f t="shared" si="73"/>
        <v>545.94156687702298</v>
      </c>
      <c r="H1156">
        <v>50.294040063540002</v>
      </c>
      <c r="AL1156">
        <f t="shared" si="74"/>
        <v>103.54258390929488</v>
      </c>
    </row>
    <row r="1157" spans="1:38">
      <c r="A1157">
        <v>346500</v>
      </c>
      <c r="B1157" s="3">
        <v>544</v>
      </c>
      <c r="C1157">
        <v>-0.57056468883549305</v>
      </c>
      <c r="D1157">
        <f t="shared" si="72"/>
        <v>-1.1411293776709861</v>
      </c>
      <c r="E1157">
        <v>60.570169559561698</v>
      </c>
      <c r="F1157">
        <f t="shared" si="75"/>
        <v>9.0004537885299385E-2</v>
      </c>
      <c r="G1157">
        <f t="shared" si="73"/>
        <v>545.13152603605533</v>
      </c>
      <c r="H1157">
        <v>50.317268148911502</v>
      </c>
      <c r="AL1157">
        <f t="shared" si="74"/>
        <v>103.37428480953497</v>
      </c>
    </row>
    <row r="1158" spans="1:38">
      <c r="A1158">
        <v>346800</v>
      </c>
      <c r="B1158" s="3">
        <v>545</v>
      </c>
      <c r="C1158">
        <v>0.26588086843513098</v>
      </c>
      <c r="D1158">
        <f t="shared" si="72"/>
        <v>0.53176173687026196</v>
      </c>
      <c r="E1158">
        <v>60.495398560091203</v>
      </c>
      <c r="F1158">
        <f t="shared" si="75"/>
        <v>7.4770999470494814E-2</v>
      </c>
      <c r="G1158">
        <f t="shared" si="73"/>
        <v>544.45858704082082</v>
      </c>
      <c r="H1158">
        <v>50.326322088150498</v>
      </c>
      <c r="AL1158">
        <f t="shared" si="74"/>
        <v>103.23450686884343</v>
      </c>
    </row>
    <row r="1159" spans="1:38">
      <c r="A1159">
        <v>347100</v>
      </c>
      <c r="B1159" s="3">
        <v>545</v>
      </c>
      <c r="C1159">
        <v>0.36344851005036</v>
      </c>
      <c r="D1159">
        <f t="shared" si="72"/>
        <v>0.72689702010071999</v>
      </c>
      <c r="E1159">
        <v>60.473720552059902</v>
      </c>
      <c r="F1159">
        <f t="shared" si="75"/>
        <v>2.1678008031301488E-2</v>
      </c>
      <c r="G1159">
        <f t="shared" si="73"/>
        <v>544.26348496853916</v>
      </c>
      <c r="H1159">
        <v>50.301515648857098</v>
      </c>
      <c r="AL1159">
        <f t="shared" si="74"/>
        <v>103.19398781533349</v>
      </c>
    </row>
    <row r="1160" spans="1:38">
      <c r="A1160">
        <v>347400</v>
      </c>
      <c r="B1160" s="3">
        <v>546</v>
      </c>
      <c r="C1160">
        <v>0.79047228772422096</v>
      </c>
      <c r="D1160">
        <f t="shared" si="72"/>
        <v>1.5809445754484419</v>
      </c>
      <c r="E1160">
        <v>60.489934419928602</v>
      </c>
      <c r="F1160">
        <f t="shared" si="75"/>
        <v>1.6213867868700049E-2</v>
      </c>
      <c r="G1160">
        <f t="shared" si="73"/>
        <v>544.40940977935747</v>
      </c>
      <c r="H1160">
        <v>50.255203689602901</v>
      </c>
      <c r="AL1160">
        <f t="shared" si="74"/>
        <v>103.22429341177887</v>
      </c>
    </row>
    <row r="1161" spans="1:38">
      <c r="A1161">
        <v>347700</v>
      </c>
      <c r="B1161" s="3">
        <v>548</v>
      </c>
      <c r="C1161">
        <v>1.39229100917112</v>
      </c>
      <c r="D1161">
        <f t="shared" si="72"/>
        <v>2.7845820183422401</v>
      </c>
      <c r="E1161">
        <v>60.578413089937797</v>
      </c>
      <c r="F1161">
        <f t="shared" si="75"/>
        <v>8.8478670009195071E-2</v>
      </c>
      <c r="G1161">
        <f t="shared" si="73"/>
        <v>545.20571780944022</v>
      </c>
      <c r="H1161">
        <v>50.168277852088401</v>
      </c>
      <c r="AL1161">
        <f t="shared" si="74"/>
        <v>103.38969738056754</v>
      </c>
    </row>
    <row r="1162" spans="1:38">
      <c r="A1162">
        <v>348000</v>
      </c>
      <c r="B1162" s="3">
        <v>549</v>
      </c>
      <c r="C1162">
        <v>1.2935195612394399</v>
      </c>
      <c r="D1162">
        <f t="shared" si="72"/>
        <v>2.5870391224788798</v>
      </c>
      <c r="E1162">
        <v>60.711470811075699</v>
      </c>
      <c r="F1162">
        <f t="shared" si="75"/>
        <v>0.13305772113790226</v>
      </c>
      <c r="G1162">
        <f t="shared" si="73"/>
        <v>546.40323729968134</v>
      </c>
      <c r="H1162">
        <v>50.064121957135796</v>
      </c>
      <c r="AL1162">
        <f t="shared" si="74"/>
        <v>103.63852461180288</v>
      </c>
    </row>
    <row r="1163" spans="1:38">
      <c r="A1163">
        <v>348300</v>
      </c>
      <c r="B1163" s="3">
        <v>551</v>
      </c>
      <c r="C1163">
        <v>1.55730004341299</v>
      </c>
      <c r="D1163">
        <f t="shared" si="72"/>
        <v>3.11460008682598</v>
      </c>
      <c r="E1163">
        <v>60.875065983773702</v>
      </c>
      <c r="F1163">
        <f t="shared" si="75"/>
        <v>0.1635951726980025</v>
      </c>
      <c r="G1163">
        <f t="shared" si="73"/>
        <v>547.87559385396332</v>
      </c>
      <c r="H1163">
        <v>49.952333483737704</v>
      </c>
      <c r="AL1163">
        <f t="shared" si="74"/>
        <v>103.94460093806563</v>
      </c>
    </row>
    <row r="1164" spans="1:38">
      <c r="A1164">
        <v>348600</v>
      </c>
      <c r="B1164" s="3">
        <v>550</v>
      </c>
      <c r="C1164">
        <v>0.47426479175379099</v>
      </c>
      <c r="D1164">
        <f t="shared" si="72"/>
        <v>0.94852958350758199</v>
      </c>
      <c r="E1164">
        <v>61.004632467525497</v>
      </c>
      <c r="F1164">
        <f t="shared" si="75"/>
        <v>0.12956648375179469</v>
      </c>
      <c r="G1164">
        <f t="shared" si="73"/>
        <v>549.04169220772951</v>
      </c>
      <c r="H1164">
        <v>49.876919443679697</v>
      </c>
      <c r="AL1164">
        <f t="shared" si="74"/>
        <v>104.1871228009008</v>
      </c>
    </row>
    <row r="1165" spans="1:38">
      <c r="A1165">
        <v>348900</v>
      </c>
      <c r="B1165" s="3">
        <v>550</v>
      </c>
      <c r="C1165">
        <v>0.19233893023153301</v>
      </c>
      <c r="D1165">
        <f t="shared" si="72"/>
        <v>0.38467786046306601</v>
      </c>
      <c r="E1165">
        <v>61.067277266004197</v>
      </c>
      <c r="F1165">
        <f t="shared" si="75"/>
        <v>6.2644798478700636E-2</v>
      </c>
      <c r="G1165">
        <f t="shared" si="73"/>
        <v>549.6054953940378</v>
      </c>
      <c r="H1165">
        <v>49.851936922749701</v>
      </c>
      <c r="AL1165">
        <f t="shared" si="74"/>
        <v>104.3044162189866</v>
      </c>
    </row>
    <row r="1166" spans="1:38">
      <c r="A1166">
        <v>349200</v>
      </c>
      <c r="B1166" s="3">
        <v>551</v>
      </c>
      <c r="C1166">
        <v>0.40225801820192097</v>
      </c>
      <c r="D1166">
        <f t="shared" si="72"/>
        <v>0.80451603640384195</v>
      </c>
      <c r="E1166">
        <v>61.131734272594798</v>
      </c>
      <c r="F1166">
        <f t="shared" si="75"/>
        <v>6.445700659060094E-2</v>
      </c>
      <c r="G1166">
        <f t="shared" si="73"/>
        <v>550.18560845335321</v>
      </c>
      <c r="H1166">
        <v>49.828110394534399</v>
      </c>
      <c r="AL1166">
        <f t="shared" si="74"/>
        <v>104.42512669646025</v>
      </c>
    </row>
    <row r="1167" spans="1:38">
      <c r="A1167">
        <v>349500</v>
      </c>
      <c r="B1167" s="3">
        <v>551</v>
      </c>
      <c r="C1167">
        <v>0.11977135533058</v>
      </c>
      <c r="D1167">
        <f t="shared" si="72"/>
        <v>0.23954271066116001</v>
      </c>
      <c r="E1167">
        <v>61.194509319470797</v>
      </c>
      <c r="F1167">
        <f t="shared" si="75"/>
        <v>6.2775046875998441E-2</v>
      </c>
      <c r="G1167">
        <f t="shared" si="73"/>
        <v>550.75058387523723</v>
      </c>
      <c r="H1167">
        <v>49.808747008162399</v>
      </c>
      <c r="AL1167">
        <f t="shared" si="74"/>
        <v>104.54271067774701</v>
      </c>
    </row>
    <row r="1168" spans="1:38">
      <c r="A1168">
        <v>349800</v>
      </c>
      <c r="B1168" s="3">
        <v>552</v>
      </c>
      <c r="C1168">
        <v>0.33290617241852399</v>
      </c>
      <c r="D1168">
        <f t="shared" si="72"/>
        <v>0.66581234483704799</v>
      </c>
      <c r="E1168">
        <v>61.258251898520598</v>
      </c>
      <c r="F1168">
        <f t="shared" si="75"/>
        <v>6.3742579049801407E-2</v>
      </c>
      <c r="G1168">
        <f t="shared" si="73"/>
        <v>551.32426708668538</v>
      </c>
      <c r="H1168">
        <v>49.790430526704903</v>
      </c>
      <c r="AL1168">
        <f t="shared" si="74"/>
        <v>104.66213052882394</v>
      </c>
    </row>
    <row r="1169" spans="1:38">
      <c r="A1169">
        <v>350100</v>
      </c>
      <c r="B1169" s="3">
        <v>552</v>
      </c>
      <c r="C1169">
        <v>5.58068161668527E-2</v>
      </c>
      <c r="D1169">
        <f t="shared" si="72"/>
        <v>0.1116136323337054</v>
      </c>
      <c r="E1169">
        <v>61.319829812225599</v>
      </c>
      <c r="F1169">
        <f t="shared" si="75"/>
        <v>6.1577913705001208E-2</v>
      </c>
      <c r="G1169">
        <f t="shared" si="73"/>
        <v>551.87846831003037</v>
      </c>
      <c r="H1169">
        <v>49.776234201935203</v>
      </c>
      <c r="AL1169">
        <f t="shared" si="74"/>
        <v>104.77751751104543</v>
      </c>
    </row>
    <row r="1170" spans="1:38">
      <c r="A1170">
        <v>350400</v>
      </c>
      <c r="B1170" s="3">
        <v>554</v>
      </c>
      <c r="C1170">
        <v>0.66308689163856105</v>
      </c>
      <c r="D1170">
        <f t="shared" si="72"/>
        <v>1.3261737832771221</v>
      </c>
      <c r="E1170">
        <v>61.407091947576298</v>
      </c>
      <c r="F1170">
        <f t="shared" si="75"/>
        <v>8.72621353506986E-2</v>
      </c>
      <c r="G1170">
        <f t="shared" si="73"/>
        <v>552.66382752818663</v>
      </c>
      <c r="H1170">
        <v>49.746248768831698</v>
      </c>
      <c r="AL1170">
        <f t="shared" si="74"/>
        <v>104.94107052535458</v>
      </c>
    </row>
    <row r="1171" spans="1:38">
      <c r="A1171">
        <v>350700</v>
      </c>
      <c r="B1171" s="3">
        <v>552</v>
      </c>
      <c r="C1171">
        <v>-0.55849366743503603</v>
      </c>
      <c r="D1171">
        <f t="shared" si="72"/>
        <v>-1.1169873348700721</v>
      </c>
      <c r="E1171">
        <v>61.4563410377148</v>
      </c>
      <c r="F1171">
        <f t="shared" si="75"/>
        <v>4.9249090138502538E-2</v>
      </c>
      <c r="G1171">
        <f t="shared" si="73"/>
        <v>553.10706933943322</v>
      </c>
      <c r="H1171">
        <v>49.746244592271601</v>
      </c>
      <c r="AL1171">
        <f t="shared" si="74"/>
        <v>105.03339639854848</v>
      </c>
    </row>
    <row r="1172" spans="1:38">
      <c r="A1172">
        <v>351000</v>
      </c>
      <c r="B1172" s="3">
        <v>551</v>
      </c>
      <c r="C1172">
        <v>-0.87208033987841105</v>
      </c>
      <c r="D1172">
        <f t="shared" si="72"/>
        <v>-1.7441606797568221</v>
      </c>
      <c r="E1172">
        <v>61.4149144663198</v>
      </c>
      <c r="F1172">
        <f t="shared" si="75"/>
        <v>4.1426571395000167E-2</v>
      </c>
      <c r="G1172">
        <f t="shared" si="73"/>
        <v>552.73423019687823</v>
      </c>
      <c r="H1172">
        <v>49.802927579387799</v>
      </c>
      <c r="AL1172">
        <f t="shared" si="74"/>
        <v>104.95573423178676</v>
      </c>
    </row>
    <row r="1173" spans="1:38">
      <c r="A1173">
        <v>351300</v>
      </c>
      <c r="B1173" s="3">
        <v>551</v>
      </c>
      <c r="C1173">
        <v>-0.62765661525329097</v>
      </c>
      <c r="D1173">
        <f t="shared" si="72"/>
        <v>-1.2553132305065819</v>
      </c>
      <c r="E1173">
        <v>61.360597480247598</v>
      </c>
      <c r="F1173">
        <f t="shared" si="75"/>
        <v>5.4316986072201701E-2</v>
      </c>
      <c r="G1173">
        <f t="shared" si="73"/>
        <v>552.24537732222836</v>
      </c>
      <c r="H1173">
        <v>49.860437711253901</v>
      </c>
      <c r="AL1173">
        <f t="shared" si="74"/>
        <v>104.85392168391191</v>
      </c>
    </row>
    <row r="1174" spans="1:38">
      <c r="A1174">
        <v>351600</v>
      </c>
      <c r="B1174" s="3">
        <v>553</v>
      </c>
      <c r="C1174">
        <v>0.32523568826530003</v>
      </c>
      <c r="D1174">
        <f t="shared" si="72"/>
        <v>0.65047137653060005</v>
      </c>
      <c r="E1174">
        <v>61.371060091049102</v>
      </c>
      <c r="F1174">
        <f t="shared" si="75"/>
        <v>1.0462610801504013E-2</v>
      </c>
      <c r="G1174">
        <f t="shared" si="73"/>
        <v>552.33954081944194</v>
      </c>
      <c r="H1174">
        <v>49.869023057446903</v>
      </c>
      <c r="AL1174">
        <f t="shared" si="74"/>
        <v>104.87353161176853</v>
      </c>
    </row>
    <row r="1175" spans="1:38">
      <c r="A1175">
        <v>351900</v>
      </c>
      <c r="B1175" s="3">
        <v>570</v>
      </c>
      <c r="C1175">
        <v>6.6939734540272804</v>
      </c>
      <c r="D1175">
        <f t="shared" si="72"/>
        <v>13.387946908054561</v>
      </c>
      <c r="E1175">
        <v>61.844613423374099</v>
      </c>
      <c r="F1175">
        <f t="shared" si="75"/>
        <v>0.47355333232499675</v>
      </c>
      <c r="G1175">
        <f t="shared" si="73"/>
        <v>556.60152081036688</v>
      </c>
      <c r="H1175">
        <v>49.574516278637297</v>
      </c>
      <c r="AL1175">
        <f t="shared" si="74"/>
        <v>105.7617764367635</v>
      </c>
    </row>
    <row r="1176" spans="1:38">
      <c r="A1176">
        <v>352200</v>
      </c>
      <c r="B1176" s="3">
        <v>584</v>
      </c>
      <c r="C1176">
        <v>9.0087353045029506</v>
      </c>
      <c r="D1176">
        <f t="shared" si="72"/>
        <v>18.017470609005901</v>
      </c>
      <c r="E1176">
        <v>62.885742732846602</v>
      </c>
      <c r="F1176">
        <f t="shared" si="75"/>
        <v>1.0411293094725025</v>
      </c>
      <c r="G1176">
        <f t="shared" si="73"/>
        <v>565.97168459561942</v>
      </c>
      <c r="H1176">
        <v>48.9550554174211</v>
      </c>
      <c r="AL1176">
        <f t="shared" si="74"/>
        <v>107.7192363762498</v>
      </c>
    </row>
    <row r="1177" spans="1:38">
      <c r="A1177">
        <v>352500</v>
      </c>
      <c r="B1177" s="3">
        <v>585</v>
      </c>
      <c r="C1177">
        <v>4.9156732160228902</v>
      </c>
      <c r="D1177">
        <f t="shared" si="72"/>
        <v>9.8313464320457804</v>
      </c>
      <c r="E1177">
        <v>63.906417661175901</v>
      </c>
      <c r="F1177">
        <f t="shared" si="75"/>
        <v>1.0206749283292993</v>
      </c>
      <c r="G1177">
        <f t="shared" si="73"/>
        <v>575.15775895058312</v>
      </c>
      <c r="H1177">
        <v>48.426221406642398</v>
      </c>
      <c r="AL1177">
        <f t="shared" si="74"/>
        <v>109.64439375980862</v>
      </c>
    </row>
    <row r="1178" spans="1:38">
      <c r="A1178">
        <v>352800</v>
      </c>
      <c r="B1178" s="3">
        <v>587</v>
      </c>
      <c r="C1178">
        <v>2.6171355344618399</v>
      </c>
      <c r="D1178">
        <f t="shared" si="72"/>
        <v>5.2342710689236798</v>
      </c>
      <c r="E1178">
        <v>64.639391269985097</v>
      </c>
      <c r="F1178">
        <f t="shared" si="75"/>
        <v>0.73297360880919626</v>
      </c>
      <c r="G1178">
        <f t="shared" si="73"/>
        <v>581.75452142986592</v>
      </c>
      <c r="H1178">
        <v>48.140564186548801</v>
      </c>
      <c r="AL1178">
        <f t="shared" si="74"/>
        <v>111.03065915789577</v>
      </c>
    </row>
    <row r="1179" spans="1:38">
      <c r="A1179">
        <v>353100</v>
      </c>
      <c r="B1179" s="3">
        <v>585</v>
      </c>
      <c r="C1179">
        <v>-0.44541154764351998</v>
      </c>
      <c r="D1179">
        <f t="shared" si="72"/>
        <v>-0.89082309528703996</v>
      </c>
      <c r="E1179">
        <v>65.097726467453697</v>
      </c>
      <c r="F1179">
        <f t="shared" si="75"/>
        <v>0.45833519746859963</v>
      </c>
      <c r="G1179">
        <f t="shared" si="73"/>
        <v>585.87953820708321</v>
      </c>
      <c r="H1179">
        <v>48.066111973390399</v>
      </c>
      <c r="AL1179">
        <f t="shared" si="74"/>
        <v>111.8991005927971</v>
      </c>
    </row>
    <row r="1180" spans="1:38">
      <c r="A1180">
        <v>353400</v>
      </c>
      <c r="B1180" s="3">
        <v>585</v>
      </c>
      <c r="C1180">
        <v>-1.4874715468158399</v>
      </c>
      <c r="D1180">
        <f t="shared" si="72"/>
        <v>-2.9749430936316799</v>
      </c>
      <c r="E1180">
        <v>65.329278748823796</v>
      </c>
      <c r="F1180">
        <f t="shared" si="75"/>
        <v>0.23155228137009942</v>
      </c>
      <c r="G1180">
        <f t="shared" si="73"/>
        <v>587.96350873941412</v>
      </c>
      <c r="H1180">
        <v>48.144727738589403</v>
      </c>
      <c r="AL1180">
        <f t="shared" si="74"/>
        <v>112.33830691507991</v>
      </c>
    </row>
    <row r="1181" spans="1:38">
      <c r="A1181">
        <v>353700</v>
      </c>
      <c r="B1181" s="3">
        <v>584</v>
      </c>
      <c r="C1181">
        <v>-2.43139808612974</v>
      </c>
      <c r="D1181">
        <f t="shared" si="72"/>
        <v>-4.8627961722594799</v>
      </c>
      <c r="E1181">
        <v>65.427927513533405</v>
      </c>
      <c r="F1181">
        <f t="shared" si="75"/>
        <v>9.8648764709608372E-2</v>
      </c>
      <c r="G1181">
        <f t="shared" si="73"/>
        <v>588.85134762180064</v>
      </c>
      <c r="H1181">
        <v>48.300223262811699</v>
      </c>
      <c r="AL1181">
        <f t="shared" si="74"/>
        <v>112.52551828252949</v>
      </c>
    </row>
    <row r="1182" spans="1:38">
      <c r="A1182">
        <v>354000</v>
      </c>
      <c r="B1182" s="3">
        <v>585</v>
      </c>
      <c r="C1182">
        <v>-2.1012591046910201</v>
      </c>
      <c r="D1182">
        <f t="shared" si="72"/>
        <v>-4.2025182093820401</v>
      </c>
      <c r="E1182">
        <v>65.465666505560193</v>
      </c>
      <c r="F1182">
        <f t="shared" si="75"/>
        <v>3.7738992026788765E-2</v>
      </c>
      <c r="G1182">
        <f t="shared" si="73"/>
        <v>589.19099855004174</v>
      </c>
      <c r="H1182">
        <v>48.4754160749834</v>
      </c>
      <c r="AL1182">
        <f t="shared" si="74"/>
        <v>112.59715276527575</v>
      </c>
    </row>
    <row r="1183" spans="1:38">
      <c r="A1183">
        <v>354300</v>
      </c>
      <c r="B1183" s="3">
        <v>589</v>
      </c>
      <c r="C1183">
        <v>-0.62883921830655198</v>
      </c>
      <c r="D1183">
        <f t="shared" si="72"/>
        <v>-1.257678436613104</v>
      </c>
      <c r="E1183">
        <v>65.582892587573298</v>
      </c>
      <c r="F1183">
        <f t="shared" si="75"/>
        <v>0.11722608201310436</v>
      </c>
      <c r="G1183">
        <f t="shared" si="73"/>
        <v>590.24603328815965</v>
      </c>
      <c r="H1183">
        <v>48.576795625088302</v>
      </c>
      <c r="AL1183">
        <f t="shared" si="74"/>
        <v>112.81971924673704</v>
      </c>
    </row>
    <row r="1184" spans="1:38">
      <c r="A1184">
        <v>354600</v>
      </c>
      <c r="B1184" s="3">
        <v>605</v>
      </c>
      <c r="C1184">
        <v>4.9700299202716396</v>
      </c>
      <c r="D1184">
        <f t="shared" si="72"/>
        <v>9.9400598405432792</v>
      </c>
      <c r="E1184">
        <v>66.116417719804105</v>
      </c>
      <c r="F1184">
        <f t="shared" si="75"/>
        <v>0.53352513223080678</v>
      </c>
      <c r="G1184">
        <f t="shared" si="73"/>
        <v>595.04775947823691</v>
      </c>
      <c r="H1184">
        <v>48.389544474027602</v>
      </c>
      <c r="AL1184">
        <f t="shared" si="74"/>
        <v>113.83369016231387</v>
      </c>
    </row>
    <row r="1185" spans="1:38">
      <c r="A1185">
        <v>354900</v>
      </c>
      <c r="B1185" s="3">
        <v>593</v>
      </c>
      <c r="C1185">
        <v>-2.8076594745066901</v>
      </c>
      <c r="D1185">
        <f t="shared" si="72"/>
        <v>-5.6153189490133801</v>
      </c>
      <c r="E1185">
        <v>66.511526768489006</v>
      </c>
      <c r="F1185">
        <f t="shared" si="75"/>
        <v>0.39510904868490115</v>
      </c>
      <c r="G1185">
        <f t="shared" si="73"/>
        <v>598.60374091640108</v>
      </c>
      <c r="H1185">
        <v>48.330602564484501</v>
      </c>
      <c r="AL1185">
        <f t="shared" si="74"/>
        <v>114.58567267638274</v>
      </c>
    </row>
    <row r="1186" spans="1:38">
      <c r="A1186">
        <v>355200</v>
      </c>
      <c r="B1186" s="3">
        <v>588</v>
      </c>
      <c r="C1186">
        <v>-4.6428155161697298</v>
      </c>
      <c r="D1186">
        <f t="shared" si="72"/>
        <v>-9.2856310323394595</v>
      </c>
      <c r="E1186">
        <v>66.363767567094797</v>
      </c>
      <c r="F1186">
        <f t="shared" si="75"/>
        <v>0.14775920139420862</v>
      </c>
      <c r="G1186">
        <f t="shared" si="73"/>
        <v>597.27390810385316</v>
      </c>
      <c r="H1186">
        <v>48.626212426578199</v>
      </c>
      <c r="AL1186">
        <f t="shared" si="74"/>
        <v>114.30434637632771</v>
      </c>
    </row>
    <row r="1187" spans="1:38">
      <c r="A1187">
        <v>355500</v>
      </c>
      <c r="B1187" s="3">
        <v>589</v>
      </c>
      <c r="C1187">
        <v>-3.1821203576907902</v>
      </c>
      <c r="D1187">
        <f t="shared" si="72"/>
        <v>-6.3642407153815803</v>
      </c>
      <c r="E1187">
        <v>66.150271107855104</v>
      </c>
      <c r="F1187">
        <f t="shared" si="75"/>
        <v>0.21349645923969263</v>
      </c>
      <c r="G1187">
        <f t="shared" si="73"/>
        <v>595.35243997069597</v>
      </c>
      <c r="H1187">
        <v>48.925646557223203</v>
      </c>
      <c r="AL1187">
        <f t="shared" si="74"/>
        <v>113.89808510500313</v>
      </c>
    </row>
    <row r="1188" spans="1:38">
      <c r="A1188">
        <v>355800</v>
      </c>
      <c r="B1188" s="3">
        <v>587</v>
      </c>
      <c r="C1188">
        <v>-3.31171222040413</v>
      </c>
      <c r="D1188">
        <f t="shared" si="72"/>
        <v>-6.6234244408082601</v>
      </c>
      <c r="E1188">
        <v>65.956864769350403</v>
      </c>
      <c r="F1188">
        <f t="shared" si="75"/>
        <v>0.19340633850470113</v>
      </c>
      <c r="G1188">
        <f t="shared" si="73"/>
        <v>593.61178292415366</v>
      </c>
      <c r="H1188">
        <v>49.178495879662101</v>
      </c>
      <c r="AL1188">
        <f t="shared" si="74"/>
        <v>113.53028336655947</v>
      </c>
    </row>
    <row r="1189" spans="1:38">
      <c r="A1189">
        <v>356100</v>
      </c>
      <c r="B1189" s="3">
        <v>587</v>
      </c>
      <c r="C1189">
        <v>-2.4462719579480399</v>
      </c>
      <c r="D1189">
        <f t="shared" si="72"/>
        <v>-4.8925439158960797</v>
      </c>
      <c r="E1189">
        <v>65.764547326221702</v>
      </c>
      <c r="F1189">
        <f t="shared" si="75"/>
        <v>0.19231744312870092</v>
      </c>
      <c r="G1189">
        <f t="shared" si="73"/>
        <v>591.88092593599526</v>
      </c>
      <c r="H1189">
        <v>49.399518142461702</v>
      </c>
      <c r="AL1189">
        <f t="shared" si="74"/>
        <v>113.16476932759896</v>
      </c>
    </row>
    <row r="1190" spans="1:38">
      <c r="A1190">
        <v>356400</v>
      </c>
      <c r="B1190" s="3">
        <v>585</v>
      </c>
      <c r="C1190">
        <v>-2.5820978190549799</v>
      </c>
      <c r="D1190">
        <f t="shared" si="72"/>
        <v>-5.1641956381099599</v>
      </c>
      <c r="E1190">
        <v>65.572523086300393</v>
      </c>
      <c r="F1190">
        <f t="shared" si="75"/>
        <v>0.19202423992130946</v>
      </c>
      <c r="G1190">
        <f t="shared" si="73"/>
        <v>590.15270777670355</v>
      </c>
      <c r="H1190">
        <v>49.5954321674186</v>
      </c>
      <c r="AL1190">
        <f t="shared" si="74"/>
        <v>112.80002837896598</v>
      </c>
    </row>
    <row r="1191" spans="1:38">
      <c r="A1191">
        <v>356700</v>
      </c>
      <c r="B1191" s="3">
        <v>604</v>
      </c>
      <c r="C1191">
        <v>5.6491237498549802</v>
      </c>
      <c r="D1191">
        <f t="shared" si="72"/>
        <v>11.29824749970996</v>
      </c>
      <c r="E1191">
        <v>65.854399255972197</v>
      </c>
      <c r="F1191">
        <f t="shared" si="75"/>
        <v>0.28187616967180418</v>
      </c>
      <c r="G1191">
        <f t="shared" si="73"/>
        <v>592.6895933037498</v>
      </c>
      <c r="H1191">
        <v>49.449163955200703</v>
      </c>
      <c r="AL1191">
        <f t="shared" si="74"/>
        <v>113.33551288103392</v>
      </c>
    </row>
    <row r="1192" spans="1:38">
      <c r="A1192">
        <v>357000</v>
      </c>
      <c r="B1192" s="3">
        <v>657</v>
      </c>
      <c r="C1192">
        <v>23.612513474704599</v>
      </c>
      <c r="D1192">
        <f t="shared" si="72"/>
        <v>47.225026949409198</v>
      </c>
      <c r="E1192">
        <v>67.751226054671406</v>
      </c>
      <c r="F1192">
        <f t="shared" si="75"/>
        <v>1.8968267986992089</v>
      </c>
      <c r="G1192">
        <f t="shared" si="73"/>
        <v>609.76103449204265</v>
      </c>
      <c r="H1192">
        <v>48.248365956539601</v>
      </c>
      <c r="AL1192">
        <f t="shared" si="74"/>
        <v>116.95102974365848</v>
      </c>
    </row>
    <row r="1193" spans="1:38">
      <c r="A1193">
        <v>357300</v>
      </c>
      <c r="B1193" s="3">
        <v>660</v>
      </c>
      <c r="C1193">
        <v>13.904209114578601</v>
      </c>
      <c r="D1193">
        <f t="shared" si="72"/>
        <v>27.808418229157201</v>
      </c>
      <c r="E1193">
        <v>70.242000955829397</v>
      </c>
      <c r="F1193">
        <f t="shared" si="75"/>
        <v>2.4907749011579909</v>
      </c>
      <c r="G1193">
        <f t="shared" si="73"/>
        <v>632.17800860246462</v>
      </c>
      <c r="H1193">
        <v>46.8148589543718</v>
      </c>
      <c r="AL1193">
        <f t="shared" si="74"/>
        <v>121.73062361276783</v>
      </c>
    </row>
    <row r="1194" spans="1:38">
      <c r="A1194">
        <v>357600</v>
      </c>
      <c r="B1194" s="3">
        <v>660</v>
      </c>
      <c r="C1194">
        <v>6.2236311840475098</v>
      </c>
      <c r="D1194">
        <f t="shared" si="72"/>
        <v>12.44726236809502</v>
      </c>
      <c r="E1194">
        <v>71.948721617333007</v>
      </c>
      <c r="F1194">
        <f t="shared" si="75"/>
        <v>1.7067206615036099</v>
      </c>
      <c r="G1194">
        <f t="shared" si="73"/>
        <v>647.53849455599709</v>
      </c>
      <c r="H1194">
        <v>46.054680578242703</v>
      </c>
      <c r="AL1194">
        <f t="shared" si="74"/>
        <v>125.02663218482752</v>
      </c>
    </row>
    <row r="1195" spans="1:38">
      <c r="A1195">
        <v>357900</v>
      </c>
      <c r="B1195" s="3">
        <v>659</v>
      </c>
      <c r="C1195">
        <v>0.86305710314407602</v>
      </c>
      <c r="D1195">
        <f t="shared" si="72"/>
        <v>1.726114206288152</v>
      </c>
      <c r="E1195">
        <v>73.028796561131898</v>
      </c>
      <c r="F1195">
        <f t="shared" si="75"/>
        <v>1.0800749437988912</v>
      </c>
      <c r="G1195">
        <f t="shared" si="73"/>
        <v>657.2591690501871</v>
      </c>
      <c r="H1195">
        <v>45.795702674685202</v>
      </c>
      <c r="AL1195">
        <f t="shared" si="74"/>
        <v>127.12126888717474</v>
      </c>
    </row>
    <row r="1196" spans="1:38">
      <c r="A1196">
        <v>358200</v>
      </c>
      <c r="B1196" s="3">
        <v>656</v>
      </c>
      <c r="C1196">
        <v>-3.24980877273868</v>
      </c>
      <c r="D1196">
        <f t="shared" si="72"/>
        <v>-6.4996175454773599</v>
      </c>
      <c r="E1196">
        <v>73.609408921976097</v>
      </c>
      <c r="F1196">
        <f t="shared" si="75"/>
        <v>0.58061236084419932</v>
      </c>
      <c r="G1196">
        <f t="shared" si="73"/>
        <v>662.48468029778485</v>
      </c>
      <c r="H1196">
        <v>45.901502923422903</v>
      </c>
      <c r="AL1196">
        <f t="shared" si="74"/>
        <v>128.25009572895303</v>
      </c>
    </row>
    <row r="1197" spans="1:38">
      <c r="A1197">
        <v>358500</v>
      </c>
      <c r="B1197" s="3">
        <v>657</v>
      </c>
      <c r="C1197">
        <v>-4.05210003722667</v>
      </c>
      <c r="D1197">
        <f t="shared" si="72"/>
        <v>-8.10420007445334</v>
      </c>
      <c r="E1197">
        <v>73.898777118005398</v>
      </c>
      <c r="F1197">
        <f t="shared" si="75"/>
        <v>0.28936819602930086</v>
      </c>
      <c r="G1197">
        <f t="shared" si="73"/>
        <v>665.08899406204864</v>
      </c>
      <c r="H1197">
        <v>46.188040492685701</v>
      </c>
      <c r="AL1197">
        <f t="shared" si="74"/>
        <v>128.81342174247038</v>
      </c>
    </row>
    <row r="1198" spans="1:38">
      <c r="A1198">
        <v>358800</v>
      </c>
      <c r="B1198" s="3">
        <v>656</v>
      </c>
      <c r="C1198">
        <v>-5.1416808629609401</v>
      </c>
      <c r="D1198">
        <f t="shared" si="72"/>
        <v>-10.28336172592188</v>
      </c>
      <c r="E1198">
        <v>74.029794629179094</v>
      </c>
      <c r="F1198">
        <f t="shared" si="75"/>
        <v>0.13101751117369531</v>
      </c>
      <c r="G1198">
        <f t="shared" si="73"/>
        <v>666.2681516626119</v>
      </c>
      <c r="H1198">
        <v>46.548917617553499</v>
      </c>
      <c r="AL1198">
        <f t="shared" si="74"/>
        <v>129.06864046736897</v>
      </c>
    </row>
    <row r="1199" spans="1:38">
      <c r="A1199">
        <v>359100</v>
      </c>
      <c r="B1199" s="3">
        <v>657</v>
      </c>
      <c r="C1199">
        <v>-4.7817897227187496</v>
      </c>
      <c r="D1199">
        <f t="shared" si="72"/>
        <v>-9.5635794454374992</v>
      </c>
      <c r="E1199">
        <v>74.060921019800901</v>
      </c>
      <c r="F1199">
        <f t="shared" si="75"/>
        <v>3.1126390621807332E-2</v>
      </c>
      <c r="G1199">
        <f t="shared" si="73"/>
        <v>666.54828917820805</v>
      </c>
      <c r="H1199">
        <v>46.933595472371302</v>
      </c>
      <c r="AL1199">
        <f t="shared" si="74"/>
        <v>129.12928863138487</v>
      </c>
    </row>
    <row r="1200" spans="1:38">
      <c r="A1200">
        <v>359400</v>
      </c>
      <c r="B1200" s="3">
        <v>659</v>
      </c>
      <c r="C1200">
        <v>-3.9375705383916602</v>
      </c>
      <c r="D1200">
        <f t="shared" si="72"/>
        <v>-7.8751410767833203</v>
      </c>
      <c r="E1200">
        <v>74.095533738139594</v>
      </c>
      <c r="F1200">
        <f t="shared" si="75"/>
        <v>3.4612718338692616E-2</v>
      </c>
      <c r="G1200">
        <f t="shared" si="73"/>
        <v>666.85980364325633</v>
      </c>
      <c r="H1200">
        <v>47.269953650012503</v>
      </c>
      <c r="AL1200">
        <f t="shared" si="74"/>
        <v>129.19673637922872</v>
      </c>
    </row>
    <row r="1201" spans="1:38">
      <c r="A1201">
        <v>359700</v>
      </c>
      <c r="B1201" s="3">
        <v>661</v>
      </c>
      <c r="C1201">
        <v>-3.2284793999732502</v>
      </c>
      <c r="D1201">
        <f t="shared" si="72"/>
        <v>-6.4569587999465003</v>
      </c>
      <c r="E1201">
        <v>74.1601767980315</v>
      </c>
      <c r="F1201">
        <f t="shared" si="75"/>
        <v>6.4643059891906773E-2</v>
      </c>
      <c r="G1201">
        <f t="shared" si="73"/>
        <v>667.44159118228345</v>
      </c>
      <c r="H1201">
        <v>47.546358012244703</v>
      </c>
      <c r="AL1201">
        <f t="shared" si="74"/>
        <v>129.32272123355943</v>
      </c>
    </row>
    <row r="1202" spans="1:38">
      <c r="A1202">
        <v>360000</v>
      </c>
      <c r="B1202" s="3">
        <v>660</v>
      </c>
      <c r="C1202">
        <v>-3.81950773192243</v>
      </c>
      <c r="D1202">
        <f t="shared" si="72"/>
        <v>-7.63901546384486</v>
      </c>
      <c r="E1202">
        <v>74.180414432062705</v>
      </c>
      <c r="F1202">
        <f t="shared" si="75"/>
        <v>2.0237634031204266E-2</v>
      </c>
      <c r="G1202">
        <f t="shared" si="73"/>
        <v>667.6237298885643</v>
      </c>
      <c r="H1202">
        <v>47.8221865108817</v>
      </c>
      <c r="AL1202">
        <f t="shared" si="74"/>
        <v>129.36216800668947</v>
      </c>
    </row>
    <row r="1203" spans="1:38">
      <c r="A1203">
        <v>360300</v>
      </c>
      <c r="B1203" s="3">
        <v>659</v>
      </c>
      <c r="C1203">
        <v>-4.0033630979373704</v>
      </c>
      <c r="D1203">
        <f t="shared" si="72"/>
        <v>-8.0067261958747409</v>
      </c>
      <c r="E1203">
        <v>74.110163534527999</v>
      </c>
      <c r="F1203">
        <f t="shared" si="75"/>
        <v>7.0250897534705814E-2</v>
      </c>
      <c r="G1203">
        <f t="shared" si="73"/>
        <v>666.99147181075205</v>
      </c>
      <c r="H1203">
        <v>48.126835438729898</v>
      </c>
      <c r="AL1203">
        <f t="shared" si="74"/>
        <v>129.22524670109587</v>
      </c>
    </row>
    <row r="1204" spans="1:38">
      <c r="A1204">
        <v>360600</v>
      </c>
      <c r="B1204" s="3">
        <v>661</v>
      </c>
      <c r="C1204">
        <v>-2.7437099748895801</v>
      </c>
      <c r="D1204">
        <f t="shared" si="72"/>
        <v>-5.4874199497791603</v>
      </c>
      <c r="E1204">
        <v>74.052455718428703</v>
      </c>
      <c r="F1204">
        <f t="shared" si="75"/>
        <v>5.7707816099295428E-2</v>
      </c>
      <c r="G1204">
        <f t="shared" si="73"/>
        <v>666.47210146585837</v>
      </c>
      <c r="H1204">
        <v>48.385192091283898</v>
      </c>
      <c r="AL1204">
        <f t="shared" si="74"/>
        <v>129.11279386799998</v>
      </c>
    </row>
    <row r="1205" spans="1:38">
      <c r="A1205">
        <v>360900</v>
      </c>
      <c r="B1205" s="3">
        <v>661</v>
      </c>
      <c r="C1205">
        <v>-2.6231114209117901</v>
      </c>
      <c r="D1205">
        <f t="shared" si="72"/>
        <v>-5.2462228418235801</v>
      </c>
      <c r="E1205">
        <v>74.025664412486606</v>
      </c>
      <c r="F1205">
        <f t="shared" si="75"/>
        <v>2.6791305942097665E-2</v>
      </c>
      <c r="G1205">
        <f t="shared" si="73"/>
        <v>666.23097971237939</v>
      </c>
      <c r="H1205">
        <v>48.593440396189301</v>
      </c>
      <c r="AL1205">
        <f t="shared" si="74"/>
        <v>129.06059337938203</v>
      </c>
    </row>
    <row r="1206" spans="1:38">
      <c r="A1206">
        <v>361200</v>
      </c>
      <c r="B1206" s="3">
        <v>661</v>
      </c>
      <c r="C1206">
        <v>-2.4238724492938499</v>
      </c>
      <c r="D1206">
        <f t="shared" si="72"/>
        <v>-4.8477448985876999</v>
      </c>
      <c r="E1206">
        <v>73.981391406677901</v>
      </c>
      <c r="F1206">
        <f t="shared" si="75"/>
        <v>4.4273005808705079E-2</v>
      </c>
      <c r="G1206">
        <f t="shared" si="73"/>
        <v>665.83252266010106</v>
      </c>
      <c r="H1206">
        <v>48.789012062481497</v>
      </c>
      <c r="AL1206">
        <f t="shared" si="74"/>
        <v>128.97434054677981</v>
      </c>
    </row>
    <row r="1207" spans="1:38">
      <c r="A1207">
        <v>361500</v>
      </c>
      <c r="B1207" s="3">
        <v>659</v>
      </c>
      <c r="C1207">
        <v>-2.9736748049406301</v>
      </c>
      <c r="D1207">
        <f t="shared" si="72"/>
        <v>-5.9473496098812602</v>
      </c>
      <c r="E1207">
        <v>73.881359474764807</v>
      </c>
      <c r="F1207">
        <f t="shared" si="75"/>
        <v>0.10003193191309379</v>
      </c>
      <c r="G1207">
        <f t="shared" si="73"/>
        <v>664.9322352728833</v>
      </c>
      <c r="H1207">
        <v>49.000519529484201</v>
      </c>
      <c r="AL1207">
        <f t="shared" si="74"/>
        <v>128.77950018461542</v>
      </c>
    </row>
    <row r="1208" spans="1:38">
      <c r="A1208">
        <v>361800</v>
      </c>
      <c r="B1208" s="3">
        <v>653</v>
      </c>
      <c r="C1208">
        <v>-4.7475319200336203</v>
      </c>
      <c r="D1208">
        <f t="shared" si="72"/>
        <v>-9.4950638400672407</v>
      </c>
      <c r="E1208">
        <v>73.608910748261195</v>
      </c>
      <c r="F1208">
        <f t="shared" si="75"/>
        <v>0.27244872650361174</v>
      </c>
      <c r="G1208">
        <f t="shared" si="73"/>
        <v>662.48019673435078</v>
      </c>
      <c r="H1208">
        <v>49.3060704815748</v>
      </c>
      <c r="AL1208">
        <f t="shared" si="74"/>
        <v>128.24912633420001</v>
      </c>
    </row>
    <row r="1209" spans="1:38">
      <c r="A1209">
        <v>362100</v>
      </c>
      <c r="B1209" s="3">
        <v>637</v>
      </c>
      <c r="C1209">
        <v>-9.5516054433752107</v>
      </c>
      <c r="D1209">
        <f t="shared" si="72"/>
        <v>-19.103210886750421</v>
      </c>
      <c r="E1209">
        <v>72.8987735551828</v>
      </c>
      <c r="F1209">
        <f t="shared" si="75"/>
        <v>0.71013719307839551</v>
      </c>
      <c r="G1209">
        <f t="shared" si="73"/>
        <v>656.08896199664514</v>
      </c>
      <c r="H1209">
        <v>49.876270221450397</v>
      </c>
      <c r="AL1209">
        <f t="shared" si="74"/>
        <v>126.86874831297588</v>
      </c>
    </row>
    <row r="1210" spans="1:38">
      <c r="A1210">
        <v>362400</v>
      </c>
      <c r="B1210" s="3">
        <v>637</v>
      </c>
      <c r="C1210">
        <v>-5.7439924175960302</v>
      </c>
      <c r="D1210">
        <f t="shared" si="72"/>
        <v>-11.48798483519206</v>
      </c>
      <c r="E1210">
        <v>72.052627337034195</v>
      </c>
      <c r="F1210">
        <f t="shared" si="75"/>
        <v>0.84614621814860413</v>
      </c>
      <c r="G1210">
        <f t="shared" si="73"/>
        <v>648.47364603330777</v>
      </c>
      <c r="H1210">
        <v>50.458283562390697</v>
      </c>
      <c r="AL1210">
        <f t="shared" si="74"/>
        <v>125.2278444748188</v>
      </c>
    </row>
    <row r="1211" spans="1:38">
      <c r="A1211">
        <v>362700</v>
      </c>
      <c r="B1211" s="3">
        <v>635</v>
      </c>
      <c r="C1211">
        <v>-3.90192990232423</v>
      </c>
      <c r="D1211">
        <f t="shared" si="72"/>
        <v>-7.80385980464846</v>
      </c>
      <c r="E1211">
        <v>71.421097327535193</v>
      </c>
      <c r="F1211">
        <f t="shared" si="75"/>
        <v>0.63153000949900218</v>
      </c>
      <c r="G1211">
        <f t="shared" si="73"/>
        <v>642.78987594781677</v>
      </c>
      <c r="H1211">
        <v>50.827165945936798</v>
      </c>
      <c r="AL1211">
        <f t="shared" si="74"/>
        <v>124.0058679848667</v>
      </c>
    </row>
    <row r="1212" spans="1:38">
      <c r="A1212">
        <v>363000</v>
      </c>
      <c r="B1212" s="3">
        <v>635</v>
      </c>
      <c r="C1212">
        <v>-1.79222284310331</v>
      </c>
      <c r="D1212">
        <f t="shared" si="72"/>
        <v>-3.5844456862066201</v>
      </c>
      <c r="E1212">
        <v>70.952291080390395</v>
      </c>
      <c r="F1212">
        <f t="shared" si="75"/>
        <v>0.46880624714479779</v>
      </c>
      <c r="G1212">
        <f t="shared" si="73"/>
        <v>638.57061972351357</v>
      </c>
      <c r="H1212">
        <v>51.041755232377497</v>
      </c>
      <c r="AL1212">
        <f t="shared" si="74"/>
        <v>123.10026177117604</v>
      </c>
    </row>
    <row r="1213" spans="1:38">
      <c r="A1213">
        <v>363300</v>
      </c>
      <c r="B1213" s="3">
        <v>637</v>
      </c>
      <c r="C1213">
        <v>0.37452125448303097</v>
      </c>
      <c r="D1213">
        <f t="shared" si="72"/>
        <v>0.74904250896606195</v>
      </c>
      <c r="E1213">
        <v>70.693021627679997</v>
      </c>
      <c r="F1213">
        <f t="shared" si="75"/>
        <v>0.2592694527103987</v>
      </c>
      <c r="G1213">
        <f t="shared" si="73"/>
        <v>636.23719464911994</v>
      </c>
      <c r="H1213">
        <v>51.089994242650597</v>
      </c>
      <c r="AL1213">
        <f t="shared" si="74"/>
        <v>122.59997572454263</v>
      </c>
    </row>
    <row r="1214" spans="1:38">
      <c r="A1214">
        <v>363600</v>
      </c>
      <c r="B1214" s="3">
        <v>636</v>
      </c>
      <c r="C1214">
        <v>0.50604711341908104</v>
      </c>
      <c r="D1214">
        <f t="shared" si="72"/>
        <v>1.0120942268381621</v>
      </c>
      <c r="E1214">
        <v>70.552699369730206</v>
      </c>
      <c r="F1214">
        <f t="shared" si="75"/>
        <v>0.1403222579497907</v>
      </c>
      <c r="G1214">
        <f t="shared" si="73"/>
        <v>634.9742943275719</v>
      </c>
      <c r="H1214">
        <v>51.055337806521997</v>
      </c>
      <c r="AL1214">
        <f t="shared" si="74"/>
        <v>122.32937403249235</v>
      </c>
    </row>
    <row r="1215" spans="1:38">
      <c r="A1215">
        <v>363900</v>
      </c>
      <c r="B1215" s="3">
        <v>635</v>
      </c>
      <c r="C1215">
        <v>0.56220414913541095</v>
      </c>
      <c r="D1215">
        <f t="shared" si="72"/>
        <v>1.1244082982708219</v>
      </c>
      <c r="E1215">
        <v>70.429115245504093</v>
      </c>
      <c r="F1215">
        <f t="shared" si="75"/>
        <v>0.12358412422611309</v>
      </c>
      <c r="G1215">
        <f t="shared" si="73"/>
        <v>633.86203720953688</v>
      </c>
      <c r="H1215">
        <v>51.0136315457328</v>
      </c>
      <c r="AL1215">
        <f t="shared" si="74"/>
        <v>122.09114604530811</v>
      </c>
    </row>
    <row r="1216" spans="1:38">
      <c r="A1216">
        <v>364200</v>
      </c>
      <c r="B1216" s="3">
        <v>635</v>
      </c>
      <c r="C1216">
        <v>0.96180514691345997</v>
      </c>
      <c r="D1216">
        <f t="shared" si="72"/>
        <v>1.9236102938269199</v>
      </c>
      <c r="E1216">
        <v>70.340316242654893</v>
      </c>
      <c r="F1216">
        <f t="shared" si="75"/>
        <v>8.8799002849199837E-2</v>
      </c>
      <c r="G1216">
        <f t="shared" si="73"/>
        <v>633.06284618389407</v>
      </c>
      <c r="H1216">
        <v>50.953111239622203</v>
      </c>
      <c r="AL1216">
        <f t="shared" si="74"/>
        <v>121.92002704688953</v>
      </c>
    </row>
    <row r="1217" spans="1:38">
      <c r="A1217">
        <v>364500</v>
      </c>
      <c r="B1217" s="3">
        <v>636</v>
      </c>
      <c r="C1217">
        <v>1.5517972880432001</v>
      </c>
      <c r="D1217">
        <f t="shared" si="72"/>
        <v>3.1035945760864001</v>
      </c>
      <c r="E1217">
        <v>70.320315696892095</v>
      </c>
      <c r="F1217">
        <f t="shared" si="75"/>
        <v>2.0000545762798083E-2</v>
      </c>
      <c r="G1217">
        <f t="shared" si="73"/>
        <v>632.88284127202883</v>
      </c>
      <c r="H1217">
        <v>50.853494898454102</v>
      </c>
      <c r="AL1217">
        <f t="shared" si="74"/>
        <v>121.88149161125997</v>
      </c>
    </row>
    <row r="1218" spans="1:38">
      <c r="A1218">
        <v>364800</v>
      </c>
      <c r="B1218" s="3">
        <v>636</v>
      </c>
      <c r="C1218">
        <v>1.4451442806502299</v>
      </c>
      <c r="D1218">
        <f t="shared" ref="D1218:D1281" si="76">C1218*$K$3</f>
        <v>2.8902885613004599</v>
      </c>
      <c r="E1218">
        <v>70.344018525311796</v>
      </c>
      <c r="F1218">
        <f t="shared" si="75"/>
        <v>2.370282841970095E-2</v>
      </c>
      <c r="G1218">
        <f t="shared" si="73"/>
        <v>633.09616672780612</v>
      </c>
      <c r="H1218">
        <v>50.737288884992701</v>
      </c>
      <c r="AL1218">
        <f t="shared" si="74"/>
        <v>121.92716056262302</v>
      </c>
    </row>
    <row r="1219" spans="1:38">
      <c r="A1219">
        <v>365100</v>
      </c>
      <c r="B1219" s="3">
        <v>636</v>
      </c>
      <c r="C1219">
        <v>1.3099766130355099</v>
      </c>
      <c r="D1219">
        <f t="shared" si="76"/>
        <v>2.6199532260710199</v>
      </c>
      <c r="E1219">
        <v>70.374054317792101</v>
      </c>
      <c r="F1219">
        <f t="shared" si="75"/>
        <v>3.003579248030519E-2</v>
      </c>
      <c r="G1219">
        <f t="shared" ref="G1219:G1282" si="77">E1219*$J$3</f>
        <v>633.36648886012892</v>
      </c>
      <c r="H1219">
        <v>50.630580232598902</v>
      </c>
      <c r="AL1219">
        <f t="shared" ref="AL1219:AL1282" si="78">$AE$26*E1219^2+$AF$26*E1219+$AG$26</f>
        <v>121.98503614638484</v>
      </c>
    </row>
    <row r="1220" spans="1:38">
      <c r="A1220">
        <v>365400</v>
      </c>
      <c r="B1220" s="3">
        <v>635</v>
      </c>
      <c r="C1220">
        <v>0.77178995281862395</v>
      </c>
      <c r="D1220">
        <f t="shared" si="76"/>
        <v>1.5435799056372479</v>
      </c>
      <c r="E1220">
        <v>70.382543206458195</v>
      </c>
      <c r="F1220">
        <f t="shared" ref="F1220:F1283" si="79">ABS(E1220-E1219)</f>
        <v>8.4888886660934304E-3</v>
      </c>
      <c r="G1220">
        <f t="shared" si="77"/>
        <v>633.44288885812375</v>
      </c>
      <c r="H1220">
        <v>50.551340225685699</v>
      </c>
      <c r="AL1220">
        <f t="shared" si="78"/>
        <v>122.00139423360783</v>
      </c>
    </row>
    <row r="1221" spans="1:38">
      <c r="A1221">
        <v>365700</v>
      </c>
      <c r="B1221" s="3">
        <v>639</v>
      </c>
      <c r="C1221">
        <v>2.3664292881000999</v>
      </c>
      <c r="D1221">
        <f t="shared" si="76"/>
        <v>4.7328585762001998</v>
      </c>
      <c r="E1221">
        <v>70.472602871858697</v>
      </c>
      <c r="F1221">
        <f t="shared" si="79"/>
        <v>9.0059665400502809E-2</v>
      </c>
      <c r="G1221">
        <f t="shared" si="77"/>
        <v>634.25342584672831</v>
      </c>
      <c r="H1221">
        <v>50.424225349882597</v>
      </c>
      <c r="AL1221">
        <f t="shared" si="78"/>
        <v>122.17496515120594</v>
      </c>
    </row>
    <row r="1222" spans="1:38">
      <c r="A1222">
        <v>366000</v>
      </c>
      <c r="B1222" s="3">
        <v>637</v>
      </c>
      <c r="C1222">
        <v>0.87394699159012901</v>
      </c>
      <c r="D1222">
        <f t="shared" si="76"/>
        <v>1.747893983180258</v>
      </c>
      <c r="E1222">
        <v>70.582057495455103</v>
      </c>
      <c r="F1222">
        <f t="shared" si="79"/>
        <v>0.10945462359640601</v>
      </c>
      <c r="G1222">
        <f t="shared" si="77"/>
        <v>635.23851745909587</v>
      </c>
      <c r="H1222">
        <v>50.302931499459</v>
      </c>
      <c r="AL1222">
        <f t="shared" si="78"/>
        <v>122.38597960420921</v>
      </c>
    </row>
    <row r="1223" spans="1:38">
      <c r="A1223">
        <v>366300</v>
      </c>
      <c r="B1223" s="3">
        <v>638</v>
      </c>
      <c r="C1223">
        <v>1.0956667611284101</v>
      </c>
      <c r="D1223">
        <f t="shared" si="76"/>
        <v>2.1913335222568202</v>
      </c>
      <c r="E1223">
        <v>70.643884486606197</v>
      </c>
      <c r="F1223">
        <f t="shared" si="79"/>
        <v>6.182699115109358E-2</v>
      </c>
      <c r="G1223">
        <f t="shared" si="77"/>
        <v>635.7949603794558</v>
      </c>
      <c r="H1223">
        <v>50.225641460628999</v>
      </c>
      <c r="AL1223">
        <f t="shared" si="78"/>
        <v>122.50520507016668</v>
      </c>
    </row>
    <row r="1224" spans="1:38">
      <c r="A1224">
        <v>366600</v>
      </c>
      <c r="B1224" s="3">
        <v>638</v>
      </c>
      <c r="C1224">
        <v>0.78625379182793598</v>
      </c>
      <c r="D1224">
        <f t="shared" si="76"/>
        <v>1.572507583655872</v>
      </c>
      <c r="E1224">
        <v>70.712642782545402</v>
      </c>
      <c r="F1224">
        <f t="shared" si="79"/>
        <v>6.8758295939204572E-2</v>
      </c>
      <c r="G1224">
        <f t="shared" si="77"/>
        <v>636.41378504290856</v>
      </c>
      <c r="H1224">
        <v>50.153438013816</v>
      </c>
      <c r="AL1224">
        <f t="shared" si="78"/>
        <v>122.63782293165508</v>
      </c>
    </row>
    <row r="1225" spans="1:38">
      <c r="A1225">
        <v>366900</v>
      </c>
      <c r="B1225" s="3">
        <v>637</v>
      </c>
      <c r="C1225">
        <v>0.16658234758309801</v>
      </c>
      <c r="D1225">
        <f t="shared" si="76"/>
        <v>0.33316469516619601</v>
      </c>
      <c r="E1225">
        <v>70.739238419382602</v>
      </c>
      <c r="F1225">
        <f t="shared" si="79"/>
        <v>2.6595636837200232E-2</v>
      </c>
      <c r="G1225">
        <f t="shared" si="77"/>
        <v>636.65314577444337</v>
      </c>
      <c r="H1225">
        <v>50.118352579590102</v>
      </c>
      <c r="AL1225">
        <f t="shared" si="78"/>
        <v>122.68912679802371</v>
      </c>
    </row>
    <row r="1226" spans="1:38">
      <c r="A1226">
        <v>367200</v>
      </c>
      <c r="B1226" s="3">
        <v>636</v>
      </c>
      <c r="C1226">
        <v>-0.220695023356342</v>
      </c>
      <c r="D1226">
        <f t="shared" si="76"/>
        <v>-0.441390046712684</v>
      </c>
      <c r="E1226">
        <v>70.714189914714595</v>
      </c>
      <c r="F1226">
        <f t="shared" si="79"/>
        <v>2.5048504668006899E-2</v>
      </c>
      <c r="G1226">
        <f t="shared" si="77"/>
        <v>636.42770923243131</v>
      </c>
      <c r="H1226">
        <v>50.121686529376099</v>
      </c>
      <c r="AL1226">
        <f t="shared" si="78"/>
        <v>122.64080728763705</v>
      </c>
    </row>
    <row r="1227" spans="1:38">
      <c r="A1227">
        <v>367500</v>
      </c>
      <c r="B1227" s="3">
        <v>636</v>
      </c>
      <c r="C1227">
        <v>-5.4587658126937097E-2</v>
      </c>
      <c r="D1227">
        <f t="shared" si="76"/>
        <v>-0.10917531625387419</v>
      </c>
      <c r="E1227">
        <v>70.6772757185621</v>
      </c>
      <c r="F1227">
        <f t="shared" si="79"/>
        <v>3.6914196152494583E-2</v>
      </c>
      <c r="G1227">
        <f t="shared" si="77"/>
        <v>636.0954814670589</v>
      </c>
      <c r="H1227">
        <v>50.131865121905797</v>
      </c>
      <c r="AL1227">
        <f t="shared" si="78"/>
        <v>122.56960509995082</v>
      </c>
    </row>
    <row r="1228" spans="1:38">
      <c r="A1228">
        <v>367800</v>
      </c>
      <c r="B1228" s="3">
        <v>635</v>
      </c>
      <c r="C1228">
        <v>-0.342608054388296</v>
      </c>
      <c r="D1228">
        <f t="shared" si="76"/>
        <v>-0.685216108776592</v>
      </c>
      <c r="E1228">
        <v>70.630174890058797</v>
      </c>
      <c r="F1228">
        <f t="shared" si="79"/>
        <v>4.710082850330366E-2</v>
      </c>
      <c r="G1228">
        <f t="shared" si="77"/>
        <v>635.67157401052918</v>
      </c>
      <c r="H1228">
        <v>50.148220240676899</v>
      </c>
      <c r="AL1228">
        <f t="shared" si="78"/>
        <v>122.47876593279075</v>
      </c>
    </row>
    <row r="1229" spans="1:38">
      <c r="A1229">
        <v>368100</v>
      </c>
      <c r="B1229" s="3">
        <v>635</v>
      </c>
      <c r="C1229">
        <v>-0.109900982139169</v>
      </c>
      <c r="D1229">
        <f t="shared" si="76"/>
        <v>-0.21980196427833801</v>
      </c>
      <c r="E1229">
        <v>70.578461510893703</v>
      </c>
      <c r="F1229">
        <f t="shared" si="79"/>
        <v>5.1713379165093443E-2</v>
      </c>
      <c r="G1229">
        <f t="shared" si="77"/>
        <v>635.20615359804333</v>
      </c>
      <c r="H1229">
        <v>50.1650773043161</v>
      </c>
      <c r="AL1229">
        <f t="shared" si="78"/>
        <v>122.37904589468944</v>
      </c>
    </row>
    <row r="1230" spans="1:38">
      <c r="A1230">
        <v>368400</v>
      </c>
      <c r="B1230" s="3">
        <v>639</v>
      </c>
      <c r="C1230">
        <v>1.6070935458922599</v>
      </c>
      <c r="D1230">
        <f t="shared" si="76"/>
        <v>3.2141870917845199</v>
      </c>
      <c r="E1230">
        <v>70.641335762880203</v>
      </c>
      <c r="F1230">
        <f t="shared" si="79"/>
        <v>6.2874251986499985E-2</v>
      </c>
      <c r="G1230">
        <f t="shared" si="77"/>
        <v>635.77202186592183</v>
      </c>
      <c r="H1230">
        <v>50.1014027288671</v>
      </c>
      <c r="AL1230">
        <f t="shared" si="78"/>
        <v>122.50028973972724</v>
      </c>
    </row>
    <row r="1231" spans="1:38">
      <c r="A1231">
        <v>368700</v>
      </c>
      <c r="B1231" s="3">
        <v>612</v>
      </c>
      <c r="C1231">
        <v>-9.5825506902191595</v>
      </c>
      <c r="D1231">
        <f t="shared" si="76"/>
        <v>-19.165101380438319</v>
      </c>
      <c r="E1231">
        <v>70.128046079041297</v>
      </c>
      <c r="F1231">
        <f t="shared" si="79"/>
        <v>0.51328968383890583</v>
      </c>
      <c r="G1231">
        <f t="shared" si="77"/>
        <v>631.15241471137165</v>
      </c>
      <c r="H1231">
        <v>50.446511613730799</v>
      </c>
      <c r="AL1231">
        <f t="shared" si="78"/>
        <v>121.51116140313326</v>
      </c>
    </row>
    <row r="1232" spans="1:38">
      <c r="A1232">
        <v>369000</v>
      </c>
      <c r="B1232" s="3">
        <v>607</v>
      </c>
      <c r="C1232">
        <v>-7.3190243166095303</v>
      </c>
      <c r="D1232">
        <f t="shared" si="76"/>
        <v>-14.638048633219061</v>
      </c>
      <c r="E1232">
        <v>69.069463598059897</v>
      </c>
      <c r="F1232">
        <f t="shared" si="79"/>
        <v>1.0585824809814</v>
      </c>
      <c r="G1232">
        <f t="shared" si="77"/>
        <v>621.62517238253906</v>
      </c>
      <c r="H1232">
        <v>51.095519041373798</v>
      </c>
      <c r="AL1232">
        <f t="shared" si="78"/>
        <v>119.47609974578103</v>
      </c>
    </row>
    <row r="1233" spans="1:38">
      <c r="A1233">
        <v>369300</v>
      </c>
      <c r="B1233" s="3">
        <v>606</v>
      </c>
      <c r="C1233">
        <v>-3.9969055541391798</v>
      </c>
      <c r="D1233">
        <f t="shared" si="76"/>
        <v>-7.9938111082783596</v>
      </c>
      <c r="E1233">
        <v>68.220132570385303</v>
      </c>
      <c r="F1233">
        <f t="shared" si="79"/>
        <v>0.84933102767459445</v>
      </c>
      <c r="G1233">
        <f t="shared" si="77"/>
        <v>613.98119313346774</v>
      </c>
      <c r="H1233">
        <v>51.5243764558275</v>
      </c>
      <c r="AL1233">
        <f t="shared" si="78"/>
        <v>117.84805049605411</v>
      </c>
    </row>
    <row r="1234" spans="1:38">
      <c r="A1234">
        <v>369600</v>
      </c>
      <c r="B1234" s="3">
        <v>609</v>
      </c>
      <c r="C1234">
        <v>-0.20714377028008499</v>
      </c>
      <c r="D1234">
        <f t="shared" si="76"/>
        <v>-0.41428754056016998</v>
      </c>
      <c r="E1234">
        <v>67.711309239529498</v>
      </c>
      <c r="F1234">
        <f t="shared" si="79"/>
        <v>0.50882333085580456</v>
      </c>
      <c r="G1234">
        <f t="shared" si="77"/>
        <v>609.40178315576554</v>
      </c>
      <c r="H1234">
        <v>51.675554410328097</v>
      </c>
      <c r="AL1234">
        <f t="shared" si="78"/>
        <v>116.87472805395971</v>
      </c>
    </row>
    <row r="1235" spans="1:38">
      <c r="A1235">
        <v>369900</v>
      </c>
      <c r="B1235" s="3">
        <v>611</v>
      </c>
      <c r="C1235">
        <v>1.7154937850754901</v>
      </c>
      <c r="D1235">
        <f t="shared" si="76"/>
        <v>3.4309875701509802</v>
      </c>
      <c r="E1235">
        <v>67.5062920378369</v>
      </c>
      <c r="F1235">
        <f t="shared" si="79"/>
        <v>0.20501720169259841</v>
      </c>
      <c r="G1235">
        <f t="shared" si="77"/>
        <v>607.55662834053214</v>
      </c>
      <c r="H1235">
        <v>51.6107013752829</v>
      </c>
      <c r="AL1235">
        <f t="shared" si="78"/>
        <v>116.48298094497572</v>
      </c>
    </row>
    <row r="1236" spans="1:38">
      <c r="A1236">
        <v>370200</v>
      </c>
      <c r="B1236" s="3">
        <v>583</v>
      </c>
      <c r="C1236">
        <v>-8.9214634838064093</v>
      </c>
      <c r="D1236">
        <f t="shared" si="76"/>
        <v>-17.842926967612819</v>
      </c>
      <c r="E1236">
        <v>66.759072076546701</v>
      </c>
      <c r="F1236">
        <f t="shared" si="79"/>
        <v>0.74721996129019885</v>
      </c>
      <c r="G1236">
        <f t="shared" si="77"/>
        <v>600.83164868892027</v>
      </c>
      <c r="H1236">
        <v>51.924759939110601</v>
      </c>
      <c r="AL1236">
        <f t="shared" si="78"/>
        <v>115.05727302531501</v>
      </c>
    </row>
    <row r="1237" spans="1:38">
      <c r="A1237">
        <v>370500</v>
      </c>
      <c r="B1237" s="3">
        <v>560</v>
      </c>
      <c r="C1237">
        <v>-12.948304268935701</v>
      </c>
      <c r="D1237">
        <f t="shared" si="76"/>
        <v>-25.896608537871401</v>
      </c>
      <c r="E1237">
        <v>65.098422745344493</v>
      </c>
      <c r="F1237">
        <f t="shared" si="79"/>
        <v>1.6606493312022081</v>
      </c>
      <c r="G1237">
        <f t="shared" si="77"/>
        <v>585.88580470810041</v>
      </c>
      <c r="H1237">
        <v>52.786256243287298</v>
      </c>
      <c r="AL1237">
        <f t="shared" si="78"/>
        <v>111.90042081647027</v>
      </c>
    </row>
    <row r="1238" spans="1:38">
      <c r="A1238">
        <v>370800</v>
      </c>
      <c r="B1238" s="3">
        <v>557</v>
      </c>
      <c r="C1238">
        <v>-6.8911450000594803</v>
      </c>
      <c r="D1238">
        <f t="shared" si="76"/>
        <v>-13.782290000118961</v>
      </c>
      <c r="E1238">
        <v>63.419068718941503</v>
      </c>
      <c r="F1238">
        <f t="shared" si="79"/>
        <v>1.67935402640299</v>
      </c>
      <c r="G1238">
        <f t="shared" si="77"/>
        <v>570.77161847047353</v>
      </c>
      <c r="H1238">
        <v>53.536323620492396</v>
      </c>
      <c r="AL1238">
        <f t="shared" si="78"/>
        <v>108.7244150059762</v>
      </c>
    </row>
    <row r="1239" spans="1:38">
      <c r="A1239">
        <v>371100</v>
      </c>
      <c r="B1239" s="3">
        <v>597</v>
      </c>
      <c r="C1239">
        <v>13.830843241387401</v>
      </c>
      <c r="D1239">
        <f t="shared" si="76"/>
        <v>27.661686482774801</v>
      </c>
      <c r="E1239">
        <v>63.258514995074101</v>
      </c>
      <c r="F1239">
        <f t="shared" si="79"/>
        <v>0.16055372386740174</v>
      </c>
      <c r="G1239">
        <f t="shared" si="77"/>
        <v>569.32663495566692</v>
      </c>
      <c r="H1239">
        <v>53.197380549526201</v>
      </c>
      <c r="AL1239">
        <f t="shared" si="78"/>
        <v>108.4216386094738</v>
      </c>
    </row>
    <row r="1240" spans="1:38">
      <c r="A1240">
        <v>371400</v>
      </c>
      <c r="B1240" s="3">
        <v>616</v>
      </c>
      <c r="C1240">
        <v>17.412799424558798</v>
      </c>
      <c r="D1240">
        <f t="shared" si="76"/>
        <v>34.825598849117597</v>
      </c>
      <c r="E1240">
        <v>64.5736391238366</v>
      </c>
      <c r="F1240">
        <f t="shared" si="79"/>
        <v>1.3151241287624984</v>
      </c>
      <c r="G1240">
        <f t="shared" si="77"/>
        <v>581.16275211452944</v>
      </c>
      <c r="H1240">
        <v>51.967366313056097</v>
      </c>
      <c r="AL1240">
        <f t="shared" si="78"/>
        <v>110.90617450402408</v>
      </c>
    </row>
    <row r="1241" spans="1:38">
      <c r="A1241">
        <v>371700</v>
      </c>
      <c r="B1241" s="3">
        <v>614</v>
      </c>
      <c r="C1241">
        <v>10.5620425497707</v>
      </c>
      <c r="D1241">
        <f t="shared" si="76"/>
        <v>21.1240850995414</v>
      </c>
      <c r="E1241">
        <v>65.873813692668406</v>
      </c>
      <c r="F1241">
        <f t="shared" si="79"/>
        <v>1.3001745688318067</v>
      </c>
      <c r="G1241">
        <f t="shared" si="77"/>
        <v>592.86432323401561</v>
      </c>
      <c r="H1241">
        <v>50.899434429206302</v>
      </c>
      <c r="AL1241">
        <f t="shared" si="78"/>
        <v>113.37241189193811</v>
      </c>
    </row>
    <row r="1242" spans="1:38">
      <c r="A1242">
        <v>372000</v>
      </c>
      <c r="B1242" s="3">
        <v>616</v>
      </c>
      <c r="C1242">
        <v>7.4913506059241799</v>
      </c>
      <c r="D1242">
        <f t="shared" si="76"/>
        <v>14.98270121184836</v>
      </c>
      <c r="E1242">
        <v>66.778358972171702</v>
      </c>
      <c r="F1242">
        <f t="shared" si="79"/>
        <v>0.90454527950329577</v>
      </c>
      <c r="G1242">
        <f t="shared" si="77"/>
        <v>601.00523074954526</v>
      </c>
      <c r="H1242">
        <v>50.2063236462131</v>
      </c>
      <c r="AL1242">
        <f t="shared" si="78"/>
        <v>115.09403167949452</v>
      </c>
    </row>
    <row r="1243" spans="1:38">
      <c r="A1243">
        <v>372300</v>
      </c>
      <c r="B1243" s="3">
        <v>617</v>
      </c>
      <c r="C1243">
        <v>4.8885507727984301</v>
      </c>
      <c r="D1243">
        <f t="shared" si="76"/>
        <v>9.7771015455968602</v>
      </c>
      <c r="E1243">
        <v>67.467841199508896</v>
      </c>
      <c r="F1243">
        <f t="shared" si="79"/>
        <v>0.68948222733719433</v>
      </c>
      <c r="G1243">
        <f t="shared" si="77"/>
        <v>607.21057079558011</v>
      </c>
      <c r="H1243">
        <v>49.732808645279498</v>
      </c>
      <c r="AL1243">
        <f t="shared" si="78"/>
        <v>116.40953641575511</v>
      </c>
    </row>
    <row r="1244" spans="1:38">
      <c r="A1244">
        <v>372600</v>
      </c>
      <c r="B1244" s="3">
        <v>616</v>
      </c>
      <c r="C1244">
        <v>2.2969947689452299</v>
      </c>
      <c r="D1244">
        <f t="shared" si="76"/>
        <v>4.5939895378904598</v>
      </c>
      <c r="E1244">
        <v>67.932615991138903</v>
      </c>
      <c r="F1244">
        <f t="shared" si="79"/>
        <v>0.46477479163000623</v>
      </c>
      <c r="G1244">
        <f t="shared" si="77"/>
        <v>611.39354392025007</v>
      </c>
      <c r="H1244">
        <v>49.461563072594302</v>
      </c>
      <c r="AL1244">
        <f t="shared" si="78"/>
        <v>117.2978771739119</v>
      </c>
    </row>
    <row r="1245" spans="1:38">
      <c r="A1245">
        <v>372900</v>
      </c>
      <c r="B1245" s="3">
        <v>616</v>
      </c>
      <c r="C1245">
        <v>1.00532221337415</v>
      </c>
      <c r="D1245">
        <f t="shared" si="76"/>
        <v>2.0106444267482999</v>
      </c>
      <c r="E1245">
        <v>68.219637460356395</v>
      </c>
      <c r="F1245">
        <f t="shared" si="79"/>
        <v>0.28702146921749261</v>
      </c>
      <c r="G1245">
        <f t="shared" si="77"/>
        <v>613.97673714320752</v>
      </c>
      <c r="H1245">
        <v>49.337269476072301</v>
      </c>
      <c r="AL1245">
        <f t="shared" si="78"/>
        <v>117.84710266960505</v>
      </c>
    </row>
    <row r="1246" spans="1:38">
      <c r="A1246">
        <v>373200</v>
      </c>
      <c r="B1246" s="3">
        <v>616</v>
      </c>
      <c r="C1246">
        <v>0.17261601951713501</v>
      </c>
      <c r="D1246">
        <f t="shared" si="76"/>
        <v>0.34523203903427002</v>
      </c>
      <c r="E1246">
        <v>68.404674359507197</v>
      </c>
      <c r="F1246">
        <f t="shared" si="79"/>
        <v>0.18503689915080201</v>
      </c>
      <c r="G1246">
        <f t="shared" si="77"/>
        <v>615.6420692355648</v>
      </c>
      <c r="H1246">
        <v>49.294138590716997</v>
      </c>
      <c r="AL1246">
        <f t="shared" si="78"/>
        <v>118.20143261581963</v>
      </c>
    </row>
    <row r="1247" spans="1:38">
      <c r="A1247">
        <v>373500</v>
      </c>
      <c r="B1247" s="3">
        <v>616</v>
      </c>
      <c r="C1247">
        <v>-0.34160734872573001</v>
      </c>
      <c r="D1247">
        <f t="shared" si="76"/>
        <v>-0.68321469745146002</v>
      </c>
      <c r="E1247">
        <v>68.518940662647495</v>
      </c>
      <c r="F1247">
        <f t="shared" si="79"/>
        <v>0.11426630314029751</v>
      </c>
      <c r="G1247">
        <f t="shared" si="77"/>
        <v>616.6704659638275</v>
      </c>
      <c r="H1247">
        <v>49.302367250634497</v>
      </c>
      <c r="AL1247">
        <f t="shared" si="78"/>
        <v>118.42034289940952</v>
      </c>
    </row>
    <row r="1248" spans="1:38">
      <c r="A1248">
        <v>373800</v>
      </c>
      <c r="B1248" s="3">
        <v>618</v>
      </c>
      <c r="C1248">
        <v>0.14507462745180899</v>
      </c>
      <c r="D1248">
        <f t="shared" si="76"/>
        <v>0.29014925490361798</v>
      </c>
      <c r="E1248">
        <v>68.632999644009203</v>
      </c>
      <c r="F1248">
        <f t="shared" si="79"/>
        <v>0.11405898136170833</v>
      </c>
      <c r="G1248">
        <f t="shared" si="77"/>
        <v>617.69699679608289</v>
      </c>
      <c r="H1248">
        <v>49.308453347679098</v>
      </c>
      <c r="AL1248">
        <f t="shared" si="78"/>
        <v>118.63893215884653</v>
      </c>
    </row>
    <row r="1249" spans="1:38">
      <c r="A1249">
        <v>374100</v>
      </c>
      <c r="B1249" s="3">
        <v>617</v>
      </c>
      <c r="C1249">
        <v>-0.73955651938248601</v>
      </c>
      <c r="D1249">
        <f t="shared" si="76"/>
        <v>-1.479113038764972</v>
      </c>
      <c r="E1249">
        <v>68.718478370518696</v>
      </c>
      <c r="F1249">
        <f t="shared" si="79"/>
        <v>8.5478726509492731E-2</v>
      </c>
      <c r="G1249">
        <f t="shared" si="77"/>
        <v>618.46630533466828</v>
      </c>
      <c r="H1249">
        <v>49.3344061022974</v>
      </c>
      <c r="AL1249">
        <f t="shared" si="78"/>
        <v>118.80279843779041</v>
      </c>
    </row>
    <row r="1250" spans="1:38">
      <c r="A1250">
        <v>374400</v>
      </c>
      <c r="B1250" s="3">
        <v>618</v>
      </c>
      <c r="C1250">
        <v>-0.45919251901135699</v>
      </c>
      <c r="D1250">
        <f t="shared" si="76"/>
        <v>-0.91838503802271398</v>
      </c>
      <c r="E1250">
        <v>68.767277844504306</v>
      </c>
      <c r="F1250">
        <f t="shared" si="79"/>
        <v>4.8799473985610575E-2</v>
      </c>
      <c r="G1250">
        <f t="shared" si="77"/>
        <v>618.90550060053874</v>
      </c>
      <c r="H1250">
        <v>49.380127372449302</v>
      </c>
      <c r="AL1250">
        <f t="shared" si="78"/>
        <v>118.89636822519594</v>
      </c>
    </row>
    <row r="1251" spans="1:38">
      <c r="A1251">
        <v>374700</v>
      </c>
      <c r="B1251" s="3">
        <v>616</v>
      </c>
      <c r="C1251">
        <v>-1.44026297939689</v>
      </c>
      <c r="D1251">
        <f t="shared" si="76"/>
        <v>-2.8805259587937799</v>
      </c>
      <c r="E1251">
        <v>68.763080789402494</v>
      </c>
      <c r="F1251">
        <f t="shared" si="79"/>
        <v>4.1970551018124524E-3</v>
      </c>
      <c r="G1251">
        <f t="shared" si="77"/>
        <v>618.86772710462242</v>
      </c>
      <c r="H1251">
        <v>49.457123344771396</v>
      </c>
      <c r="AL1251">
        <f t="shared" si="78"/>
        <v>118.88832010013948</v>
      </c>
    </row>
    <row r="1252" spans="1:38">
      <c r="A1252">
        <v>375000</v>
      </c>
      <c r="B1252" s="3">
        <v>615</v>
      </c>
      <c r="C1252">
        <v>-1.57597416353718</v>
      </c>
      <c r="D1252">
        <f t="shared" si="76"/>
        <v>-3.15194832707436</v>
      </c>
      <c r="E1252">
        <v>68.682128021616705</v>
      </c>
      <c r="F1252">
        <f t="shared" si="79"/>
        <v>8.0952767785788637E-2</v>
      </c>
      <c r="G1252">
        <f t="shared" si="77"/>
        <v>618.13915219455032</v>
      </c>
      <c r="H1252">
        <v>49.574828195240499</v>
      </c>
      <c r="AL1252">
        <f t="shared" si="78"/>
        <v>118.73310808230302</v>
      </c>
    </row>
    <row r="1253" spans="1:38">
      <c r="A1253">
        <v>375300</v>
      </c>
      <c r="B1253" s="3">
        <v>616</v>
      </c>
      <c r="C1253">
        <v>-0.79886823960092002</v>
      </c>
      <c r="D1253">
        <f t="shared" si="76"/>
        <v>-1.59773647920184</v>
      </c>
      <c r="E1253">
        <v>68.620545821590298</v>
      </c>
      <c r="F1253">
        <f t="shared" si="79"/>
        <v>6.1582200026407463E-2</v>
      </c>
      <c r="G1253">
        <f t="shared" si="77"/>
        <v>617.58491239431271</v>
      </c>
      <c r="H1253">
        <v>49.664671148419501</v>
      </c>
      <c r="AL1253">
        <f t="shared" si="78"/>
        <v>118.61506122935941</v>
      </c>
    </row>
    <row r="1254" spans="1:38">
      <c r="A1254">
        <v>375600</v>
      </c>
      <c r="B1254" s="3">
        <v>616</v>
      </c>
      <c r="C1254">
        <v>-0.67828888257097897</v>
      </c>
      <c r="D1254">
        <f t="shared" si="76"/>
        <v>-1.3565777651419579</v>
      </c>
      <c r="E1254">
        <v>68.593754906970901</v>
      </c>
      <c r="F1254">
        <f t="shared" si="79"/>
        <v>2.6790914619397199E-2</v>
      </c>
      <c r="G1254">
        <f t="shared" si="77"/>
        <v>617.34379416273805</v>
      </c>
      <c r="H1254">
        <v>49.721715951411198</v>
      </c>
      <c r="AL1254">
        <f t="shared" si="78"/>
        <v>118.56371267795203</v>
      </c>
    </row>
    <row r="1255" spans="1:38">
      <c r="A1255">
        <v>375900</v>
      </c>
      <c r="B1255" s="3">
        <v>620</v>
      </c>
      <c r="C1255">
        <v>0.99331924178846498</v>
      </c>
      <c r="D1255">
        <f t="shared" si="76"/>
        <v>1.98663848357693</v>
      </c>
      <c r="E1255">
        <v>68.666715078397999</v>
      </c>
      <c r="F1255">
        <f t="shared" si="79"/>
        <v>7.296017142709843E-2</v>
      </c>
      <c r="G1255">
        <f t="shared" si="77"/>
        <v>618.00043570558205</v>
      </c>
      <c r="H1255">
        <v>49.704099421974497</v>
      </c>
      <c r="AL1255">
        <f t="shared" si="78"/>
        <v>118.7035609469655</v>
      </c>
    </row>
    <row r="1256" spans="1:38">
      <c r="A1256">
        <v>376200</v>
      </c>
      <c r="B1256" s="3">
        <v>620</v>
      </c>
      <c r="C1256">
        <v>0.397074085134621</v>
      </c>
      <c r="D1256">
        <f t="shared" si="76"/>
        <v>0.794148170269242</v>
      </c>
      <c r="E1256">
        <v>68.799220434382605</v>
      </c>
      <c r="F1256">
        <f t="shared" si="79"/>
        <v>0.13250535598460544</v>
      </c>
      <c r="G1256">
        <f t="shared" si="77"/>
        <v>619.19298390944346</v>
      </c>
      <c r="H1256">
        <v>49.651928595727099</v>
      </c>
      <c r="AL1256">
        <f t="shared" si="78"/>
        <v>118.95762358663309</v>
      </c>
    </row>
    <row r="1257" spans="1:38">
      <c r="A1257">
        <v>376500</v>
      </c>
      <c r="B1257" s="3">
        <v>622</v>
      </c>
      <c r="C1257">
        <v>0.79774071036477301</v>
      </c>
      <c r="D1257">
        <f t="shared" si="76"/>
        <v>1.595481420729546</v>
      </c>
      <c r="E1257">
        <v>68.932392969467898</v>
      </c>
      <c r="F1257">
        <f t="shared" si="79"/>
        <v>0.13317253508529348</v>
      </c>
      <c r="G1257">
        <f t="shared" si="77"/>
        <v>620.39153672521104</v>
      </c>
      <c r="H1257">
        <v>49.604180001147498</v>
      </c>
      <c r="AL1257">
        <f t="shared" si="78"/>
        <v>119.21306893077076</v>
      </c>
    </row>
    <row r="1258" spans="1:38">
      <c r="A1258">
        <v>376800</v>
      </c>
      <c r="B1258" s="3">
        <v>618</v>
      </c>
      <c r="C1258">
        <v>-1.3456683212563501</v>
      </c>
      <c r="D1258">
        <f t="shared" si="76"/>
        <v>-2.6913366425127001</v>
      </c>
      <c r="E1258">
        <v>68.964278836619897</v>
      </c>
      <c r="F1258">
        <f t="shared" si="79"/>
        <v>3.1885867151999037E-2</v>
      </c>
      <c r="G1258">
        <f t="shared" si="77"/>
        <v>620.67850952957906</v>
      </c>
      <c r="H1258">
        <v>49.632338635186898</v>
      </c>
      <c r="AL1258">
        <f t="shared" si="78"/>
        <v>119.27424630525354</v>
      </c>
    </row>
    <row r="1259" spans="1:38">
      <c r="A1259">
        <v>377100</v>
      </c>
      <c r="B1259" s="3">
        <v>618</v>
      </c>
      <c r="C1259">
        <v>-1.0197334207956199</v>
      </c>
      <c r="D1259">
        <f t="shared" si="76"/>
        <v>-2.0394668415912398</v>
      </c>
      <c r="E1259">
        <v>68.891839425361098</v>
      </c>
      <c r="F1259">
        <f t="shared" si="79"/>
        <v>7.2439411258798714E-2</v>
      </c>
      <c r="G1259">
        <f t="shared" si="77"/>
        <v>620.02655482824991</v>
      </c>
      <c r="H1259">
        <v>49.7232699002926</v>
      </c>
      <c r="AL1259">
        <f t="shared" si="78"/>
        <v>119.13527002990818</v>
      </c>
    </row>
    <row r="1260" spans="1:38">
      <c r="A1260">
        <v>377400</v>
      </c>
      <c r="B1260" s="3">
        <v>616</v>
      </c>
      <c r="C1260">
        <v>-1.55421663048146</v>
      </c>
      <c r="D1260">
        <f t="shared" si="76"/>
        <v>-3.1084332609629199</v>
      </c>
      <c r="E1260">
        <v>68.7884023849236</v>
      </c>
      <c r="F1260">
        <f t="shared" si="79"/>
        <v>0.10343704043749824</v>
      </c>
      <c r="G1260">
        <f t="shared" si="77"/>
        <v>619.09562146431244</v>
      </c>
      <c r="H1260">
        <v>49.825046611330798</v>
      </c>
      <c r="AL1260">
        <f t="shared" si="78"/>
        <v>118.93687746429067</v>
      </c>
    </row>
    <row r="1261" spans="1:38">
      <c r="A1261">
        <v>377700</v>
      </c>
      <c r="B1261" s="3">
        <v>616</v>
      </c>
      <c r="C1261">
        <v>-1.0208987101886</v>
      </c>
      <c r="D1261">
        <f t="shared" si="76"/>
        <v>-2.0417974203772</v>
      </c>
      <c r="E1261">
        <v>68.669886599468697</v>
      </c>
      <c r="F1261">
        <f t="shared" si="79"/>
        <v>0.11851578545490327</v>
      </c>
      <c r="G1261">
        <f t="shared" si="77"/>
        <v>618.02897939521824</v>
      </c>
      <c r="H1261">
        <v>49.923453085684201</v>
      </c>
      <c r="AL1261">
        <f t="shared" si="78"/>
        <v>118.70964074697446</v>
      </c>
    </row>
    <row r="1262" spans="1:38">
      <c r="A1262">
        <v>378000</v>
      </c>
      <c r="B1262" s="3">
        <v>616</v>
      </c>
      <c r="C1262">
        <v>-0.64629180728609903</v>
      </c>
      <c r="D1262">
        <f t="shared" si="76"/>
        <v>-1.2925836145721981</v>
      </c>
      <c r="E1262">
        <v>68.586644661534606</v>
      </c>
      <c r="F1262">
        <f t="shared" si="79"/>
        <v>8.3241937934090515E-2</v>
      </c>
      <c r="G1262">
        <f t="shared" si="77"/>
        <v>617.27980195381144</v>
      </c>
      <c r="H1262">
        <v>49.987069073951403</v>
      </c>
      <c r="AL1262">
        <f t="shared" si="78"/>
        <v>118.55008559867187</v>
      </c>
    </row>
    <row r="1263" spans="1:38">
      <c r="A1263">
        <v>378300</v>
      </c>
      <c r="B1263" s="3">
        <v>615</v>
      </c>
      <c r="C1263">
        <v>-0.77806989211845801</v>
      </c>
      <c r="D1263">
        <f t="shared" si="76"/>
        <v>-1.556139784236916</v>
      </c>
      <c r="E1263">
        <v>68.504824381991</v>
      </c>
      <c r="F1263">
        <f t="shared" si="79"/>
        <v>8.1820279543606489E-2</v>
      </c>
      <c r="G1263">
        <f t="shared" si="77"/>
        <v>616.54341943791906</v>
      </c>
      <c r="H1263">
        <v>50.042868618677502</v>
      </c>
      <c r="AL1263">
        <f t="shared" si="78"/>
        <v>118.39329493034454</v>
      </c>
    </row>
    <row r="1264" spans="1:38">
      <c r="A1264">
        <v>378600</v>
      </c>
      <c r="B1264" s="3">
        <v>615</v>
      </c>
      <c r="C1264">
        <v>-0.42893877237877798</v>
      </c>
      <c r="D1264">
        <f t="shared" si="76"/>
        <v>-0.85787754475755595</v>
      </c>
      <c r="E1264">
        <v>68.427240234680397</v>
      </c>
      <c r="F1264">
        <f t="shared" si="79"/>
        <v>7.7584147310602702E-2</v>
      </c>
      <c r="G1264">
        <f t="shared" si="77"/>
        <v>615.8451621121236</v>
      </c>
      <c r="H1264">
        <v>50.0886779017655</v>
      </c>
      <c r="AL1264">
        <f t="shared" si="78"/>
        <v>118.24465805062199</v>
      </c>
    </row>
    <row r="1265" spans="1:38">
      <c r="A1265">
        <v>378900</v>
      </c>
      <c r="B1265" s="3">
        <v>615</v>
      </c>
      <c r="C1265">
        <v>-0.19557113221792</v>
      </c>
      <c r="D1265">
        <f t="shared" si="76"/>
        <v>-0.39114226443583999</v>
      </c>
      <c r="E1265">
        <v>68.375383269806406</v>
      </c>
      <c r="F1265">
        <f t="shared" si="79"/>
        <v>5.1856964873991274E-2</v>
      </c>
      <c r="G1265">
        <f t="shared" si="77"/>
        <v>615.37844942825768</v>
      </c>
      <c r="H1265">
        <v>50.112209430429203</v>
      </c>
      <c r="AL1265">
        <f t="shared" si="78"/>
        <v>118.14532932543625</v>
      </c>
    </row>
    <row r="1266" spans="1:38">
      <c r="A1266">
        <v>379200</v>
      </c>
      <c r="B1266" s="3">
        <v>614</v>
      </c>
      <c r="C1266">
        <v>-0.43528282952400699</v>
      </c>
      <c r="D1266">
        <f t="shared" si="76"/>
        <v>-0.87056565904801397</v>
      </c>
      <c r="E1266">
        <v>68.317547407901799</v>
      </c>
      <c r="F1266">
        <f t="shared" si="79"/>
        <v>5.78358619046071E-2</v>
      </c>
      <c r="G1266">
        <f t="shared" si="77"/>
        <v>614.85792667111616</v>
      </c>
      <c r="H1266">
        <v>50.137506701228602</v>
      </c>
      <c r="AL1266">
        <f t="shared" si="78"/>
        <v>118.03456695585588</v>
      </c>
    </row>
    <row r="1267" spans="1:38">
      <c r="A1267">
        <v>379500</v>
      </c>
      <c r="B1267" s="3">
        <v>616</v>
      </c>
      <c r="C1267">
        <v>0.61370268366318004</v>
      </c>
      <c r="D1267">
        <f t="shared" si="76"/>
        <v>1.2274053673263601</v>
      </c>
      <c r="E1267">
        <v>68.306652988641304</v>
      </c>
      <c r="F1267">
        <f t="shared" si="79"/>
        <v>1.089441926049517E-2</v>
      </c>
      <c r="G1267">
        <f t="shared" si="77"/>
        <v>614.75987689777173</v>
      </c>
      <c r="H1267">
        <v>50.127198988788997</v>
      </c>
      <c r="AL1267">
        <f t="shared" si="78"/>
        <v>118.01370507181306</v>
      </c>
    </row>
    <row r="1268" spans="1:38">
      <c r="A1268">
        <v>379800</v>
      </c>
      <c r="B1268" s="3">
        <v>618</v>
      </c>
      <c r="C1268">
        <v>1.2215529699169501</v>
      </c>
      <c r="D1268">
        <f t="shared" si="76"/>
        <v>2.4431059398339001</v>
      </c>
      <c r="E1268">
        <v>68.393793471903507</v>
      </c>
      <c r="F1268">
        <f t="shared" si="79"/>
        <v>8.7140483262203361E-2</v>
      </c>
      <c r="G1268">
        <f t="shared" si="77"/>
        <v>615.54414124713162</v>
      </c>
      <c r="H1268">
        <v>50.053865263669998</v>
      </c>
      <c r="AL1268">
        <f t="shared" si="78"/>
        <v>118.18059109839263</v>
      </c>
    </row>
    <row r="1269" spans="1:38">
      <c r="A1269">
        <v>380100</v>
      </c>
      <c r="B1269" s="3">
        <v>618</v>
      </c>
      <c r="C1269">
        <v>0.74929754534556803</v>
      </c>
      <c r="D1269">
        <f t="shared" si="76"/>
        <v>1.4985950906911361</v>
      </c>
      <c r="E1269">
        <v>68.498740475447207</v>
      </c>
      <c r="F1269">
        <f t="shared" si="79"/>
        <v>0.10494700354369968</v>
      </c>
      <c r="G1269">
        <f t="shared" si="77"/>
        <v>616.48866427902487</v>
      </c>
      <c r="H1269">
        <v>49.978728888186097</v>
      </c>
      <c r="AL1269">
        <f t="shared" si="78"/>
        <v>118.38163801826519</v>
      </c>
    </row>
    <row r="1270" spans="1:38">
      <c r="A1270">
        <v>380400</v>
      </c>
      <c r="B1270" s="3">
        <v>619</v>
      </c>
      <c r="C1270">
        <v>0.81688614472339904</v>
      </c>
      <c r="D1270">
        <f t="shared" si="76"/>
        <v>1.6337722894467981</v>
      </c>
      <c r="E1270">
        <v>68.594824015414005</v>
      </c>
      <c r="F1270">
        <f t="shared" si="79"/>
        <v>9.6083539966798526E-2</v>
      </c>
      <c r="G1270">
        <f t="shared" si="77"/>
        <v>617.35341613872606</v>
      </c>
      <c r="H1270">
        <v>49.917604028086899</v>
      </c>
      <c r="AL1270">
        <f t="shared" si="78"/>
        <v>118.56576169404821</v>
      </c>
    </row>
    <row r="1271" spans="1:38">
      <c r="A1271">
        <v>380700</v>
      </c>
      <c r="B1271" s="3">
        <v>620</v>
      </c>
      <c r="C1271">
        <v>0.81842991482330096</v>
      </c>
      <c r="D1271">
        <f t="shared" si="76"/>
        <v>1.6368598296466019</v>
      </c>
      <c r="E1271">
        <v>68.705586969856995</v>
      </c>
      <c r="F1271">
        <f t="shared" si="79"/>
        <v>0.11076295444298978</v>
      </c>
      <c r="G1271">
        <f t="shared" si="77"/>
        <v>618.35028272871295</v>
      </c>
      <c r="H1271">
        <v>49.8539991037512</v>
      </c>
      <c r="AL1271">
        <f t="shared" si="78"/>
        <v>118.77808234920076</v>
      </c>
    </row>
    <row r="1272" spans="1:38">
      <c r="A1272">
        <v>381000</v>
      </c>
      <c r="B1272" s="3">
        <v>620</v>
      </c>
      <c r="C1272">
        <v>0.38835688230461002</v>
      </c>
      <c r="D1272">
        <f t="shared" si="76"/>
        <v>0.77671376460922004</v>
      </c>
      <c r="E1272">
        <v>68.801157329539507</v>
      </c>
      <c r="F1272">
        <f t="shared" si="79"/>
        <v>9.5570359682511707E-2</v>
      </c>
      <c r="G1272">
        <f t="shared" si="77"/>
        <v>619.21041596585553</v>
      </c>
      <c r="H1272">
        <v>49.808445735237299</v>
      </c>
      <c r="AL1272">
        <f t="shared" si="78"/>
        <v>118.96133810519189</v>
      </c>
    </row>
    <row r="1273" spans="1:38">
      <c r="A1273">
        <v>381300</v>
      </c>
      <c r="B1273" s="3">
        <v>617</v>
      </c>
      <c r="C1273">
        <v>-1.06651236459399</v>
      </c>
      <c r="D1273">
        <f t="shared" si="76"/>
        <v>-2.13302472918798</v>
      </c>
      <c r="E1273">
        <v>68.791137940323907</v>
      </c>
      <c r="F1273">
        <f t="shared" si="79"/>
        <v>1.0019389215599972E-2</v>
      </c>
      <c r="G1273">
        <f t="shared" si="77"/>
        <v>619.12024146291515</v>
      </c>
      <c r="H1273">
        <v>49.839473560313301</v>
      </c>
      <c r="AL1273">
        <f t="shared" si="78"/>
        <v>118.94212346244615</v>
      </c>
    </row>
    <row r="1274" spans="1:38">
      <c r="A1274">
        <v>381600</v>
      </c>
      <c r="B1274" s="3">
        <v>618</v>
      </c>
      <c r="C1274">
        <v>-0.33461240750795401</v>
      </c>
      <c r="D1274">
        <f t="shared" si="76"/>
        <v>-0.66922481501590803</v>
      </c>
      <c r="E1274">
        <v>68.739594555488495</v>
      </c>
      <c r="F1274">
        <f t="shared" si="79"/>
        <v>5.1543384835412098E-2</v>
      </c>
      <c r="G1274">
        <f t="shared" si="77"/>
        <v>618.65635099939641</v>
      </c>
      <c r="H1274">
        <v>49.891612433775201</v>
      </c>
      <c r="AL1274">
        <f t="shared" si="78"/>
        <v>118.84328562652288</v>
      </c>
    </row>
    <row r="1275" spans="1:38">
      <c r="A1275">
        <v>381900</v>
      </c>
      <c r="B1275" s="3">
        <v>617</v>
      </c>
      <c r="C1275">
        <v>-0.65538150688754604</v>
      </c>
      <c r="D1275">
        <f t="shared" si="76"/>
        <v>-1.3107630137750921</v>
      </c>
      <c r="E1275">
        <v>68.699773498292501</v>
      </c>
      <c r="F1275">
        <f t="shared" si="79"/>
        <v>3.9821057195993603E-2</v>
      </c>
      <c r="G1275">
        <f t="shared" si="77"/>
        <v>618.29796148463254</v>
      </c>
      <c r="H1275">
        <v>49.931129255639199</v>
      </c>
      <c r="AL1275">
        <f t="shared" si="78"/>
        <v>118.76693676600192</v>
      </c>
    </row>
    <row r="1276" spans="1:38">
      <c r="A1276">
        <v>382200</v>
      </c>
      <c r="B1276" s="3">
        <v>617</v>
      </c>
      <c r="C1276">
        <v>-0.42735140006482297</v>
      </c>
      <c r="D1276">
        <f t="shared" si="76"/>
        <v>-0.85470280012964595</v>
      </c>
      <c r="E1276">
        <v>68.649099377115107</v>
      </c>
      <c r="F1276">
        <f t="shared" si="79"/>
        <v>5.0674121177394227E-2</v>
      </c>
      <c r="G1276">
        <f t="shared" si="77"/>
        <v>617.84189439403599</v>
      </c>
      <c r="H1276">
        <v>49.972497963705699</v>
      </c>
      <c r="AL1276">
        <f t="shared" si="78"/>
        <v>118.66979275117599</v>
      </c>
    </row>
    <row r="1277" spans="1:38">
      <c r="A1277">
        <v>382500</v>
      </c>
      <c r="B1277" s="3">
        <v>616</v>
      </c>
      <c r="C1277">
        <v>-0.65900410974649004</v>
      </c>
      <c r="D1277">
        <f t="shared" si="76"/>
        <v>-1.3180082194929801</v>
      </c>
      <c r="E1277">
        <v>68.589472779304103</v>
      </c>
      <c r="F1277">
        <f t="shared" si="79"/>
        <v>5.962659781100399E-2</v>
      </c>
      <c r="G1277">
        <f t="shared" si="77"/>
        <v>617.30525501373688</v>
      </c>
      <c r="H1277">
        <v>50.015477879378402</v>
      </c>
      <c r="AL1277">
        <f t="shared" si="78"/>
        <v>118.55550576786065</v>
      </c>
    </row>
    <row r="1278" spans="1:38">
      <c r="A1278">
        <v>382800</v>
      </c>
      <c r="B1278" s="3">
        <v>616</v>
      </c>
      <c r="C1278">
        <v>-0.376478787563305</v>
      </c>
      <c r="D1278">
        <f t="shared" si="76"/>
        <v>-0.75295757512660999</v>
      </c>
      <c r="E1278">
        <v>68.526689202857597</v>
      </c>
      <c r="F1278">
        <f t="shared" si="79"/>
        <v>6.2783576446506117E-2</v>
      </c>
      <c r="G1278">
        <f t="shared" si="77"/>
        <v>616.74020282571837</v>
      </c>
      <c r="H1278">
        <v>50.054833485280497</v>
      </c>
      <c r="AL1278">
        <f t="shared" si="78"/>
        <v>118.43519024306532</v>
      </c>
    </row>
    <row r="1279" spans="1:38">
      <c r="A1279">
        <v>383100</v>
      </c>
      <c r="B1279" s="3">
        <v>616</v>
      </c>
      <c r="C1279">
        <v>-0.186163953924285</v>
      </c>
      <c r="D1279">
        <f t="shared" si="76"/>
        <v>-0.37232790784857001</v>
      </c>
      <c r="E1279">
        <v>68.484399068230402</v>
      </c>
      <c r="F1279">
        <f t="shared" si="79"/>
        <v>4.229013462719422E-2</v>
      </c>
      <c r="G1279">
        <f t="shared" si="77"/>
        <v>616.35959161407368</v>
      </c>
      <c r="H1279">
        <v>50.076098501506998</v>
      </c>
      <c r="AL1279">
        <f t="shared" si="78"/>
        <v>118.3541603918471</v>
      </c>
    </row>
    <row r="1280" spans="1:38">
      <c r="A1280">
        <v>383400</v>
      </c>
      <c r="B1280" s="3">
        <v>616</v>
      </c>
      <c r="C1280">
        <v>-6.1317272213357102E-2</v>
      </c>
      <c r="D1280">
        <f t="shared" si="76"/>
        <v>-0.1226345444267142</v>
      </c>
      <c r="E1280">
        <v>68.456656707305996</v>
      </c>
      <c r="F1280">
        <f t="shared" si="79"/>
        <v>2.7742360924406739E-2</v>
      </c>
      <c r="G1280">
        <f t="shared" si="77"/>
        <v>616.10991036575399</v>
      </c>
      <c r="H1280">
        <v>50.085319908894498</v>
      </c>
      <c r="AL1280">
        <f t="shared" si="78"/>
        <v>118.30101042884267</v>
      </c>
    </row>
    <row r="1281" spans="1:38">
      <c r="A1281">
        <v>383700</v>
      </c>
      <c r="B1281" s="3">
        <v>616</v>
      </c>
      <c r="C1281">
        <v>1.7603870822649199E-2</v>
      </c>
      <c r="D1281">
        <f t="shared" si="76"/>
        <v>3.5207741645298399E-2</v>
      </c>
      <c r="E1281">
        <v>68.439119528104101</v>
      </c>
      <c r="F1281">
        <f t="shared" si="79"/>
        <v>1.7537179201895015E-2</v>
      </c>
      <c r="G1281">
        <f t="shared" si="77"/>
        <v>615.95207575293693</v>
      </c>
      <c r="H1281">
        <v>50.086765807351597</v>
      </c>
      <c r="AL1281">
        <f t="shared" si="78"/>
        <v>118.267414297518</v>
      </c>
    </row>
    <row r="1282" spans="1:38">
      <c r="A1282">
        <v>384000</v>
      </c>
      <c r="B1282" s="3">
        <v>616</v>
      </c>
      <c r="C1282">
        <v>6.4738323079697999E-2</v>
      </c>
      <c r="D1282">
        <f t="shared" ref="D1282:D1345" si="80">C1282*$K$3</f>
        <v>0.129476646159396</v>
      </c>
      <c r="E1282">
        <v>68.428645716504505</v>
      </c>
      <c r="F1282">
        <f t="shared" si="79"/>
        <v>1.0473811599595706E-2</v>
      </c>
      <c r="G1282">
        <f t="shared" si="77"/>
        <v>615.85781144854059</v>
      </c>
      <c r="H1282">
        <v>50.083412341583298</v>
      </c>
      <c r="AL1282">
        <f t="shared" si="78"/>
        <v>118.24735038078393</v>
      </c>
    </row>
    <row r="1283" spans="1:38">
      <c r="A1283">
        <v>384300</v>
      </c>
      <c r="B1283" s="3">
        <v>616</v>
      </c>
      <c r="C1283">
        <v>9.0241392458955003E-2</v>
      </c>
      <c r="D1283">
        <f t="shared" si="80"/>
        <v>0.18048278491791001</v>
      </c>
      <c r="E1283">
        <v>68.422978646456301</v>
      </c>
      <c r="F1283">
        <f t="shared" si="79"/>
        <v>5.6670700482044367E-3</v>
      </c>
      <c r="G1283">
        <f t="shared" ref="G1283:G1346" si="81">E1283*$J$3</f>
        <v>615.80680781810668</v>
      </c>
      <c r="H1283">
        <v>50.077303928497898</v>
      </c>
      <c r="AL1283">
        <f t="shared" ref="AL1283:AL1346" si="82">$AE$26*E1283^2+$AF$26*E1283+$AG$26</f>
        <v>118.2364946556567</v>
      </c>
    </row>
    <row r="1284" spans="1:38">
      <c r="A1284">
        <v>384600</v>
      </c>
      <c r="B1284" s="3">
        <v>617</v>
      </c>
      <c r="C1284">
        <v>0.492553287208224</v>
      </c>
      <c r="D1284">
        <f t="shared" si="80"/>
        <v>0.985106574416448</v>
      </c>
      <c r="E1284">
        <v>68.444682828220195</v>
      </c>
      <c r="F1284">
        <f t="shared" ref="F1284:F1347" si="83">ABS(E1284-E1283)</f>
        <v>2.1704181763894326E-2</v>
      </c>
      <c r="G1284">
        <f t="shared" si="81"/>
        <v>616.00214545398171</v>
      </c>
      <c r="H1284">
        <v>50.053349132028799</v>
      </c>
      <c r="AL1284">
        <f t="shared" si="82"/>
        <v>118.27807176658368</v>
      </c>
    </row>
    <row r="1285" spans="1:38">
      <c r="A1285">
        <v>384900</v>
      </c>
      <c r="B1285" s="3">
        <v>618</v>
      </c>
      <c r="C1285">
        <v>0.71324030966534602</v>
      </c>
      <c r="D1285">
        <f t="shared" si="80"/>
        <v>1.426480619330692</v>
      </c>
      <c r="E1285">
        <v>68.506749712339698</v>
      </c>
      <c r="F1285">
        <f t="shared" si="83"/>
        <v>6.2066884119502674E-2</v>
      </c>
      <c r="G1285">
        <f t="shared" si="81"/>
        <v>616.56074741105726</v>
      </c>
      <c r="H1285">
        <v>50.005746557312101</v>
      </c>
      <c r="AL1285">
        <f t="shared" si="82"/>
        <v>118.39698395495417</v>
      </c>
    </row>
    <row r="1286" spans="1:38">
      <c r="A1286">
        <v>385200</v>
      </c>
      <c r="B1286" s="3">
        <v>616</v>
      </c>
      <c r="C1286">
        <v>-0.361034256231346</v>
      </c>
      <c r="D1286">
        <f t="shared" si="80"/>
        <v>-0.72206851246269199</v>
      </c>
      <c r="E1286">
        <v>68.523263693710803</v>
      </c>
      <c r="F1286">
        <f t="shared" si="83"/>
        <v>1.6513981371105046E-2</v>
      </c>
      <c r="G1286">
        <f t="shared" si="81"/>
        <v>616.70937324339718</v>
      </c>
      <c r="H1286">
        <v>49.995495040649303</v>
      </c>
      <c r="AL1286">
        <f t="shared" si="82"/>
        <v>118.42862641998528</v>
      </c>
    </row>
    <row r="1287" spans="1:38">
      <c r="A1287">
        <v>385500</v>
      </c>
      <c r="B1287" s="3">
        <v>616</v>
      </c>
      <c r="C1287">
        <v>-0.21443578542937899</v>
      </c>
      <c r="D1287">
        <f t="shared" si="80"/>
        <v>-0.42887157085875799</v>
      </c>
      <c r="E1287">
        <v>68.490681406793996</v>
      </c>
      <c r="F1287">
        <f t="shared" si="83"/>
        <v>3.2582286916806424E-2</v>
      </c>
      <c r="G1287">
        <f t="shared" si="81"/>
        <v>616.41613266114598</v>
      </c>
      <c r="H1287">
        <v>50.017405629154801</v>
      </c>
      <c r="AL1287">
        <f t="shared" si="82"/>
        <v>118.36619698114413</v>
      </c>
    </row>
    <row r="1288" spans="1:38">
      <c r="A1288">
        <v>385800</v>
      </c>
      <c r="B1288" s="3">
        <v>616</v>
      </c>
      <c r="C1288">
        <v>-0.11469409910021799</v>
      </c>
      <c r="D1288">
        <f t="shared" si="80"/>
        <v>-0.22938819820043599</v>
      </c>
      <c r="E1288">
        <v>68.468517660547505</v>
      </c>
      <c r="F1288">
        <f t="shared" si="83"/>
        <v>2.2163746246491201E-2</v>
      </c>
      <c r="G1288">
        <f t="shared" si="81"/>
        <v>616.21665894492753</v>
      </c>
      <c r="H1288">
        <v>50.029882604766001</v>
      </c>
      <c r="AL1288">
        <f t="shared" si="82"/>
        <v>118.3237335829744</v>
      </c>
    </row>
    <row r="1289" spans="1:38">
      <c r="A1289">
        <v>386100</v>
      </c>
      <c r="B1289" s="3">
        <v>616</v>
      </c>
      <c r="C1289">
        <v>-4.8437254902369498E-2</v>
      </c>
      <c r="D1289">
        <f t="shared" si="80"/>
        <v>-9.6874509804738995E-2</v>
      </c>
      <c r="E1289">
        <v>68.453794630823893</v>
      </c>
      <c r="F1289">
        <f t="shared" si="83"/>
        <v>1.4723029723612058E-2</v>
      </c>
      <c r="G1289">
        <f t="shared" si="81"/>
        <v>616.08415167741509</v>
      </c>
      <c r="H1289">
        <v>50.036012704906703</v>
      </c>
      <c r="AL1289">
        <f t="shared" si="82"/>
        <v>118.29552740045074</v>
      </c>
    </row>
    <row r="1290" spans="1:38">
      <c r="A1290">
        <v>386400</v>
      </c>
      <c r="B1290" s="3">
        <v>617</v>
      </c>
      <c r="C1290">
        <v>0.38544217975839801</v>
      </c>
      <c r="D1290">
        <f t="shared" si="80"/>
        <v>0.77088435951679601</v>
      </c>
      <c r="E1290">
        <v>68.468484139274693</v>
      </c>
      <c r="F1290">
        <f t="shared" si="83"/>
        <v>1.4689508450800304E-2</v>
      </c>
      <c r="G1290">
        <f t="shared" si="81"/>
        <v>616.21635725347221</v>
      </c>
      <c r="H1290">
        <v>50.021514748100302</v>
      </c>
      <c r="AL1290">
        <f t="shared" si="82"/>
        <v>118.3236693619303</v>
      </c>
    </row>
    <row r="1291" spans="1:38">
      <c r="A1291">
        <v>386700</v>
      </c>
      <c r="B1291" s="3">
        <v>616</v>
      </c>
      <c r="C1291">
        <v>-0.15191720378842799</v>
      </c>
      <c r="D1291">
        <f t="shared" si="80"/>
        <v>-0.30383440757685598</v>
      </c>
      <c r="E1291">
        <v>68.476792276933196</v>
      </c>
      <c r="F1291">
        <f t="shared" si="83"/>
        <v>8.3081376585028011E-3</v>
      </c>
      <c r="G1291">
        <f t="shared" si="81"/>
        <v>616.29113049239879</v>
      </c>
      <c r="H1291">
        <v>50.014156149607899</v>
      </c>
      <c r="AL1291">
        <f t="shared" si="82"/>
        <v>118.33958653838602</v>
      </c>
    </row>
    <row r="1292" spans="1:38">
      <c r="A1292">
        <v>387000</v>
      </c>
      <c r="B1292" s="3">
        <v>616</v>
      </c>
      <c r="C1292">
        <v>-8.0160459656493405E-2</v>
      </c>
      <c r="D1292">
        <f t="shared" si="80"/>
        <v>-0.16032091931298681</v>
      </c>
      <c r="E1292">
        <v>68.460843895632706</v>
      </c>
      <c r="F1292">
        <f t="shared" si="83"/>
        <v>1.59483813004897E-2</v>
      </c>
      <c r="G1292">
        <f t="shared" si="81"/>
        <v>616.14759506069436</v>
      </c>
      <c r="H1292">
        <v>50.022952476469698</v>
      </c>
      <c r="AL1292">
        <f t="shared" si="82"/>
        <v>118.30903212905849</v>
      </c>
    </row>
    <row r="1293" spans="1:38">
      <c r="A1293">
        <v>387300</v>
      </c>
      <c r="B1293" s="3">
        <v>617</v>
      </c>
      <c r="C1293">
        <v>0.35867193795723401</v>
      </c>
      <c r="D1293">
        <f t="shared" si="80"/>
        <v>0.71734387591446802</v>
      </c>
      <c r="E1293">
        <v>68.474432797846802</v>
      </c>
      <c r="F1293">
        <f t="shared" si="83"/>
        <v>1.358890221409581E-2</v>
      </c>
      <c r="G1293">
        <f t="shared" si="81"/>
        <v>616.26989518062123</v>
      </c>
      <c r="H1293">
        <v>50.010713258181603</v>
      </c>
      <c r="AL1293">
        <f t="shared" si="82"/>
        <v>118.3350660805492</v>
      </c>
    </row>
    <row r="1294" spans="1:38">
      <c r="A1294">
        <v>387600</v>
      </c>
      <c r="B1294" s="3">
        <v>617</v>
      </c>
      <c r="C1294">
        <v>0.21687058262318701</v>
      </c>
      <c r="D1294">
        <f t="shared" si="80"/>
        <v>0.43374116524637402</v>
      </c>
      <c r="E1294">
        <v>68.505945897294694</v>
      </c>
      <c r="F1294">
        <f t="shared" si="83"/>
        <v>3.1513099447892046E-2</v>
      </c>
      <c r="G1294">
        <f t="shared" si="81"/>
        <v>616.55351307565229</v>
      </c>
      <c r="H1294">
        <v>49.988785259691902</v>
      </c>
      <c r="AL1294">
        <f t="shared" si="82"/>
        <v>118.39544380442335</v>
      </c>
    </row>
    <row r="1295" spans="1:38">
      <c r="A1295">
        <v>387900</v>
      </c>
      <c r="B1295" s="3">
        <v>617</v>
      </c>
      <c r="C1295">
        <v>0.120014594033666</v>
      </c>
      <c r="D1295">
        <f t="shared" si="80"/>
        <v>0.24002918806733201</v>
      </c>
      <c r="E1295">
        <v>68.527468409045895</v>
      </c>
      <c r="F1295">
        <f t="shared" si="83"/>
        <v>2.1522511751200568E-2</v>
      </c>
      <c r="G1295">
        <f t="shared" si="81"/>
        <v>616.74721568141308</v>
      </c>
      <c r="H1295">
        <v>49.9759965680649</v>
      </c>
      <c r="AL1295">
        <f t="shared" si="82"/>
        <v>118.43668333625688</v>
      </c>
    </row>
    <row r="1296" spans="1:38">
      <c r="A1296">
        <v>388200</v>
      </c>
      <c r="B1296" s="3">
        <v>618</v>
      </c>
      <c r="C1296">
        <v>0.44652982289028198</v>
      </c>
      <c r="D1296">
        <f t="shared" si="80"/>
        <v>0.89305964578056396</v>
      </c>
      <c r="E1296">
        <v>68.566015833961799</v>
      </c>
      <c r="F1296">
        <f t="shared" si="83"/>
        <v>3.8547424915904571E-2</v>
      </c>
      <c r="G1296">
        <f t="shared" si="81"/>
        <v>617.09414250565624</v>
      </c>
      <c r="H1296">
        <v>49.952917979712701</v>
      </c>
      <c r="AL1296">
        <f t="shared" si="82"/>
        <v>118.51055127139671</v>
      </c>
    </row>
    <row r="1297" spans="1:38">
      <c r="A1297">
        <v>388500</v>
      </c>
      <c r="B1297" s="3">
        <v>617</v>
      </c>
      <c r="C1297">
        <v>-0.15911981102023501</v>
      </c>
      <c r="D1297">
        <f t="shared" si="80"/>
        <v>-0.31823962204047002</v>
      </c>
      <c r="E1297">
        <v>68.589498485264699</v>
      </c>
      <c r="F1297">
        <f t="shared" si="83"/>
        <v>2.3482651302899171E-2</v>
      </c>
      <c r="G1297">
        <f t="shared" si="81"/>
        <v>617.30548636738229</v>
      </c>
      <c r="H1297">
        <v>49.943682408652798</v>
      </c>
      <c r="AL1297">
        <f t="shared" si="82"/>
        <v>118.55555503428931</v>
      </c>
    </row>
    <row r="1298" spans="1:38">
      <c r="A1298">
        <v>388800</v>
      </c>
      <c r="B1298" s="3">
        <v>617</v>
      </c>
      <c r="C1298">
        <v>-0.12859602994229899</v>
      </c>
      <c r="D1298">
        <f t="shared" si="80"/>
        <v>-0.25719205988459798</v>
      </c>
      <c r="E1298">
        <v>68.582712532170206</v>
      </c>
      <c r="F1298">
        <f t="shared" si="83"/>
        <v>6.7859530944929247E-3</v>
      </c>
      <c r="G1298">
        <f t="shared" si="81"/>
        <v>617.24441278953191</v>
      </c>
      <c r="H1298">
        <v>49.954774927606898</v>
      </c>
      <c r="AL1298">
        <f t="shared" si="82"/>
        <v>118.54254963719177</v>
      </c>
    </row>
    <row r="1299" spans="1:38">
      <c r="A1299">
        <v>389100</v>
      </c>
      <c r="B1299" s="3">
        <v>617</v>
      </c>
      <c r="C1299">
        <v>-0.103702108837827</v>
      </c>
      <c r="D1299">
        <f t="shared" si="80"/>
        <v>-0.20740421767565401</v>
      </c>
      <c r="E1299">
        <v>68.577180814928397</v>
      </c>
      <c r="F1299">
        <f t="shared" si="83"/>
        <v>5.5317172418085647E-3</v>
      </c>
      <c r="G1299">
        <f t="shared" si="81"/>
        <v>617.19462733435557</v>
      </c>
      <c r="H1299">
        <v>49.963727667745999</v>
      </c>
      <c r="AL1299">
        <f t="shared" si="82"/>
        <v>118.53194820418196</v>
      </c>
    </row>
    <row r="1300" spans="1:38">
      <c r="A1300">
        <v>389400</v>
      </c>
      <c r="B1300" s="3">
        <v>618</v>
      </c>
      <c r="C1300">
        <v>0.30778907630556901</v>
      </c>
      <c r="D1300">
        <f t="shared" si="80"/>
        <v>0.61557815261113802</v>
      </c>
      <c r="E1300">
        <v>68.596845606301301</v>
      </c>
      <c r="F1300">
        <f t="shared" si="83"/>
        <v>1.9664791372903778E-2</v>
      </c>
      <c r="G1300">
        <f t="shared" si="81"/>
        <v>617.37161045671166</v>
      </c>
      <c r="H1300">
        <v>49.954471373903203</v>
      </c>
      <c r="AL1300">
        <f t="shared" si="82"/>
        <v>118.56963622317573</v>
      </c>
    </row>
    <row r="1301" spans="1:38">
      <c r="A1301">
        <v>389700</v>
      </c>
      <c r="B1301" s="3">
        <v>616</v>
      </c>
      <c r="C1301">
        <v>-0.63074170992600298</v>
      </c>
      <c r="D1301">
        <f t="shared" si="80"/>
        <v>-1.261483419852006</v>
      </c>
      <c r="E1301">
        <v>68.583195762595693</v>
      </c>
      <c r="F1301">
        <f t="shared" si="83"/>
        <v>1.3649843705607623E-2</v>
      </c>
      <c r="G1301">
        <f t="shared" si="81"/>
        <v>617.24876186336121</v>
      </c>
      <c r="H1301">
        <v>49.970035399845102</v>
      </c>
      <c r="AL1301">
        <f t="shared" si="82"/>
        <v>118.54347574779746</v>
      </c>
    </row>
    <row r="1302" spans="1:38">
      <c r="A1302">
        <v>390000</v>
      </c>
      <c r="B1302" s="3">
        <v>615</v>
      </c>
      <c r="C1302">
        <v>-0.77974333216197</v>
      </c>
      <c r="D1302">
        <f t="shared" si="80"/>
        <v>-1.55948666432394</v>
      </c>
      <c r="E1302">
        <v>68.5051963161999</v>
      </c>
      <c r="F1302">
        <f t="shared" si="83"/>
        <v>7.799944639579337E-2</v>
      </c>
      <c r="G1302">
        <f t="shared" si="81"/>
        <v>616.54676684579908</v>
      </c>
      <c r="H1302">
        <v>50.025357060252801</v>
      </c>
      <c r="AL1302">
        <f t="shared" si="82"/>
        <v>118.39400757230626</v>
      </c>
    </row>
    <row r="1303" spans="1:38">
      <c r="A1303">
        <v>390300</v>
      </c>
      <c r="B1303" s="3">
        <v>615</v>
      </c>
      <c r="C1303">
        <v>-0.44090458490352602</v>
      </c>
      <c r="D1303">
        <f t="shared" si="80"/>
        <v>-0.88180916980705204</v>
      </c>
      <c r="E1303">
        <v>68.429899250933502</v>
      </c>
      <c r="F1303">
        <f t="shared" si="83"/>
        <v>7.5297065266397567E-2</v>
      </c>
      <c r="G1303">
        <f t="shared" si="81"/>
        <v>615.86909325840156</v>
      </c>
      <c r="H1303">
        <v>50.071729832152201</v>
      </c>
      <c r="AL1303">
        <f t="shared" si="82"/>
        <v>118.24975165143339</v>
      </c>
    </row>
    <row r="1304" spans="1:38">
      <c r="A1304">
        <v>390600</v>
      </c>
      <c r="B1304" s="3">
        <v>616</v>
      </c>
      <c r="C1304">
        <v>0.17798788133092999</v>
      </c>
      <c r="D1304">
        <f t="shared" si="80"/>
        <v>0.35597576266185998</v>
      </c>
      <c r="E1304">
        <v>68.403477136643104</v>
      </c>
      <c r="F1304">
        <f t="shared" si="83"/>
        <v>2.6422114290397758E-2</v>
      </c>
      <c r="G1304">
        <f t="shared" si="81"/>
        <v>615.63129422978795</v>
      </c>
      <c r="H1304">
        <v>50.079964299313097</v>
      </c>
      <c r="AL1304">
        <f t="shared" si="82"/>
        <v>118.19913939204864</v>
      </c>
    </row>
    <row r="1305" spans="1:38">
      <c r="A1305">
        <v>390900</v>
      </c>
      <c r="B1305" s="3">
        <v>615</v>
      </c>
      <c r="C1305">
        <v>-0.23674406218546501</v>
      </c>
      <c r="D1305">
        <f t="shared" si="80"/>
        <v>-0.47348812437093002</v>
      </c>
      <c r="E1305">
        <v>68.384535652475094</v>
      </c>
      <c r="F1305">
        <f t="shared" si="83"/>
        <v>1.8941484168010447E-2</v>
      </c>
      <c r="G1305">
        <f t="shared" si="81"/>
        <v>615.4608208722758</v>
      </c>
      <c r="H1305">
        <v>50.083577294098603</v>
      </c>
      <c r="AL1305">
        <f t="shared" si="82"/>
        <v>118.1628589905657</v>
      </c>
    </row>
    <row r="1306" spans="1:38">
      <c r="A1306">
        <v>391200</v>
      </c>
      <c r="B1306" s="3">
        <v>616</v>
      </c>
      <c r="C1306">
        <v>0.304938992078718</v>
      </c>
      <c r="D1306">
        <f t="shared" si="80"/>
        <v>0.60987798415743599</v>
      </c>
      <c r="E1306">
        <v>68.3752671506045</v>
      </c>
      <c r="F1306">
        <f t="shared" si="83"/>
        <v>9.2685018705935818E-3</v>
      </c>
      <c r="G1306">
        <f t="shared" si="81"/>
        <v>615.37740435544049</v>
      </c>
      <c r="H1306">
        <v>50.079187850992</v>
      </c>
      <c r="AL1306">
        <f t="shared" si="82"/>
        <v>118.14510692412379</v>
      </c>
    </row>
    <row r="1307" spans="1:38">
      <c r="A1307">
        <v>391500</v>
      </c>
      <c r="B1307" s="3">
        <v>615</v>
      </c>
      <c r="C1307">
        <v>-0.16288157629886199</v>
      </c>
      <c r="D1307">
        <f t="shared" si="80"/>
        <v>-0.32576315259772398</v>
      </c>
      <c r="E1307">
        <v>68.3681225680197</v>
      </c>
      <c r="F1307">
        <f t="shared" si="83"/>
        <v>7.1445825848002187E-3</v>
      </c>
      <c r="G1307">
        <f t="shared" si="81"/>
        <v>615.31310311217726</v>
      </c>
      <c r="H1307">
        <v>50.075163300770399</v>
      </c>
      <c r="AL1307">
        <f t="shared" si="82"/>
        <v>118.13142316724554</v>
      </c>
    </row>
    <row r="1308" spans="1:38">
      <c r="A1308">
        <v>391800</v>
      </c>
      <c r="B1308" s="3">
        <v>616</v>
      </c>
      <c r="C1308">
        <v>0.34291178423266</v>
      </c>
      <c r="D1308">
        <f t="shared" si="80"/>
        <v>0.68582356846532</v>
      </c>
      <c r="E1308">
        <v>68.366829168787305</v>
      </c>
      <c r="F1308">
        <f t="shared" si="83"/>
        <v>1.2933992323951315E-3</v>
      </c>
      <c r="G1308">
        <f t="shared" si="81"/>
        <v>615.3014625190857</v>
      </c>
      <c r="H1308">
        <v>50.0665404504714</v>
      </c>
      <c r="AL1308">
        <f t="shared" si="82"/>
        <v>118.1289459990695</v>
      </c>
    </row>
    <row r="1309" spans="1:38">
      <c r="A1309">
        <v>392100</v>
      </c>
      <c r="B1309" s="3">
        <v>615</v>
      </c>
      <c r="C1309">
        <v>-0.14858096684698499</v>
      </c>
      <c r="D1309">
        <f t="shared" si="80"/>
        <v>-0.29716193369396998</v>
      </c>
      <c r="E1309">
        <v>68.364944816722996</v>
      </c>
      <c r="F1309">
        <f t="shared" si="83"/>
        <v>1.8843520643088141E-3</v>
      </c>
      <c r="G1309">
        <f t="shared" si="81"/>
        <v>615.28450335050695</v>
      </c>
      <c r="H1309">
        <v>50.060559427980799</v>
      </c>
      <c r="AL1309">
        <f t="shared" si="82"/>
        <v>118.12533703271208</v>
      </c>
    </row>
    <row r="1310" spans="1:38">
      <c r="A1310">
        <v>392400</v>
      </c>
      <c r="B1310" s="3">
        <v>615</v>
      </c>
      <c r="C1310">
        <v>-4.9053780644758703E-2</v>
      </c>
      <c r="D1310">
        <f t="shared" si="80"/>
        <v>-9.8107561289517406E-2</v>
      </c>
      <c r="E1310">
        <v>68.342825530615002</v>
      </c>
      <c r="F1310">
        <f t="shared" si="83"/>
        <v>2.2119286107994185E-2</v>
      </c>
      <c r="G1310">
        <f t="shared" si="81"/>
        <v>615.08542977553498</v>
      </c>
      <c r="H1310">
        <v>50.067926948505601</v>
      </c>
      <c r="AL1310">
        <f t="shared" si="82"/>
        <v>118.08297507974711</v>
      </c>
    </row>
    <row r="1311" spans="1:38">
      <c r="A1311">
        <v>392700</v>
      </c>
      <c r="B1311" s="3">
        <v>618</v>
      </c>
      <c r="C1311">
        <v>1.18740715301234</v>
      </c>
      <c r="D1311">
        <f t="shared" si="80"/>
        <v>2.37481430602468</v>
      </c>
      <c r="E1311">
        <v>68.401377807514706</v>
      </c>
      <c r="F1311">
        <f t="shared" si="83"/>
        <v>5.855227689970377E-2</v>
      </c>
      <c r="G1311">
        <f t="shared" si="81"/>
        <v>615.61240026763232</v>
      </c>
      <c r="H1311">
        <v>50.019683073608398</v>
      </c>
      <c r="AL1311">
        <f t="shared" si="82"/>
        <v>118.19511824663441</v>
      </c>
    </row>
    <row r="1312" spans="1:38">
      <c r="A1312">
        <v>393000</v>
      </c>
      <c r="B1312" s="3">
        <v>616</v>
      </c>
      <c r="C1312">
        <v>-7.4509007711201197E-2</v>
      </c>
      <c r="D1312">
        <f t="shared" si="80"/>
        <v>-0.14901801542240239</v>
      </c>
      <c r="E1312">
        <v>68.459594318465093</v>
      </c>
      <c r="F1312">
        <f t="shared" si="83"/>
        <v>5.8216510950387601E-2</v>
      </c>
      <c r="G1312">
        <f t="shared" si="81"/>
        <v>616.13634886618581</v>
      </c>
      <c r="H1312">
        <v>49.980447917605197</v>
      </c>
      <c r="AL1312">
        <f t="shared" si="82"/>
        <v>118.30663821275884</v>
      </c>
    </row>
    <row r="1313" spans="1:38">
      <c r="A1313">
        <v>393300</v>
      </c>
      <c r="B1313" s="3">
        <v>615</v>
      </c>
      <c r="C1313">
        <v>-0.447243753661065</v>
      </c>
      <c r="D1313">
        <f t="shared" si="80"/>
        <v>-0.89448750732213</v>
      </c>
      <c r="E1313">
        <v>68.431310948108703</v>
      </c>
      <c r="F1313">
        <f t="shared" si="83"/>
        <v>2.8283370356390947E-2</v>
      </c>
      <c r="G1313">
        <f t="shared" si="81"/>
        <v>615.88179853297834</v>
      </c>
      <c r="H1313">
        <v>50.001937136245303</v>
      </c>
      <c r="AL1313">
        <f t="shared" si="82"/>
        <v>118.25245590965507</v>
      </c>
    </row>
    <row r="1314" spans="1:38">
      <c r="A1314">
        <v>393600</v>
      </c>
      <c r="B1314" s="3">
        <v>613</v>
      </c>
      <c r="C1314">
        <v>-1.04318163301985</v>
      </c>
      <c r="D1314">
        <f t="shared" si="80"/>
        <v>-2.0863632660397</v>
      </c>
      <c r="E1314">
        <v>68.341526566841793</v>
      </c>
      <c r="F1314">
        <f t="shared" si="83"/>
        <v>8.9784381266909463E-2</v>
      </c>
      <c r="G1314">
        <f t="shared" si="81"/>
        <v>615.07373910157617</v>
      </c>
      <c r="H1314">
        <v>50.061797770530298</v>
      </c>
      <c r="AL1314">
        <f t="shared" si="82"/>
        <v>118.08048744636511</v>
      </c>
    </row>
    <row r="1315" spans="1:38">
      <c r="A1315">
        <v>393900</v>
      </c>
      <c r="B1315" s="3">
        <v>615</v>
      </c>
      <c r="C1315">
        <v>0.210215405077011</v>
      </c>
      <c r="D1315">
        <f t="shared" si="80"/>
        <v>0.42043081015402201</v>
      </c>
      <c r="E1315">
        <v>68.285206357159495</v>
      </c>
      <c r="F1315">
        <f t="shared" si="83"/>
        <v>5.6320209682297673E-2</v>
      </c>
      <c r="G1315">
        <f t="shared" si="81"/>
        <v>614.56685721443546</v>
      </c>
      <c r="H1315">
        <v>50.0901608200572</v>
      </c>
      <c r="AL1315">
        <f t="shared" si="82"/>
        <v>117.97263862947003</v>
      </c>
    </row>
    <row r="1316" spans="1:38">
      <c r="A1316">
        <v>394200</v>
      </c>
      <c r="B1316" s="3">
        <v>616</v>
      </c>
      <c r="C1316">
        <v>0.57090406406733296</v>
      </c>
      <c r="D1316">
        <f t="shared" si="80"/>
        <v>1.1418081281346659</v>
      </c>
      <c r="E1316">
        <v>68.3161664968232</v>
      </c>
      <c r="F1316">
        <f t="shared" si="83"/>
        <v>3.0960139663704922E-2</v>
      </c>
      <c r="G1316">
        <f t="shared" si="81"/>
        <v>614.84549847140875</v>
      </c>
      <c r="H1316">
        <v>50.058620245159098</v>
      </c>
      <c r="AL1316">
        <f t="shared" si="82"/>
        <v>118.03192259045488</v>
      </c>
    </row>
    <row r="1317" spans="1:38">
      <c r="A1317">
        <v>394500</v>
      </c>
      <c r="B1317" s="3">
        <v>618</v>
      </c>
      <c r="C1317">
        <v>1.15343157489709</v>
      </c>
      <c r="D1317">
        <f t="shared" si="80"/>
        <v>2.3068631497941801</v>
      </c>
      <c r="E1317">
        <v>68.408930787327705</v>
      </c>
      <c r="F1317">
        <f t="shared" si="83"/>
        <v>9.2764290504504743E-2</v>
      </c>
      <c r="G1317">
        <f t="shared" si="81"/>
        <v>615.68037708594932</v>
      </c>
      <c r="H1317">
        <v>49.989684985392401</v>
      </c>
      <c r="AL1317">
        <f t="shared" si="82"/>
        <v>118.20958566987923</v>
      </c>
    </row>
    <row r="1318" spans="1:38">
      <c r="A1318">
        <v>394800</v>
      </c>
      <c r="B1318" s="3">
        <v>616</v>
      </c>
      <c r="C1318">
        <v>-0.113269668706293</v>
      </c>
      <c r="D1318">
        <f t="shared" si="80"/>
        <v>-0.226539337412586</v>
      </c>
      <c r="E1318">
        <v>68.468207395267896</v>
      </c>
      <c r="F1318">
        <f t="shared" si="83"/>
        <v>5.9276607940191184E-2</v>
      </c>
      <c r="G1318">
        <f t="shared" si="81"/>
        <v>616.21386655741105</v>
      </c>
      <c r="H1318">
        <v>49.953296693973599</v>
      </c>
      <c r="AL1318">
        <f t="shared" si="82"/>
        <v>118.32313916784287</v>
      </c>
    </row>
    <row r="1319" spans="1:38">
      <c r="A1319">
        <v>395100</v>
      </c>
      <c r="B1319" s="3">
        <v>617</v>
      </c>
      <c r="C1319">
        <v>0.29548814394186701</v>
      </c>
      <c r="D1319">
        <f t="shared" si="80"/>
        <v>0.59097628788373402</v>
      </c>
      <c r="E1319">
        <v>68.488472791810906</v>
      </c>
      <c r="F1319">
        <f t="shared" si="83"/>
        <v>2.0265396543010183E-2</v>
      </c>
      <c r="G1319">
        <f t="shared" si="81"/>
        <v>616.39625512629812</v>
      </c>
      <c r="H1319">
        <v>49.9449048199629</v>
      </c>
      <c r="AL1319">
        <f t="shared" si="82"/>
        <v>118.36196537909005</v>
      </c>
    </row>
    <row r="1320" spans="1:38">
      <c r="A1320">
        <v>395400</v>
      </c>
      <c r="B1320" s="3">
        <v>617</v>
      </c>
      <c r="C1320">
        <v>0.13859920499975001</v>
      </c>
      <c r="D1320">
        <f t="shared" si="80"/>
        <v>0.27719840999950002</v>
      </c>
      <c r="E1320">
        <v>68.523338521951104</v>
      </c>
      <c r="F1320">
        <f t="shared" si="83"/>
        <v>3.4865730140197115E-2</v>
      </c>
      <c r="G1320">
        <f t="shared" si="81"/>
        <v>616.71004669755996</v>
      </c>
      <c r="H1320">
        <v>49.928526128083703</v>
      </c>
      <c r="AL1320">
        <f t="shared" si="82"/>
        <v>118.42876980212147</v>
      </c>
    </row>
    <row r="1321" spans="1:38">
      <c r="A1321">
        <v>395700</v>
      </c>
      <c r="B1321" s="3">
        <v>617</v>
      </c>
      <c r="C1321">
        <v>3.6382888539127599E-2</v>
      </c>
      <c r="D1321">
        <f t="shared" si="80"/>
        <v>7.2765777078255198E-2</v>
      </c>
      <c r="E1321">
        <v>68.546052155870598</v>
      </c>
      <c r="F1321">
        <f t="shared" si="83"/>
        <v>2.2713633919494214E-2</v>
      </c>
      <c r="G1321">
        <f t="shared" si="81"/>
        <v>616.91446940283538</v>
      </c>
      <c r="H1321">
        <v>49.922050498753499</v>
      </c>
      <c r="AL1321">
        <f t="shared" si="82"/>
        <v>118.47229404656602</v>
      </c>
    </row>
    <row r="1322" spans="1:38">
      <c r="A1322">
        <v>396000</v>
      </c>
      <c r="B1322" s="3">
        <v>615</v>
      </c>
      <c r="C1322">
        <v>-0.81011493545286395</v>
      </c>
      <c r="D1322">
        <f t="shared" si="80"/>
        <v>-1.6202298709057279</v>
      </c>
      <c r="E1322">
        <v>68.511948302712497</v>
      </c>
      <c r="F1322">
        <f t="shared" si="83"/>
        <v>3.4103853158100605E-2</v>
      </c>
      <c r="G1322">
        <f t="shared" si="81"/>
        <v>616.60753472441252</v>
      </c>
      <c r="H1322">
        <v>49.954849616468302</v>
      </c>
      <c r="AL1322">
        <f t="shared" si="82"/>
        <v>118.40694480991021</v>
      </c>
    </row>
    <row r="1323" spans="1:38">
      <c r="A1323">
        <v>396300</v>
      </c>
      <c r="B1323" s="3">
        <v>617</v>
      </c>
      <c r="C1323">
        <v>0.279505599919114</v>
      </c>
      <c r="D1323">
        <f t="shared" si="80"/>
        <v>0.559011199838228</v>
      </c>
      <c r="E1323">
        <v>68.492021071647201</v>
      </c>
      <c r="F1323">
        <f t="shared" si="83"/>
        <v>1.9927231065295814E-2</v>
      </c>
      <c r="G1323">
        <f t="shared" si="81"/>
        <v>616.42818964482478</v>
      </c>
      <c r="H1323">
        <v>49.971988017359102</v>
      </c>
      <c r="AL1323">
        <f t="shared" si="82"/>
        <v>118.36876372966803</v>
      </c>
    </row>
    <row r="1324" spans="1:38">
      <c r="A1324">
        <v>396600</v>
      </c>
      <c r="B1324" s="3">
        <v>617</v>
      </c>
      <c r="C1324">
        <v>0.14627496447034999</v>
      </c>
      <c r="D1324">
        <f t="shared" si="80"/>
        <v>0.29254992894069998</v>
      </c>
      <c r="E1324">
        <v>68.521632866538596</v>
      </c>
      <c r="F1324">
        <f t="shared" si="83"/>
        <v>2.9611794891394538E-2</v>
      </c>
      <c r="G1324">
        <f t="shared" si="81"/>
        <v>616.69469579884731</v>
      </c>
      <c r="H1324">
        <v>49.955853316953799</v>
      </c>
      <c r="AL1324">
        <f t="shared" si="82"/>
        <v>118.42550151855701</v>
      </c>
    </row>
    <row r="1325" spans="1:38">
      <c r="A1325">
        <v>396900</v>
      </c>
      <c r="B1325" s="3">
        <v>617</v>
      </c>
      <c r="C1325">
        <v>5.8013381530937998E-2</v>
      </c>
      <c r="D1325">
        <f t="shared" si="80"/>
        <v>0.116026763061876</v>
      </c>
      <c r="E1325">
        <v>68.541245600286899</v>
      </c>
      <c r="F1325">
        <f t="shared" si="83"/>
        <v>1.9612733748303413E-2</v>
      </c>
      <c r="G1325">
        <f t="shared" si="81"/>
        <v>616.87121040258205</v>
      </c>
      <c r="H1325">
        <v>49.948193214343803</v>
      </c>
      <c r="AL1325">
        <f t="shared" si="82"/>
        <v>118.4630833928132</v>
      </c>
    </row>
    <row r="1326" spans="1:38">
      <c r="A1326">
        <v>397200</v>
      </c>
      <c r="B1326" s="3">
        <v>616</v>
      </c>
      <c r="C1326">
        <v>-0.38976983629018702</v>
      </c>
      <c r="D1326">
        <f t="shared" si="80"/>
        <v>-0.77953967258037404</v>
      </c>
      <c r="E1326">
        <v>68.529645672662895</v>
      </c>
      <c r="F1326">
        <f t="shared" si="83"/>
        <v>1.1599927624004636E-2</v>
      </c>
      <c r="G1326">
        <f t="shared" si="81"/>
        <v>616.76681105396608</v>
      </c>
      <c r="H1326">
        <v>49.962529694730797</v>
      </c>
      <c r="AL1326">
        <f t="shared" si="82"/>
        <v>118.44085536697233</v>
      </c>
    </row>
    <row r="1327" spans="1:38">
      <c r="A1327">
        <v>397500</v>
      </c>
      <c r="B1327" s="3">
        <v>616</v>
      </c>
      <c r="C1327">
        <v>-0.251893444063858</v>
      </c>
      <c r="D1327">
        <f t="shared" si="80"/>
        <v>-0.50378688812771599</v>
      </c>
      <c r="E1327">
        <v>68.499004742117407</v>
      </c>
      <c r="F1327">
        <f t="shared" si="83"/>
        <v>3.0640930545487777E-2</v>
      </c>
      <c r="G1327">
        <f t="shared" si="81"/>
        <v>616.4910426790567</v>
      </c>
      <c r="H1327">
        <v>49.987039115739698</v>
      </c>
      <c r="AL1327">
        <f t="shared" si="82"/>
        <v>118.38214435509902</v>
      </c>
    </row>
    <row r="1328" spans="1:38">
      <c r="A1328">
        <v>397800</v>
      </c>
      <c r="B1328" s="3">
        <v>615</v>
      </c>
      <c r="C1328">
        <v>-0.54693136304251799</v>
      </c>
      <c r="D1328">
        <f t="shared" si="80"/>
        <v>-1.093862726085036</v>
      </c>
      <c r="E1328">
        <v>68.453462663225295</v>
      </c>
      <c r="F1328">
        <f t="shared" si="83"/>
        <v>4.5542078892111704E-2</v>
      </c>
      <c r="G1328">
        <f t="shared" si="81"/>
        <v>616.08116396902767</v>
      </c>
      <c r="H1328">
        <v>50.0190448096753</v>
      </c>
      <c r="AL1328">
        <f t="shared" si="82"/>
        <v>118.29489143600161</v>
      </c>
    </row>
    <row r="1329" spans="1:38">
      <c r="A1329">
        <v>398100</v>
      </c>
      <c r="B1329" s="3">
        <v>616</v>
      </c>
      <c r="C1329">
        <v>8.2775437879376607E-2</v>
      </c>
      <c r="D1329">
        <f t="shared" si="80"/>
        <v>0.16555087575875321</v>
      </c>
      <c r="E1329">
        <v>68.424634267383098</v>
      </c>
      <c r="F1329">
        <f t="shared" si="83"/>
        <v>2.8828395842197096E-2</v>
      </c>
      <c r="G1329">
        <f t="shared" si="81"/>
        <v>615.8217084064479</v>
      </c>
      <c r="H1329">
        <v>50.035072573117901</v>
      </c>
      <c r="AL1329">
        <f t="shared" si="82"/>
        <v>118.23966611030137</v>
      </c>
    </row>
    <row r="1330" spans="1:38">
      <c r="A1330">
        <v>398400</v>
      </c>
      <c r="B1330" s="3">
        <v>617</v>
      </c>
      <c r="C1330">
        <v>0.46174503332968297</v>
      </c>
      <c r="D1330">
        <f t="shared" si="80"/>
        <v>0.92349006665936595</v>
      </c>
      <c r="E1330">
        <v>68.451528579806094</v>
      </c>
      <c r="F1330">
        <f t="shared" si="83"/>
        <v>2.6894312422996336E-2</v>
      </c>
      <c r="G1330">
        <f t="shared" si="81"/>
        <v>616.06375721825486</v>
      </c>
      <c r="H1330">
        <v>50.012678189383102</v>
      </c>
      <c r="AL1330">
        <f t="shared" si="82"/>
        <v>118.29118624294483</v>
      </c>
    </row>
    <row r="1331" spans="1:38">
      <c r="A1331">
        <v>398700</v>
      </c>
      <c r="B1331" s="3">
        <v>617</v>
      </c>
      <c r="C1331">
        <v>0.27846336082674</v>
      </c>
      <c r="D1331">
        <f t="shared" si="80"/>
        <v>0.55692672165348001</v>
      </c>
      <c r="E1331">
        <v>68.492259082187601</v>
      </c>
      <c r="F1331">
        <f t="shared" si="83"/>
        <v>4.0730502381506994E-2</v>
      </c>
      <c r="G1331">
        <f t="shared" si="81"/>
        <v>616.43033173968843</v>
      </c>
      <c r="H1331">
        <v>49.984479878581404</v>
      </c>
      <c r="AL1331">
        <f t="shared" si="82"/>
        <v>118.36921975019655</v>
      </c>
    </row>
    <row r="1332" spans="1:38">
      <c r="A1332">
        <v>399000</v>
      </c>
      <c r="B1332" s="3">
        <v>616</v>
      </c>
      <c r="C1332">
        <v>-0.23786168913362099</v>
      </c>
      <c r="D1332">
        <f t="shared" si="80"/>
        <v>-0.47572337826724198</v>
      </c>
      <c r="E1332">
        <v>68.495889938678502</v>
      </c>
      <c r="F1332">
        <f t="shared" si="83"/>
        <v>3.6308564909006691E-3</v>
      </c>
      <c r="G1332">
        <f t="shared" si="81"/>
        <v>616.4630094481065</v>
      </c>
      <c r="H1332">
        <v>49.984558339228599</v>
      </c>
      <c r="AL1332">
        <f t="shared" si="82"/>
        <v>118.37617639535566</v>
      </c>
    </row>
    <row r="1333" spans="1:38">
      <c r="A1333">
        <v>399300</v>
      </c>
      <c r="B1333" s="3">
        <v>618</v>
      </c>
      <c r="C1333">
        <v>0.63341889957903397</v>
      </c>
      <c r="D1333">
        <f t="shared" si="80"/>
        <v>1.2668377991580679</v>
      </c>
      <c r="E1333">
        <v>68.524483549914706</v>
      </c>
      <c r="F1333">
        <f t="shared" si="83"/>
        <v>2.8593611236203742E-2</v>
      </c>
      <c r="G1333">
        <f t="shared" si="81"/>
        <v>616.72035194923239</v>
      </c>
      <c r="H1333">
        <v>49.966381795905903</v>
      </c>
      <c r="AL1333">
        <f t="shared" si="82"/>
        <v>118.43096385159285</v>
      </c>
    </row>
    <row r="1334" spans="1:38">
      <c r="A1334">
        <v>399600</v>
      </c>
      <c r="B1334" s="3">
        <v>618</v>
      </c>
      <c r="C1334">
        <v>0.350129405284138</v>
      </c>
      <c r="D1334">
        <f t="shared" si="80"/>
        <v>0.70025881056827599</v>
      </c>
      <c r="E1334">
        <v>68.587440147322994</v>
      </c>
      <c r="F1334">
        <f t="shared" si="83"/>
        <v>6.2956597408287962E-2</v>
      </c>
      <c r="G1334">
        <f t="shared" si="81"/>
        <v>617.28696132590699</v>
      </c>
      <c r="H1334">
        <v>49.929037824900298</v>
      </c>
      <c r="AL1334">
        <f t="shared" si="82"/>
        <v>118.55161016537612</v>
      </c>
    </row>
    <row r="1335" spans="1:38">
      <c r="A1335">
        <v>399900</v>
      </c>
      <c r="B1335" s="3">
        <v>615</v>
      </c>
      <c r="C1335">
        <v>-1.0132301871320599</v>
      </c>
      <c r="D1335">
        <f t="shared" si="80"/>
        <v>-2.0264603742641198</v>
      </c>
      <c r="E1335">
        <v>68.557086219587006</v>
      </c>
      <c r="F1335">
        <f t="shared" si="83"/>
        <v>3.035392773598744E-2</v>
      </c>
      <c r="G1335">
        <f t="shared" si="81"/>
        <v>617.01377597628311</v>
      </c>
      <c r="H1335">
        <v>49.959191540280997</v>
      </c>
      <c r="AL1335">
        <f t="shared" si="82"/>
        <v>118.49343879263716</v>
      </c>
    </row>
    <row r="1336" spans="1:38">
      <c r="A1336">
        <v>400200</v>
      </c>
      <c r="B1336" s="3">
        <v>616</v>
      </c>
      <c r="C1336">
        <v>-0.228103536288639</v>
      </c>
      <c r="D1336">
        <f t="shared" si="80"/>
        <v>-0.45620707257727799</v>
      </c>
      <c r="E1336">
        <v>68.493715316838504</v>
      </c>
      <c r="F1336">
        <f t="shared" si="83"/>
        <v>6.3370902748502544E-2</v>
      </c>
      <c r="G1336">
        <f t="shared" si="81"/>
        <v>616.44343785154649</v>
      </c>
      <c r="H1336">
        <v>50.004943165928601</v>
      </c>
      <c r="AL1336">
        <f t="shared" si="82"/>
        <v>118.37200985609422</v>
      </c>
    </row>
    <row r="1337" spans="1:38">
      <c r="A1337">
        <v>400500</v>
      </c>
      <c r="B1337" s="3">
        <v>618</v>
      </c>
      <c r="C1337">
        <v>0.65202363442303302</v>
      </c>
      <c r="D1337">
        <f t="shared" si="80"/>
        <v>1.304047268846066</v>
      </c>
      <c r="E1337">
        <v>68.520349539903407</v>
      </c>
      <c r="F1337">
        <f t="shared" si="83"/>
        <v>2.663422306490304E-2</v>
      </c>
      <c r="G1337">
        <f t="shared" si="81"/>
        <v>616.68314585913072</v>
      </c>
      <c r="H1337">
        <v>49.985629120671803</v>
      </c>
      <c r="AL1337">
        <f t="shared" si="82"/>
        <v>118.42304248950279</v>
      </c>
    </row>
    <row r="1338" spans="1:38">
      <c r="A1338">
        <v>400800</v>
      </c>
      <c r="B1338" s="3">
        <v>617</v>
      </c>
      <c r="C1338">
        <v>-1.8182718550835499E-2</v>
      </c>
      <c r="D1338">
        <f t="shared" si="80"/>
        <v>-3.6365437101670998E-2</v>
      </c>
      <c r="E1338">
        <v>68.5581806458665</v>
      </c>
      <c r="F1338">
        <f t="shared" si="83"/>
        <v>3.7831105963093137E-2</v>
      </c>
      <c r="G1338">
        <f t="shared" si="81"/>
        <v>617.02362581279851</v>
      </c>
      <c r="H1338">
        <v>49.963126612825498</v>
      </c>
      <c r="AL1338">
        <f t="shared" si="82"/>
        <v>118.4955360973743</v>
      </c>
    </row>
    <row r="1339" spans="1:38">
      <c r="A1339">
        <v>401100</v>
      </c>
      <c r="B1339" s="3">
        <v>620</v>
      </c>
      <c r="C1339">
        <v>1.1400287986997699</v>
      </c>
      <c r="D1339">
        <f t="shared" si="80"/>
        <v>2.2800575973995398</v>
      </c>
      <c r="E1339">
        <v>68.634117559367297</v>
      </c>
      <c r="F1339">
        <f t="shared" si="83"/>
        <v>7.5936913500797232E-2</v>
      </c>
      <c r="G1339">
        <f t="shared" si="81"/>
        <v>617.70705803430565</v>
      </c>
      <c r="H1339">
        <v>49.9157839109454</v>
      </c>
      <c r="AL1339">
        <f t="shared" si="82"/>
        <v>118.64107497334706</v>
      </c>
    </row>
    <row r="1340" spans="1:38">
      <c r="A1340">
        <v>401400</v>
      </c>
      <c r="B1340" s="3">
        <v>620</v>
      </c>
      <c r="C1340">
        <v>0.61553959313469297</v>
      </c>
      <c r="D1340">
        <f t="shared" si="80"/>
        <v>1.2310791862693859</v>
      </c>
      <c r="E1340">
        <v>68.750674714390797</v>
      </c>
      <c r="F1340">
        <f t="shared" si="83"/>
        <v>0.11655715502350006</v>
      </c>
      <c r="G1340">
        <f t="shared" si="81"/>
        <v>618.75607242951719</v>
      </c>
      <c r="H1340">
        <v>49.8491833159989</v>
      </c>
      <c r="AL1340">
        <f t="shared" si="82"/>
        <v>118.86453124998255</v>
      </c>
    </row>
    <row r="1341" spans="1:38">
      <c r="A1341">
        <v>401700</v>
      </c>
      <c r="B1341" s="3">
        <v>616</v>
      </c>
      <c r="C1341">
        <v>-1.2991815684105801</v>
      </c>
      <c r="D1341">
        <f t="shared" si="80"/>
        <v>-2.5983631368211602</v>
      </c>
      <c r="E1341">
        <v>68.731737012164203</v>
      </c>
      <c r="F1341">
        <f t="shared" si="83"/>
        <v>1.8937702226594411E-2</v>
      </c>
      <c r="G1341">
        <f t="shared" si="81"/>
        <v>618.58563310947784</v>
      </c>
      <c r="H1341">
        <v>49.881897006441299</v>
      </c>
      <c r="AL1341">
        <f t="shared" si="82"/>
        <v>118.82821963455805</v>
      </c>
    </row>
    <row r="1342" spans="1:38">
      <c r="A1342">
        <v>402000</v>
      </c>
      <c r="B1342" s="3">
        <v>617</v>
      </c>
      <c r="C1342">
        <v>-0.44441088589761502</v>
      </c>
      <c r="D1342">
        <f t="shared" si="80"/>
        <v>-0.88882177179523003</v>
      </c>
      <c r="E1342">
        <v>68.652886770551603</v>
      </c>
      <c r="F1342">
        <f t="shared" si="83"/>
        <v>7.8850241612599348E-2</v>
      </c>
      <c r="G1342">
        <f t="shared" si="81"/>
        <v>617.87598093496445</v>
      </c>
      <c r="H1342">
        <v>49.946956396274203</v>
      </c>
      <c r="AL1342">
        <f t="shared" si="82"/>
        <v>118.67705279396064</v>
      </c>
    </row>
    <row r="1343" spans="1:38">
      <c r="A1343">
        <v>402300</v>
      </c>
      <c r="B1343" s="3">
        <v>617</v>
      </c>
      <c r="C1343">
        <v>-0.29364103287315901</v>
      </c>
      <c r="D1343">
        <f t="shared" si="80"/>
        <v>-0.58728206574631803</v>
      </c>
      <c r="E1343">
        <v>68.619387201538203</v>
      </c>
      <c r="F1343">
        <f t="shared" si="83"/>
        <v>3.3499569013400787E-2</v>
      </c>
      <c r="G1343">
        <f t="shared" si="81"/>
        <v>617.57448481384381</v>
      </c>
      <c r="H1343">
        <v>49.975166254932297</v>
      </c>
      <c r="AL1343">
        <f t="shared" si="82"/>
        <v>118.61284048441725</v>
      </c>
    </row>
    <row r="1344" spans="1:38">
      <c r="A1344">
        <v>402600</v>
      </c>
      <c r="B1344" s="3">
        <v>615</v>
      </c>
      <c r="C1344">
        <v>-0.97025185078300502</v>
      </c>
      <c r="D1344">
        <f t="shared" si="80"/>
        <v>-1.94050370156601</v>
      </c>
      <c r="E1344">
        <v>68.547532513113197</v>
      </c>
      <c r="F1344">
        <f t="shared" si="83"/>
        <v>7.1854688425005975E-2</v>
      </c>
      <c r="G1344">
        <f t="shared" si="81"/>
        <v>616.92779261801877</v>
      </c>
      <c r="H1344">
        <v>50.026474499102903</v>
      </c>
      <c r="AL1344">
        <f t="shared" si="82"/>
        <v>118.47513083656634</v>
      </c>
    </row>
    <row r="1345" spans="1:38">
      <c r="A1345">
        <v>402900</v>
      </c>
      <c r="B1345" s="3">
        <v>616</v>
      </c>
      <c r="C1345">
        <v>-0.160663899120601</v>
      </c>
      <c r="D1345">
        <f t="shared" si="80"/>
        <v>-0.321327798241202</v>
      </c>
      <c r="E1345">
        <v>68.478729250709094</v>
      </c>
      <c r="F1345">
        <f t="shared" si="83"/>
        <v>6.8803262404102838E-2</v>
      </c>
      <c r="G1345">
        <f t="shared" si="81"/>
        <v>616.30856325638183</v>
      </c>
      <c r="H1345">
        <v>50.067851001025097</v>
      </c>
      <c r="AL1345">
        <f t="shared" si="82"/>
        <v>118.34329755483881</v>
      </c>
    </row>
    <row r="1346" spans="1:38">
      <c r="A1346">
        <v>403200</v>
      </c>
      <c r="B1346" s="3">
        <v>616</v>
      </c>
      <c r="C1346">
        <v>-5.1497684559238699E-2</v>
      </c>
      <c r="D1346">
        <f t="shared" ref="D1346:D1409" si="84">C1346*$K$3</f>
        <v>-0.1029953691184774</v>
      </c>
      <c r="E1346">
        <v>68.454474478802993</v>
      </c>
      <c r="F1346">
        <f t="shared" si="83"/>
        <v>2.4254771906100814E-2</v>
      </c>
      <c r="G1346">
        <f t="shared" si="81"/>
        <v>616.09027030922698</v>
      </c>
      <c r="H1346">
        <v>50.0757464925601</v>
      </c>
      <c r="AL1346">
        <f t="shared" si="82"/>
        <v>118.29682981615389</v>
      </c>
    </row>
    <row r="1347" spans="1:38">
      <c r="A1347">
        <v>403500</v>
      </c>
      <c r="B1347" s="3">
        <v>618</v>
      </c>
      <c r="C1347">
        <v>0.79979524271769498</v>
      </c>
      <c r="D1347">
        <f t="shared" si="84"/>
        <v>1.59959048543539</v>
      </c>
      <c r="E1347">
        <v>68.487512797216695</v>
      </c>
      <c r="F1347">
        <f t="shared" si="83"/>
        <v>3.3038318413701973E-2</v>
      </c>
      <c r="G1347">
        <f t="shared" ref="G1347:G1410" si="85">E1347*$J$3</f>
        <v>616.38761517495027</v>
      </c>
      <c r="H1347">
        <v>50.043913046081997</v>
      </c>
      <c r="AL1347">
        <f t="shared" ref="AL1347:AL1410" si="86">$AE$26*E1347^2+$AF$26*E1347+$AG$26</f>
        <v>118.36012608365812</v>
      </c>
    </row>
    <row r="1348" spans="1:38">
      <c r="A1348">
        <v>403800</v>
      </c>
      <c r="B1348" s="3">
        <v>617</v>
      </c>
      <c r="C1348">
        <v>0.104908246678436</v>
      </c>
      <c r="D1348">
        <f t="shared" si="84"/>
        <v>0.209816493356872</v>
      </c>
      <c r="E1348">
        <v>68.530828227462294</v>
      </c>
      <c r="F1348">
        <f t="shared" ref="F1348:F1411" si="87">ABS(E1348-E1347)</f>
        <v>4.3315430245598918E-2</v>
      </c>
      <c r="G1348">
        <f t="shared" si="85"/>
        <v>616.77745404716063</v>
      </c>
      <c r="H1348">
        <v>50.010956705003203</v>
      </c>
      <c r="AL1348">
        <f t="shared" si="86"/>
        <v>118.44312136738031</v>
      </c>
    </row>
    <row r="1349" spans="1:38">
      <c r="A1349">
        <v>404100</v>
      </c>
      <c r="B1349" s="3">
        <v>619</v>
      </c>
      <c r="C1349">
        <v>0.850815608356431</v>
      </c>
      <c r="D1349">
        <f t="shared" si="84"/>
        <v>1.701631216712862</v>
      </c>
      <c r="E1349">
        <v>68.587281196396304</v>
      </c>
      <c r="F1349">
        <f t="shared" si="87"/>
        <v>5.6452968934010528E-2</v>
      </c>
      <c r="G1349">
        <f t="shared" si="85"/>
        <v>617.2855307675668</v>
      </c>
      <c r="H1349">
        <v>49.9713991613716</v>
      </c>
      <c r="AL1349">
        <f t="shared" si="86"/>
        <v>118.5513055319944</v>
      </c>
    </row>
    <row r="1350" spans="1:38">
      <c r="A1350">
        <v>404400</v>
      </c>
      <c r="B1350" s="3">
        <v>618</v>
      </c>
      <c r="C1350">
        <v>8.9433632916738004E-2</v>
      </c>
      <c r="D1350">
        <f t="shared" si="84"/>
        <v>0.17886726583347601</v>
      </c>
      <c r="E1350">
        <v>68.645372933248794</v>
      </c>
      <c r="F1350">
        <f t="shared" si="87"/>
        <v>5.8091736852489362E-2</v>
      </c>
      <c r="G1350">
        <f t="shared" si="85"/>
        <v>617.80835639923919</v>
      </c>
      <c r="H1350">
        <v>49.9372724826043</v>
      </c>
      <c r="AL1350">
        <f t="shared" si="86"/>
        <v>118.66264962431937</v>
      </c>
    </row>
    <row r="1351" spans="1:38">
      <c r="A1351">
        <v>404700</v>
      </c>
      <c r="B1351" s="3">
        <v>613</v>
      </c>
      <c r="C1351">
        <v>-1.9435817735534899</v>
      </c>
      <c r="D1351">
        <f t="shared" si="84"/>
        <v>-3.8871635471069799</v>
      </c>
      <c r="E1351">
        <v>68.541615606645294</v>
      </c>
      <c r="F1351">
        <f t="shared" si="87"/>
        <v>0.10375732660349968</v>
      </c>
      <c r="G1351">
        <f t="shared" si="85"/>
        <v>616.87454045980769</v>
      </c>
      <c r="H1351">
        <v>50.015872197099597</v>
      </c>
      <c r="AL1351">
        <f t="shared" si="86"/>
        <v>118.46379241974931</v>
      </c>
    </row>
    <row r="1352" spans="1:38">
      <c r="A1352">
        <v>405000</v>
      </c>
      <c r="B1352" s="3">
        <v>619</v>
      </c>
      <c r="C1352">
        <v>1.21856127651085</v>
      </c>
      <c r="D1352">
        <f t="shared" si="84"/>
        <v>2.4371225530217</v>
      </c>
      <c r="E1352">
        <v>68.505551230416302</v>
      </c>
      <c r="F1352">
        <f t="shared" si="87"/>
        <v>3.6064376228992501E-2</v>
      </c>
      <c r="G1352">
        <f t="shared" si="85"/>
        <v>616.54996107374677</v>
      </c>
      <c r="H1352">
        <v>50.033915071204099</v>
      </c>
      <c r="AL1352">
        <f t="shared" si="86"/>
        <v>118.3946876039838</v>
      </c>
    </row>
    <row r="1353" spans="1:38">
      <c r="A1353">
        <v>405300</v>
      </c>
      <c r="B1353" s="3">
        <v>618</v>
      </c>
      <c r="C1353">
        <v>0.34420247009710198</v>
      </c>
      <c r="D1353">
        <f t="shared" si="84"/>
        <v>0.68840494019420395</v>
      </c>
      <c r="E1353">
        <v>68.588760552417995</v>
      </c>
      <c r="F1353">
        <f t="shared" si="87"/>
        <v>8.3209322001692954E-2</v>
      </c>
      <c r="G1353">
        <f t="shared" si="85"/>
        <v>617.29884497176192</v>
      </c>
      <c r="H1353">
        <v>49.975929186197902</v>
      </c>
      <c r="AL1353">
        <f t="shared" si="86"/>
        <v>118.55414076010561</v>
      </c>
    </row>
    <row r="1354" spans="1:38">
      <c r="A1354">
        <v>405600</v>
      </c>
      <c r="B1354" s="3">
        <v>620</v>
      </c>
      <c r="C1354">
        <v>0.96916129225091097</v>
      </c>
      <c r="D1354">
        <f t="shared" si="84"/>
        <v>1.9383225845018219</v>
      </c>
      <c r="E1354">
        <v>68.672089653977494</v>
      </c>
      <c r="F1354">
        <f t="shared" si="87"/>
        <v>8.3329101559499463E-2</v>
      </c>
      <c r="G1354">
        <f t="shared" si="85"/>
        <v>618.04880688579749</v>
      </c>
      <c r="H1354">
        <v>49.922851326098602</v>
      </c>
      <c r="AL1354">
        <f t="shared" si="86"/>
        <v>118.71386403300814</v>
      </c>
    </row>
    <row r="1355" spans="1:38">
      <c r="A1355">
        <v>405900</v>
      </c>
      <c r="B1355" s="3">
        <v>621</v>
      </c>
      <c r="C1355">
        <v>0.91119916810095802</v>
      </c>
      <c r="D1355">
        <f t="shared" si="84"/>
        <v>1.822398336201916</v>
      </c>
      <c r="E1355">
        <v>68.796078452949601</v>
      </c>
      <c r="F1355">
        <f t="shared" si="87"/>
        <v>0.12398879897210691</v>
      </c>
      <c r="G1355">
        <f t="shared" si="85"/>
        <v>619.16470607654639</v>
      </c>
      <c r="H1355">
        <v>49.849903017899599</v>
      </c>
      <c r="AL1355">
        <f t="shared" si="86"/>
        <v>118.95159803697361</v>
      </c>
    </row>
    <row r="1356" spans="1:38">
      <c r="A1356">
        <v>406200</v>
      </c>
      <c r="B1356" s="3">
        <v>621</v>
      </c>
      <c r="C1356">
        <v>0.44035714887475902</v>
      </c>
      <c r="D1356">
        <f t="shared" si="84"/>
        <v>0.88071429774951804</v>
      </c>
      <c r="E1356">
        <v>68.900708143079697</v>
      </c>
      <c r="F1356">
        <f t="shared" si="87"/>
        <v>0.10462969013009626</v>
      </c>
      <c r="G1356">
        <f t="shared" si="85"/>
        <v>620.10637328771725</v>
      </c>
      <c r="H1356">
        <v>49.798849147297098</v>
      </c>
      <c r="AL1356">
        <f t="shared" si="86"/>
        <v>119.1522831709115</v>
      </c>
    </row>
    <row r="1357" spans="1:38">
      <c r="A1357">
        <v>406500</v>
      </c>
      <c r="B1357" s="3">
        <v>622</v>
      </c>
      <c r="C1357">
        <v>0.52384950635499705</v>
      </c>
      <c r="D1357">
        <f t="shared" si="84"/>
        <v>1.0476990127099941</v>
      </c>
      <c r="E1357">
        <v>68.993257874969004</v>
      </c>
      <c r="F1357">
        <f t="shared" si="87"/>
        <v>9.2549731889306486E-2</v>
      </c>
      <c r="G1357">
        <f t="shared" si="85"/>
        <v>620.93932087472103</v>
      </c>
      <c r="H1357">
        <v>49.761086839402203</v>
      </c>
      <c r="AL1357">
        <f t="shared" si="86"/>
        <v>119.32985169139505</v>
      </c>
    </row>
    <row r="1358" spans="1:38">
      <c r="A1358">
        <v>406800</v>
      </c>
      <c r="B1358" s="3">
        <v>622</v>
      </c>
      <c r="C1358">
        <v>0.157909123671434</v>
      </c>
      <c r="D1358">
        <f t="shared" si="84"/>
        <v>0.31581824734286801</v>
      </c>
      <c r="E1358">
        <v>69.074577210325799</v>
      </c>
      <c r="F1358">
        <f t="shared" si="87"/>
        <v>8.1319335356795364E-2</v>
      </c>
      <c r="G1358">
        <f t="shared" si="85"/>
        <v>621.67119489293214</v>
      </c>
      <c r="H1358">
        <v>49.735745223506498</v>
      </c>
      <c r="AL1358">
        <f t="shared" si="86"/>
        <v>119.48591460598347</v>
      </c>
    </row>
    <row r="1359" spans="1:38">
      <c r="A1359">
        <v>407100</v>
      </c>
      <c r="B1359" s="3">
        <v>621</v>
      </c>
      <c r="C1359">
        <v>-0.46420062459052802</v>
      </c>
      <c r="D1359">
        <f t="shared" si="84"/>
        <v>-0.92840124918105604</v>
      </c>
      <c r="E1359">
        <v>69.101714362723399</v>
      </c>
      <c r="F1359">
        <f t="shared" si="87"/>
        <v>2.7137152397600062E-2</v>
      </c>
      <c r="G1359">
        <f t="shared" si="85"/>
        <v>621.91542926451064</v>
      </c>
      <c r="H1359">
        <v>49.749646465309802</v>
      </c>
      <c r="AL1359">
        <f t="shared" si="86"/>
        <v>119.53800311630621</v>
      </c>
    </row>
    <row r="1360" spans="1:38">
      <c r="A1360">
        <v>407400</v>
      </c>
      <c r="B1360" s="3">
        <v>618</v>
      </c>
      <c r="C1360">
        <v>-1.60377058488881</v>
      </c>
      <c r="D1360">
        <f t="shared" si="84"/>
        <v>-3.2075411697776199</v>
      </c>
      <c r="E1360">
        <v>69.021628668711102</v>
      </c>
      <c r="F1360">
        <f t="shared" si="87"/>
        <v>8.0085694012296926E-2</v>
      </c>
      <c r="G1360">
        <f t="shared" si="85"/>
        <v>621.19465801839988</v>
      </c>
      <c r="H1360">
        <v>49.833690318672303</v>
      </c>
      <c r="AL1360">
        <f t="shared" si="86"/>
        <v>119.38429472753975</v>
      </c>
    </row>
    <row r="1361" spans="1:38">
      <c r="A1361">
        <v>407700</v>
      </c>
      <c r="B1361" s="3">
        <v>617</v>
      </c>
      <c r="C1361">
        <v>-1.4366327158399299</v>
      </c>
      <c r="D1361">
        <f t="shared" si="84"/>
        <v>-2.8732654316798598</v>
      </c>
      <c r="E1361">
        <v>68.873376210240707</v>
      </c>
      <c r="F1361">
        <f t="shared" si="87"/>
        <v>0.14825245847039525</v>
      </c>
      <c r="G1361">
        <f t="shared" si="85"/>
        <v>619.86038589216639</v>
      </c>
      <c r="H1361">
        <v>49.951356072442003</v>
      </c>
      <c r="AL1361">
        <f t="shared" si="86"/>
        <v>119.0998529376333</v>
      </c>
    </row>
    <row r="1362" spans="1:38">
      <c r="A1362">
        <v>408000</v>
      </c>
      <c r="B1362" s="3">
        <v>610</v>
      </c>
      <c r="C1362">
        <v>-3.61280376082679</v>
      </c>
      <c r="D1362">
        <f t="shared" si="84"/>
        <v>-7.22560752165358</v>
      </c>
      <c r="E1362">
        <v>68.579224279269397</v>
      </c>
      <c r="F1362">
        <f t="shared" si="87"/>
        <v>0.29415193097131009</v>
      </c>
      <c r="G1362">
        <f t="shared" si="85"/>
        <v>617.21301851342457</v>
      </c>
      <c r="H1362">
        <v>50.154565628391197</v>
      </c>
      <c r="AL1362">
        <f t="shared" si="86"/>
        <v>118.53586444466526</v>
      </c>
    </row>
    <row r="1363" spans="1:38">
      <c r="A1363">
        <v>408300</v>
      </c>
      <c r="B1363" s="3">
        <v>612</v>
      </c>
      <c r="C1363">
        <v>-1.2373304076040399</v>
      </c>
      <c r="D1363">
        <f t="shared" si="84"/>
        <v>-2.4746608152080798</v>
      </c>
      <c r="E1363">
        <v>68.273549852207196</v>
      </c>
      <c r="F1363">
        <f t="shared" si="87"/>
        <v>0.30567442706220049</v>
      </c>
      <c r="G1363">
        <f t="shared" si="85"/>
        <v>614.4619486698648</v>
      </c>
      <c r="H1363">
        <v>50.335465767244301</v>
      </c>
      <c r="AL1363">
        <f t="shared" si="86"/>
        <v>117.95031964724262</v>
      </c>
    </row>
    <row r="1364" spans="1:38">
      <c r="A1364">
        <v>408600</v>
      </c>
      <c r="B1364" s="3">
        <v>613</v>
      </c>
      <c r="C1364">
        <v>-0.12239059495865701</v>
      </c>
      <c r="D1364">
        <f t="shared" si="84"/>
        <v>-0.24478118991731401</v>
      </c>
      <c r="E1364">
        <v>68.136906446097299</v>
      </c>
      <c r="F1364">
        <f t="shared" si="87"/>
        <v>0.13664340610989711</v>
      </c>
      <c r="G1364">
        <f t="shared" si="85"/>
        <v>613.23215801487572</v>
      </c>
      <c r="H1364">
        <v>50.384735684178501</v>
      </c>
      <c r="AL1364">
        <f t="shared" si="86"/>
        <v>117.68874458901692</v>
      </c>
    </row>
    <row r="1365" spans="1:38">
      <c r="A1365">
        <v>408900</v>
      </c>
      <c r="B1365" s="3">
        <v>613</v>
      </c>
      <c r="C1365">
        <v>0.17012024630387401</v>
      </c>
      <c r="D1365">
        <f t="shared" si="84"/>
        <v>0.34024049260774802</v>
      </c>
      <c r="E1365">
        <v>68.071910371668807</v>
      </c>
      <c r="F1365">
        <f t="shared" si="87"/>
        <v>6.4996074428492534E-2</v>
      </c>
      <c r="G1365">
        <f t="shared" si="85"/>
        <v>612.64719334501922</v>
      </c>
      <c r="H1365">
        <v>50.381934720950298</v>
      </c>
      <c r="AL1365">
        <f t="shared" si="86"/>
        <v>117.56436160394348</v>
      </c>
    </row>
    <row r="1366" spans="1:38">
      <c r="A1366">
        <v>409200</v>
      </c>
      <c r="B1366" s="3">
        <v>612</v>
      </c>
      <c r="C1366">
        <v>-5.1513157957169001E-2</v>
      </c>
      <c r="D1366">
        <f t="shared" si="84"/>
        <v>-0.103026315914338</v>
      </c>
      <c r="E1366">
        <v>68.010057244450906</v>
      </c>
      <c r="F1366">
        <f t="shared" si="87"/>
        <v>6.185312721790126E-2</v>
      </c>
      <c r="G1366">
        <f t="shared" si="85"/>
        <v>612.09051520005812</v>
      </c>
      <c r="H1366">
        <v>50.378035043413497</v>
      </c>
      <c r="AL1366">
        <f t="shared" si="86"/>
        <v>117.44601622235115</v>
      </c>
    </row>
    <row r="1367" spans="1:38">
      <c r="A1367">
        <v>409500</v>
      </c>
      <c r="B1367" s="3">
        <v>614</v>
      </c>
      <c r="C1367">
        <v>0.989358955284664</v>
      </c>
      <c r="D1367">
        <f t="shared" si="84"/>
        <v>1.978717910569328</v>
      </c>
      <c r="E1367">
        <v>68.000965766003205</v>
      </c>
      <c r="F1367">
        <f t="shared" si="87"/>
        <v>9.0914784477007515E-3</v>
      </c>
      <c r="G1367">
        <f t="shared" si="85"/>
        <v>612.00869189402886</v>
      </c>
      <c r="H1367">
        <v>50.338216173108002</v>
      </c>
      <c r="AL1367">
        <f t="shared" si="86"/>
        <v>117.42862311931539</v>
      </c>
    </row>
    <row r="1368" spans="1:38">
      <c r="A1368">
        <v>409800</v>
      </c>
      <c r="B1368" s="3">
        <v>614</v>
      </c>
      <c r="C1368">
        <v>0.79134024975644102</v>
      </c>
      <c r="D1368">
        <f t="shared" si="84"/>
        <v>1.582680499512882</v>
      </c>
      <c r="E1368">
        <v>68.044974204863294</v>
      </c>
      <c r="F1368">
        <f t="shared" si="87"/>
        <v>4.4008438860089427E-2</v>
      </c>
      <c r="G1368">
        <f t="shared" si="85"/>
        <v>612.4047678437696</v>
      </c>
      <c r="H1368">
        <v>50.2695983654164</v>
      </c>
      <c r="AL1368">
        <f t="shared" si="86"/>
        <v>117.51282110448507</v>
      </c>
    </row>
    <row r="1369" spans="1:38">
      <c r="A1369">
        <v>410100</v>
      </c>
      <c r="B1369" s="3">
        <v>613</v>
      </c>
      <c r="C1369">
        <v>0.24130633084837599</v>
      </c>
      <c r="D1369">
        <f t="shared" si="84"/>
        <v>0.48261266169675199</v>
      </c>
      <c r="E1369">
        <v>68.056095226090804</v>
      </c>
      <c r="F1369">
        <f t="shared" si="87"/>
        <v>1.1121021227509686E-2</v>
      </c>
      <c r="G1369">
        <f t="shared" si="85"/>
        <v>612.50485703481718</v>
      </c>
      <c r="H1369">
        <v>50.231212158011097</v>
      </c>
      <c r="AL1369">
        <f t="shared" si="86"/>
        <v>117.5340998980798</v>
      </c>
    </row>
    <row r="1370" spans="1:38">
      <c r="A1370">
        <v>410400</v>
      </c>
      <c r="B1370" s="3">
        <v>615</v>
      </c>
      <c r="C1370">
        <v>1.06841428039898</v>
      </c>
      <c r="D1370">
        <f t="shared" si="84"/>
        <v>2.13682856079796</v>
      </c>
      <c r="E1370">
        <v>68.094504593282693</v>
      </c>
      <c r="F1370">
        <f t="shared" si="87"/>
        <v>3.8409367191889032E-2</v>
      </c>
      <c r="G1370">
        <f t="shared" si="85"/>
        <v>612.85054133954418</v>
      </c>
      <c r="H1370">
        <v>50.177619463563097</v>
      </c>
      <c r="AL1370">
        <f t="shared" si="86"/>
        <v>117.60759736319629</v>
      </c>
    </row>
    <row r="1371" spans="1:38">
      <c r="A1371">
        <v>410700</v>
      </c>
      <c r="B1371" s="3">
        <v>613</v>
      </c>
      <c r="C1371">
        <v>-4.5290820237518098E-2</v>
      </c>
      <c r="D1371">
        <f t="shared" si="84"/>
        <v>-9.0581640475036196E-2</v>
      </c>
      <c r="E1371">
        <v>68.119783647563906</v>
      </c>
      <c r="F1371">
        <f t="shared" si="87"/>
        <v>2.5279054281213575E-2</v>
      </c>
      <c r="G1371">
        <f t="shared" si="85"/>
        <v>613.07805282807522</v>
      </c>
      <c r="H1371">
        <v>50.141409280287803</v>
      </c>
      <c r="AL1371">
        <f t="shared" si="86"/>
        <v>117.6559742928703</v>
      </c>
    </row>
    <row r="1372" spans="1:38">
      <c r="A1372">
        <v>411000</v>
      </c>
      <c r="B1372" s="3">
        <v>614</v>
      </c>
      <c r="C1372">
        <v>0.45326597984313</v>
      </c>
      <c r="D1372">
        <f t="shared" si="84"/>
        <v>0.90653195968625999</v>
      </c>
      <c r="E1372">
        <v>68.120095083578605</v>
      </c>
      <c r="F1372">
        <f t="shared" si="87"/>
        <v>3.1143601469807436E-4</v>
      </c>
      <c r="G1372">
        <f t="shared" si="85"/>
        <v>613.08085575220741</v>
      </c>
      <c r="H1372">
        <v>50.123946583948097</v>
      </c>
      <c r="AL1372">
        <f t="shared" si="86"/>
        <v>117.65657031625018</v>
      </c>
    </row>
    <row r="1373" spans="1:38">
      <c r="A1373">
        <v>411300</v>
      </c>
      <c r="B1373" s="3">
        <v>614</v>
      </c>
      <c r="C1373">
        <v>0.343127511462679</v>
      </c>
      <c r="D1373">
        <f t="shared" si="84"/>
        <v>0.686255022925358</v>
      </c>
      <c r="E1373">
        <v>68.144572322890596</v>
      </c>
      <c r="F1373">
        <f t="shared" si="87"/>
        <v>2.4477239311991639E-2</v>
      </c>
      <c r="G1373">
        <f t="shared" si="85"/>
        <v>613.30115090601532</v>
      </c>
      <c r="H1373">
        <v>50.093328918723003</v>
      </c>
      <c r="AL1373">
        <f t="shared" si="86"/>
        <v>117.70341640612099</v>
      </c>
    </row>
    <row r="1374" spans="1:38">
      <c r="A1374">
        <v>411600</v>
      </c>
      <c r="B1374" s="3">
        <v>614</v>
      </c>
      <c r="C1374">
        <v>0.25940606622104501</v>
      </c>
      <c r="D1374">
        <f t="shared" si="84"/>
        <v>0.51881213244209001</v>
      </c>
      <c r="E1374">
        <v>68.163176201754496</v>
      </c>
      <c r="F1374">
        <f t="shared" si="87"/>
        <v>1.8603878863899581E-2</v>
      </c>
      <c r="G1374">
        <f t="shared" si="85"/>
        <v>613.46858581579045</v>
      </c>
      <c r="H1374">
        <v>50.070168090804998</v>
      </c>
      <c r="AL1374">
        <f t="shared" si="86"/>
        <v>117.73902403091486</v>
      </c>
    </row>
    <row r="1375" spans="1:38">
      <c r="A1375">
        <v>411900</v>
      </c>
      <c r="B1375" s="3">
        <v>615</v>
      </c>
      <c r="C1375">
        <v>0.58695202942567304</v>
      </c>
      <c r="D1375">
        <f t="shared" si="84"/>
        <v>1.1739040588513461</v>
      </c>
      <c r="E1375">
        <v>68.201494295993001</v>
      </c>
      <c r="F1375">
        <f t="shared" si="87"/>
        <v>3.8318094238505296E-2</v>
      </c>
      <c r="G1375">
        <f t="shared" si="85"/>
        <v>613.81344866393704</v>
      </c>
      <c r="H1375">
        <v>50.0362021572248</v>
      </c>
      <c r="AL1375">
        <f t="shared" si="86"/>
        <v>117.81237083139099</v>
      </c>
    </row>
    <row r="1376" spans="1:38">
      <c r="A1376">
        <v>412200</v>
      </c>
      <c r="B1376" s="3">
        <v>614</v>
      </c>
      <c r="C1376">
        <v>-2.4781334617099599E-2</v>
      </c>
      <c r="D1376">
        <f t="shared" si="84"/>
        <v>-4.9562669234199198E-2</v>
      </c>
      <c r="E1376">
        <v>68.226329126531695</v>
      </c>
      <c r="F1376">
        <f t="shared" si="87"/>
        <v>2.4834830538694064E-2</v>
      </c>
      <c r="G1376">
        <f t="shared" si="85"/>
        <v>614.03696213878527</v>
      </c>
      <c r="H1376">
        <v>50.016305330668402</v>
      </c>
      <c r="AL1376">
        <f t="shared" si="86"/>
        <v>117.85991315183766</v>
      </c>
    </row>
    <row r="1377" spans="1:38">
      <c r="A1377">
        <v>412500</v>
      </c>
      <c r="B1377" s="3">
        <v>616</v>
      </c>
      <c r="C1377">
        <v>0.77789980902453704</v>
      </c>
      <c r="D1377">
        <f t="shared" si="84"/>
        <v>1.5557996180490741</v>
      </c>
      <c r="E1377">
        <v>68.2701663702112</v>
      </c>
      <c r="F1377">
        <f t="shared" si="87"/>
        <v>4.3837243679504923E-2</v>
      </c>
      <c r="G1377">
        <f t="shared" si="85"/>
        <v>614.4314973319008</v>
      </c>
      <c r="H1377">
        <v>49.984440211734899</v>
      </c>
      <c r="AL1377">
        <f t="shared" si="86"/>
        <v>117.94384136407552</v>
      </c>
    </row>
    <row r="1378" spans="1:38">
      <c r="A1378">
        <v>412800</v>
      </c>
      <c r="B1378" s="3">
        <v>623</v>
      </c>
      <c r="C1378">
        <v>3.1838368704053699</v>
      </c>
      <c r="D1378">
        <f t="shared" si="84"/>
        <v>6.3676737408107398</v>
      </c>
      <c r="E1378">
        <v>68.5132646348099</v>
      </c>
      <c r="F1378">
        <f t="shared" si="87"/>
        <v>0.2430982645987001</v>
      </c>
      <c r="G1378">
        <f t="shared" si="85"/>
        <v>616.61938171328916</v>
      </c>
      <c r="H1378">
        <v>49.822578470451603</v>
      </c>
      <c r="AL1378">
        <f t="shared" si="86"/>
        <v>118.40946701738096</v>
      </c>
    </row>
    <row r="1379" spans="1:38">
      <c r="A1379">
        <v>413100</v>
      </c>
      <c r="B1379" s="3">
        <v>629</v>
      </c>
      <c r="C1379">
        <v>4.1027768281644699</v>
      </c>
      <c r="D1379">
        <f t="shared" si="84"/>
        <v>8.2055536563289397</v>
      </c>
      <c r="E1379">
        <v>68.975703801356303</v>
      </c>
      <c r="F1379">
        <f t="shared" si="87"/>
        <v>0.46243916654640316</v>
      </c>
      <c r="G1379">
        <f t="shared" si="85"/>
        <v>620.78133421220673</v>
      </c>
      <c r="H1379">
        <v>49.536063821931698</v>
      </c>
      <c r="AL1379">
        <f t="shared" si="86"/>
        <v>119.29616810167194</v>
      </c>
    </row>
    <row r="1380" spans="1:38">
      <c r="A1380">
        <v>413400</v>
      </c>
      <c r="B1380" s="3">
        <v>613</v>
      </c>
      <c r="C1380">
        <v>-4.1476371076260099</v>
      </c>
      <c r="D1380">
        <f t="shared" si="84"/>
        <v>-8.2952742152520198</v>
      </c>
      <c r="E1380">
        <v>69.031417463774204</v>
      </c>
      <c r="F1380">
        <f t="shared" si="87"/>
        <v>5.5713662417900878E-2</v>
      </c>
      <c r="G1380">
        <f t="shared" si="85"/>
        <v>621.28275717396787</v>
      </c>
      <c r="H1380">
        <v>49.564109758623097</v>
      </c>
      <c r="AL1380">
        <f t="shared" si="86"/>
        <v>119.40308033926868</v>
      </c>
    </row>
    <row r="1381" spans="1:38">
      <c r="A1381">
        <v>413700</v>
      </c>
      <c r="B1381" s="3">
        <v>614</v>
      </c>
      <c r="C1381">
        <v>-2.31541126916325</v>
      </c>
      <c r="D1381">
        <f t="shared" si="84"/>
        <v>-4.6308225383265</v>
      </c>
      <c r="E1381">
        <v>68.7353269645956</v>
      </c>
      <c r="F1381">
        <f t="shared" si="87"/>
        <v>0.29609049917860375</v>
      </c>
      <c r="G1381">
        <f t="shared" si="85"/>
        <v>618.61794268136043</v>
      </c>
      <c r="H1381">
        <v>49.809475404089902</v>
      </c>
      <c r="AL1381">
        <f t="shared" si="86"/>
        <v>118.83510293639951</v>
      </c>
    </row>
    <row r="1382" spans="1:38">
      <c r="A1382">
        <v>414000</v>
      </c>
      <c r="B1382" s="3">
        <v>613</v>
      </c>
      <c r="C1382">
        <v>-1.8678554054179899</v>
      </c>
      <c r="D1382">
        <f t="shared" si="84"/>
        <v>-3.7357108108359798</v>
      </c>
      <c r="E1382">
        <v>68.524775355289606</v>
      </c>
      <c r="F1382">
        <f t="shared" si="87"/>
        <v>0.2105516093059947</v>
      </c>
      <c r="G1382">
        <f t="shared" si="85"/>
        <v>616.72297819760649</v>
      </c>
      <c r="H1382">
        <v>49.970642263662398</v>
      </c>
      <c r="AL1382">
        <f t="shared" si="86"/>
        <v>118.43152299674291</v>
      </c>
    </row>
    <row r="1383" spans="1:38">
      <c r="A1383">
        <v>414300</v>
      </c>
      <c r="B1383" s="3">
        <v>614</v>
      </c>
      <c r="C1383">
        <v>-0.72138687802541901</v>
      </c>
      <c r="D1383">
        <f t="shared" si="84"/>
        <v>-1.442773756050838</v>
      </c>
      <c r="E1383">
        <v>68.381116550281902</v>
      </c>
      <c r="F1383">
        <f t="shared" si="87"/>
        <v>0.14365880500770345</v>
      </c>
      <c r="G1383">
        <f t="shared" si="85"/>
        <v>615.43004895253716</v>
      </c>
      <c r="H1383">
        <v>50.067621289634602</v>
      </c>
      <c r="AL1383">
        <f t="shared" si="86"/>
        <v>118.1563102869828</v>
      </c>
    </row>
    <row r="1384" spans="1:38">
      <c r="A1384">
        <v>414600</v>
      </c>
      <c r="B1384" s="3">
        <v>614</v>
      </c>
      <c r="C1384">
        <v>-0.37992523663593297</v>
      </c>
      <c r="D1384">
        <f t="shared" si="84"/>
        <v>-0.75985047327186594</v>
      </c>
      <c r="E1384">
        <v>68.305243059185003</v>
      </c>
      <c r="F1384">
        <f t="shared" si="87"/>
        <v>7.587349109689967E-2</v>
      </c>
      <c r="G1384">
        <f t="shared" si="85"/>
        <v>614.74718753266507</v>
      </c>
      <c r="H1384">
        <v>50.109339290477301</v>
      </c>
      <c r="AL1384">
        <f t="shared" si="86"/>
        <v>118.01100522784726</v>
      </c>
    </row>
    <row r="1385" spans="1:38">
      <c r="A1385">
        <v>414900</v>
      </c>
      <c r="B1385" s="3">
        <v>614</v>
      </c>
      <c r="C1385">
        <v>-0.15378836942391899</v>
      </c>
      <c r="D1385">
        <f t="shared" si="84"/>
        <v>-0.30757673884783798</v>
      </c>
      <c r="E1385">
        <v>68.254992849931</v>
      </c>
      <c r="F1385">
        <f t="shared" si="87"/>
        <v>5.0250209254002698E-2</v>
      </c>
      <c r="G1385">
        <f t="shared" si="85"/>
        <v>614.294935649379</v>
      </c>
      <c r="H1385">
        <v>50.129363411040401</v>
      </c>
      <c r="AL1385">
        <f t="shared" si="86"/>
        <v>117.91478976132757</v>
      </c>
    </row>
    <row r="1386" spans="1:38">
      <c r="A1386">
        <v>415200</v>
      </c>
      <c r="B1386" s="3">
        <v>614</v>
      </c>
      <c r="C1386">
        <v>-8.8043945653766501E-3</v>
      </c>
      <c r="D1386">
        <f t="shared" si="84"/>
        <v>-1.76087891307533E-2</v>
      </c>
      <c r="E1386">
        <v>68.222775746943</v>
      </c>
      <c r="F1386">
        <f t="shared" si="87"/>
        <v>3.2217102987999624E-2</v>
      </c>
      <c r="G1386">
        <f t="shared" si="85"/>
        <v>614.00498172248695</v>
      </c>
      <c r="H1386">
        <v>50.135218768035301</v>
      </c>
      <c r="AL1386">
        <f t="shared" si="86"/>
        <v>117.85311055243632</v>
      </c>
    </row>
    <row r="1387" spans="1:38">
      <c r="A1387">
        <v>415500</v>
      </c>
      <c r="B1387" s="3">
        <v>614</v>
      </c>
      <c r="C1387">
        <v>7.9747536228482394E-2</v>
      </c>
      <c r="D1387">
        <f t="shared" si="84"/>
        <v>0.15949507245696479</v>
      </c>
      <c r="E1387">
        <v>68.203098494331002</v>
      </c>
      <c r="F1387">
        <f t="shared" si="87"/>
        <v>1.9677252611998597E-2</v>
      </c>
      <c r="G1387">
        <f t="shared" si="85"/>
        <v>613.82788644897903</v>
      </c>
      <c r="H1387">
        <v>50.132175010428597</v>
      </c>
      <c r="AL1387">
        <f t="shared" si="86"/>
        <v>117.81544170415961</v>
      </c>
    </row>
    <row r="1388" spans="1:38">
      <c r="A1388">
        <v>415800</v>
      </c>
      <c r="B1388" s="3">
        <v>617</v>
      </c>
      <c r="C1388">
        <v>1.3029508602038999</v>
      </c>
      <c r="D1388">
        <f t="shared" si="84"/>
        <v>2.6059017204077999</v>
      </c>
      <c r="E1388">
        <v>68.264596778075202</v>
      </c>
      <c r="F1388">
        <f t="shared" si="87"/>
        <v>6.1498283744199966E-2</v>
      </c>
      <c r="G1388">
        <f t="shared" si="85"/>
        <v>614.38137100267681</v>
      </c>
      <c r="H1388">
        <v>50.074467480857599</v>
      </c>
      <c r="AL1388">
        <f t="shared" si="86"/>
        <v>117.93317752675803</v>
      </c>
    </row>
    <row r="1389" spans="1:38">
      <c r="A1389">
        <v>416100</v>
      </c>
      <c r="B1389" s="3">
        <v>617</v>
      </c>
      <c r="C1389">
        <v>0.80967712619828602</v>
      </c>
      <c r="D1389">
        <f t="shared" si="84"/>
        <v>1.619354252396572</v>
      </c>
      <c r="E1389">
        <v>68.374217490299202</v>
      </c>
      <c r="F1389">
        <f t="shared" si="87"/>
        <v>0.10962071222400027</v>
      </c>
      <c r="G1389">
        <f t="shared" si="85"/>
        <v>615.36795741269282</v>
      </c>
      <c r="H1389">
        <v>49.993881771548899</v>
      </c>
      <c r="AL1389">
        <f t="shared" si="86"/>
        <v>118.14309652954515</v>
      </c>
    </row>
    <row r="1390" spans="1:38">
      <c r="A1390">
        <v>416400</v>
      </c>
      <c r="B1390" s="3">
        <v>619</v>
      </c>
      <c r="C1390">
        <v>1.25272424998805</v>
      </c>
      <c r="D1390">
        <f t="shared" si="84"/>
        <v>2.5054484999761</v>
      </c>
      <c r="E1390">
        <v>68.497972707893197</v>
      </c>
      <c r="F1390">
        <f t="shared" si="87"/>
        <v>0.12375521759399533</v>
      </c>
      <c r="G1390">
        <f t="shared" si="85"/>
        <v>616.48175437103873</v>
      </c>
      <c r="H1390">
        <v>49.912248093544299</v>
      </c>
      <c r="AL1390">
        <f t="shared" si="86"/>
        <v>118.38016697244719</v>
      </c>
    </row>
    <row r="1391" spans="1:38">
      <c r="A1391">
        <v>416700</v>
      </c>
      <c r="B1391" s="3">
        <v>618</v>
      </c>
      <c r="C1391">
        <v>0.28771890988566201</v>
      </c>
      <c r="D1391">
        <f t="shared" si="84"/>
        <v>0.57543781977132402</v>
      </c>
      <c r="E1391">
        <v>68.601311892402506</v>
      </c>
      <c r="F1391">
        <f t="shared" si="87"/>
        <v>0.10333918450930923</v>
      </c>
      <c r="G1391">
        <f t="shared" si="85"/>
        <v>617.41180703162252</v>
      </c>
      <c r="H1391">
        <v>49.855432687586003</v>
      </c>
      <c r="AL1391">
        <f t="shared" si="86"/>
        <v>118.57819627704868</v>
      </c>
    </row>
    <row r="1392" spans="1:38">
      <c r="A1392">
        <v>417000</v>
      </c>
      <c r="B1392" s="3">
        <v>617</v>
      </c>
      <c r="C1392">
        <v>-0.313381447156315</v>
      </c>
      <c r="D1392">
        <f t="shared" si="84"/>
        <v>-0.62676289431262999</v>
      </c>
      <c r="E1392">
        <v>68.623777206973003</v>
      </c>
      <c r="F1392">
        <f t="shared" si="87"/>
        <v>2.2465314570496275E-2</v>
      </c>
      <c r="G1392">
        <f t="shared" si="85"/>
        <v>617.61399486275707</v>
      </c>
      <c r="H1392">
        <v>49.858362302020602</v>
      </c>
      <c r="AL1392">
        <f t="shared" si="86"/>
        <v>118.62125491709895</v>
      </c>
    </row>
    <row r="1393" spans="1:38">
      <c r="A1393">
        <v>417300</v>
      </c>
      <c r="B1393" s="3">
        <v>616</v>
      </c>
      <c r="C1393">
        <v>-0.66379650512686295</v>
      </c>
      <c r="D1393">
        <f t="shared" si="84"/>
        <v>-1.3275930102537259</v>
      </c>
      <c r="E1393">
        <v>68.590537737073703</v>
      </c>
      <c r="F1393">
        <f t="shared" si="87"/>
        <v>3.3239469899299934E-2</v>
      </c>
      <c r="G1393">
        <f t="shared" si="85"/>
        <v>617.31483963366327</v>
      </c>
      <c r="H1393">
        <v>49.897483192371404</v>
      </c>
      <c r="AL1393">
        <f t="shared" si="86"/>
        <v>118.55754680223437</v>
      </c>
    </row>
    <row r="1394" spans="1:38">
      <c r="A1394">
        <v>417600</v>
      </c>
      <c r="B1394" s="3">
        <v>615</v>
      </c>
      <c r="C1394">
        <v>-0.84456315491700196</v>
      </c>
      <c r="D1394">
        <f t="shared" si="84"/>
        <v>-1.6891263098340039</v>
      </c>
      <c r="E1394">
        <v>68.519600056415001</v>
      </c>
      <c r="F1394">
        <f t="shared" si="87"/>
        <v>7.0937680658701652E-2</v>
      </c>
      <c r="G1394">
        <f t="shared" si="85"/>
        <v>616.67640050773502</v>
      </c>
      <c r="H1394">
        <v>49.956709503131599</v>
      </c>
      <c r="AL1394">
        <f t="shared" si="86"/>
        <v>118.42160638126262</v>
      </c>
    </row>
    <row r="1395" spans="1:38">
      <c r="A1395">
        <v>417900</v>
      </c>
      <c r="B1395" s="3">
        <v>614</v>
      </c>
      <c r="C1395">
        <v>-0.91319946050620404</v>
      </c>
      <c r="D1395">
        <f t="shared" si="84"/>
        <v>-1.8263989210124081</v>
      </c>
      <c r="E1395">
        <v>68.423746068824499</v>
      </c>
      <c r="F1395">
        <f t="shared" si="87"/>
        <v>9.5853987590501788E-2</v>
      </c>
      <c r="G1395">
        <f t="shared" si="85"/>
        <v>615.81371461942047</v>
      </c>
      <c r="H1395">
        <v>50.025270272125503</v>
      </c>
      <c r="AL1395">
        <f t="shared" si="86"/>
        <v>118.23796470347644</v>
      </c>
    </row>
    <row r="1396" spans="1:38">
      <c r="A1396">
        <v>418200</v>
      </c>
      <c r="B1396" s="3">
        <v>613</v>
      </c>
      <c r="C1396">
        <v>-0.91018576193546896</v>
      </c>
      <c r="D1396">
        <f t="shared" si="84"/>
        <v>-1.8203715238709379</v>
      </c>
      <c r="E1396">
        <v>68.3119703269019</v>
      </c>
      <c r="F1396">
        <f t="shared" si="87"/>
        <v>0.11177574192259954</v>
      </c>
      <c r="G1396">
        <f t="shared" si="85"/>
        <v>614.80773294211713</v>
      </c>
      <c r="H1396">
        <v>50.0961509966628</v>
      </c>
      <c r="AL1396">
        <f t="shared" si="86"/>
        <v>118.02388723450809</v>
      </c>
    </row>
    <row r="1397" spans="1:38">
      <c r="A1397">
        <v>418500</v>
      </c>
      <c r="B1397" s="3">
        <v>614</v>
      </c>
      <c r="C1397">
        <v>-8.1410982041177499E-2</v>
      </c>
      <c r="D1397">
        <f t="shared" si="84"/>
        <v>-0.162821964082355</v>
      </c>
      <c r="E1397">
        <v>68.238906706593497</v>
      </c>
      <c r="F1397">
        <f t="shared" si="87"/>
        <v>7.3063620308403188E-2</v>
      </c>
      <c r="G1397">
        <f t="shared" si="85"/>
        <v>614.1501603593415</v>
      </c>
      <c r="H1397">
        <v>50.132042709830003</v>
      </c>
      <c r="AL1397">
        <f t="shared" si="86"/>
        <v>117.88399229813666</v>
      </c>
    </row>
    <row r="1398" spans="1:38">
      <c r="A1398">
        <v>418800</v>
      </c>
      <c r="B1398" s="3">
        <v>615</v>
      </c>
      <c r="C1398">
        <v>0.42641030754611198</v>
      </c>
      <c r="D1398">
        <f t="shared" si="84"/>
        <v>0.85282061509222395</v>
      </c>
      <c r="E1398">
        <v>68.237168743447995</v>
      </c>
      <c r="F1398">
        <f t="shared" si="87"/>
        <v>1.7379631455014533E-3</v>
      </c>
      <c r="G1398">
        <f t="shared" si="85"/>
        <v>614.13451869103199</v>
      </c>
      <c r="H1398">
        <v>50.116991123404603</v>
      </c>
      <c r="AL1398">
        <f t="shared" si="86"/>
        <v>117.88066499975459</v>
      </c>
    </row>
    <row r="1399" spans="1:38">
      <c r="A1399">
        <v>419100</v>
      </c>
      <c r="B1399" s="3">
        <v>618</v>
      </c>
      <c r="C1399">
        <v>1.4964533510729801</v>
      </c>
      <c r="D1399">
        <f t="shared" si="84"/>
        <v>2.9929067021459601</v>
      </c>
      <c r="E1399">
        <v>68.332704199141006</v>
      </c>
      <c r="F1399">
        <f t="shared" si="87"/>
        <v>9.5535455693010363E-2</v>
      </c>
      <c r="G1399">
        <f t="shared" si="85"/>
        <v>614.99433779226911</v>
      </c>
      <c r="H1399">
        <v>50.038763993994401</v>
      </c>
      <c r="AL1399">
        <f t="shared" si="86"/>
        <v>118.06359207357383</v>
      </c>
    </row>
    <row r="1400" spans="1:38">
      <c r="A1400">
        <v>419400</v>
      </c>
      <c r="B1400" s="3">
        <v>615</v>
      </c>
      <c r="C1400">
        <v>-0.27283154506482399</v>
      </c>
      <c r="D1400">
        <f t="shared" si="84"/>
        <v>-0.54566309012964798</v>
      </c>
      <c r="E1400">
        <v>68.392561160931194</v>
      </c>
      <c r="F1400">
        <f t="shared" si="87"/>
        <v>5.9856961790188734E-2</v>
      </c>
      <c r="G1400">
        <f t="shared" si="85"/>
        <v>615.53305044838078</v>
      </c>
      <c r="H1400">
        <v>49.996852548899398</v>
      </c>
      <c r="AL1400">
        <f t="shared" si="86"/>
        <v>118.17823074356293</v>
      </c>
    </row>
    <row r="1401" spans="1:38">
      <c r="A1401">
        <v>419700</v>
      </c>
      <c r="B1401" s="3">
        <v>614</v>
      </c>
      <c r="C1401">
        <v>-0.55309638880452905</v>
      </c>
      <c r="D1401">
        <f t="shared" si="84"/>
        <v>-1.1061927776090581</v>
      </c>
      <c r="E1401">
        <v>68.343727052754701</v>
      </c>
      <c r="F1401">
        <f t="shared" si="87"/>
        <v>4.8834108176492919E-2</v>
      </c>
      <c r="G1401">
        <f t="shared" si="85"/>
        <v>615.09354347479234</v>
      </c>
      <c r="H1401">
        <v>50.029874102868803</v>
      </c>
      <c r="AL1401">
        <f t="shared" si="86"/>
        <v>118.08470158217277</v>
      </c>
    </row>
    <row r="1402" spans="1:38">
      <c r="A1402">
        <v>420000</v>
      </c>
      <c r="B1402" s="3">
        <v>613</v>
      </c>
      <c r="C1402">
        <v>-0.69630177607347898</v>
      </c>
      <c r="D1402">
        <f t="shared" si="84"/>
        <v>-1.392603552146958</v>
      </c>
      <c r="E1402">
        <v>68.264442868922401</v>
      </c>
      <c r="F1402">
        <f t="shared" si="87"/>
        <v>7.9284183832299959E-2</v>
      </c>
      <c r="G1402">
        <f t="shared" si="85"/>
        <v>614.37998582030161</v>
      </c>
      <c r="H1402">
        <v>50.078912188756199</v>
      </c>
      <c r="AL1402">
        <f t="shared" si="86"/>
        <v>117.93288284668472</v>
      </c>
    </row>
    <row r="1403" spans="1:38">
      <c r="A1403">
        <v>420300</v>
      </c>
      <c r="B1403" s="3">
        <v>612</v>
      </c>
      <c r="C1403">
        <v>-0.74920304063681498</v>
      </c>
      <c r="D1403">
        <f t="shared" si="84"/>
        <v>-1.49840608127363</v>
      </c>
      <c r="E1403">
        <v>68.165092314359299</v>
      </c>
      <c r="F1403">
        <f t="shared" si="87"/>
        <v>9.9350554563102378E-2</v>
      </c>
      <c r="G1403">
        <f t="shared" si="85"/>
        <v>613.48583082923369</v>
      </c>
      <c r="H1403">
        <v>50.135283139888202</v>
      </c>
      <c r="AL1403">
        <f t="shared" si="86"/>
        <v>117.74269156489468</v>
      </c>
    </row>
    <row r="1404" spans="1:38">
      <c r="A1404">
        <v>420600</v>
      </c>
      <c r="B1404" s="3">
        <v>612</v>
      </c>
      <c r="C1404">
        <v>-0.35349402360005</v>
      </c>
      <c r="D1404">
        <f t="shared" si="84"/>
        <v>-0.7069880472001</v>
      </c>
      <c r="E1404">
        <v>68.077158017134195</v>
      </c>
      <c r="F1404">
        <f t="shared" si="87"/>
        <v>8.7934297225103819E-2</v>
      </c>
      <c r="G1404">
        <f t="shared" si="85"/>
        <v>612.69442215420781</v>
      </c>
      <c r="H1404">
        <v>50.176884739510903</v>
      </c>
      <c r="AL1404">
        <f t="shared" si="86"/>
        <v>117.57440310592659</v>
      </c>
    </row>
    <row r="1405" spans="1:38">
      <c r="A1405">
        <v>420900</v>
      </c>
      <c r="B1405" s="3">
        <v>614</v>
      </c>
      <c r="C1405">
        <v>0.68636799955101802</v>
      </c>
      <c r="D1405">
        <f t="shared" si="84"/>
        <v>1.372735999102036</v>
      </c>
      <c r="E1405">
        <v>68.068294162857896</v>
      </c>
      <c r="F1405">
        <f t="shared" si="87"/>
        <v>8.8638542762993211E-3</v>
      </c>
      <c r="G1405">
        <f t="shared" si="85"/>
        <v>612.61464746572108</v>
      </c>
      <c r="H1405">
        <v>50.160592816034303</v>
      </c>
      <c r="AL1405">
        <f t="shared" si="86"/>
        <v>117.55744199089578</v>
      </c>
    </row>
    <row r="1406" spans="1:38">
      <c r="A1406">
        <v>421200</v>
      </c>
      <c r="B1406" s="3">
        <v>613</v>
      </c>
      <c r="C1406">
        <v>0.111523058922883</v>
      </c>
      <c r="D1406">
        <f t="shared" si="84"/>
        <v>0.223046117845766</v>
      </c>
      <c r="E1406">
        <v>68.084934848164096</v>
      </c>
      <c r="F1406">
        <f t="shared" si="87"/>
        <v>1.6640685306199998E-2</v>
      </c>
      <c r="G1406">
        <f t="shared" si="85"/>
        <v>612.76441363347681</v>
      </c>
      <c r="H1406">
        <v>50.131409170410201</v>
      </c>
      <c r="AL1406">
        <f t="shared" si="86"/>
        <v>117.58928456451058</v>
      </c>
    </row>
    <row r="1407" spans="1:38">
      <c r="A1407">
        <v>421500</v>
      </c>
      <c r="B1407" s="3">
        <v>611</v>
      </c>
      <c r="C1407">
        <v>-0.63431320272270597</v>
      </c>
      <c r="D1407">
        <f t="shared" si="84"/>
        <v>-1.2686264054454119</v>
      </c>
      <c r="E1407">
        <v>68.028459595659101</v>
      </c>
      <c r="F1407">
        <f t="shared" si="87"/>
        <v>5.647525250499541E-2</v>
      </c>
      <c r="G1407">
        <f t="shared" si="85"/>
        <v>612.25613636093192</v>
      </c>
      <c r="H1407">
        <v>50.154136863806698</v>
      </c>
      <c r="AL1407">
        <f t="shared" si="86"/>
        <v>117.48122363604699</v>
      </c>
    </row>
    <row r="1408" spans="1:38">
      <c r="A1408">
        <v>421800</v>
      </c>
      <c r="B1408" s="3">
        <v>611</v>
      </c>
      <c r="C1408">
        <v>-0.27427218442781098</v>
      </c>
      <c r="D1408">
        <f t="shared" si="84"/>
        <v>-0.54854436885562197</v>
      </c>
      <c r="E1408">
        <v>67.948447948958602</v>
      </c>
      <c r="F1408">
        <f t="shared" si="87"/>
        <v>8.0011646700498318E-2</v>
      </c>
      <c r="G1408">
        <f t="shared" si="85"/>
        <v>611.53603154062739</v>
      </c>
      <c r="H1408">
        <v>50.1883090005676</v>
      </c>
      <c r="AL1408">
        <f t="shared" si="86"/>
        <v>117.32815961592958</v>
      </c>
    </row>
    <row r="1409" spans="1:38">
      <c r="A1409">
        <v>422100</v>
      </c>
      <c r="B1409" s="3">
        <v>612</v>
      </c>
      <c r="C1409">
        <v>0.34893319677031498</v>
      </c>
      <c r="D1409">
        <f t="shared" si="84"/>
        <v>0.69786639354062996</v>
      </c>
      <c r="E1409">
        <v>67.921067372226304</v>
      </c>
      <c r="F1409">
        <f t="shared" si="87"/>
        <v>2.7380576732298323E-2</v>
      </c>
      <c r="G1409">
        <f t="shared" si="85"/>
        <v>611.28960635003671</v>
      </c>
      <c r="H1409">
        <v>50.183397955975998</v>
      </c>
      <c r="AL1409">
        <f t="shared" si="86"/>
        <v>117.27578857652634</v>
      </c>
    </row>
    <row r="1410" spans="1:38">
      <c r="A1410">
        <v>422400</v>
      </c>
      <c r="B1410" s="3">
        <v>614</v>
      </c>
      <c r="C1410">
        <v>1.1012971180161499</v>
      </c>
      <c r="D1410">
        <f t="shared" ref="D1410:D1473" si="88">C1410*$K$3</f>
        <v>2.2025942360322999</v>
      </c>
      <c r="E1410">
        <v>67.976092106642994</v>
      </c>
      <c r="F1410">
        <f t="shared" si="87"/>
        <v>5.5024734416690535E-2</v>
      </c>
      <c r="G1410">
        <f t="shared" si="85"/>
        <v>611.78482895978698</v>
      </c>
      <c r="H1410">
        <v>50.124572810889198</v>
      </c>
      <c r="AL1410">
        <f t="shared" si="86"/>
        <v>117.38103925710715</v>
      </c>
    </row>
    <row r="1411" spans="1:38">
      <c r="A1411">
        <v>422700</v>
      </c>
      <c r="B1411" s="3">
        <v>614</v>
      </c>
      <c r="C1411">
        <v>0.72254955884135696</v>
      </c>
      <c r="D1411">
        <f t="shared" si="88"/>
        <v>1.4450991176827139</v>
      </c>
      <c r="E1411">
        <v>68.060260581732507</v>
      </c>
      <c r="F1411">
        <f t="shared" si="87"/>
        <v>8.416847508951264E-2</v>
      </c>
      <c r="G1411">
        <f t="shared" ref="G1411:G1474" si="89">E1411*$J$3</f>
        <v>612.54234523559262</v>
      </c>
      <c r="H1411">
        <v>50.054856652029898</v>
      </c>
      <c r="AL1411">
        <f t="shared" ref="AL1411:AL1474" si="90">$AE$26*E1411^2+$AF$26*E1411+$AG$26</f>
        <v>117.54207001269353</v>
      </c>
    </row>
    <row r="1412" spans="1:38">
      <c r="A1412">
        <v>423000</v>
      </c>
      <c r="B1412" s="3">
        <v>614</v>
      </c>
      <c r="C1412">
        <v>0.45719155011523399</v>
      </c>
      <c r="D1412">
        <f t="shared" si="88"/>
        <v>0.91438310023046798</v>
      </c>
      <c r="E1412">
        <v>68.119226209453799</v>
      </c>
      <c r="F1412">
        <f t="shared" ref="F1412:F1475" si="91">ABS(E1412-E1411)</f>
        <v>5.8965627721292435E-2</v>
      </c>
      <c r="G1412">
        <f t="shared" si="89"/>
        <v>613.07303588508421</v>
      </c>
      <c r="H1412">
        <v>50.009832796483899</v>
      </c>
      <c r="AL1412">
        <f t="shared" si="90"/>
        <v>117.65490747435975</v>
      </c>
    </row>
    <row r="1413" spans="1:38">
      <c r="A1413">
        <v>423300</v>
      </c>
      <c r="B1413" s="3">
        <v>612</v>
      </c>
      <c r="C1413">
        <v>-0.50842473178977599</v>
      </c>
      <c r="D1413">
        <f t="shared" si="88"/>
        <v>-1.016849463579552</v>
      </c>
      <c r="E1413">
        <v>68.111591819765906</v>
      </c>
      <c r="F1413">
        <f t="shared" si="91"/>
        <v>7.6343896878938722E-3</v>
      </c>
      <c r="G1413">
        <f t="shared" si="89"/>
        <v>613.00432637789311</v>
      </c>
      <c r="H1413">
        <v>50.0149296365514</v>
      </c>
      <c r="AL1413">
        <f t="shared" si="90"/>
        <v>117.64029705190208</v>
      </c>
    </row>
    <row r="1414" spans="1:38">
      <c r="A1414">
        <v>423600</v>
      </c>
      <c r="B1414" s="3">
        <v>611</v>
      </c>
      <c r="C1414">
        <v>-0.679250463142413</v>
      </c>
      <c r="D1414">
        <f t="shared" si="88"/>
        <v>-1.358500926284826</v>
      </c>
      <c r="E1414">
        <v>68.0384420343496</v>
      </c>
      <c r="F1414">
        <f t="shared" si="91"/>
        <v>7.3149785416305235E-2</v>
      </c>
      <c r="G1414">
        <f t="shared" si="89"/>
        <v>612.3459783091464</v>
      </c>
      <c r="H1414">
        <v>50.061661168049397</v>
      </c>
      <c r="AL1414">
        <f t="shared" si="90"/>
        <v>117.50032288558293</v>
      </c>
    </row>
    <row r="1415" spans="1:38">
      <c r="A1415">
        <v>423900</v>
      </c>
      <c r="B1415" s="3">
        <v>615</v>
      </c>
      <c r="C1415">
        <v>1.20536211666351</v>
      </c>
      <c r="D1415">
        <f t="shared" si="88"/>
        <v>2.41072423332702</v>
      </c>
      <c r="E1415">
        <v>68.064067153225196</v>
      </c>
      <c r="F1415">
        <f t="shared" si="91"/>
        <v>2.5625118875595376E-2</v>
      </c>
      <c r="G1415">
        <f t="shared" si="89"/>
        <v>612.57660437902678</v>
      </c>
      <c r="H1415">
        <v>50.035134481383203</v>
      </c>
      <c r="AL1415">
        <f t="shared" si="90"/>
        <v>117.5493537078562</v>
      </c>
    </row>
    <row r="1416" spans="1:38">
      <c r="A1416">
        <v>424200</v>
      </c>
      <c r="B1416" s="3">
        <v>612</v>
      </c>
      <c r="C1416">
        <v>-0.44562692787535702</v>
      </c>
      <c r="D1416">
        <f t="shared" si="88"/>
        <v>-0.89125385575071403</v>
      </c>
      <c r="E1416">
        <v>68.097640518863699</v>
      </c>
      <c r="F1416">
        <f t="shared" si="91"/>
        <v>3.3573365638503105E-2</v>
      </c>
      <c r="G1416">
        <f t="shared" si="89"/>
        <v>612.87876466977332</v>
      </c>
      <c r="H1416">
        <v>50.010888279637598</v>
      </c>
      <c r="AL1416">
        <f t="shared" si="90"/>
        <v>117.61359843096173</v>
      </c>
    </row>
    <row r="1417" spans="1:38">
      <c r="A1417">
        <v>424500</v>
      </c>
      <c r="B1417" s="3">
        <v>618</v>
      </c>
      <c r="C1417">
        <v>2.09219841883275</v>
      </c>
      <c r="D1417">
        <f t="shared" si="88"/>
        <v>4.1843968376655001</v>
      </c>
      <c r="E1417">
        <v>68.200313241039495</v>
      </c>
      <c r="F1417">
        <f t="shared" si="91"/>
        <v>0.10267272217579659</v>
      </c>
      <c r="G1417">
        <f t="shared" si="89"/>
        <v>613.80281916935542</v>
      </c>
      <c r="H1417">
        <v>49.938684434282003</v>
      </c>
      <c r="AL1417">
        <f t="shared" si="90"/>
        <v>117.81010997998852</v>
      </c>
    </row>
    <row r="1418" spans="1:38">
      <c r="A1418">
        <v>424800</v>
      </c>
      <c r="B1418" s="3">
        <v>614</v>
      </c>
      <c r="C1418">
        <v>-0.378041507707369</v>
      </c>
      <c r="D1418">
        <f t="shared" si="88"/>
        <v>-0.75608301541473799</v>
      </c>
      <c r="E1418">
        <v>68.304837361666301</v>
      </c>
      <c r="F1418">
        <f t="shared" si="91"/>
        <v>0.10452412062680594</v>
      </c>
      <c r="G1418">
        <f t="shared" si="89"/>
        <v>614.74353625499668</v>
      </c>
      <c r="H1418">
        <v>49.879939114642802</v>
      </c>
      <c r="AL1418">
        <f t="shared" si="90"/>
        <v>118.01022836844078</v>
      </c>
    </row>
    <row r="1419" spans="1:38">
      <c r="A1419">
        <v>425100</v>
      </c>
      <c r="B1419" s="3">
        <v>610</v>
      </c>
      <c r="C1419">
        <v>-1.8614871657705701</v>
      </c>
      <c r="D1419">
        <f t="shared" si="88"/>
        <v>-3.7229743315411401</v>
      </c>
      <c r="E1419">
        <v>68.190052306324205</v>
      </c>
      <c r="F1419">
        <f t="shared" si="91"/>
        <v>0.1147850553420966</v>
      </c>
      <c r="G1419">
        <f t="shared" si="89"/>
        <v>613.71047075691786</v>
      </c>
      <c r="H1419">
        <v>49.9717785745163</v>
      </c>
      <c r="AL1419">
        <f t="shared" si="90"/>
        <v>117.79046818173225</v>
      </c>
    </row>
    <row r="1420" spans="1:38">
      <c r="A1420">
        <v>425400</v>
      </c>
      <c r="B1420" s="3">
        <v>611</v>
      </c>
      <c r="C1420">
        <v>-0.71621777443499901</v>
      </c>
      <c r="D1420">
        <f t="shared" si="88"/>
        <v>-1.432435548869998</v>
      </c>
      <c r="E1420">
        <v>68.046650149608695</v>
      </c>
      <c r="F1420">
        <f t="shared" si="91"/>
        <v>0.14340215671550993</v>
      </c>
      <c r="G1420">
        <f t="shared" si="89"/>
        <v>612.41985134647825</v>
      </c>
      <c r="H1420">
        <v>50.0683162115117</v>
      </c>
      <c r="AL1420">
        <f t="shared" si="90"/>
        <v>117.51602778548678</v>
      </c>
    </row>
    <row r="1421" spans="1:38">
      <c r="A1421">
        <v>425700</v>
      </c>
      <c r="B1421" s="3">
        <v>613</v>
      </c>
      <c r="C1421">
        <v>0.40601764812966701</v>
      </c>
      <c r="D1421">
        <f t="shared" si="88"/>
        <v>0.81203529625933402</v>
      </c>
      <c r="E1421">
        <v>68.0194851654567</v>
      </c>
      <c r="F1421">
        <f t="shared" si="91"/>
        <v>2.7164984151994531E-2</v>
      </c>
      <c r="G1421">
        <f t="shared" si="89"/>
        <v>612.17536648911027</v>
      </c>
      <c r="H1421">
        <v>50.0767610705254</v>
      </c>
      <c r="AL1421">
        <f t="shared" si="90"/>
        <v>117.46405349149644</v>
      </c>
    </row>
    <row r="1422" spans="1:38">
      <c r="A1422">
        <v>426000</v>
      </c>
      <c r="B1422" s="3">
        <v>613</v>
      </c>
      <c r="C1422">
        <v>0.28584765708200299</v>
      </c>
      <c r="D1422">
        <f t="shared" si="88"/>
        <v>0.57169531416400599</v>
      </c>
      <c r="E1422">
        <v>68.046194704572102</v>
      </c>
      <c r="F1422">
        <f t="shared" si="91"/>
        <v>2.6709539115401526E-2</v>
      </c>
      <c r="G1422">
        <f t="shared" si="89"/>
        <v>612.41575234114896</v>
      </c>
      <c r="H1422">
        <v>50.050237702579103</v>
      </c>
      <c r="AL1422">
        <f t="shared" si="90"/>
        <v>117.5151563548059</v>
      </c>
    </row>
    <row r="1423" spans="1:38">
      <c r="A1423">
        <v>426300</v>
      </c>
      <c r="B1423" s="3">
        <v>615</v>
      </c>
      <c r="C1423">
        <v>0.98083439719997201</v>
      </c>
      <c r="D1423">
        <f t="shared" si="88"/>
        <v>1.961668794399944</v>
      </c>
      <c r="E1423">
        <v>68.113966105703398</v>
      </c>
      <c r="F1423">
        <f t="shared" si="91"/>
        <v>6.7771401131295761E-2</v>
      </c>
      <c r="G1423">
        <f t="shared" si="89"/>
        <v>613.02569495133059</v>
      </c>
      <c r="H1423">
        <v>49.998740429877202</v>
      </c>
      <c r="AL1423">
        <f t="shared" si="90"/>
        <v>117.64484083904986</v>
      </c>
    </row>
    <row r="1424" spans="1:38">
      <c r="A1424">
        <v>426600</v>
      </c>
      <c r="B1424" s="3">
        <v>614</v>
      </c>
      <c r="C1424">
        <v>0.18219208197626</v>
      </c>
      <c r="D1424">
        <f t="shared" si="88"/>
        <v>0.36438416395251999</v>
      </c>
      <c r="E1424">
        <v>68.180337456248495</v>
      </c>
      <c r="F1424">
        <f t="shared" si="91"/>
        <v>6.637135054509713E-2</v>
      </c>
      <c r="G1424">
        <f t="shared" si="89"/>
        <v>613.62303710623644</v>
      </c>
      <c r="H1424">
        <v>49.956075417284097</v>
      </c>
      <c r="AL1424">
        <f t="shared" si="90"/>
        <v>117.77187228309475</v>
      </c>
    </row>
    <row r="1425" spans="1:38">
      <c r="A1425">
        <v>426900</v>
      </c>
      <c r="B1425" s="3">
        <v>612</v>
      </c>
      <c r="C1425">
        <v>-0.70319236742485802</v>
      </c>
      <c r="D1425">
        <f t="shared" si="88"/>
        <v>-1.406384734849716</v>
      </c>
      <c r="E1425">
        <v>68.154871429143896</v>
      </c>
      <c r="F1425">
        <f t="shared" si="91"/>
        <v>2.546602710459922E-2</v>
      </c>
      <c r="G1425">
        <f t="shared" si="89"/>
        <v>613.39384286229506</v>
      </c>
      <c r="H1425">
        <v>49.979181940688399</v>
      </c>
      <c r="AL1425">
        <f t="shared" si="90"/>
        <v>117.72312853499292</v>
      </c>
    </row>
    <row r="1426" spans="1:38">
      <c r="A1426">
        <v>427200</v>
      </c>
      <c r="B1426" s="3">
        <v>611</v>
      </c>
      <c r="C1426">
        <v>-0.81573517223794501</v>
      </c>
      <c r="D1426">
        <f t="shared" si="88"/>
        <v>-1.63147034447589</v>
      </c>
      <c r="E1426">
        <v>68.068770500643396</v>
      </c>
      <c r="F1426">
        <f t="shared" si="91"/>
        <v>8.6100928500499663E-2</v>
      </c>
      <c r="G1426">
        <f t="shared" si="89"/>
        <v>612.61893450579055</v>
      </c>
      <c r="H1426">
        <v>50.0386035732256</v>
      </c>
      <c r="AL1426">
        <f t="shared" si="90"/>
        <v>117.55835345854348</v>
      </c>
    </row>
    <row r="1427" spans="1:38">
      <c r="A1427">
        <v>427500</v>
      </c>
      <c r="B1427" s="3">
        <v>610</v>
      </c>
      <c r="C1427">
        <v>-0.84402520756630595</v>
      </c>
      <c r="D1427">
        <f t="shared" si="88"/>
        <v>-1.6880504151326119</v>
      </c>
      <c r="E1427">
        <v>67.963950975097902</v>
      </c>
      <c r="F1427">
        <f t="shared" si="91"/>
        <v>0.10481952554549423</v>
      </c>
      <c r="G1427">
        <f t="shared" si="89"/>
        <v>611.67555877588109</v>
      </c>
      <c r="H1427">
        <v>50.103225088960002</v>
      </c>
      <c r="AL1427">
        <f t="shared" si="90"/>
        <v>117.35781431736126</v>
      </c>
    </row>
    <row r="1428" spans="1:38">
      <c r="A1428">
        <v>427800</v>
      </c>
      <c r="B1428" s="3">
        <v>609</v>
      </c>
      <c r="C1428">
        <v>-0.81972195093342803</v>
      </c>
      <c r="D1428">
        <f t="shared" si="88"/>
        <v>-1.6394439018668561</v>
      </c>
      <c r="E1428">
        <v>67.847444492858202</v>
      </c>
      <c r="F1428">
        <f t="shared" si="91"/>
        <v>0.11650648223969995</v>
      </c>
      <c r="G1428">
        <f t="shared" si="89"/>
        <v>610.62700043572386</v>
      </c>
      <c r="H1428">
        <v>50.167831597209499</v>
      </c>
      <c r="AL1428">
        <f t="shared" si="90"/>
        <v>117.13499127663958</v>
      </c>
    </row>
    <row r="1429" spans="1:38">
      <c r="A1429">
        <v>428100</v>
      </c>
      <c r="B1429" s="3">
        <v>609</v>
      </c>
      <c r="C1429">
        <v>-0.37371817555071901</v>
      </c>
      <c r="D1429">
        <f t="shared" si="88"/>
        <v>-0.74743635110143802</v>
      </c>
      <c r="E1429">
        <v>67.748334106639703</v>
      </c>
      <c r="F1429">
        <f t="shared" si="91"/>
        <v>9.9110386218498547E-2</v>
      </c>
      <c r="G1429">
        <f t="shared" si="89"/>
        <v>609.73500695975736</v>
      </c>
      <c r="H1429">
        <v>50.212796617351501</v>
      </c>
      <c r="AL1429">
        <f t="shared" si="90"/>
        <v>116.94550142132272</v>
      </c>
    </row>
    <row r="1430" spans="1:38">
      <c r="A1430">
        <v>428400</v>
      </c>
      <c r="B1430" s="3">
        <v>611</v>
      </c>
      <c r="C1430">
        <v>0.69715872862594797</v>
      </c>
      <c r="D1430">
        <f t="shared" si="88"/>
        <v>1.3943174572518959</v>
      </c>
      <c r="E1430">
        <v>67.732578413170998</v>
      </c>
      <c r="F1430">
        <f t="shared" si="91"/>
        <v>1.575569346870509E-2</v>
      </c>
      <c r="G1430">
        <f t="shared" si="89"/>
        <v>609.59320571853902</v>
      </c>
      <c r="H1430">
        <v>50.196765292249601</v>
      </c>
      <c r="AL1430">
        <f t="shared" si="90"/>
        <v>116.91538329115184</v>
      </c>
    </row>
    <row r="1431" spans="1:38">
      <c r="A1431">
        <v>428700</v>
      </c>
      <c r="B1431" s="3">
        <v>613</v>
      </c>
      <c r="C1431">
        <v>1.31308002376886</v>
      </c>
      <c r="D1431">
        <f t="shared" si="88"/>
        <v>2.62616004753772</v>
      </c>
      <c r="E1431">
        <v>67.817925468935996</v>
      </c>
      <c r="F1431">
        <f t="shared" si="91"/>
        <v>8.5347055764998458E-2</v>
      </c>
      <c r="G1431">
        <f t="shared" si="89"/>
        <v>610.36132922042395</v>
      </c>
      <c r="H1431">
        <v>50.116592420209201</v>
      </c>
      <c r="AL1431">
        <f t="shared" si="90"/>
        <v>117.0785476362913</v>
      </c>
    </row>
    <row r="1432" spans="1:38">
      <c r="A1432">
        <v>429000</v>
      </c>
      <c r="B1432" s="3">
        <v>612</v>
      </c>
      <c r="C1432">
        <v>0.45018554933910698</v>
      </c>
      <c r="D1432">
        <f t="shared" si="88"/>
        <v>0.90037109867821397</v>
      </c>
      <c r="E1432">
        <v>67.8985743397145</v>
      </c>
      <c r="F1432">
        <f t="shared" si="91"/>
        <v>8.0648870778503579E-2</v>
      </c>
      <c r="G1432">
        <f t="shared" si="89"/>
        <v>611.08716905743051</v>
      </c>
      <c r="H1432">
        <v>50.050793085305997</v>
      </c>
      <c r="AL1432">
        <f t="shared" si="90"/>
        <v>117.23276926119792</v>
      </c>
    </row>
    <row r="1433" spans="1:38">
      <c r="A1433">
        <v>429300</v>
      </c>
      <c r="B1433" s="3">
        <v>612</v>
      </c>
      <c r="C1433">
        <v>0.29513084554053398</v>
      </c>
      <c r="D1433">
        <f t="shared" si="88"/>
        <v>0.59026169108106796</v>
      </c>
      <c r="E1433">
        <v>67.933026121509499</v>
      </c>
      <c r="F1433">
        <f t="shared" si="91"/>
        <v>3.4451781794999192E-2</v>
      </c>
      <c r="G1433">
        <f t="shared" si="89"/>
        <v>611.39723509358555</v>
      </c>
      <c r="H1433">
        <v>50.022312593067902</v>
      </c>
      <c r="AL1433">
        <f t="shared" si="90"/>
        <v>117.298661628776</v>
      </c>
    </row>
    <row r="1434" spans="1:38">
      <c r="A1434">
        <v>429600</v>
      </c>
      <c r="B1434" s="3">
        <v>611</v>
      </c>
      <c r="C1434">
        <v>-0.204341426406626</v>
      </c>
      <c r="D1434">
        <f t="shared" si="88"/>
        <v>-0.40868285281325201</v>
      </c>
      <c r="E1434">
        <v>67.932911783048795</v>
      </c>
      <c r="F1434">
        <f t="shared" si="91"/>
        <v>1.1433846070474374E-4</v>
      </c>
      <c r="G1434">
        <f t="shared" si="89"/>
        <v>611.39620604743914</v>
      </c>
      <c r="H1434">
        <v>50.020390211592201</v>
      </c>
      <c r="AL1434">
        <f t="shared" si="90"/>
        <v>117.2984429339203</v>
      </c>
    </row>
    <row r="1435" spans="1:38">
      <c r="A1435">
        <v>429900</v>
      </c>
      <c r="B1435" s="3">
        <v>611</v>
      </c>
      <c r="C1435">
        <v>-0.10673518268637699</v>
      </c>
      <c r="D1435">
        <f t="shared" si="88"/>
        <v>-0.21347036537275399</v>
      </c>
      <c r="E1435">
        <v>67.911219362901093</v>
      </c>
      <c r="F1435">
        <f t="shared" si="91"/>
        <v>2.1692420147701341E-2</v>
      </c>
      <c r="G1435">
        <f t="shared" si="89"/>
        <v>611.20097426610982</v>
      </c>
      <c r="H1435">
        <v>50.032174337305101</v>
      </c>
      <c r="AL1435">
        <f t="shared" si="90"/>
        <v>117.25695328565033</v>
      </c>
    </row>
    <row r="1436" spans="1:38">
      <c r="A1436">
        <v>430200</v>
      </c>
      <c r="B1436" s="3">
        <v>613</v>
      </c>
      <c r="C1436">
        <v>0.739707155728205</v>
      </c>
      <c r="D1436">
        <f t="shared" si="88"/>
        <v>1.47941431145641</v>
      </c>
      <c r="E1436">
        <v>67.945335601513804</v>
      </c>
      <c r="F1436">
        <f t="shared" si="91"/>
        <v>3.4116238612710958E-2</v>
      </c>
      <c r="G1436">
        <f t="shared" si="89"/>
        <v>611.50802041362419</v>
      </c>
      <c r="H1436">
        <v>50.004832870879603</v>
      </c>
      <c r="AL1436">
        <f t="shared" si="90"/>
        <v>117.3222063841792</v>
      </c>
    </row>
    <row r="1437" spans="1:38">
      <c r="A1437">
        <v>430500</v>
      </c>
      <c r="B1437" s="3">
        <v>611</v>
      </c>
      <c r="C1437">
        <v>-0.34619116933549099</v>
      </c>
      <c r="D1437">
        <f t="shared" si="88"/>
        <v>-0.69238233867098198</v>
      </c>
      <c r="E1437">
        <v>67.964435629577196</v>
      </c>
      <c r="F1437">
        <f t="shared" si="91"/>
        <v>1.9100028063391505E-2</v>
      </c>
      <c r="G1437">
        <f t="shared" si="89"/>
        <v>611.67992066619479</v>
      </c>
      <c r="H1437">
        <v>49.993019788757302</v>
      </c>
      <c r="AL1437">
        <f t="shared" si="90"/>
        <v>117.35874140314797</v>
      </c>
    </row>
    <row r="1438" spans="1:38">
      <c r="A1438">
        <v>430800</v>
      </c>
      <c r="B1438" s="3">
        <v>605</v>
      </c>
      <c r="C1438">
        <v>-2.5527528807960098</v>
      </c>
      <c r="D1438">
        <f t="shared" si="88"/>
        <v>-5.1055057615920196</v>
      </c>
      <c r="E1438">
        <v>67.788136037508096</v>
      </c>
      <c r="F1438">
        <f t="shared" si="91"/>
        <v>0.17629959206909973</v>
      </c>
      <c r="G1438">
        <f t="shared" si="89"/>
        <v>610.09322433757291</v>
      </c>
      <c r="H1438">
        <v>50.112811575406504</v>
      </c>
      <c r="AL1438">
        <f t="shared" si="90"/>
        <v>117.02159211373794</v>
      </c>
    </row>
    <row r="1439" spans="1:38">
      <c r="A1439">
        <v>431100</v>
      </c>
      <c r="B1439" s="3">
        <v>581</v>
      </c>
      <c r="C1439">
        <v>-10.8004051576793</v>
      </c>
      <c r="D1439">
        <f t="shared" si="88"/>
        <v>-21.600810315358601</v>
      </c>
      <c r="E1439">
        <v>66.954370889975493</v>
      </c>
      <c r="F1439">
        <f t="shared" si="91"/>
        <v>0.83376514753260267</v>
      </c>
      <c r="G1439">
        <f t="shared" si="89"/>
        <v>602.58933800977945</v>
      </c>
      <c r="H1439">
        <v>50.657825247935698</v>
      </c>
      <c r="AL1439">
        <f t="shared" si="90"/>
        <v>115.42959113040877</v>
      </c>
    </row>
    <row r="1440" spans="1:38">
      <c r="A1440">
        <v>431400</v>
      </c>
      <c r="B1440" s="3">
        <v>580</v>
      </c>
      <c r="C1440">
        <v>-6.2685438936100297</v>
      </c>
      <c r="D1440">
        <f t="shared" si="88"/>
        <v>-12.537087787220059</v>
      </c>
      <c r="E1440">
        <v>65.836159978587602</v>
      </c>
      <c r="F1440">
        <f t="shared" si="91"/>
        <v>1.1182109113878909</v>
      </c>
      <c r="G1440">
        <f t="shared" si="89"/>
        <v>592.52543980728842</v>
      </c>
      <c r="H1440">
        <v>51.305880295596197</v>
      </c>
      <c r="AL1440">
        <f t="shared" si="90"/>
        <v>113.300849382297</v>
      </c>
    </row>
    <row r="1441" spans="1:38">
      <c r="A1441">
        <v>431700</v>
      </c>
      <c r="B1441" s="3">
        <v>578</v>
      </c>
      <c r="C1441">
        <v>-3.5913671993212599</v>
      </c>
      <c r="D1441">
        <f t="shared" si="88"/>
        <v>-7.1827343986425198</v>
      </c>
      <c r="E1441">
        <v>65.019049835340695</v>
      </c>
      <c r="F1441">
        <f t="shared" si="91"/>
        <v>0.81711014324690723</v>
      </c>
      <c r="G1441">
        <f t="shared" si="89"/>
        <v>585.1714485180662</v>
      </c>
      <c r="H1441">
        <v>51.6801628349289</v>
      </c>
      <c r="AL1441">
        <f t="shared" si="90"/>
        <v>111.74993883188407</v>
      </c>
    </row>
    <row r="1442" spans="1:38">
      <c r="A1442">
        <v>432000</v>
      </c>
      <c r="B1442" s="3">
        <v>578</v>
      </c>
      <c r="C1442">
        <v>-1.01143772873669</v>
      </c>
      <c r="D1442">
        <f t="shared" si="88"/>
        <v>-2.02287545747338</v>
      </c>
      <c r="E1442">
        <v>64.445752083995899</v>
      </c>
      <c r="F1442">
        <f t="shared" si="91"/>
        <v>0.57329775134479632</v>
      </c>
      <c r="G1442">
        <f t="shared" si="89"/>
        <v>580.01176875596309</v>
      </c>
      <c r="H1442">
        <v>51.850599838287401</v>
      </c>
      <c r="AL1442">
        <f t="shared" si="90"/>
        <v>110.66412594831415</v>
      </c>
    </row>
    <row r="1443" spans="1:38">
      <c r="A1443">
        <v>432300</v>
      </c>
      <c r="B1443" s="3">
        <v>577</v>
      </c>
      <c r="C1443">
        <v>0.20639522789161099</v>
      </c>
      <c r="D1443">
        <f t="shared" si="88"/>
        <v>0.41279045578322199</v>
      </c>
      <c r="E1443">
        <v>64.064031137945904</v>
      </c>
      <c r="F1443">
        <f t="shared" si="91"/>
        <v>0.38172094604999529</v>
      </c>
      <c r="G1443">
        <f t="shared" si="89"/>
        <v>576.57628024151313</v>
      </c>
      <c r="H1443">
        <v>51.877905442298399</v>
      </c>
      <c r="AL1443">
        <f t="shared" si="90"/>
        <v>109.942221291661</v>
      </c>
    </row>
    <row r="1444" spans="1:38">
      <c r="A1444">
        <v>432600</v>
      </c>
      <c r="B1444" s="3">
        <v>578</v>
      </c>
      <c r="C1444">
        <v>1.70785682704313</v>
      </c>
      <c r="D1444">
        <f t="shared" si="88"/>
        <v>3.41571365408626</v>
      </c>
      <c r="E1444">
        <v>63.841488366305001</v>
      </c>
      <c r="F1444">
        <f t="shared" si="91"/>
        <v>0.22254277164090297</v>
      </c>
      <c r="G1444">
        <f t="shared" si="89"/>
        <v>574.57339529674505</v>
      </c>
      <c r="H1444">
        <v>51.798543364360199</v>
      </c>
      <c r="AL1444">
        <f t="shared" si="90"/>
        <v>109.52174516594609</v>
      </c>
    </row>
    <row r="1445" spans="1:38">
      <c r="A1445">
        <v>432900</v>
      </c>
      <c r="B1445" s="3">
        <v>580</v>
      </c>
      <c r="C1445">
        <v>2.9140606888015399</v>
      </c>
      <c r="D1445">
        <f t="shared" si="88"/>
        <v>5.8281213776030798</v>
      </c>
      <c r="E1445">
        <v>63.795664722603398</v>
      </c>
      <c r="F1445">
        <f t="shared" si="91"/>
        <v>4.5823643701602634E-2</v>
      </c>
      <c r="G1445">
        <f t="shared" si="89"/>
        <v>574.16098250343055</v>
      </c>
      <c r="H1445">
        <v>51.6148072891787</v>
      </c>
      <c r="AL1445">
        <f t="shared" si="90"/>
        <v>109.4352011522804</v>
      </c>
    </row>
    <row r="1446" spans="1:38">
      <c r="A1446">
        <v>433200</v>
      </c>
      <c r="B1446" s="3">
        <v>581</v>
      </c>
      <c r="C1446">
        <v>3.10455604093961</v>
      </c>
      <c r="D1446">
        <f t="shared" si="88"/>
        <v>6.20911208187922</v>
      </c>
      <c r="E1446">
        <v>63.864443534888302</v>
      </c>
      <c r="F1446">
        <f t="shared" si="91"/>
        <v>6.8778812284904234E-2</v>
      </c>
      <c r="G1446">
        <f t="shared" si="89"/>
        <v>574.77999181399468</v>
      </c>
      <c r="H1446">
        <v>51.380052910037001</v>
      </c>
      <c r="AL1446">
        <f t="shared" si="90"/>
        <v>109.56510365607261</v>
      </c>
    </row>
    <row r="1447" spans="1:38">
      <c r="A1447">
        <v>433500</v>
      </c>
      <c r="B1447" s="3">
        <v>584</v>
      </c>
      <c r="C1447">
        <v>3.8424855704196998</v>
      </c>
      <c r="D1447">
        <f t="shared" si="88"/>
        <v>7.6849711408393997</v>
      </c>
      <c r="E1447">
        <v>64.033779663930204</v>
      </c>
      <c r="F1447">
        <f t="shared" si="91"/>
        <v>0.16933612904190198</v>
      </c>
      <c r="G1447">
        <f t="shared" si="89"/>
        <v>576.30401697537184</v>
      </c>
      <c r="H1447">
        <v>51.107343605940997</v>
      </c>
      <c r="AL1447">
        <f t="shared" si="90"/>
        <v>109.8850466263581</v>
      </c>
    </row>
    <row r="1448" spans="1:38">
      <c r="A1448">
        <v>433800</v>
      </c>
      <c r="B1448" s="3">
        <v>584</v>
      </c>
      <c r="C1448">
        <v>2.9287338246480599</v>
      </c>
      <c r="D1448">
        <f t="shared" si="88"/>
        <v>5.8574676492961197</v>
      </c>
      <c r="E1448">
        <v>64.236835708343307</v>
      </c>
      <c r="F1448">
        <f t="shared" si="91"/>
        <v>0.20305604441310265</v>
      </c>
      <c r="G1448">
        <f t="shared" si="89"/>
        <v>578.13152137508973</v>
      </c>
      <c r="H1448">
        <v>50.846901505124599</v>
      </c>
      <c r="AL1448">
        <f t="shared" si="90"/>
        <v>110.26892100186848</v>
      </c>
    </row>
    <row r="1449" spans="1:38">
      <c r="A1449">
        <v>434100</v>
      </c>
      <c r="B1449" s="3">
        <v>585</v>
      </c>
      <c r="C1449">
        <v>2.6237131947679502</v>
      </c>
      <c r="D1449">
        <f t="shared" si="88"/>
        <v>5.2474263895359003</v>
      </c>
      <c r="E1449">
        <v>64.415718378527799</v>
      </c>
      <c r="F1449">
        <f t="shared" si="91"/>
        <v>0.17888267018449255</v>
      </c>
      <c r="G1449">
        <f t="shared" si="89"/>
        <v>579.74146540675019</v>
      </c>
      <c r="H1449">
        <v>50.631896496092502</v>
      </c>
      <c r="AL1449">
        <f t="shared" si="90"/>
        <v>110.60729578660207</v>
      </c>
    </row>
    <row r="1450" spans="1:38">
      <c r="A1450">
        <v>434400</v>
      </c>
      <c r="B1450" s="3">
        <v>585</v>
      </c>
      <c r="C1450">
        <v>1.9215690172784301</v>
      </c>
      <c r="D1450">
        <f t="shared" si="88"/>
        <v>3.8431380345568602</v>
      </c>
      <c r="E1450">
        <v>64.571746565157895</v>
      </c>
      <c r="F1450">
        <f t="shared" si="91"/>
        <v>0.15602818663009543</v>
      </c>
      <c r="G1450">
        <f t="shared" si="89"/>
        <v>581.14571908642108</v>
      </c>
      <c r="H1450">
        <v>50.457384027087997</v>
      </c>
      <c r="AL1450">
        <f t="shared" si="90"/>
        <v>110.90259180888066</v>
      </c>
    </row>
    <row r="1451" spans="1:38">
      <c r="A1451">
        <v>434700</v>
      </c>
      <c r="B1451" s="3">
        <v>585</v>
      </c>
      <c r="C1451">
        <v>1.40418046817486</v>
      </c>
      <c r="D1451">
        <f t="shared" si="88"/>
        <v>2.8083609363497199</v>
      </c>
      <c r="E1451">
        <v>64.686716732940795</v>
      </c>
      <c r="F1451">
        <f t="shared" si="91"/>
        <v>0.11497016778290003</v>
      </c>
      <c r="G1451">
        <f t="shared" si="89"/>
        <v>582.18045059646715</v>
      </c>
      <c r="H1451">
        <v>50.329718362070103</v>
      </c>
      <c r="AL1451">
        <f t="shared" si="90"/>
        <v>111.12027331127848</v>
      </c>
    </row>
    <row r="1452" spans="1:38">
      <c r="A1452">
        <v>435000</v>
      </c>
      <c r="B1452" s="3">
        <v>581</v>
      </c>
      <c r="C1452">
        <v>-0.53393991729625101</v>
      </c>
      <c r="D1452">
        <f t="shared" si="88"/>
        <v>-1.067879834592502</v>
      </c>
      <c r="E1452">
        <v>64.672977727393203</v>
      </c>
      <c r="F1452">
        <f t="shared" si="91"/>
        <v>1.3739005547591887E-2</v>
      </c>
      <c r="G1452">
        <f t="shared" si="89"/>
        <v>582.05679954653885</v>
      </c>
      <c r="H1452">
        <v>50.302220860974998</v>
      </c>
      <c r="AL1452">
        <f t="shared" si="90"/>
        <v>111.09425617085164</v>
      </c>
    </row>
    <row r="1453" spans="1:38">
      <c r="A1453">
        <v>435300</v>
      </c>
      <c r="B1453" s="3">
        <v>579</v>
      </c>
      <c r="C1453">
        <v>-0.89553498797579301</v>
      </c>
      <c r="D1453">
        <f t="shared" si="88"/>
        <v>-1.791069975951586</v>
      </c>
      <c r="E1453">
        <v>64.531109911984203</v>
      </c>
      <c r="F1453">
        <f t="shared" si="91"/>
        <v>0.14186781540900029</v>
      </c>
      <c r="G1453">
        <f t="shared" si="89"/>
        <v>580.77998920785785</v>
      </c>
      <c r="H1453">
        <v>50.358994536494698</v>
      </c>
      <c r="AL1453">
        <f t="shared" si="90"/>
        <v>110.82566992730052</v>
      </c>
    </row>
    <row r="1454" spans="1:38">
      <c r="A1454">
        <v>435600</v>
      </c>
      <c r="B1454" s="3">
        <v>581</v>
      </c>
      <c r="C1454">
        <v>0.48870511660725202</v>
      </c>
      <c r="D1454">
        <f t="shared" si="88"/>
        <v>0.97741023321450404</v>
      </c>
      <c r="E1454">
        <v>64.445715377783998</v>
      </c>
      <c r="F1454">
        <f t="shared" si="91"/>
        <v>8.539453420020493E-2</v>
      </c>
      <c r="G1454">
        <f t="shared" si="89"/>
        <v>580.01143840005602</v>
      </c>
      <c r="H1454">
        <v>50.370276900412598</v>
      </c>
      <c r="AL1454">
        <f t="shared" si="90"/>
        <v>110.66405648913033</v>
      </c>
    </row>
    <row r="1455" spans="1:38">
      <c r="A1455">
        <v>435900</v>
      </c>
      <c r="B1455" s="3">
        <v>580</v>
      </c>
      <c r="C1455">
        <v>0.12985996231921601</v>
      </c>
      <c r="D1455">
        <f t="shared" si="88"/>
        <v>0.25971992463843202</v>
      </c>
      <c r="E1455">
        <v>64.414358053838598</v>
      </c>
      <c r="F1455">
        <f t="shared" si="91"/>
        <v>3.135732394540014E-2</v>
      </c>
      <c r="G1455">
        <f t="shared" si="89"/>
        <v>579.72922248454734</v>
      </c>
      <c r="H1455">
        <v>50.347392645956901</v>
      </c>
      <c r="AL1455">
        <f t="shared" si="90"/>
        <v>110.6047218877154</v>
      </c>
    </row>
    <row r="1456" spans="1:38">
      <c r="A1456">
        <v>436200</v>
      </c>
      <c r="B1456" s="3">
        <v>580</v>
      </c>
      <c r="C1456">
        <v>0.29662369103604602</v>
      </c>
      <c r="D1456">
        <f t="shared" si="88"/>
        <v>0.59324738207209204</v>
      </c>
      <c r="E1456">
        <v>64.3772981127848</v>
      </c>
      <c r="F1456">
        <f t="shared" si="91"/>
        <v>3.7059941053797729E-2</v>
      </c>
      <c r="G1456">
        <f t="shared" si="89"/>
        <v>579.39568301506324</v>
      </c>
      <c r="H1456">
        <v>50.330262572633004</v>
      </c>
      <c r="AL1456">
        <f t="shared" si="90"/>
        <v>110.53460415968759</v>
      </c>
    </row>
    <row r="1457" spans="1:38">
      <c r="A1457">
        <v>436500</v>
      </c>
      <c r="B1457" s="3">
        <v>580</v>
      </c>
      <c r="C1457">
        <v>0.38228277784310599</v>
      </c>
      <c r="D1457">
        <f t="shared" si="88"/>
        <v>0.76456555568621198</v>
      </c>
      <c r="E1457">
        <v>64.358263622112403</v>
      </c>
      <c r="F1457">
        <f t="shared" si="91"/>
        <v>1.9034490672396487E-2</v>
      </c>
      <c r="G1457">
        <f t="shared" si="89"/>
        <v>579.22437259901164</v>
      </c>
      <c r="H1457">
        <v>50.303578958429902</v>
      </c>
      <c r="AL1457">
        <f t="shared" si="90"/>
        <v>110.49859386176004</v>
      </c>
    </row>
    <row r="1458" spans="1:38">
      <c r="A1458">
        <v>436800</v>
      </c>
      <c r="B1458" s="3">
        <v>582</v>
      </c>
      <c r="C1458">
        <v>1.19316422400439</v>
      </c>
      <c r="D1458">
        <f t="shared" si="88"/>
        <v>2.3863284480087801</v>
      </c>
      <c r="E1458">
        <v>64.400282452360301</v>
      </c>
      <c r="F1458">
        <f t="shared" si="91"/>
        <v>4.2018830247897654E-2</v>
      </c>
      <c r="G1458">
        <f t="shared" si="89"/>
        <v>579.60254207124274</v>
      </c>
      <c r="H1458">
        <v>50.239642709831301</v>
      </c>
      <c r="AL1458">
        <f t="shared" si="90"/>
        <v>110.5780897822267</v>
      </c>
    </row>
    <row r="1459" spans="1:38">
      <c r="A1459">
        <v>437100</v>
      </c>
      <c r="B1459" s="3">
        <v>586</v>
      </c>
      <c r="C1459">
        <v>2.4003291208689501</v>
      </c>
      <c r="D1459">
        <f t="shared" si="88"/>
        <v>4.8006582417379002</v>
      </c>
      <c r="E1459">
        <v>64.576454813765807</v>
      </c>
      <c r="F1459">
        <f t="shared" si="91"/>
        <v>0.17617236140550574</v>
      </c>
      <c r="G1459">
        <f t="shared" si="89"/>
        <v>581.1880933238923</v>
      </c>
      <c r="H1459">
        <v>50.095883122239798</v>
      </c>
      <c r="AL1459">
        <f t="shared" si="90"/>
        <v>110.9115047651791</v>
      </c>
    </row>
    <row r="1460" spans="1:38">
      <c r="A1460">
        <v>437400</v>
      </c>
      <c r="B1460" s="3">
        <v>583</v>
      </c>
      <c r="C1460">
        <v>0.283526897484976</v>
      </c>
      <c r="D1460">
        <f t="shared" si="88"/>
        <v>0.56705379496995201</v>
      </c>
      <c r="E1460">
        <v>64.713536519793905</v>
      </c>
      <c r="F1460">
        <f t="shared" si="91"/>
        <v>0.13708170602809844</v>
      </c>
      <c r="G1460">
        <f t="shared" si="89"/>
        <v>582.42182867814518</v>
      </c>
      <c r="H1460">
        <v>49.998414350276498</v>
      </c>
      <c r="AL1460">
        <f t="shared" si="90"/>
        <v>111.17106431392295</v>
      </c>
    </row>
    <row r="1461" spans="1:38">
      <c r="A1461">
        <v>437700</v>
      </c>
      <c r="B1461" s="3">
        <v>579</v>
      </c>
      <c r="C1461">
        <v>-1.3943118876867</v>
      </c>
      <c r="D1461">
        <f t="shared" si="88"/>
        <v>-2.7886237753734</v>
      </c>
      <c r="E1461">
        <v>64.641950641718594</v>
      </c>
      <c r="F1461">
        <f t="shared" si="91"/>
        <v>7.1585878075310916E-2</v>
      </c>
      <c r="G1461">
        <f t="shared" si="89"/>
        <v>581.77755577546736</v>
      </c>
      <c r="H1461">
        <v>50.047105610395398</v>
      </c>
      <c r="AL1461">
        <f t="shared" si="90"/>
        <v>111.03550517649933</v>
      </c>
    </row>
    <row r="1462" spans="1:38">
      <c r="A1462">
        <v>438000</v>
      </c>
      <c r="B1462" s="3">
        <v>579</v>
      </c>
      <c r="C1462">
        <v>-0.77772508024696796</v>
      </c>
      <c r="D1462">
        <f t="shared" si="88"/>
        <v>-1.5554501604939359</v>
      </c>
      <c r="E1462">
        <v>64.504925415077594</v>
      </c>
      <c r="F1462">
        <f t="shared" si="91"/>
        <v>0.13702522664100059</v>
      </c>
      <c r="G1462">
        <f t="shared" si="89"/>
        <v>580.5443287356984</v>
      </c>
      <c r="H1462">
        <v>50.129544863958301</v>
      </c>
      <c r="AL1462">
        <f t="shared" si="90"/>
        <v>110.77610991978634</v>
      </c>
    </row>
    <row r="1463" spans="1:38">
      <c r="A1463">
        <v>438300</v>
      </c>
      <c r="B1463" s="3">
        <v>579</v>
      </c>
      <c r="C1463">
        <v>-0.36767819877123498</v>
      </c>
      <c r="D1463">
        <f t="shared" si="88"/>
        <v>-0.73535639754246995</v>
      </c>
      <c r="E1463">
        <v>64.413807940268299</v>
      </c>
      <c r="F1463">
        <f t="shared" si="91"/>
        <v>9.1117474809294663E-2</v>
      </c>
      <c r="G1463">
        <f t="shared" si="89"/>
        <v>579.72427146241466</v>
      </c>
      <c r="H1463">
        <v>50.172736090003099</v>
      </c>
      <c r="AL1463">
        <f t="shared" si="90"/>
        <v>110.6036810093601</v>
      </c>
    </row>
    <row r="1464" spans="1:38">
      <c r="A1464">
        <v>438600</v>
      </c>
      <c r="B1464" s="3">
        <v>583</v>
      </c>
      <c r="C1464">
        <v>1.4540761800902999</v>
      </c>
      <c r="D1464">
        <f t="shared" si="88"/>
        <v>2.9081523601805999</v>
      </c>
      <c r="E1464">
        <v>64.453404985121296</v>
      </c>
      <c r="F1464">
        <f t="shared" si="91"/>
        <v>3.9597044852996532E-2</v>
      </c>
      <c r="G1464">
        <f t="shared" si="89"/>
        <v>580.08064486609169</v>
      </c>
      <c r="H1464">
        <v>50.124500555259999</v>
      </c>
      <c r="AL1464">
        <f t="shared" si="90"/>
        <v>110.67860770918301</v>
      </c>
    </row>
    <row r="1465" spans="1:38">
      <c r="A1465">
        <v>438900</v>
      </c>
      <c r="B1465" s="3">
        <v>582</v>
      </c>
      <c r="C1465">
        <v>0.53213208429556602</v>
      </c>
      <c r="D1465">
        <f t="shared" si="88"/>
        <v>1.064264168591132</v>
      </c>
      <c r="E1465">
        <v>64.547181225311505</v>
      </c>
      <c r="F1465">
        <f t="shared" si="91"/>
        <v>9.3776240190209137E-2</v>
      </c>
      <c r="G1465">
        <f t="shared" si="89"/>
        <v>580.92463102780357</v>
      </c>
      <c r="H1465">
        <v>50.050260570477199</v>
      </c>
      <c r="AL1465">
        <f t="shared" si="90"/>
        <v>110.85609046260352</v>
      </c>
    </row>
    <row r="1466" spans="1:38">
      <c r="A1466">
        <v>439200</v>
      </c>
      <c r="B1466" s="3">
        <v>581</v>
      </c>
      <c r="C1466">
        <v>-4.9157256576890199E-2</v>
      </c>
      <c r="D1466">
        <f t="shared" si="88"/>
        <v>-9.8314513153780397E-2</v>
      </c>
      <c r="E1466">
        <v>64.565244377525502</v>
      </c>
      <c r="F1466">
        <f t="shared" si="91"/>
        <v>1.8063152213997569E-2</v>
      </c>
      <c r="G1466">
        <f t="shared" si="89"/>
        <v>581.08719939772948</v>
      </c>
      <c r="H1466">
        <v>50.033386507065401</v>
      </c>
      <c r="AL1466">
        <f t="shared" si="90"/>
        <v>110.8902830470947</v>
      </c>
    </row>
    <row r="1467" spans="1:38">
      <c r="A1467">
        <v>439500</v>
      </c>
      <c r="B1467" s="3">
        <v>577</v>
      </c>
      <c r="C1467">
        <v>-1.56432133837016</v>
      </c>
      <c r="D1467">
        <f t="shared" si="88"/>
        <v>-3.1286426767403199</v>
      </c>
      <c r="E1467">
        <v>64.457516150285002</v>
      </c>
      <c r="F1467">
        <f t="shared" si="91"/>
        <v>0.10772822724050002</v>
      </c>
      <c r="G1467">
        <f t="shared" si="89"/>
        <v>580.11764535256498</v>
      </c>
      <c r="H1467">
        <v>50.101086552372202</v>
      </c>
      <c r="AL1467">
        <f t="shared" si="90"/>
        <v>110.68638750304692</v>
      </c>
    </row>
    <row r="1468" spans="1:38">
      <c r="A1468">
        <v>439800</v>
      </c>
      <c r="B1468" s="3">
        <v>581</v>
      </c>
      <c r="C1468">
        <v>0.715513608986031</v>
      </c>
      <c r="D1468">
        <f t="shared" si="88"/>
        <v>1.431027217972062</v>
      </c>
      <c r="E1468">
        <v>64.395310070540106</v>
      </c>
      <c r="F1468">
        <f t="shared" si="91"/>
        <v>6.220607974489667E-2</v>
      </c>
      <c r="G1468">
        <f t="shared" si="89"/>
        <v>579.55779063486091</v>
      </c>
      <c r="H1468">
        <v>50.126618218879699</v>
      </c>
      <c r="AL1468">
        <f t="shared" si="90"/>
        <v>110.56868193570688</v>
      </c>
    </row>
    <row r="1469" spans="1:38">
      <c r="A1469">
        <v>440100</v>
      </c>
      <c r="B1469" s="3">
        <v>584</v>
      </c>
      <c r="C1469">
        <v>1.6626805217007401</v>
      </c>
      <c r="D1469">
        <f t="shared" si="88"/>
        <v>3.3253610434014802</v>
      </c>
      <c r="E1469">
        <v>64.518159875166702</v>
      </c>
      <c r="F1469">
        <f t="shared" si="91"/>
        <v>0.12284980462659689</v>
      </c>
      <c r="G1469">
        <f t="shared" si="89"/>
        <v>580.66343887650032</v>
      </c>
      <c r="H1469">
        <v>50.030992607681199</v>
      </c>
      <c r="AL1469">
        <f t="shared" si="90"/>
        <v>110.8011585896036</v>
      </c>
    </row>
    <row r="1470" spans="1:38">
      <c r="A1470">
        <v>440400</v>
      </c>
      <c r="B1470" s="3">
        <v>582</v>
      </c>
      <c r="C1470">
        <v>0.20413142306155299</v>
      </c>
      <c r="D1470">
        <f t="shared" si="88"/>
        <v>0.40826284612310598</v>
      </c>
      <c r="E1470">
        <v>64.620069871943102</v>
      </c>
      <c r="F1470">
        <f t="shared" si="91"/>
        <v>0.10190999677639923</v>
      </c>
      <c r="G1470">
        <f t="shared" si="89"/>
        <v>581.5806288474879</v>
      </c>
      <c r="H1470">
        <v>49.963157041353902</v>
      </c>
      <c r="AL1470">
        <f t="shared" si="90"/>
        <v>110.99407647285928</v>
      </c>
    </row>
    <row r="1471" spans="1:38">
      <c r="A1471">
        <v>440700</v>
      </c>
      <c r="B1471" s="3">
        <v>581</v>
      </c>
      <c r="C1471">
        <v>-0.29465307784211398</v>
      </c>
      <c r="D1471">
        <f t="shared" si="88"/>
        <v>-0.58930615568422795</v>
      </c>
      <c r="E1471">
        <v>64.619796411086895</v>
      </c>
      <c r="F1471">
        <f t="shared" si="91"/>
        <v>2.7346085620649774E-4</v>
      </c>
      <c r="G1471">
        <f t="shared" si="89"/>
        <v>581.57816769978206</v>
      </c>
      <c r="H1471">
        <v>49.968317662132101</v>
      </c>
      <c r="AL1471">
        <f t="shared" si="90"/>
        <v>110.99355872411395</v>
      </c>
    </row>
    <row r="1472" spans="1:38">
      <c r="A1472">
        <v>441000</v>
      </c>
      <c r="B1472" s="3">
        <v>587</v>
      </c>
      <c r="C1472">
        <v>2.1449304125431801</v>
      </c>
      <c r="D1472">
        <f t="shared" si="88"/>
        <v>4.2898608250863601</v>
      </c>
      <c r="E1472">
        <v>64.744307704326701</v>
      </c>
      <c r="F1472">
        <f t="shared" si="91"/>
        <v>0.12451129323980581</v>
      </c>
      <c r="G1472">
        <f t="shared" si="89"/>
        <v>582.69876933894034</v>
      </c>
      <c r="H1472">
        <v>49.888346030365703</v>
      </c>
      <c r="AL1472">
        <f t="shared" si="90"/>
        <v>111.22934361046002</v>
      </c>
    </row>
    <row r="1473" spans="1:38">
      <c r="A1473">
        <v>441300</v>
      </c>
      <c r="B1473" s="3">
        <v>649</v>
      </c>
      <c r="C1473">
        <v>25.318739250134399</v>
      </c>
      <c r="D1473">
        <f t="shared" si="88"/>
        <v>50.637478500268799</v>
      </c>
      <c r="E1473">
        <v>66.483209019319105</v>
      </c>
      <c r="F1473">
        <f t="shared" si="91"/>
        <v>1.738901314992404</v>
      </c>
      <c r="G1473">
        <f t="shared" si="89"/>
        <v>598.34888117387197</v>
      </c>
      <c r="H1473">
        <v>48.740138882674501</v>
      </c>
      <c r="AL1473">
        <f t="shared" si="90"/>
        <v>114.53174717403945</v>
      </c>
    </row>
    <row r="1474" spans="1:38">
      <c r="A1474">
        <v>441600</v>
      </c>
      <c r="B1474" s="3">
        <v>652</v>
      </c>
      <c r="C1474">
        <v>15.1499528472532</v>
      </c>
      <c r="D1474">
        <f t="shared" ref="D1474:D1537" si="92">C1474*$K$3</f>
        <v>30.2999056945064</v>
      </c>
      <c r="E1474">
        <v>69.0763361412385</v>
      </c>
      <c r="F1474">
        <f t="shared" si="91"/>
        <v>2.5931271219193945</v>
      </c>
      <c r="G1474">
        <f t="shared" si="89"/>
        <v>621.68702527114647</v>
      </c>
      <c r="H1474">
        <v>47.192730572173197</v>
      </c>
      <c r="AL1474">
        <f t="shared" si="90"/>
        <v>119.48929066206534</v>
      </c>
    </row>
    <row r="1475" spans="1:38">
      <c r="A1475">
        <v>441900</v>
      </c>
      <c r="B1475" s="3">
        <v>649</v>
      </c>
      <c r="C1475">
        <v>5.9766382485306497</v>
      </c>
      <c r="D1475">
        <f t="shared" si="92"/>
        <v>11.953276497061299</v>
      </c>
      <c r="E1475">
        <v>70.781454989274195</v>
      </c>
      <c r="F1475">
        <f t="shared" si="91"/>
        <v>1.7051188480356956</v>
      </c>
      <c r="G1475">
        <f t="shared" ref="G1475:G1538" si="93">E1475*$J$3</f>
        <v>637.03309490346771</v>
      </c>
      <c r="H1475">
        <v>46.398494025273799</v>
      </c>
      <c r="AL1475">
        <f t="shared" ref="AL1475:AL1538" si="94">$AE$26*E1475^2+$AF$26*E1475+$AG$26</f>
        <v>122.77057245848999</v>
      </c>
    </row>
    <row r="1476" spans="1:38">
      <c r="A1476">
        <v>442200</v>
      </c>
      <c r="B1476" s="3">
        <v>649</v>
      </c>
      <c r="C1476">
        <v>1.2972491436676901</v>
      </c>
      <c r="D1476">
        <f t="shared" si="92"/>
        <v>2.5944982873353801</v>
      </c>
      <c r="E1476">
        <v>71.821256684849402</v>
      </c>
      <c r="F1476">
        <f t="shared" ref="F1476:F1539" si="95">ABS(E1476-E1475)</f>
        <v>1.039801695575207</v>
      </c>
      <c r="G1476">
        <f t="shared" si="93"/>
        <v>646.39131016364468</v>
      </c>
      <c r="H1476">
        <v>46.130189694709003</v>
      </c>
      <c r="AL1476">
        <f t="shared" si="94"/>
        <v>124.77988398462801</v>
      </c>
    </row>
    <row r="1477" spans="1:38">
      <c r="A1477">
        <v>442500</v>
      </c>
      <c r="B1477" s="3">
        <v>649</v>
      </c>
      <c r="C1477">
        <v>-1.6203741942833201</v>
      </c>
      <c r="D1477">
        <f t="shared" si="92"/>
        <v>-3.2407483885666402</v>
      </c>
      <c r="E1477">
        <v>72.469583600850299</v>
      </c>
      <c r="F1477">
        <f t="shared" si="95"/>
        <v>0.64832691600089731</v>
      </c>
      <c r="G1477">
        <f t="shared" si="93"/>
        <v>652.22625240765274</v>
      </c>
      <c r="H1477">
        <v>46.152035483613403</v>
      </c>
      <c r="AL1477">
        <f t="shared" si="94"/>
        <v>126.03591084909577</v>
      </c>
    </row>
    <row r="1478" spans="1:38">
      <c r="A1478">
        <v>442800</v>
      </c>
      <c r="B1478" s="3">
        <v>652</v>
      </c>
      <c r="C1478">
        <v>-2.1502206326042899</v>
      </c>
      <c r="D1478">
        <f t="shared" si="92"/>
        <v>-4.3004412652085797</v>
      </c>
      <c r="E1478">
        <v>72.920626644648493</v>
      </c>
      <c r="F1478">
        <f t="shared" si="95"/>
        <v>0.45104304379819382</v>
      </c>
      <c r="G1478">
        <f t="shared" si="93"/>
        <v>656.2856398018364</v>
      </c>
      <c r="H1478">
        <v>46.300448161910801</v>
      </c>
      <c r="AL1478">
        <f t="shared" si="94"/>
        <v>126.91118277145966</v>
      </c>
    </row>
    <row r="1479" spans="1:38">
      <c r="A1479">
        <v>443100</v>
      </c>
      <c r="B1479" s="3">
        <v>653</v>
      </c>
      <c r="C1479">
        <v>-3.1573113341217298</v>
      </c>
      <c r="D1479">
        <f t="shared" si="92"/>
        <v>-6.3146226682434596</v>
      </c>
      <c r="E1479">
        <v>73.255524447448707</v>
      </c>
      <c r="F1479">
        <f t="shared" si="95"/>
        <v>0.33489780280021364</v>
      </c>
      <c r="G1479">
        <f t="shared" si="93"/>
        <v>659.29972002703835</v>
      </c>
      <c r="H1479">
        <v>46.510073569955402</v>
      </c>
      <c r="AL1479">
        <f t="shared" si="94"/>
        <v>127.56183870987455</v>
      </c>
    </row>
    <row r="1480" spans="1:38">
      <c r="A1480">
        <v>443400</v>
      </c>
      <c r="B1480" s="3">
        <v>653</v>
      </c>
      <c r="C1480">
        <v>-4.0196416196186497</v>
      </c>
      <c r="D1480">
        <f t="shared" si="92"/>
        <v>-8.0392832392372995</v>
      </c>
      <c r="E1480">
        <v>73.447146342869999</v>
      </c>
      <c r="F1480">
        <f t="shared" si="95"/>
        <v>0.19162189542129227</v>
      </c>
      <c r="G1480">
        <f t="shared" si="93"/>
        <v>661.02431708583003</v>
      </c>
      <c r="H1480">
        <v>46.791874736727799</v>
      </c>
      <c r="AL1480">
        <f t="shared" si="94"/>
        <v>127.93442622060198</v>
      </c>
    </row>
    <row r="1481" spans="1:38">
      <c r="A1481">
        <v>443700</v>
      </c>
      <c r="B1481" s="3">
        <v>653</v>
      </c>
      <c r="C1481">
        <v>-4.3593921559303297</v>
      </c>
      <c r="D1481">
        <f t="shared" si="92"/>
        <v>-8.7187843118606594</v>
      </c>
      <c r="E1481">
        <v>73.522642161690399</v>
      </c>
      <c r="F1481">
        <f t="shared" si="95"/>
        <v>7.5495818820400018E-2</v>
      </c>
      <c r="G1481">
        <f t="shared" si="93"/>
        <v>661.70377945521363</v>
      </c>
      <c r="H1481">
        <v>47.118717660111798</v>
      </c>
      <c r="AL1481">
        <f t="shared" si="94"/>
        <v>128.08127843813097</v>
      </c>
    </row>
    <row r="1482" spans="1:38">
      <c r="A1482">
        <v>444000</v>
      </c>
      <c r="B1482" s="3">
        <v>653</v>
      </c>
      <c r="C1482">
        <v>-4.3610856769992496</v>
      </c>
      <c r="D1482">
        <f t="shared" si="92"/>
        <v>-8.7221713539984993</v>
      </c>
      <c r="E1482">
        <v>73.523018272771793</v>
      </c>
      <c r="F1482">
        <f t="shared" si="95"/>
        <v>3.7611108139401495E-4</v>
      </c>
      <c r="G1482">
        <f t="shared" si="93"/>
        <v>661.70716445494611</v>
      </c>
      <c r="H1482">
        <v>47.457734549496401</v>
      </c>
      <c r="AL1482">
        <f t="shared" si="94"/>
        <v>128.0820101216548</v>
      </c>
    </row>
    <row r="1483" spans="1:38">
      <c r="A1483">
        <v>444300</v>
      </c>
      <c r="B1483" s="3">
        <v>654</v>
      </c>
      <c r="C1483">
        <v>-3.7602199001720198</v>
      </c>
      <c r="D1483">
        <f t="shared" si="92"/>
        <v>-7.5204398003440396</v>
      </c>
      <c r="E1483">
        <v>73.5006015625369</v>
      </c>
      <c r="F1483">
        <f t="shared" si="95"/>
        <v>2.2416710234892889E-2</v>
      </c>
      <c r="G1483">
        <f t="shared" si="93"/>
        <v>661.50541406283207</v>
      </c>
      <c r="H1483">
        <v>47.771568952343003</v>
      </c>
      <c r="AL1483">
        <f t="shared" si="94"/>
        <v>128.03840227573258</v>
      </c>
    </row>
    <row r="1484" spans="1:38">
      <c r="A1484">
        <v>444600</v>
      </c>
      <c r="B1484" s="3">
        <v>652</v>
      </c>
      <c r="C1484">
        <v>-4.3919114721359698</v>
      </c>
      <c r="D1484">
        <f t="shared" si="92"/>
        <v>-8.7838229442719395</v>
      </c>
      <c r="E1484">
        <v>73.418769561358999</v>
      </c>
      <c r="F1484">
        <f t="shared" si="95"/>
        <v>8.1832001177900793E-2</v>
      </c>
      <c r="G1484">
        <f t="shared" si="93"/>
        <v>660.768926052231</v>
      </c>
      <c r="H1484">
        <v>48.090406857301097</v>
      </c>
      <c r="AL1484">
        <f t="shared" si="94"/>
        <v>127.87923717074355</v>
      </c>
    </row>
    <row r="1485" spans="1:38">
      <c r="A1485">
        <v>444900</v>
      </c>
      <c r="B1485" s="3">
        <v>652</v>
      </c>
      <c r="C1485">
        <v>-3.7841422073894702</v>
      </c>
      <c r="D1485">
        <f t="shared" si="92"/>
        <v>-7.5682844147789403</v>
      </c>
      <c r="E1485">
        <v>73.283709912900093</v>
      </c>
      <c r="F1485">
        <f t="shared" si="95"/>
        <v>0.13505964845890617</v>
      </c>
      <c r="G1485">
        <f t="shared" si="93"/>
        <v>659.55338921610087</v>
      </c>
      <c r="H1485">
        <v>48.406294372709297</v>
      </c>
      <c r="AL1485">
        <f t="shared" si="94"/>
        <v>127.61662874789964</v>
      </c>
    </row>
    <row r="1486" spans="1:38">
      <c r="A1486">
        <v>445200</v>
      </c>
      <c r="B1486" s="3">
        <v>653</v>
      </c>
      <c r="C1486">
        <v>-2.83453459456334</v>
      </c>
      <c r="D1486">
        <f t="shared" si="92"/>
        <v>-5.66906918912668</v>
      </c>
      <c r="E1486">
        <v>73.183798891575506</v>
      </c>
      <c r="F1486">
        <f t="shared" si="95"/>
        <v>9.9911021324587068E-2</v>
      </c>
      <c r="G1486">
        <f t="shared" si="93"/>
        <v>658.65419002417957</v>
      </c>
      <c r="H1486">
        <v>48.6605953208458</v>
      </c>
      <c r="AL1486">
        <f t="shared" si="94"/>
        <v>127.42243156585187</v>
      </c>
    </row>
    <row r="1487" spans="1:38">
      <c r="A1487">
        <v>445500</v>
      </c>
      <c r="B1487" s="3">
        <v>652</v>
      </c>
      <c r="C1487">
        <v>-2.9011195944171</v>
      </c>
      <c r="D1487">
        <f t="shared" si="92"/>
        <v>-5.8022391888342</v>
      </c>
      <c r="E1487">
        <v>73.087496454626006</v>
      </c>
      <c r="F1487">
        <f t="shared" si="95"/>
        <v>9.6302436949500247E-2</v>
      </c>
      <c r="G1487">
        <f t="shared" si="93"/>
        <v>657.78746809163408</v>
      </c>
      <c r="H1487">
        <v>48.883746895601703</v>
      </c>
      <c r="AL1487">
        <f t="shared" si="94"/>
        <v>127.23530365443483</v>
      </c>
    </row>
    <row r="1488" spans="1:38">
      <c r="A1488">
        <v>445800</v>
      </c>
      <c r="B1488" s="3">
        <v>653</v>
      </c>
      <c r="C1488">
        <v>-2.01605083685818</v>
      </c>
      <c r="D1488">
        <f t="shared" si="92"/>
        <v>-4.03210167371636</v>
      </c>
      <c r="E1488">
        <v>73.001923188556503</v>
      </c>
      <c r="F1488">
        <f t="shared" si="95"/>
        <v>8.5573266069502552E-2</v>
      </c>
      <c r="G1488">
        <f t="shared" si="93"/>
        <v>657.0173086970085</v>
      </c>
      <c r="H1488">
        <v>49.0721206005475</v>
      </c>
      <c r="AL1488">
        <f t="shared" si="94"/>
        <v>127.0690694054922</v>
      </c>
    </row>
    <row r="1489" spans="1:38">
      <c r="A1489">
        <v>446100</v>
      </c>
      <c r="B1489" s="3">
        <v>652</v>
      </c>
      <c r="C1489">
        <v>-2.16152066546285</v>
      </c>
      <c r="D1489">
        <f t="shared" si="92"/>
        <v>-4.3230413309257001</v>
      </c>
      <c r="E1489">
        <v>72.923149770301194</v>
      </c>
      <c r="F1489">
        <f t="shared" si="95"/>
        <v>7.877341825530948E-2</v>
      </c>
      <c r="G1489">
        <f t="shared" si="93"/>
        <v>656.30834793271072</v>
      </c>
      <c r="H1489">
        <v>49.2349642301972</v>
      </c>
      <c r="AL1489">
        <f t="shared" si="94"/>
        <v>126.91608237165566</v>
      </c>
    </row>
    <row r="1490" spans="1:38">
      <c r="A1490">
        <v>446400</v>
      </c>
      <c r="B1490" s="3">
        <v>654</v>
      </c>
      <c r="C1490">
        <v>-0.96696471131760597</v>
      </c>
      <c r="D1490">
        <f t="shared" si="92"/>
        <v>-1.9339294226352119</v>
      </c>
      <c r="E1490">
        <v>72.879907371217598</v>
      </c>
      <c r="F1490">
        <f t="shared" si="95"/>
        <v>4.3242399083595728E-2</v>
      </c>
      <c r="G1490">
        <f t="shared" si="93"/>
        <v>655.91916634095833</v>
      </c>
      <c r="H1490">
        <v>49.352847815562697</v>
      </c>
      <c r="AL1490">
        <f t="shared" si="94"/>
        <v>126.83211609191009</v>
      </c>
    </row>
    <row r="1491" spans="1:38">
      <c r="A1491">
        <v>446700</v>
      </c>
      <c r="B1491" s="3">
        <v>654</v>
      </c>
      <c r="C1491">
        <v>-0.97215006801662895</v>
      </c>
      <c r="D1491">
        <f t="shared" si="92"/>
        <v>-1.9443001360332579</v>
      </c>
      <c r="E1491">
        <v>72.881066457260204</v>
      </c>
      <c r="F1491">
        <f t="shared" si="95"/>
        <v>1.1590860426053951E-3</v>
      </c>
      <c r="G1491">
        <f t="shared" si="93"/>
        <v>655.92959811534183</v>
      </c>
      <c r="H1491">
        <v>49.428248402665197</v>
      </c>
      <c r="AL1491">
        <f t="shared" si="94"/>
        <v>126.83436661399956</v>
      </c>
    </row>
    <row r="1492" spans="1:38">
      <c r="A1492">
        <v>447000</v>
      </c>
      <c r="B1492" s="3">
        <v>644</v>
      </c>
      <c r="C1492">
        <v>-4.8642981683885296</v>
      </c>
      <c r="D1492">
        <f t="shared" si="92"/>
        <v>-9.7285963367770592</v>
      </c>
      <c r="E1492">
        <v>72.634922631749504</v>
      </c>
      <c r="F1492">
        <f t="shared" si="95"/>
        <v>0.2461438255106998</v>
      </c>
      <c r="G1492">
        <f t="shared" si="93"/>
        <v>653.71430368574556</v>
      </c>
      <c r="H1492">
        <v>49.667220403597199</v>
      </c>
      <c r="AL1492">
        <f t="shared" si="94"/>
        <v>126.35662148484704</v>
      </c>
    </row>
    <row r="1493" spans="1:38">
      <c r="A1493">
        <v>447300</v>
      </c>
      <c r="B1493" s="3">
        <v>556</v>
      </c>
      <c r="C1493">
        <v>-37.690596421507998</v>
      </c>
      <c r="D1493">
        <f t="shared" si="92"/>
        <v>-75.381192843015995</v>
      </c>
      <c r="E1493">
        <v>70.152227973187095</v>
      </c>
      <c r="F1493">
        <f t="shared" si="95"/>
        <v>2.4826946585624086</v>
      </c>
      <c r="G1493">
        <f t="shared" si="93"/>
        <v>631.37005175868387</v>
      </c>
      <c r="H1493">
        <v>51.416017552024996</v>
      </c>
      <c r="AL1493">
        <f t="shared" si="94"/>
        <v>121.55772622428809</v>
      </c>
    </row>
    <row r="1494" spans="1:38">
      <c r="A1494">
        <v>447600</v>
      </c>
      <c r="B1494" s="3">
        <v>555</v>
      </c>
      <c r="C1494">
        <v>-21.639342493194999</v>
      </c>
      <c r="D1494">
        <f t="shared" si="92"/>
        <v>-43.278684986389997</v>
      </c>
      <c r="E1494">
        <v>66.474070737450802</v>
      </c>
      <c r="F1494">
        <f t="shared" si="95"/>
        <v>3.6781572357362933</v>
      </c>
      <c r="G1494">
        <f t="shared" si="93"/>
        <v>598.26663663705722</v>
      </c>
      <c r="H1494">
        <v>53.659410603251203</v>
      </c>
      <c r="AL1494">
        <f t="shared" si="94"/>
        <v>114.5143461408139</v>
      </c>
    </row>
    <row r="1495" spans="1:38">
      <c r="A1495">
        <v>447900</v>
      </c>
      <c r="B1495" s="3">
        <v>557</v>
      </c>
      <c r="C1495">
        <v>-9.4710173572804202</v>
      </c>
      <c r="D1495">
        <f t="shared" si="92"/>
        <v>-18.94203471456084</v>
      </c>
      <c r="E1495">
        <v>63.992331353601301</v>
      </c>
      <c r="F1495">
        <f t="shared" si="95"/>
        <v>2.4817393838495008</v>
      </c>
      <c r="G1495">
        <f t="shared" si="93"/>
        <v>575.93098218241175</v>
      </c>
      <c r="H1495">
        <v>54.825593993827702</v>
      </c>
      <c r="AL1495">
        <f t="shared" si="94"/>
        <v>109.80671886118992</v>
      </c>
    </row>
    <row r="1496" spans="1:38">
      <c r="A1496">
        <v>448200</v>
      </c>
      <c r="B1496" s="3">
        <v>556</v>
      </c>
      <c r="C1496">
        <v>-2.7637394111341198</v>
      </c>
      <c r="D1496">
        <f t="shared" si="92"/>
        <v>-5.5274788222682396</v>
      </c>
      <c r="E1496">
        <v>62.3907942742999</v>
      </c>
      <c r="F1496">
        <f t="shared" si="95"/>
        <v>1.6015370793014014</v>
      </c>
      <c r="G1496">
        <f t="shared" si="93"/>
        <v>561.51714846869913</v>
      </c>
      <c r="H1496">
        <v>55.278507656248898</v>
      </c>
      <c r="AL1496">
        <f t="shared" si="94"/>
        <v>106.78787764344449</v>
      </c>
    </row>
    <row r="1497" spans="1:38">
      <c r="A1497">
        <v>448500</v>
      </c>
      <c r="B1497" s="3">
        <v>555</v>
      </c>
      <c r="C1497">
        <v>1.4231464687767701</v>
      </c>
      <c r="D1497">
        <f t="shared" si="92"/>
        <v>2.8462929375535402</v>
      </c>
      <c r="E1497">
        <v>61.349308485968002</v>
      </c>
      <c r="F1497">
        <f t="shared" si="95"/>
        <v>1.0414857883318973</v>
      </c>
      <c r="G1497">
        <f t="shared" si="93"/>
        <v>552.14377637371206</v>
      </c>
      <c r="H1497">
        <v>55.316803042098897</v>
      </c>
      <c r="AL1497">
        <f t="shared" si="94"/>
        <v>104.832763594959</v>
      </c>
    </row>
    <row r="1498" spans="1:38">
      <c r="A1498">
        <v>448800</v>
      </c>
      <c r="B1498" s="3">
        <v>556</v>
      </c>
      <c r="C1498">
        <v>4.6384542399100699</v>
      </c>
      <c r="D1498">
        <f t="shared" si="92"/>
        <v>9.2769084798201398</v>
      </c>
      <c r="E1498">
        <v>60.745926492888103</v>
      </c>
      <c r="F1498">
        <f t="shared" si="95"/>
        <v>0.60338199307989981</v>
      </c>
      <c r="G1498">
        <f t="shared" si="93"/>
        <v>546.71333843599291</v>
      </c>
      <c r="H1498">
        <v>55.070488280940602</v>
      </c>
      <c r="AL1498">
        <f t="shared" si="94"/>
        <v>103.70297602264561</v>
      </c>
    </row>
    <row r="1499" spans="1:38">
      <c r="A1499">
        <v>449100</v>
      </c>
      <c r="B1499" s="3">
        <v>555</v>
      </c>
      <c r="C1499">
        <v>5.5494107636058203</v>
      </c>
      <c r="D1499">
        <f t="shared" si="92"/>
        <v>11.098821527211641</v>
      </c>
      <c r="E1499">
        <v>60.432398980921299</v>
      </c>
      <c r="F1499">
        <f t="shared" si="95"/>
        <v>0.31352751196680373</v>
      </c>
      <c r="G1499">
        <f t="shared" si="93"/>
        <v>543.89159082829167</v>
      </c>
      <c r="H1499">
        <v>54.671248968657899</v>
      </c>
      <c r="AL1499">
        <f t="shared" si="94"/>
        <v>103.11675996708225</v>
      </c>
    </row>
    <row r="1500" spans="1:38">
      <c r="A1500">
        <v>449400</v>
      </c>
      <c r="B1500" s="3">
        <v>557</v>
      </c>
      <c r="C1500">
        <v>6.9739568866433599</v>
      </c>
      <c r="D1500">
        <f t="shared" si="92"/>
        <v>13.94791377328672</v>
      </c>
      <c r="E1500">
        <v>60.338051287388502</v>
      </c>
      <c r="F1500">
        <f t="shared" si="95"/>
        <v>9.4347693532796484E-2</v>
      </c>
      <c r="G1500">
        <f t="shared" si="93"/>
        <v>543.04246158649653</v>
      </c>
      <c r="H1500">
        <v>54.179281632745898</v>
      </c>
      <c r="AL1500">
        <f t="shared" si="94"/>
        <v>102.94046651202341</v>
      </c>
    </row>
    <row r="1501" spans="1:38">
      <c r="A1501">
        <v>449700</v>
      </c>
      <c r="B1501" s="3">
        <v>557</v>
      </c>
      <c r="C1501">
        <v>6.6955946000155304</v>
      </c>
      <c r="D1501">
        <f t="shared" si="92"/>
        <v>13.391189200031061</v>
      </c>
      <c r="E1501">
        <v>60.399912797594403</v>
      </c>
      <c r="F1501">
        <f t="shared" si="95"/>
        <v>6.1861510205901027E-2</v>
      </c>
      <c r="G1501">
        <f t="shared" si="93"/>
        <v>543.5992151783496</v>
      </c>
      <c r="H1501">
        <v>53.648316355287797</v>
      </c>
      <c r="AL1501">
        <f t="shared" si="94"/>
        <v>103.05605200716461</v>
      </c>
    </row>
    <row r="1502" spans="1:38">
      <c r="A1502">
        <v>450000</v>
      </c>
      <c r="B1502" s="3">
        <v>557</v>
      </c>
      <c r="C1502">
        <v>6.1925467740144704</v>
      </c>
      <c r="D1502">
        <f t="shared" si="92"/>
        <v>12.385093548028941</v>
      </c>
      <c r="E1502">
        <v>60.511696879335297</v>
      </c>
      <c r="F1502">
        <f t="shared" si="95"/>
        <v>0.11178408174089327</v>
      </c>
      <c r="G1502">
        <f t="shared" si="93"/>
        <v>544.60527191401764</v>
      </c>
      <c r="H1502">
        <v>53.148497758844002</v>
      </c>
      <c r="AL1502">
        <f t="shared" si="94"/>
        <v>103.26497238523916</v>
      </c>
    </row>
    <row r="1503" spans="1:38">
      <c r="A1503">
        <v>450300</v>
      </c>
      <c r="B1503" s="3">
        <v>556</v>
      </c>
      <c r="C1503">
        <v>5.1942836425743604</v>
      </c>
      <c r="D1503">
        <f t="shared" si="92"/>
        <v>10.388567285148721</v>
      </c>
      <c r="E1503">
        <v>60.6224203379087</v>
      </c>
      <c r="F1503">
        <f t="shared" si="95"/>
        <v>0.11072345857340338</v>
      </c>
      <c r="G1503">
        <f t="shared" si="93"/>
        <v>545.60178304117835</v>
      </c>
      <c r="H1503">
        <v>52.7087779906511</v>
      </c>
      <c r="AL1503">
        <f t="shared" si="94"/>
        <v>103.47198254707887</v>
      </c>
    </row>
    <row r="1504" spans="1:38">
      <c r="A1504">
        <v>450600</v>
      </c>
      <c r="B1504" s="3">
        <v>556</v>
      </c>
      <c r="C1504">
        <v>4.7259297726527798</v>
      </c>
      <c r="D1504">
        <f t="shared" si="92"/>
        <v>9.4518595453055596</v>
      </c>
      <c r="E1504">
        <v>60.7264921192223</v>
      </c>
      <c r="F1504">
        <f t="shared" si="95"/>
        <v>0.10407178131359984</v>
      </c>
      <c r="G1504">
        <f t="shared" si="93"/>
        <v>546.53842907300066</v>
      </c>
      <c r="H1504">
        <v>52.3243697348232</v>
      </c>
      <c r="AL1504">
        <f t="shared" si="94"/>
        <v>103.6666220121602</v>
      </c>
    </row>
    <row r="1505" spans="1:38">
      <c r="A1505">
        <v>450900</v>
      </c>
      <c r="B1505" s="3">
        <v>557</v>
      </c>
      <c r="C1505">
        <v>4.5967970404517597</v>
      </c>
      <c r="D1505">
        <f t="shared" si="92"/>
        <v>9.1935940809035195</v>
      </c>
      <c r="E1505">
        <v>60.8662912143011</v>
      </c>
      <c r="F1505">
        <f t="shared" si="95"/>
        <v>0.13979909507879995</v>
      </c>
      <c r="G1505">
        <f t="shared" si="93"/>
        <v>547.7966209287099</v>
      </c>
      <c r="H1505">
        <v>51.962060574192698</v>
      </c>
      <c r="AL1505">
        <f t="shared" si="94"/>
        <v>103.92817992078061</v>
      </c>
    </row>
    <row r="1506" spans="1:38">
      <c r="A1506">
        <v>451200</v>
      </c>
      <c r="B1506" s="3">
        <v>556</v>
      </c>
      <c r="C1506">
        <v>3.51424908490793</v>
      </c>
      <c r="D1506">
        <f t="shared" si="92"/>
        <v>7.02849816981586</v>
      </c>
      <c r="E1506">
        <v>60.995746595050399</v>
      </c>
      <c r="F1506">
        <f t="shared" si="95"/>
        <v>0.12945538074929885</v>
      </c>
      <c r="G1506">
        <f t="shared" si="93"/>
        <v>548.96171935545362</v>
      </c>
      <c r="H1506">
        <v>51.650098877698802</v>
      </c>
      <c r="AL1506">
        <f t="shared" si="94"/>
        <v>104.1704871354634</v>
      </c>
    </row>
    <row r="1507" spans="1:38">
      <c r="A1507">
        <v>451500</v>
      </c>
      <c r="B1507" s="3">
        <v>557</v>
      </c>
      <c r="C1507">
        <v>3.4675566002045701</v>
      </c>
      <c r="D1507">
        <f t="shared" si="92"/>
        <v>6.9351132004091403</v>
      </c>
      <c r="E1507">
        <v>61.117223497789503</v>
      </c>
      <c r="F1507">
        <f t="shared" si="95"/>
        <v>0.12147690273910428</v>
      </c>
      <c r="G1507">
        <f t="shared" si="93"/>
        <v>550.05501148010558</v>
      </c>
      <c r="H1507">
        <v>51.378625726157097</v>
      </c>
      <c r="AL1507">
        <f t="shared" si="94"/>
        <v>104.39794983443645</v>
      </c>
    </row>
    <row r="1508" spans="1:38">
      <c r="A1508">
        <v>451800</v>
      </c>
      <c r="B1508" s="3">
        <v>559</v>
      </c>
      <c r="C1508">
        <v>3.6534830110632899</v>
      </c>
      <c r="D1508">
        <f t="shared" si="92"/>
        <v>7.3069660221265798</v>
      </c>
      <c r="E1508">
        <v>61.298118810650699</v>
      </c>
      <c r="F1508">
        <f t="shared" si="95"/>
        <v>0.18089531286119609</v>
      </c>
      <c r="G1508">
        <f t="shared" si="93"/>
        <v>551.68306929585628</v>
      </c>
      <c r="H1508">
        <v>51.100933504525102</v>
      </c>
      <c r="AL1508">
        <f t="shared" si="94"/>
        <v>104.73683209847998</v>
      </c>
    </row>
    <row r="1509" spans="1:38">
      <c r="A1509">
        <v>452100</v>
      </c>
      <c r="B1509" s="3">
        <v>560</v>
      </c>
      <c r="C1509">
        <v>3.1940186804836599</v>
      </c>
      <c r="D1509">
        <f t="shared" si="92"/>
        <v>6.3880373609673198</v>
      </c>
      <c r="E1509">
        <v>61.511327237472898</v>
      </c>
      <c r="F1509">
        <f t="shared" si="95"/>
        <v>0.21320842682219876</v>
      </c>
      <c r="G1509">
        <f t="shared" si="93"/>
        <v>553.60194513725605</v>
      </c>
      <c r="H1509">
        <v>50.8360305925559</v>
      </c>
      <c r="AL1509">
        <f t="shared" si="94"/>
        <v>105.13649423017787</v>
      </c>
    </row>
    <row r="1510" spans="1:38">
      <c r="A1510">
        <v>452400</v>
      </c>
      <c r="B1510" s="3">
        <v>561</v>
      </c>
      <c r="C1510">
        <v>2.7603084939986999</v>
      </c>
      <c r="D1510">
        <f t="shared" si="92"/>
        <v>5.5206169879973999</v>
      </c>
      <c r="E1510">
        <v>61.718810132010702</v>
      </c>
      <c r="F1510">
        <f t="shared" si="95"/>
        <v>0.20748289453780444</v>
      </c>
      <c r="G1510">
        <f t="shared" si="93"/>
        <v>555.46929118809635</v>
      </c>
      <c r="H1510">
        <v>50.605804922518502</v>
      </c>
      <c r="AL1510">
        <f t="shared" si="94"/>
        <v>105.52567903967642</v>
      </c>
    </row>
    <row r="1511" spans="1:38">
      <c r="A1511">
        <v>452700</v>
      </c>
      <c r="B1511" s="3">
        <v>557</v>
      </c>
      <c r="C1511">
        <v>0.42421282103052099</v>
      </c>
      <c r="D1511">
        <f t="shared" si="92"/>
        <v>0.84842564206104198</v>
      </c>
      <c r="E1511">
        <v>61.793508691156198</v>
      </c>
      <c r="F1511">
        <f t="shared" si="95"/>
        <v>7.4698559145495835E-2</v>
      </c>
      <c r="G1511">
        <f t="shared" si="93"/>
        <v>556.14157822040579</v>
      </c>
      <c r="H1511">
        <v>50.489697664616301</v>
      </c>
      <c r="AL1511">
        <f t="shared" si="94"/>
        <v>105.66585606298264</v>
      </c>
    </row>
    <row r="1512" spans="1:38">
      <c r="A1512">
        <v>453000</v>
      </c>
      <c r="B1512" s="3">
        <v>589</v>
      </c>
      <c r="C1512">
        <v>12.9724862288388</v>
      </c>
      <c r="D1512">
        <f t="shared" si="92"/>
        <v>25.944972457677601</v>
      </c>
      <c r="E1512">
        <v>62.5604257364812</v>
      </c>
      <c r="F1512">
        <f t="shared" si="95"/>
        <v>0.76691704532500182</v>
      </c>
      <c r="G1512">
        <f t="shared" si="93"/>
        <v>563.04383162833085</v>
      </c>
      <c r="H1512">
        <v>49.925955984296898</v>
      </c>
      <c r="AL1512">
        <f t="shared" si="94"/>
        <v>107.10691665432722</v>
      </c>
    </row>
    <row r="1513" spans="1:38">
      <c r="A1513">
        <v>453300</v>
      </c>
      <c r="B1513" s="3">
        <v>643</v>
      </c>
      <c r="C1513">
        <v>28.411363770514502</v>
      </c>
      <c r="D1513">
        <f t="shared" si="92"/>
        <v>56.822727541029003</v>
      </c>
      <c r="E1513">
        <v>65.129379171737796</v>
      </c>
      <c r="F1513">
        <f t="shared" si="95"/>
        <v>2.5689534352565957</v>
      </c>
      <c r="G1513">
        <f t="shared" si="93"/>
        <v>586.16441254564018</v>
      </c>
      <c r="H1513">
        <v>48.2577239063489</v>
      </c>
      <c r="AL1513">
        <f t="shared" si="94"/>
        <v>111.9591206584891</v>
      </c>
    </row>
    <row r="1514" spans="1:38">
      <c r="A1514">
        <v>453600</v>
      </c>
      <c r="B1514" s="3">
        <v>642</v>
      </c>
      <c r="C1514">
        <v>15.020116917973199</v>
      </c>
      <c r="D1514">
        <f t="shared" si="92"/>
        <v>30.040233835946399</v>
      </c>
      <c r="E1514">
        <v>67.994141550249594</v>
      </c>
      <c r="F1514">
        <f t="shared" si="95"/>
        <v>2.8647623785117986</v>
      </c>
      <c r="G1514">
        <f t="shared" si="93"/>
        <v>611.94727395224641</v>
      </c>
      <c r="H1514">
        <v>46.6046612640137</v>
      </c>
      <c r="AL1514">
        <f t="shared" si="94"/>
        <v>117.41556788295743</v>
      </c>
    </row>
    <row r="1515" spans="1:38">
      <c r="A1515">
        <v>453900</v>
      </c>
      <c r="B1515" s="3">
        <v>644</v>
      </c>
      <c r="C1515">
        <v>7.45575674024193</v>
      </c>
      <c r="D1515">
        <f t="shared" si="92"/>
        <v>14.91151348048386</v>
      </c>
      <c r="E1515">
        <v>69.897233620778096</v>
      </c>
      <c r="F1515">
        <f t="shared" si="95"/>
        <v>1.9030920705285013</v>
      </c>
      <c r="G1515">
        <f t="shared" si="93"/>
        <v>629.0751025870029</v>
      </c>
      <c r="H1515">
        <v>45.752598443834202</v>
      </c>
      <c r="AL1515">
        <f t="shared" si="94"/>
        <v>121.06687947390809</v>
      </c>
    </row>
    <row r="1516" spans="1:38">
      <c r="A1516">
        <v>454200</v>
      </c>
      <c r="B1516" s="3">
        <v>646</v>
      </c>
      <c r="C1516">
        <v>2.5358541232650098</v>
      </c>
      <c r="D1516">
        <f t="shared" si="92"/>
        <v>5.0717082465300196</v>
      </c>
      <c r="E1516">
        <v>71.2127022953633</v>
      </c>
      <c r="F1516">
        <f t="shared" si="95"/>
        <v>1.3154686745852047</v>
      </c>
      <c r="G1516">
        <f t="shared" si="93"/>
        <v>640.91432065826973</v>
      </c>
      <c r="H1516">
        <v>45.379160875282601</v>
      </c>
      <c r="AL1516">
        <f t="shared" si="94"/>
        <v>123.60314673284678</v>
      </c>
    </row>
    <row r="1517" spans="1:38">
      <c r="A1517">
        <v>454500</v>
      </c>
      <c r="B1517" s="3">
        <v>646</v>
      </c>
      <c r="C1517">
        <v>-1.3589649798252099</v>
      </c>
      <c r="D1517">
        <f t="shared" si="92"/>
        <v>-2.7179299596504198</v>
      </c>
      <c r="E1517">
        <v>72.078179879506905</v>
      </c>
      <c r="F1517">
        <f t="shared" si="95"/>
        <v>0.86547758414360487</v>
      </c>
      <c r="G1517">
        <f t="shared" si="93"/>
        <v>648.70361891556217</v>
      </c>
      <c r="H1517">
        <v>45.345774364356402</v>
      </c>
      <c r="AL1517">
        <f t="shared" si="94"/>
        <v>125.27733636804389</v>
      </c>
    </row>
    <row r="1518" spans="1:38">
      <c r="A1518">
        <v>454800</v>
      </c>
      <c r="B1518" s="3">
        <v>645</v>
      </c>
      <c r="C1518">
        <v>-4.0687404520030004</v>
      </c>
      <c r="D1518">
        <f t="shared" si="92"/>
        <v>-8.1374809040060008</v>
      </c>
      <c r="E1518">
        <v>72.569218351905803</v>
      </c>
      <c r="F1518">
        <f t="shared" si="95"/>
        <v>0.49103847239889831</v>
      </c>
      <c r="G1518">
        <f t="shared" si="93"/>
        <v>653.12296516715219</v>
      </c>
      <c r="H1518">
        <v>45.565532687921497</v>
      </c>
      <c r="AL1518">
        <f t="shared" si="94"/>
        <v>126.22915474789308</v>
      </c>
    </row>
    <row r="1519" spans="1:38">
      <c r="A1519">
        <v>455100</v>
      </c>
      <c r="B1519" s="3">
        <v>646</v>
      </c>
      <c r="C1519">
        <v>-4.7509112965585603</v>
      </c>
      <c r="D1519">
        <f t="shared" si="92"/>
        <v>-9.5018225931171205</v>
      </c>
      <c r="E1519">
        <v>72.831902086921303</v>
      </c>
      <c r="F1519">
        <f t="shared" si="95"/>
        <v>0.26268373501550002</v>
      </c>
      <c r="G1519">
        <f t="shared" si="93"/>
        <v>655.48711878229176</v>
      </c>
      <c r="H1519">
        <v>45.910725457344299</v>
      </c>
      <c r="AL1519">
        <f t="shared" si="94"/>
        <v>126.7389142514138</v>
      </c>
    </row>
    <row r="1520" spans="1:38">
      <c r="A1520">
        <v>455400</v>
      </c>
      <c r="B1520" s="3">
        <v>647</v>
      </c>
      <c r="C1520">
        <v>-4.94264064933901</v>
      </c>
      <c r="D1520">
        <f t="shared" si="92"/>
        <v>-9.8852812986780201</v>
      </c>
      <c r="E1520">
        <v>72.985611332366901</v>
      </c>
      <c r="F1520">
        <f t="shared" si="95"/>
        <v>0.15370924544559728</v>
      </c>
      <c r="G1520">
        <f t="shared" si="93"/>
        <v>656.87050199130215</v>
      </c>
      <c r="H1520">
        <v>46.288278014412398</v>
      </c>
      <c r="AL1520">
        <f t="shared" si="94"/>
        <v>127.03738692595653</v>
      </c>
    </row>
    <row r="1521" spans="1:38">
      <c r="A1521">
        <v>455700</v>
      </c>
      <c r="B1521" s="3">
        <v>645</v>
      </c>
      <c r="C1521">
        <v>-6.0053549352893798</v>
      </c>
      <c r="D1521">
        <f t="shared" si="92"/>
        <v>-12.01070987057876</v>
      </c>
      <c r="E1521">
        <v>72.999556814528603</v>
      </c>
      <c r="F1521">
        <f t="shared" si="95"/>
        <v>1.3945482161702216E-2</v>
      </c>
      <c r="G1521">
        <f t="shared" si="93"/>
        <v>656.99601133075748</v>
      </c>
      <c r="H1521">
        <v>46.717215063695903</v>
      </c>
      <c r="AL1521">
        <f t="shared" si="94"/>
        <v>127.06447310632956</v>
      </c>
    </row>
    <row r="1522" spans="1:38">
      <c r="A1522">
        <v>456000</v>
      </c>
      <c r="B1522" s="3">
        <v>642</v>
      </c>
      <c r="C1522">
        <v>-6.7668927479957199</v>
      </c>
      <c r="D1522">
        <f t="shared" si="92"/>
        <v>-13.53378549599144</v>
      </c>
      <c r="E1522">
        <v>72.835465415520503</v>
      </c>
      <c r="F1522">
        <f t="shared" si="95"/>
        <v>0.16409139900810032</v>
      </c>
      <c r="G1522">
        <f t="shared" si="93"/>
        <v>655.51918873968452</v>
      </c>
      <c r="H1522">
        <v>47.215983970236202</v>
      </c>
      <c r="AL1522">
        <f t="shared" si="94"/>
        <v>126.74583195966585</v>
      </c>
    </row>
    <row r="1523" spans="1:38">
      <c r="A1523">
        <v>456300</v>
      </c>
      <c r="B1523" s="3">
        <v>643</v>
      </c>
      <c r="C1523">
        <v>-5.3372176532953803</v>
      </c>
      <c r="D1523">
        <f t="shared" si="92"/>
        <v>-10.674435306590761</v>
      </c>
      <c r="E1523">
        <v>72.628868199971294</v>
      </c>
      <c r="F1523">
        <f t="shared" si="95"/>
        <v>0.20659721554920907</v>
      </c>
      <c r="G1523">
        <f t="shared" si="93"/>
        <v>653.65981379974164</v>
      </c>
      <c r="H1523">
        <v>47.681910393448099</v>
      </c>
      <c r="AL1523">
        <f t="shared" si="94"/>
        <v>126.34487479103632</v>
      </c>
    </row>
    <row r="1524" spans="1:38">
      <c r="A1524">
        <v>456600</v>
      </c>
      <c r="B1524" s="3">
        <v>646</v>
      </c>
      <c r="C1524">
        <v>-3.4139805212960002</v>
      </c>
      <c r="D1524">
        <f t="shared" si="92"/>
        <v>-6.8279610425920003</v>
      </c>
      <c r="E1524">
        <v>72.534814064363701</v>
      </c>
      <c r="F1524">
        <f t="shared" si="95"/>
        <v>9.4054135607592571E-2</v>
      </c>
      <c r="G1524">
        <f t="shared" si="93"/>
        <v>652.81332657927328</v>
      </c>
      <c r="H1524">
        <v>48.016039352461704</v>
      </c>
      <c r="AL1524">
        <f t="shared" si="94"/>
        <v>126.16242027516753</v>
      </c>
    </row>
    <row r="1525" spans="1:38">
      <c r="A1525">
        <v>456900</v>
      </c>
      <c r="B1525" s="3">
        <v>643</v>
      </c>
      <c r="C1525">
        <v>-4.4274179485608798</v>
      </c>
      <c r="D1525">
        <f t="shared" si="92"/>
        <v>-8.8548358971217596</v>
      </c>
      <c r="E1525">
        <v>72.426714619922393</v>
      </c>
      <c r="F1525">
        <f t="shared" si="95"/>
        <v>0.10809944444130792</v>
      </c>
      <c r="G1525">
        <f t="shared" si="93"/>
        <v>651.84043157930159</v>
      </c>
      <c r="H1525">
        <v>48.323996072856197</v>
      </c>
      <c r="AL1525">
        <f t="shared" si="94"/>
        <v>125.95278333697983</v>
      </c>
    </row>
    <row r="1526" spans="1:38">
      <c r="A1526">
        <v>457200</v>
      </c>
      <c r="B1526" s="3">
        <v>642</v>
      </c>
      <c r="C1526">
        <v>-4.0517214258676297</v>
      </c>
      <c r="D1526">
        <f t="shared" si="92"/>
        <v>-8.1034428517352595</v>
      </c>
      <c r="E1526">
        <v>72.232118464261404</v>
      </c>
      <c r="F1526">
        <f t="shared" si="95"/>
        <v>0.19459615566098876</v>
      </c>
      <c r="G1526">
        <f t="shared" si="93"/>
        <v>650.0890661783526</v>
      </c>
      <c r="H1526">
        <v>48.6523623799619</v>
      </c>
      <c r="AL1526">
        <f t="shared" si="94"/>
        <v>125.57557584012314</v>
      </c>
    </row>
    <row r="1527" spans="1:38">
      <c r="A1527">
        <v>457500</v>
      </c>
      <c r="B1527" s="3">
        <v>643</v>
      </c>
      <c r="C1527">
        <v>-2.8391266203777499</v>
      </c>
      <c r="D1527">
        <f t="shared" si="92"/>
        <v>-5.6782532407554998</v>
      </c>
      <c r="E1527">
        <v>72.073765684942103</v>
      </c>
      <c r="F1527">
        <f t="shared" si="95"/>
        <v>0.15835277931930136</v>
      </c>
      <c r="G1527">
        <f t="shared" si="93"/>
        <v>648.66389116447897</v>
      </c>
      <c r="H1527">
        <v>48.916384699839497</v>
      </c>
      <c r="AL1527">
        <f t="shared" si="94"/>
        <v>125.26878638445308</v>
      </c>
    </row>
    <row r="1528" spans="1:38">
      <c r="A1528">
        <v>457800</v>
      </c>
      <c r="B1528" s="3">
        <v>644</v>
      </c>
      <c r="C1528">
        <v>-1.95735090389461</v>
      </c>
      <c r="D1528">
        <f t="shared" si="92"/>
        <v>-3.9147018077892199</v>
      </c>
      <c r="E1528">
        <v>71.988931194400294</v>
      </c>
      <c r="F1528">
        <f t="shared" si="95"/>
        <v>8.4834490541808805E-2</v>
      </c>
      <c r="G1528">
        <f t="shared" si="93"/>
        <v>647.90038074960262</v>
      </c>
      <c r="H1528">
        <v>49.100060863233402</v>
      </c>
      <c r="AL1528">
        <f t="shared" si="94"/>
        <v>125.10449010096278</v>
      </c>
    </row>
    <row r="1529" spans="1:38">
      <c r="A1529">
        <v>458100</v>
      </c>
      <c r="B1529" s="3">
        <v>643</v>
      </c>
      <c r="C1529">
        <v>-2.1078256850402002</v>
      </c>
      <c r="D1529">
        <f t="shared" si="92"/>
        <v>-4.2156513700804004</v>
      </c>
      <c r="E1529">
        <v>71.911269530354502</v>
      </c>
      <c r="F1529">
        <f t="shared" si="95"/>
        <v>7.7661664045791667E-2</v>
      </c>
      <c r="G1529">
        <f t="shared" si="93"/>
        <v>647.20142577319052</v>
      </c>
      <c r="H1529">
        <v>49.258559153504997</v>
      </c>
      <c r="AL1529">
        <f t="shared" si="94"/>
        <v>124.95412211055339</v>
      </c>
    </row>
    <row r="1530" spans="1:38">
      <c r="A1530">
        <v>458400</v>
      </c>
      <c r="B1530" s="3">
        <v>639</v>
      </c>
      <c r="C1530">
        <v>-3.2779363539550599</v>
      </c>
      <c r="D1530">
        <f t="shared" si="92"/>
        <v>-6.5558727079101198</v>
      </c>
      <c r="E1530">
        <v>71.726868646758405</v>
      </c>
      <c r="F1530">
        <f t="shared" si="95"/>
        <v>0.18440088359609774</v>
      </c>
      <c r="G1530">
        <f t="shared" si="93"/>
        <v>645.5418178208256</v>
      </c>
      <c r="H1530">
        <v>49.471569615054896</v>
      </c>
      <c r="AL1530">
        <f t="shared" si="94"/>
        <v>124.59722768700297</v>
      </c>
    </row>
    <row r="1531" spans="1:38">
      <c r="A1531">
        <v>458700</v>
      </c>
      <c r="B1531" s="3">
        <v>640</v>
      </c>
      <c r="C1531">
        <v>-1.87305762357206</v>
      </c>
      <c r="D1531">
        <f t="shared" si="92"/>
        <v>-3.7461152471441199</v>
      </c>
      <c r="E1531">
        <v>71.525778075608599</v>
      </c>
      <c r="F1531">
        <f t="shared" si="95"/>
        <v>0.20109057114980544</v>
      </c>
      <c r="G1531">
        <f t="shared" si="93"/>
        <v>643.73200268047742</v>
      </c>
      <c r="H1531">
        <v>49.667355014955398</v>
      </c>
      <c r="AL1531">
        <f t="shared" si="94"/>
        <v>124.20825829571554</v>
      </c>
    </row>
    <row r="1532" spans="1:38">
      <c r="A1532">
        <v>459000</v>
      </c>
      <c r="B1532" s="3">
        <v>641</v>
      </c>
      <c r="C1532">
        <v>-0.920326257893606</v>
      </c>
      <c r="D1532">
        <f t="shared" si="92"/>
        <v>-1.840652515787212</v>
      </c>
      <c r="E1532">
        <v>71.425176526444901</v>
      </c>
      <c r="F1532">
        <f t="shared" si="95"/>
        <v>0.10060154916369868</v>
      </c>
      <c r="G1532">
        <f t="shared" si="93"/>
        <v>642.82658873800415</v>
      </c>
      <c r="H1532">
        <v>49.772933619766</v>
      </c>
      <c r="AL1532">
        <f t="shared" si="94"/>
        <v>124.0137535294397</v>
      </c>
    </row>
    <row r="1533" spans="1:38">
      <c r="A1533">
        <v>459300</v>
      </c>
      <c r="B1533" s="3">
        <v>642</v>
      </c>
      <c r="C1533">
        <v>-0.291708209489141</v>
      </c>
      <c r="D1533">
        <f t="shared" si="92"/>
        <v>-0.583416418978282</v>
      </c>
      <c r="E1533">
        <v>71.396596313018506</v>
      </c>
      <c r="F1533">
        <f t="shared" si="95"/>
        <v>2.8580213426394607E-2</v>
      </c>
      <c r="G1533">
        <f t="shared" si="93"/>
        <v>642.56936681716661</v>
      </c>
      <c r="H1533">
        <v>49.8180675507244</v>
      </c>
      <c r="AL1533">
        <f t="shared" si="94"/>
        <v>123.95850685030496</v>
      </c>
    </row>
    <row r="1534" spans="1:38">
      <c r="A1534">
        <v>459600</v>
      </c>
      <c r="B1534" s="3">
        <v>642</v>
      </c>
      <c r="C1534">
        <v>-0.28501722462988799</v>
      </c>
      <c r="D1534">
        <f t="shared" si="92"/>
        <v>-0.57003444925977598</v>
      </c>
      <c r="E1534">
        <v>71.395112856181498</v>
      </c>
      <c r="F1534">
        <f t="shared" si="95"/>
        <v>1.4834568370076795E-3</v>
      </c>
      <c r="G1534">
        <f t="shared" si="93"/>
        <v>642.55601570563351</v>
      </c>
      <c r="H1534">
        <v>49.840467098940799</v>
      </c>
      <c r="AL1534">
        <f t="shared" si="94"/>
        <v>123.95563940019019</v>
      </c>
    </row>
    <row r="1535" spans="1:38">
      <c r="A1535">
        <v>459900</v>
      </c>
      <c r="B1535" s="3">
        <v>642</v>
      </c>
      <c r="C1535">
        <v>-0.26724328600529801</v>
      </c>
      <c r="D1535">
        <f t="shared" si="92"/>
        <v>-0.53448657201059602</v>
      </c>
      <c r="E1535">
        <v>71.391163285611199</v>
      </c>
      <c r="F1535">
        <f t="shared" si="95"/>
        <v>3.9495705702989881E-3</v>
      </c>
      <c r="G1535">
        <f t="shared" si="93"/>
        <v>642.52046957050084</v>
      </c>
      <c r="H1535">
        <v>49.861883344704303</v>
      </c>
      <c r="AL1535">
        <f t="shared" si="94"/>
        <v>123.94800513459519</v>
      </c>
    </row>
    <row r="1536" spans="1:38">
      <c r="A1536">
        <v>460200</v>
      </c>
      <c r="B1536" s="3">
        <v>644</v>
      </c>
      <c r="C1536">
        <v>0.54203117794392697</v>
      </c>
      <c r="D1536">
        <f t="shared" si="92"/>
        <v>1.0840623558878539</v>
      </c>
      <c r="E1536">
        <v>71.433538131914403</v>
      </c>
      <c r="F1536">
        <f t="shared" si="95"/>
        <v>4.2374846303204095E-2</v>
      </c>
      <c r="G1536">
        <f t="shared" si="93"/>
        <v>642.90184318722959</v>
      </c>
      <c r="H1536">
        <v>49.848642511636697</v>
      </c>
      <c r="AL1536">
        <f t="shared" si="94"/>
        <v>124.02991774576313</v>
      </c>
    </row>
    <row r="1537" spans="1:38">
      <c r="A1537">
        <v>460500</v>
      </c>
      <c r="B1537" s="3">
        <v>643</v>
      </c>
      <c r="C1537">
        <v>-0.16604988207301499</v>
      </c>
      <c r="D1537">
        <f t="shared" si="92"/>
        <v>-0.33209976414602999</v>
      </c>
      <c r="E1537">
        <v>71.479785921472299</v>
      </c>
      <c r="F1537">
        <f t="shared" si="95"/>
        <v>4.6247789557895658E-2</v>
      </c>
      <c r="G1537">
        <f t="shared" si="93"/>
        <v>643.31807329325068</v>
      </c>
      <c r="H1537">
        <v>49.836253496115397</v>
      </c>
      <c r="AL1537">
        <f t="shared" si="94"/>
        <v>124.11932892835372</v>
      </c>
    </row>
    <row r="1538" spans="1:38">
      <c r="A1538">
        <v>460800</v>
      </c>
      <c r="B1538" s="3">
        <v>642</v>
      </c>
      <c r="C1538">
        <v>-0.59239444547614095</v>
      </c>
      <c r="D1538">
        <f t="shared" ref="D1538:D1601" si="96">C1538*$K$3</f>
        <v>-1.1847888909522819</v>
      </c>
      <c r="E1538">
        <v>71.463418704734096</v>
      </c>
      <c r="F1538">
        <f t="shared" si="95"/>
        <v>1.6367216738203183E-2</v>
      </c>
      <c r="G1538">
        <f t="shared" si="93"/>
        <v>643.17076834260683</v>
      </c>
      <c r="H1538">
        <v>49.867090055048997</v>
      </c>
      <c r="AL1538">
        <f t="shared" si="94"/>
        <v>124.08768464082692</v>
      </c>
    </row>
    <row r="1539" spans="1:38">
      <c r="A1539">
        <v>461100</v>
      </c>
      <c r="B1539" s="3">
        <v>643</v>
      </c>
      <c r="C1539">
        <v>-3.9705828553912102E-2</v>
      </c>
      <c r="D1539">
        <f t="shared" si="96"/>
        <v>-7.9411657107824205E-2</v>
      </c>
      <c r="E1539">
        <v>71.451704160506495</v>
      </c>
      <c r="F1539">
        <f t="shared" si="95"/>
        <v>1.1714544227601209E-2</v>
      </c>
      <c r="G1539">
        <f t="shared" ref="G1539:G1602" si="97">E1539*$J$3</f>
        <v>643.06533744455851</v>
      </c>
      <c r="H1539">
        <v>49.8899239507071</v>
      </c>
      <c r="AL1539">
        <f t="shared" ref="AL1539:AL1602" si="98">$AE$26*E1539^2+$AF$26*E1539+$AG$26</f>
        <v>124.06503676699444</v>
      </c>
    </row>
    <row r="1540" spans="1:38">
      <c r="A1540">
        <v>461400</v>
      </c>
      <c r="B1540" s="3">
        <v>643</v>
      </c>
      <c r="C1540">
        <v>-9.1578139012806301E-2</v>
      </c>
      <c r="D1540">
        <f t="shared" si="96"/>
        <v>-0.1831562780256126</v>
      </c>
      <c r="E1540">
        <v>71.463234106098596</v>
      </c>
      <c r="F1540">
        <f t="shared" ref="F1540:F1603" si="99">ABS(E1540-E1539)</f>
        <v>1.1529945592101853E-2</v>
      </c>
      <c r="G1540">
        <f t="shared" si="97"/>
        <v>643.16910695488741</v>
      </c>
      <c r="H1540">
        <v>49.895189617626102</v>
      </c>
      <c r="AL1540">
        <f t="shared" si="98"/>
        <v>124.08732774776797</v>
      </c>
    </row>
    <row r="1541" spans="1:38">
      <c r="A1541">
        <v>461700</v>
      </c>
      <c r="B1541" s="3">
        <v>644</v>
      </c>
      <c r="C1541">
        <v>0.27376128179442399</v>
      </c>
      <c r="D1541">
        <f t="shared" si="96"/>
        <v>0.54752256358884799</v>
      </c>
      <c r="E1541">
        <v>71.493153920403202</v>
      </c>
      <c r="F1541">
        <f t="shared" si="99"/>
        <v>2.9919814304605552E-2</v>
      </c>
      <c r="G1541">
        <f t="shared" si="97"/>
        <v>643.4383852836288</v>
      </c>
      <c r="H1541">
        <v>49.886952938891703</v>
      </c>
      <c r="AL1541">
        <f t="shared" si="98"/>
        <v>124.1451757070202</v>
      </c>
    </row>
    <row r="1542" spans="1:38">
      <c r="A1542">
        <v>462000</v>
      </c>
      <c r="B1542" s="3">
        <v>645</v>
      </c>
      <c r="C1542">
        <v>0.48470601249762701</v>
      </c>
      <c r="D1542">
        <f t="shared" si="96"/>
        <v>0.96941202499525403</v>
      </c>
      <c r="E1542">
        <v>71.557385228590903</v>
      </c>
      <c r="F1542">
        <f t="shared" si="99"/>
        <v>6.423130818770062E-2</v>
      </c>
      <c r="G1542">
        <f t="shared" si="97"/>
        <v>644.0164670573181</v>
      </c>
      <c r="H1542">
        <v>49.856792444859003</v>
      </c>
      <c r="AL1542">
        <f t="shared" si="98"/>
        <v>124.26938032982193</v>
      </c>
    </row>
    <row r="1543" spans="1:38">
      <c r="A1543">
        <v>462300</v>
      </c>
      <c r="B1543" s="3">
        <v>644</v>
      </c>
      <c r="C1543">
        <v>-0.19484890112228301</v>
      </c>
      <c r="D1543">
        <f t="shared" si="96"/>
        <v>-0.38969780224456602</v>
      </c>
      <c r="E1543">
        <v>71.597290872843203</v>
      </c>
      <c r="F1543">
        <f t="shared" si="99"/>
        <v>3.9905644252300476E-2</v>
      </c>
      <c r="G1543">
        <f t="shared" si="97"/>
        <v>644.37561785558887</v>
      </c>
      <c r="H1543">
        <v>49.847663674203297</v>
      </c>
      <c r="AL1543">
        <f t="shared" si="98"/>
        <v>124.34655836406706</v>
      </c>
    </row>
    <row r="1544" spans="1:38">
      <c r="A1544">
        <v>462600</v>
      </c>
      <c r="B1544" s="3">
        <v>642</v>
      </c>
      <c r="C1544">
        <v>-0.99526335084144602</v>
      </c>
      <c r="D1544">
        <f t="shared" si="96"/>
        <v>-1.990526701682892</v>
      </c>
      <c r="E1544">
        <v>71.552943850587994</v>
      </c>
      <c r="F1544">
        <f t="shared" si="99"/>
        <v>4.4347022255209367E-2</v>
      </c>
      <c r="G1544">
        <f t="shared" si="97"/>
        <v>643.97649465529196</v>
      </c>
      <c r="H1544">
        <v>49.896458859665103</v>
      </c>
      <c r="AL1544">
        <f t="shared" si="98"/>
        <v>124.2607912230945</v>
      </c>
    </row>
    <row r="1545" spans="1:38">
      <c r="A1545">
        <v>462900</v>
      </c>
      <c r="B1545" s="3">
        <v>645</v>
      </c>
      <c r="C1545">
        <v>0.52587519492860102</v>
      </c>
      <c r="D1545">
        <f t="shared" si="96"/>
        <v>1.051750389857202</v>
      </c>
      <c r="E1545">
        <v>71.548230250866595</v>
      </c>
      <c r="F1545">
        <f t="shared" si="99"/>
        <v>4.7135997213985092E-3</v>
      </c>
      <c r="G1545">
        <f t="shared" si="97"/>
        <v>643.93407225779936</v>
      </c>
      <c r="H1545">
        <v>49.909911921455098</v>
      </c>
      <c r="AL1545">
        <f t="shared" si="98"/>
        <v>124.25167579753288</v>
      </c>
    </row>
    <row r="1546" spans="1:38">
      <c r="A1546">
        <v>463200</v>
      </c>
      <c r="B1546" s="3">
        <v>646</v>
      </c>
      <c r="C1546">
        <v>0.64816288400554001</v>
      </c>
      <c r="D1546">
        <f t="shared" si="96"/>
        <v>1.29632576801108</v>
      </c>
      <c r="E1546">
        <v>71.632168921245196</v>
      </c>
      <c r="F1546">
        <f t="shared" si="99"/>
        <v>8.3938670378600477E-2</v>
      </c>
      <c r="G1546">
        <f t="shared" si="97"/>
        <v>644.6895202912068</v>
      </c>
      <c r="H1546">
        <v>49.863864765795498</v>
      </c>
      <c r="AL1546">
        <f t="shared" si="98"/>
        <v>124.41402059059173</v>
      </c>
    </row>
    <row r="1547" spans="1:38">
      <c r="A1547">
        <v>463500</v>
      </c>
      <c r="B1547" s="3">
        <v>645</v>
      </c>
      <c r="C1547">
        <v>-9.3749665368706506E-2</v>
      </c>
      <c r="D1547">
        <f t="shared" si="96"/>
        <v>-0.18749933073741301</v>
      </c>
      <c r="E1547">
        <v>71.685931030052799</v>
      </c>
      <c r="F1547">
        <f t="shared" si="99"/>
        <v>5.3762108807603681E-2</v>
      </c>
      <c r="G1547">
        <f t="shared" si="97"/>
        <v>645.17337927047515</v>
      </c>
      <c r="H1547">
        <v>49.844644857572597</v>
      </c>
      <c r="AL1547">
        <f t="shared" si="98"/>
        <v>124.51802290175588</v>
      </c>
    </row>
    <row r="1548" spans="1:38">
      <c r="A1548">
        <v>463800</v>
      </c>
      <c r="B1548" s="3">
        <v>645</v>
      </c>
      <c r="C1548">
        <v>-0.151609664306532</v>
      </c>
      <c r="D1548">
        <f t="shared" si="96"/>
        <v>-0.303219328613064</v>
      </c>
      <c r="E1548">
        <v>71.698784755393206</v>
      </c>
      <c r="F1548">
        <f t="shared" si="99"/>
        <v>1.2853725340406186E-2</v>
      </c>
      <c r="G1548">
        <f t="shared" si="97"/>
        <v>645.28906279853891</v>
      </c>
      <c r="H1548">
        <v>49.854370785056098</v>
      </c>
      <c r="AL1548">
        <f t="shared" si="98"/>
        <v>124.54289082079585</v>
      </c>
    </row>
    <row r="1549" spans="1:38">
      <c r="A1549">
        <v>464100</v>
      </c>
      <c r="B1549" s="3">
        <v>644</v>
      </c>
      <c r="C1549">
        <v>-0.57267387989051999</v>
      </c>
      <c r="D1549">
        <f t="shared" si="96"/>
        <v>-1.14534775978104</v>
      </c>
      <c r="E1549">
        <v>71.681247614367194</v>
      </c>
      <c r="F1549">
        <f t="shared" si="99"/>
        <v>1.7537141026011227E-2</v>
      </c>
      <c r="G1549">
        <f t="shared" si="97"/>
        <v>645.13122852930474</v>
      </c>
      <c r="H1549">
        <v>49.883857549605899</v>
      </c>
      <c r="AL1549">
        <f t="shared" si="98"/>
        <v>124.50896220444277</v>
      </c>
    </row>
    <row r="1550" spans="1:38">
      <c r="A1550">
        <v>464400</v>
      </c>
      <c r="B1550" s="3">
        <v>642</v>
      </c>
      <c r="C1550">
        <v>-1.1963905802091199</v>
      </c>
      <c r="D1550">
        <f t="shared" si="96"/>
        <v>-2.3927811604182398</v>
      </c>
      <c r="E1550">
        <v>71.597636455487702</v>
      </c>
      <c r="F1550">
        <f t="shared" si="99"/>
        <v>8.3611158879492109E-2</v>
      </c>
      <c r="G1550">
        <f t="shared" si="97"/>
        <v>644.37872809938926</v>
      </c>
      <c r="H1550">
        <v>49.954597988275701</v>
      </c>
      <c r="AL1550">
        <f t="shared" si="98"/>
        <v>124.34722676606954</v>
      </c>
    </row>
    <row r="1551" spans="1:38">
      <c r="A1551">
        <v>464700</v>
      </c>
      <c r="B1551" s="3">
        <v>643</v>
      </c>
      <c r="C1551">
        <v>-0.34273651414748202</v>
      </c>
      <c r="D1551">
        <f t="shared" si="96"/>
        <v>-0.68547302829496404</v>
      </c>
      <c r="E1551">
        <v>71.519040786596506</v>
      </c>
      <c r="F1551">
        <f t="shared" si="99"/>
        <v>7.8595668891196624E-2</v>
      </c>
      <c r="G1551">
        <f t="shared" si="97"/>
        <v>643.67136707936857</v>
      </c>
      <c r="H1551">
        <v>50.011744402088802</v>
      </c>
      <c r="AL1551">
        <f t="shared" si="98"/>
        <v>124.1952304557924</v>
      </c>
    </row>
    <row r="1552" spans="1:38">
      <c r="A1552">
        <v>465000</v>
      </c>
      <c r="B1552" s="3">
        <v>645</v>
      </c>
      <c r="C1552">
        <v>0.59034063362539702</v>
      </c>
      <c r="D1552">
        <f t="shared" si="96"/>
        <v>1.180681267250794</v>
      </c>
      <c r="E1552">
        <v>71.5339086881215</v>
      </c>
      <c r="F1552">
        <f t="shared" si="99"/>
        <v>1.4867901524993954E-2</v>
      </c>
      <c r="G1552">
        <f t="shared" si="97"/>
        <v>643.80517819309352</v>
      </c>
      <c r="H1552">
        <v>49.9991677252426</v>
      </c>
      <c r="AL1552">
        <f t="shared" si="98"/>
        <v>124.22398074727033</v>
      </c>
    </row>
    <row r="1553" spans="1:38">
      <c r="A1553">
        <v>465300</v>
      </c>
      <c r="B1553" s="3">
        <v>644</v>
      </c>
      <c r="C1553">
        <v>-4.4233678262408503E-2</v>
      </c>
      <c r="D1553">
        <f t="shared" si="96"/>
        <v>-8.8467356524817006E-2</v>
      </c>
      <c r="E1553">
        <v>71.563822532541806</v>
      </c>
      <c r="F1553">
        <f t="shared" si="99"/>
        <v>2.9913844420306646E-2</v>
      </c>
      <c r="G1553">
        <f t="shared" si="97"/>
        <v>644.0744027928763</v>
      </c>
      <c r="H1553">
        <v>49.979930178516902</v>
      </c>
      <c r="AL1553">
        <f t="shared" si="98"/>
        <v>124.28182952919813</v>
      </c>
    </row>
    <row r="1554" spans="1:38">
      <c r="A1554">
        <v>465600</v>
      </c>
      <c r="B1554" s="3">
        <v>643</v>
      </c>
      <c r="C1554">
        <v>-0.43146732736274201</v>
      </c>
      <c r="D1554">
        <f t="shared" si="96"/>
        <v>-0.86293465472548403</v>
      </c>
      <c r="E1554">
        <v>71.538764473712007</v>
      </c>
      <c r="F1554">
        <f t="shared" si="99"/>
        <v>2.5058058829799279E-2</v>
      </c>
      <c r="G1554">
        <f t="shared" si="97"/>
        <v>643.84888026340809</v>
      </c>
      <c r="H1554">
        <v>49.999649375970897</v>
      </c>
      <c r="AL1554">
        <f t="shared" si="98"/>
        <v>124.23337073517038</v>
      </c>
    </row>
    <row r="1555" spans="1:38">
      <c r="A1555">
        <v>465900</v>
      </c>
      <c r="B1555" s="3">
        <v>641</v>
      </c>
      <c r="C1555">
        <v>-1.0409644874552999</v>
      </c>
      <c r="D1555">
        <f t="shared" si="96"/>
        <v>-2.0819289749105998</v>
      </c>
      <c r="E1555">
        <v>71.451993554210603</v>
      </c>
      <c r="F1555">
        <f t="shared" si="99"/>
        <v>8.6770919501404364E-2</v>
      </c>
      <c r="G1555">
        <f t="shared" si="97"/>
        <v>643.06794198789544</v>
      </c>
      <c r="H1555">
        <v>50.0588152828945</v>
      </c>
      <c r="AL1555">
        <f t="shared" si="98"/>
        <v>124.06559624576703</v>
      </c>
    </row>
    <row r="1556" spans="1:38">
      <c r="A1556">
        <v>466200</v>
      </c>
      <c r="B1556" s="3">
        <v>641</v>
      </c>
      <c r="C1556">
        <v>-0.57886197987710597</v>
      </c>
      <c r="D1556">
        <f t="shared" si="96"/>
        <v>-1.1577239597542119</v>
      </c>
      <c r="E1556">
        <v>71.349302669752007</v>
      </c>
      <c r="F1556">
        <f t="shared" si="99"/>
        <v>0.10269088445859609</v>
      </c>
      <c r="G1556">
        <f t="shared" si="97"/>
        <v>642.14372402776803</v>
      </c>
      <c r="H1556">
        <v>50.120331422095497</v>
      </c>
      <c r="AL1556">
        <f t="shared" si="98"/>
        <v>123.8670968677</v>
      </c>
    </row>
    <row r="1557" spans="1:38">
      <c r="A1557">
        <v>466500</v>
      </c>
      <c r="B1557" s="3">
        <v>642</v>
      </c>
      <c r="C1557">
        <v>0.12527732785338599</v>
      </c>
      <c r="D1557">
        <f t="shared" si="96"/>
        <v>0.25055465570677199</v>
      </c>
      <c r="E1557">
        <v>71.303937472935701</v>
      </c>
      <c r="F1557">
        <f t="shared" si="99"/>
        <v>4.5365196816305797E-2</v>
      </c>
      <c r="G1557">
        <f t="shared" si="97"/>
        <v>641.73543725642128</v>
      </c>
      <c r="H1557">
        <v>50.135740203544898</v>
      </c>
      <c r="AL1557">
        <f t="shared" si="98"/>
        <v>123.77942651320544</v>
      </c>
    </row>
    <row r="1558" spans="1:38">
      <c r="A1558">
        <v>466800</v>
      </c>
      <c r="B1558" s="3">
        <v>643</v>
      </c>
      <c r="C1558">
        <v>0.55087296178627199</v>
      </c>
      <c r="D1558">
        <f t="shared" si="96"/>
        <v>1.101745923572544</v>
      </c>
      <c r="E1558">
        <v>71.3204711032445</v>
      </c>
      <c r="F1558">
        <f t="shared" si="99"/>
        <v>1.6533630308799729E-2</v>
      </c>
      <c r="G1558">
        <f t="shared" si="97"/>
        <v>641.88423992920048</v>
      </c>
      <c r="H1558">
        <v>50.1081011744702</v>
      </c>
      <c r="AL1558">
        <f t="shared" si="98"/>
        <v>123.81137712930848</v>
      </c>
    </row>
    <row r="1559" spans="1:38">
      <c r="A1559">
        <v>467100</v>
      </c>
      <c r="B1559" s="3">
        <v>643</v>
      </c>
      <c r="C1559">
        <v>0.39248512809659197</v>
      </c>
      <c r="D1559">
        <f t="shared" si="96"/>
        <v>0.78497025619318395</v>
      </c>
      <c r="E1559">
        <v>71.3556699573477</v>
      </c>
      <c r="F1559">
        <f t="shared" si="99"/>
        <v>3.5198854103200006E-2</v>
      </c>
      <c r="G1559">
        <f t="shared" si="97"/>
        <v>642.20102961612929</v>
      </c>
      <c r="H1559">
        <v>50.071917601960102</v>
      </c>
      <c r="AL1559">
        <f t="shared" si="98"/>
        <v>123.87940291067234</v>
      </c>
    </row>
    <row r="1560" spans="1:38">
      <c r="A1560">
        <v>467400</v>
      </c>
      <c r="B1560" s="3">
        <v>644</v>
      </c>
      <c r="C1560">
        <v>0.66918685656327004</v>
      </c>
      <c r="D1560">
        <f t="shared" si="96"/>
        <v>1.3383737131265401</v>
      </c>
      <c r="E1560">
        <v>71.405286040353502</v>
      </c>
      <c r="F1560">
        <f t="shared" si="99"/>
        <v>4.961608300580167E-2</v>
      </c>
      <c r="G1560">
        <f t="shared" si="97"/>
        <v>642.64757436318155</v>
      </c>
      <c r="H1560">
        <v>50.029761105292003</v>
      </c>
      <c r="AL1560">
        <f t="shared" si="98"/>
        <v>123.97530393030159</v>
      </c>
    </row>
    <row r="1561" spans="1:38">
      <c r="A1561">
        <v>467700</v>
      </c>
      <c r="B1561" s="3">
        <v>642</v>
      </c>
      <c r="C1561">
        <v>-0.371579428843895</v>
      </c>
      <c r="D1561">
        <f t="shared" si="96"/>
        <v>-0.74315885768779</v>
      </c>
      <c r="E1561">
        <v>71.414354529063502</v>
      </c>
      <c r="F1561">
        <f t="shared" si="99"/>
        <v>9.0684887099996558E-3</v>
      </c>
      <c r="G1561">
        <f t="shared" si="97"/>
        <v>642.72919076157154</v>
      </c>
      <c r="H1561">
        <v>50.021472213169901</v>
      </c>
      <c r="AL1561">
        <f t="shared" si="98"/>
        <v>123.99283361989272</v>
      </c>
    </row>
    <row r="1562" spans="1:38">
      <c r="A1562">
        <v>468000</v>
      </c>
      <c r="B1562" s="3">
        <v>640</v>
      </c>
      <c r="C1562">
        <v>-0.99188444233713702</v>
      </c>
      <c r="D1562">
        <f t="shared" si="96"/>
        <v>-1.983768884674274</v>
      </c>
      <c r="E1562">
        <v>71.329981853625895</v>
      </c>
      <c r="F1562">
        <f t="shared" si="99"/>
        <v>8.4372675437606404E-2</v>
      </c>
      <c r="G1562">
        <f t="shared" si="97"/>
        <v>641.96983668263306</v>
      </c>
      <c r="H1562">
        <v>50.076440993508498</v>
      </c>
      <c r="AL1562">
        <f t="shared" si="98"/>
        <v>123.82975701960159</v>
      </c>
    </row>
    <row r="1563" spans="1:38">
      <c r="A1563">
        <v>468300</v>
      </c>
      <c r="B1563" s="3">
        <v>641</v>
      </c>
      <c r="C1563">
        <v>-0.14600639017536099</v>
      </c>
      <c r="D1563">
        <f t="shared" si="96"/>
        <v>-0.29201278035072198</v>
      </c>
      <c r="E1563">
        <v>71.253114171136701</v>
      </c>
      <c r="F1563">
        <f t="shared" si="99"/>
        <v>7.6867682489194067E-2</v>
      </c>
      <c r="G1563">
        <f t="shared" si="97"/>
        <v>641.27802754023037</v>
      </c>
      <c r="H1563">
        <v>50.118010048785003</v>
      </c>
      <c r="AL1563">
        <f t="shared" si="98"/>
        <v>123.68122241343234</v>
      </c>
    </row>
    <row r="1564" spans="1:38">
      <c r="A1564">
        <v>468600</v>
      </c>
      <c r="B1564" s="3">
        <v>641</v>
      </c>
      <c r="C1564">
        <v>-1.30335596317843E-2</v>
      </c>
      <c r="D1564">
        <f t="shared" si="96"/>
        <v>-2.6067119263568601E-2</v>
      </c>
      <c r="E1564">
        <v>71.223569530305696</v>
      </c>
      <c r="F1564">
        <f t="shared" si="99"/>
        <v>2.9544640831005609E-2</v>
      </c>
      <c r="G1564">
        <f t="shared" si="97"/>
        <v>641.01212577275123</v>
      </c>
      <c r="H1564">
        <v>50.123769451303303</v>
      </c>
      <c r="AL1564">
        <f t="shared" si="98"/>
        <v>123.6241412747456</v>
      </c>
    </row>
    <row r="1565" spans="1:38">
      <c r="A1565">
        <v>468900</v>
      </c>
      <c r="B1565" s="3">
        <v>642</v>
      </c>
      <c r="C1565">
        <v>0.46167993364809701</v>
      </c>
      <c r="D1565">
        <f t="shared" si="96"/>
        <v>0.92335986729619401</v>
      </c>
      <c r="E1565">
        <v>71.2291852256445</v>
      </c>
      <c r="F1565">
        <f t="shared" si="99"/>
        <v>5.6156953388040165E-3</v>
      </c>
      <c r="G1565">
        <f t="shared" si="97"/>
        <v>641.06266703080053</v>
      </c>
      <c r="H1565">
        <v>50.104823719461201</v>
      </c>
      <c r="AL1565">
        <f t="shared" si="98"/>
        <v>123.63499057481647</v>
      </c>
    </row>
    <row r="1566" spans="1:38">
      <c r="A1566">
        <v>469200</v>
      </c>
      <c r="B1566" s="3">
        <v>642</v>
      </c>
      <c r="C1566">
        <v>0.33770973153967698</v>
      </c>
      <c r="D1566">
        <f t="shared" si="96"/>
        <v>0.67541946307935397</v>
      </c>
      <c r="E1566">
        <v>71.256736107371793</v>
      </c>
      <c r="F1566">
        <f t="shared" si="99"/>
        <v>2.7550881727293586E-2</v>
      </c>
      <c r="G1566">
        <f t="shared" si="97"/>
        <v>641.31062496634615</v>
      </c>
      <c r="H1566">
        <v>50.074129848101897</v>
      </c>
      <c r="AL1566">
        <f t="shared" si="98"/>
        <v>123.68822045497397</v>
      </c>
    </row>
    <row r="1567" spans="1:38">
      <c r="A1567">
        <v>469500</v>
      </c>
      <c r="B1567" s="3">
        <v>643</v>
      </c>
      <c r="C1567">
        <v>0.63809935007014595</v>
      </c>
      <c r="D1567">
        <f t="shared" si="96"/>
        <v>1.2761987001402919</v>
      </c>
      <c r="E1567">
        <v>71.301088509242604</v>
      </c>
      <c r="F1567">
        <f t="shared" si="99"/>
        <v>4.4352401870810354E-2</v>
      </c>
      <c r="G1567">
        <f t="shared" si="97"/>
        <v>641.70979658318345</v>
      </c>
      <c r="H1567">
        <v>50.0352368009925</v>
      </c>
      <c r="AL1567">
        <f t="shared" si="98"/>
        <v>123.77392115996345</v>
      </c>
    </row>
    <row r="1568" spans="1:38">
      <c r="A1568">
        <v>469800</v>
      </c>
      <c r="B1568" s="3">
        <v>643</v>
      </c>
      <c r="C1568">
        <v>0.398857965721094</v>
      </c>
      <c r="D1568">
        <f t="shared" si="96"/>
        <v>0.797715931442188</v>
      </c>
      <c r="E1568">
        <v>71.354253893368593</v>
      </c>
      <c r="F1568">
        <f t="shared" si="99"/>
        <v>5.316538412598959E-2</v>
      </c>
      <c r="G1568">
        <f t="shared" si="97"/>
        <v>642.1882850403174</v>
      </c>
      <c r="H1568">
        <v>49.995668797708902</v>
      </c>
      <c r="AL1568">
        <f t="shared" si="98"/>
        <v>123.87666606637669</v>
      </c>
    </row>
    <row r="1569" spans="1:38">
      <c r="A1569">
        <v>470100</v>
      </c>
      <c r="B1569" s="3">
        <v>643</v>
      </c>
      <c r="C1569">
        <v>0.23298692517738101</v>
      </c>
      <c r="D1569">
        <f t="shared" si="96"/>
        <v>0.46597385035476202</v>
      </c>
      <c r="E1569">
        <v>71.391112231686506</v>
      </c>
      <c r="F1569">
        <f t="shared" si="99"/>
        <v>3.6858338317912853E-2</v>
      </c>
      <c r="G1569">
        <f t="shared" si="97"/>
        <v>642.52001008517857</v>
      </c>
      <c r="H1569">
        <v>49.971625123836901</v>
      </c>
      <c r="AL1569">
        <f t="shared" si="98"/>
        <v>123.9479064512435</v>
      </c>
    </row>
    <row r="1570" spans="1:38">
      <c r="A1570">
        <v>470400</v>
      </c>
      <c r="B1570" s="3">
        <v>643</v>
      </c>
      <c r="C1570">
        <v>0.12010236641671</v>
      </c>
      <c r="D1570">
        <f t="shared" si="96"/>
        <v>0.24020473283342</v>
      </c>
      <c r="E1570">
        <v>71.416196398206395</v>
      </c>
      <c r="F1570">
        <f t="shared" si="99"/>
        <v>2.5084166519889095E-2</v>
      </c>
      <c r="G1570">
        <f t="shared" si="97"/>
        <v>642.74576758385751</v>
      </c>
      <c r="H1570">
        <v>49.958253133537902</v>
      </c>
      <c r="AL1570">
        <f t="shared" si="98"/>
        <v>123.99639407283242</v>
      </c>
    </row>
    <row r="1571" spans="1:38">
      <c r="A1571">
        <v>470700</v>
      </c>
      <c r="B1571" s="3">
        <v>642</v>
      </c>
      <c r="C1571">
        <v>-0.34764468551758099</v>
      </c>
      <c r="D1571">
        <f t="shared" si="96"/>
        <v>-0.69528937103516197</v>
      </c>
      <c r="E1571">
        <v>71.409032633853499</v>
      </c>
      <c r="F1571">
        <f t="shared" si="99"/>
        <v>7.1637643528958961E-3</v>
      </c>
      <c r="G1571">
        <f t="shared" si="97"/>
        <v>642.68129370468148</v>
      </c>
      <c r="H1571">
        <v>49.9685768234569</v>
      </c>
      <c r="AL1571">
        <f t="shared" si="98"/>
        <v>123.98254616154711</v>
      </c>
    </row>
    <row r="1572" spans="1:38">
      <c r="A1572">
        <v>471000</v>
      </c>
      <c r="B1572" s="3">
        <v>646</v>
      </c>
      <c r="C1572">
        <v>1.3460649539332601</v>
      </c>
      <c r="D1572">
        <f t="shared" si="96"/>
        <v>2.6921299078665202</v>
      </c>
      <c r="E1572">
        <v>71.477077421016702</v>
      </c>
      <c r="F1572">
        <f t="shared" si="99"/>
        <v>6.8044787163202614E-2</v>
      </c>
      <c r="G1572">
        <f t="shared" si="97"/>
        <v>643.29369678915032</v>
      </c>
      <c r="H1572">
        <v>49.924402667883903</v>
      </c>
      <c r="AL1572">
        <f t="shared" si="98"/>
        <v>124.11409222016292</v>
      </c>
    </row>
    <row r="1573" spans="1:38">
      <c r="A1573">
        <v>471300</v>
      </c>
      <c r="B1573" s="3">
        <v>646</v>
      </c>
      <c r="C1573">
        <v>0.74911225306475904</v>
      </c>
      <c r="D1573">
        <f t="shared" si="96"/>
        <v>1.4982245061295181</v>
      </c>
      <c r="E1573">
        <v>71.609740207074495</v>
      </c>
      <c r="F1573">
        <f t="shared" si="99"/>
        <v>0.13266278605779291</v>
      </c>
      <c r="G1573">
        <f t="shared" si="97"/>
        <v>644.4876618636705</v>
      </c>
      <c r="H1573">
        <v>49.844797647230102</v>
      </c>
      <c r="AL1573">
        <f t="shared" si="98"/>
        <v>124.37063744428305</v>
      </c>
    </row>
    <row r="1574" spans="1:38">
      <c r="A1574">
        <v>471600</v>
      </c>
      <c r="B1574" s="3">
        <v>645</v>
      </c>
      <c r="C1574">
        <v>-4.5924906556512199E-2</v>
      </c>
      <c r="D1574">
        <f t="shared" si="96"/>
        <v>-9.1849813113024398E-2</v>
      </c>
      <c r="E1574">
        <v>71.675303802940505</v>
      </c>
      <c r="F1574">
        <f t="shared" si="99"/>
        <v>6.5563595866009905E-2</v>
      </c>
      <c r="G1574">
        <f t="shared" si="97"/>
        <v>645.0777342264646</v>
      </c>
      <c r="H1574">
        <v>49.819963537392098</v>
      </c>
      <c r="AL1574">
        <f t="shared" si="98"/>
        <v>124.49746328684097</v>
      </c>
    </row>
    <row r="1575" spans="1:38">
      <c r="A1575">
        <v>471900</v>
      </c>
      <c r="B1575" s="3">
        <v>643</v>
      </c>
      <c r="C1575">
        <v>-0.92440566456457496</v>
      </c>
      <c r="D1575">
        <f t="shared" si="96"/>
        <v>-1.8488113291291499</v>
      </c>
      <c r="E1575">
        <v>71.648303986206997</v>
      </c>
      <c r="F1575">
        <f t="shared" si="99"/>
        <v>2.6999816733507487E-2</v>
      </c>
      <c r="G1575">
        <f t="shared" si="97"/>
        <v>644.83473587586298</v>
      </c>
      <c r="H1575">
        <v>49.860460268675602</v>
      </c>
      <c r="AL1575">
        <f t="shared" si="98"/>
        <v>124.44523195170959</v>
      </c>
    </row>
    <row r="1576" spans="1:38">
      <c r="A1576">
        <v>472200</v>
      </c>
      <c r="B1576" s="3">
        <v>643</v>
      </c>
      <c r="C1576">
        <v>-0.63311158618742602</v>
      </c>
      <c r="D1576">
        <f t="shared" si="96"/>
        <v>-1.266223172374852</v>
      </c>
      <c r="E1576">
        <v>71.583568554790304</v>
      </c>
      <c r="F1576">
        <f t="shared" si="99"/>
        <v>6.4735431416693245E-2</v>
      </c>
      <c r="G1576">
        <f t="shared" si="97"/>
        <v>644.25211699311274</v>
      </c>
      <c r="H1576">
        <v>49.920097666904098</v>
      </c>
      <c r="AL1576">
        <f t="shared" si="98"/>
        <v>124.32001817198498</v>
      </c>
    </row>
    <row r="1577" spans="1:38">
      <c r="A1577">
        <v>472500</v>
      </c>
      <c r="B1577" s="3">
        <v>643</v>
      </c>
      <c r="C1577">
        <v>-0.423780097459795</v>
      </c>
      <c r="D1577">
        <f t="shared" si="96"/>
        <v>-0.84756019491959</v>
      </c>
      <c r="E1577">
        <v>71.537052844389606</v>
      </c>
      <c r="F1577">
        <f t="shared" si="99"/>
        <v>4.6515710400697685E-2</v>
      </c>
      <c r="G1577">
        <f t="shared" si="97"/>
        <v>643.83347559950641</v>
      </c>
      <c r="H1577">
        <v>49.960526238758099</v>
      </c>
      <c r="AL1577">
        <f t="shared" si="98"/>
        <v>124.23006081656921</v>
      </c>
    </row>
    <row r="1578" spans="1:38">
      <c r="A1578">
        <v>472800</v>
      </c>
      <c r="B1578" s="3">
        <v>644</v>
      </c>
      <c r="C1578">
        <v>0.11785838384278401</v>
      </c>
      <c r="D1578">
        <f t="shared" si="96"/>
        <v>0.23571676768556801</v>
      </c>
      <c r="E1578">
        <v>71.527797114395796</v>
      </c>
      <c r="F1578">
        <f t="shared" si="99"/>
        <v>9.2557299938107462E-3</v>
      </c>
      <c r="G1578">
        <f t="shared" si="97"/>
        <v>643.75017402956212</v>
      </c>
      <c r="H1578">
        <v>49.970710760705501</v>
      </c>
      <c r="AL1578">
        <f t="shared" si="98"/>
        <v>124.21216254598724</v>
      </c>
    </row>
    <row r="1579" spans="1:38">
      <c r="A1579">
        <v>473100</v>
      </c>
      <c r="B1579" s="3">
        <v>645</v>
      </c>
      <c r="C1579">
        <v>0.44442002499627498</v>
      </c>
      <c r="D1579">
        <f t="shared" si="96"/>
        <v>0.88884004999254995</v>
      </c>
      <c r="E1579">
        <v>71.566337106234698</v>
      </c>
      <c r="F1579">
        <f t="shared" si="99"/>
        <v>3.8539991838902665E-2</v>
      </c>
      <c r="G1579">
        <f t="shared" si="97"/>
        <v>644.09703395611223</v>
      </c>
      <c r="H1579">
        <v>49.947814222754403</v>
      </c>
      <c r="AL1579">
        <f t="shared" si="98"/>
        <v>124.28669256708771</v>
      </c>
    </row>
    <row r="1580" spans="1:38">
      <c r="A1580">
        <v>473400</v>
      </c>
      <c r="B1580" s="3">
        <v>646</v>
      </c>
      <c r="C1580">
        <v>0.62337223913851603</v>
      </c>
      <c r="D1580">
        <f t="shared" si="96"/>
        <v>1.2467444782770321</v>
      </c>
      <c r="E1580">
        <v>71.637677572787595</v>
      </c>
      <c r="F1580">
        <f t="shared" si="99"/>
        <v>7.1340466552896942E-2</v>
      </c>
      <c r="G1580">
        <f t="shared" si="97"/>
        <v>644.73909815508841</v>
      </c>
      <c r="H1580">
        <v>49.905726244012001</v>
      </c>
      <c r="AL1580">
        <f t="shared" si="98"/>
        <v>124.42467624960477</v>
      </c>
    </row>
    <row r="1581" spans="1:38">
      <c r="A1581">
        <v>473700</v>
      </c>
      <c r="B1581" s="3">
        <v>654</v>
      </c>
      <c r="C1581">
        <v>3.4536133660174602</v>
      </c>
      <c r="D1581">
        <f t="shared" si="96"/>
        <v>6.9072267320349203</v>
      </c>
      <c r="E1581">
        <v>71.897587829766394</v>
      </c>
      <c r="F1581">
        <f t="shared" si="99"/>
        <v>0.25991025697879877</v>
      </c>
      <c r="G1581">
        <f t="shared" si="97"/>
        <v>647.07829046789755</v>
      </c>
      <c r="H1581">
        <v>49.738197873124001</v>
      </c>
      <c r="AL1581">
        <f t="shared" si="98"/>
        <v>124.92763534892072</v>
      </c>
    </row>
    <row r="1582" spans="1:38">
      <c r="A1582">
        <v>474000</v>
      </c>
      <c r="B1582" s="3">
        <v>637</v>
      </c>
      <c r="C1582">
        <v>-4.7991923201521303</v>
      </c>
      <c r="D1582">
        <f t="shared" si="96"/>
        <v>-9.5983846403042605</v>
      </c>
      <c r="E1582">
        <v>71.842740628808201</v>
      </c>
      <c r="F1582">
        <f t="shared" si="99"/>
        <v>5.4847200958192843E-2</v>
      </c>
      <c r="G1582">
        <f t="shared" si="97"/>
        <v>646.58466565927381</v>
      </c>
      <c r="H1582">
        <v>49.816372392065603</v>
      </c>
      <c r="AL1582">
        <f t="shared" si="98"/>
        <v>124.8214662115879</v>
      </c>
    </row>
    <row r="1583" spans="1:38">
      <c r="A1583">
        <v>474300</v>
      </c>
      <c r="B1583" s="3">
        <v>644</v>
      </c>
      <c r="C1583">
        <v>-0.20327200877298099</v>
      </c>
      <c r="D1583">
        <f t="shared" si="96"/>
        <v>-0.40654401754596198</v>
      </c>
      <c r="E1583">
        <v>71.599135490786793</v>
      </c>
      <c r="F1583">
        <f t="shared" si="99"/>
        <v>0.24360513802140815</v>
      </c>
      <c r="G1583">
        <f t="shared" si="97"/>
        <v>644.39221941708115</v>
      </c>
      <c r="H1583">
        <v>49.996346164242603</v>
      </c>
      <c r="AL1583">
        <f t="shared" si="98"/>
        <v>124.35012610435012</v>
      </c>
    </row>
    <row r="1584" spans="1:38">
      <c r="A1584">
        <v>474600</v>
      </c>
      <c r="B1584" s="3">
        <v>644</v>
      </c>
      <c r="C1584">
        <v>-0.122067611316062</v>
      </c>
      <c r="D1584">
        <f t="shared" si="96"/>
        <v>-0.244135222632124</v>
      </c>
      <c r="E1584">
        <v>71.581114614573096</v>
      </c>
      <c r="F1584">
        <f t="shared" si="99"/>
        <v>1.8020876213697079E-2</v>
      </c>
      <c r="G1584">
        <f t="shared" si="97"/>
        <v>644.23003153115792</v>
      </c>
      <c r="H1584">
        <v>50.008717368476702</v>
      </c>
      <c r="AL1584">
        <f t="shared" si="98"/>
        <v>124.31527214791947</v>
      </c>
    </row>
    <row r="1585" spans="1:38">
      <c r="A1585">
        <v>474900</v>
      </c>
      <c r="B1585" s="3">
        <v>643</v>
      </c>
      <c r="C1585">
        <v>-0.45961971096703602</v>
      </c>
      <c r="D1585">
        <f t="shared" si="96"/>
        <v>-0.91923942193407204</v>
      </c>
      <c r="E1585">
        <v>71.545020153829299</v>
      </c>
      <c r="F1585">
        <f t="shared" si="99"/>
        <v>3.6094460743797185E-2</v>
      </c>
      <c r="G1585">
        <f t="shared" si="97"/>
        <v>643.90518138446373</v>
      </c>
      <c r="H1585">
        <v>50.032396775292703</v>
      </c>
      <c r="AL1585">
        <f t="shared" si="98"/>
        <v>124.24546800482882</v>
      </c>
    </row>
    <row r="1586" spans="1:38">
      <c r="A1586">
        <v>475200</v>
      </c>
      <c r="B1586" s="3">
        <v>644</v>
      </c>
      <c r="C1586">
        <v>0.141106903529711</v>
      </c>
      <c r="D1586">
        <f t="shared" si="96"/>
        <v>0.28221380705942201</v>
      </c>
      <c r="E1586">
        <v>71.522631039839396</v>
      </c>
      <c r="F1586">
        <f t="shared" si="99"/>
        <v>2.2389113989902398E-2</v>
      </c>
      <c r="G1586">
        <f t="shared" si="97"/>
        <v>643.70367935855461</v>
      </c>
      <c r="H1586">
        <v>50.042886892144899</v>
      </c>
      <c r="AL1586">
        <f t="shared" si="98"/>
        <v>124.20217286568899</v>
      </c>
    </row>
    <row r="1587" spans="1:38">
      <c r="A1587">
        <v>475500</v>
      </c>
      <c r="B1587" s="3">
        <v>646</v>
      </c>
      <c r="C1587">
        <v>0.89565424212446099</v>
      </c>
      <c r="D1587">
        <f t="shared" si="96"/>
        <v>1.791308484248922</v>
      </c>
      <c r="E1587">
        <v>71.577170167990204</v>
      </c>
      <c r="F1587">
        <f t="shared" si="99"/>
        <v>5.4539128150807414E-2</v>
      </c>
      <c r="G1587">
        <f t="shared" si="97"/>
        <v>644.1945315119118</v>
      </c>
      <c r="H1587">
        <v>50.000187738889103</v>
      </c>
      <c r="AL1587">
        <f t="shared" si="98"/>
        <v>124.3076434953732</v>
      </c>
    </row>
    <row r="1588" spans="1:38">
      <c r="A1588">
        <v>475800</v>
      </c>
      <c r="B1588" s="3">
        <v>645</v>
      </c>
      <c r="C1588">
        <v>0.136946563632101</v>
      </c>
      <c r="D1588">
        <f t="shared" si="96"/>
        <v>0.27389312726420201</v>
      </c>
      <c r="E1588">
        <v>71.634667712792904</v>
      </c>
      <c r="F1588">
        <f t="shared" si="99"/>
        <v>5.7497544802700418E-2</v>
      </c>
      <c r="G1588">
        <f t="shared" si="97"/>
        <v>644.71200941513609</v>
      </c>
      <c r="H1588">
        <v>49.962423777480197</v>
      </c>
      <c r="AL1588">
        <f t="shared" si="98"/>
        <v>124.41885410552892</v>
      </c>
    </row>
    <row r="1589" spans="1:38">
      <c r="A1589">
        <v>476100</v>
      </c>
      <c r="B1589" s="3">
        <v>641</v>
      </c>
      <c r="C1589">
        <v>-1.5138234275523901</v>
      </c>
      <c r="D1589">
        <f t="shared" si="96"/>
        <v>-3.0276468551047802</v>
      </c>
      <c r="E1589">
        <v>71.557074515290196</v>
      </c>
      <c r="F1589">
        <f t="shared" si="99"/>
        <v>7.7593197502707767E-2</v>
      </c>
      <c r="G1589">
        <f t="shared" si="97"/>
        <v>644.01367063761177</v>
      </c>
      <c r="H1589">
        <v>50.021154773416598</v>
      </c>
      <c r="AL1589">
        <f t="shared" si="98"/>
        <v>124.26877944280666</v>
      </c>
    </row>
    <row r="1590" spans="1:38">
      <c r="A1590">
        <v>476400</v>
      </c>
      <c r="B1590" s="3">
        <v>644</v>
      </c>
      <c r="C1590">
        <v>0.29639408064127598</v>
      </c>
      <c r="D1590">
        <f t="shared" si="96"/>
        <v>0.59278816128255196</v>
      </c>
      <c r="E1590">
        <v>71.4881177567826</v>
      </c>
      <c r="F1590">
        <f t="shared" si="99"/>
        <v>6.8956758507596305E-2</v>
      </c>
      <c r="G1590">
        <f t="shared" si="97"/>
        <v>643.39305981104337</v>
      </c>
      <c r="H1590">
        <v>50.062779824812701</v>
      </c>
      <c r="AL1590">
        <f t="shared" si="98"/>
        <v>124.13543825510055</v>
      </c>
    </row>
    <row r="1591" spans="1:38">
      <c r="A1591">
        <v>476700</v>
      </c>
      <c r="B1591" s="3">
        <v>647</v>
      </c>
      <c r="C1591">
        <v>1.39263600093649</v>
      </c>
      <c r="D1591">
        <f t="shared" si="96"/>
        <v>2.78527200187298</v>
      </c>
      <c r="E1591">
        <v>71.577837586476306</v>
      </c>
      <c r="F1591">
        <f t="shared" si="99"/>
        <v>8.9719829693706288E-2</v>
      </c>
      <c r="G1591">
        <f t="shared" si="97"/>
        <v>644.20053827828679</v>
      </c>
      <c r="H1591">
        <v>49.993627010651601</v>
      </c>
      <c r="AL1591">
        <f t="shared" si="98"/>
        <v>124.30893429204053</v>
      </c>
    </row>
    <row r="1592" spans="1:38">
      <c r="A1592">
        <v>477000</v>
      </c>
      <c r="B1592" s="3">
        <v>648</v>
      </c>
      <c r="C1592">
        <v>1.2125586575120899</v>
      </c>
      <c r="D1592">
        <f t="shared" si="96"/>
        <v>2.4251173150241798</v>
      </c>
      <c r="E1592">
        <v>71.728965062186006</v>
      </c>
      <c r="F1592">
        <f t="shared" si="99"/>
        <v>0.15112747570969987</v>
      </c>
      <c r="G1592">
        <f t="shared" si="97"/>
        <v>645.56068555967408</v>
      </c>
      <c r="H1592">
        <v>49.892870915161303</v>
      </c>
      <c r="AL1592">
        <f t="shared" si="98"/>
        <v>124.60128402804115</v>
      </c>
    </row>
    <row r="1593" spans="1:38">
      <c r="A1593">
        <v>477300</v>
      </c>
      <c r="B1593" s="3">
        <v>648</v>
      </c>
      <c r="C1593">
        <v>0.65113149557188099</v>
      </c>
      <c r="D1593">
        <f t="shared" si="96"/>
        <v>1.302262991143762</v>
      </c>
      <c r="E1593">
        <v>71.853723574447699</v>
      </c>
      <c r="F1593">
        <f t="shared" si="99"/>
        <v>0.12475851226169254</v>
      </c>
      <c r="G1593">
        <f t="shared" si="97"/>
        <v>646.6835121700293</v>
      </c>
      <c r="H1593">
        <v>49.822164358859702</v>
      </c>
      <c r="AL1593">
        <f t="shared" si="98"/>
        <v>124.84272477300341</v>
      </c>
    </row>
    <row r="1594" spans="1:38">
      <c r="A1594">
        <v>477600</v>
      </c>
      <c r="B1594" s="3">
        <v>646</v>
      </c>
      <c r="C1594">
        <v>-0.51060951274376298</v>
      </c>
      <c r="D1594">
        <f t="shared" si="96"/>
        <v>-1.021219025487526</v>
      </c>
      <c r="E1594">
        <v>71.889670637991102</v>
      </c>
      <c r="F1594">
        <f t="shared" si="99"/>
        <v>3.5947063543403601E-2</v>
      </c>
      <c r="G1594">
        <f t="shared" si="97"/>
        <v>647.00703574191994</v>
      </c>
      <c r="H1594">
        <v>49.8203593692309</v>
      </c>
      <c r="AL1594">
        <f t="shared" si="98"/>
        <v>124.91230875060269</v>
      </c>
    </row>
    <row r="1595" spans="1:38">
      <c r="A1595">
        <v>477900</v>
      </c>
      <c r="B1595" s="3">
        <v>646</v>
      </c>
      <c r="C1595">
        <v>-0.41333175685204898</v>
      </c>
      <c r="D1595">
        <f t="shared" si="96"/>
        <v>-0.82666351370409796</v>
      </c>
      <c r="E1595">
        <v>71.868047693124495</v>
      </c>
      <c r="F1595">
        <f t="shared" si="99"/>
        <v>2.1622944866606986E-2</v>
      </c>
      <c r="G1595">
        <f t="shared" si="97"/>
        <v>646.81242923812044</v>
      </c>
      <c r="H1595">
        <v>49.855980774497198</v>
      </c>
      <c r="AL1595">
        <f t="shared" si="98"/>
        <v>124.87045156051001</v>
      </c>
    </row>
    <row r="1596" spans="1:38">
      <c r="A1596">
        <v>478200</v>
      </c>
      <c r="B1596" s="3">
        <v>647</v>
      </c>
      <c r="C1596">
        <v>5.9374573055573601E-2</v>
      </c>
      <c r="D1596">
        <f t="shared" si="96"/>
        <v>0.1187491461111472</v>
      </c>
      <c r="E1596">
        <v>71.874109327313406</v>
      </c>
      <c r="F1596">
        <f t="shared" si="99"/>
        <v>6.0616341889101477E-3</v>
      </c>
      <c r="G1596">
        <f t="shared" si="97"/>
        <v>646.86698394582061</v>
      </c>
      <c r="H1596">
        <v>49.868253997115097</v>
      </c>
      <c r="AL1596">
        <f t="shared" si="98"/>
        <v>124.88218525410423</v>
      </c>
    </row>
    <row r="1597" spans="1:38">
      <c r="A1597">
        <v>478500</v>
      </c>
      <c r="B1597" s="3">
        <v>646</v>
      </c>
      <c r="C1597">
        <v>-0.43924990850801299</v>
      </c>
      <c r="D1597">
        <f t="shared" si="96"/>
        <v>-0.87849981701602597</v>
      </c>
      <c r="E1597">
        <v>71.873810354715303</v>
      </c>
      <c r="F1597">
        <f t="shared" si="99"/>
        <v>2.9897259810240939E-4</v>
      </c>
      <c r="G1597">
        <f t="shared" si="97"/>
        <v>646.86429319243769</v>
      </c>
      <c r="H1597">
        <v>49.884590907197797</v>
      </c>
      <c r="AL1597">
        <f t="shared" si="98"/>
        <v>124.88160651852046</v>
      </c>
    </row>
    <row r="1598" spans="1:38">
      <c r="A1598">
        <v>478800</v>
      </c>
      <c r="B1598" s="3">
        <v>647</v>
      </c>
      <c r="C1598">
        <v>6.1666370747312599E-2</v>
      </c>
      <c r="D1598">
        <f t="shared" si="96"/>
        <v>0.1233327414946252</v>
      </c>
      <c r="E1598">
        <v>71.873600050877897</v>
      </c>
      <c r="F1598">
        <f t="shared" si="99"/>
        <v>2.1030383740594516E-4</v>
      </c>
      <c r="G1598">
        <f t="shared" si="97"/>
        <v>646.86240045790112</v>
      </c>
      <c r="H1598">
        <v>49.897696659032199</v>
      </c>
      <c r="AL1598">
        <f t="shared" si="98"/>
        <v>124.88119942361865</v>
      </c>
    </row>
    <row r="1599" spans="1:38">
      <c r="A1599">
        <v>479100</v>
      </c>
      <c r="B1599" s="3">
        <v>648</v>
      </c>
      <c r="C1599">
        <v>0.36632393751991799</v>
      </c>
      <c r="D1599">
        <f t="shared" si="96"/>
        <v>0.73264787503983597</v>
      </c>
      <c r="E1599">
        <v>71.917007469772003</v>
      </c>
      <c r="F1599">
        <f t="shared" si="99"/>
        <v>4.3407418894105376E-2</v>
      </c>
      <c r="G1599">
        <f t="shared" si="97"/>
        <v>647.25306722794801</v>
      </c>
      <c r="H1599">
        <v>49.8800932565685</v>
      </c>
      <c r="AL1599">
        <f t="shared" si="98"/>
        <v>124.96523066325892</v>
      </c>
    </row>
    <row r="1600" spans="1:38">
      <c r="A1600">
        <v>479400</v>
      </c>
      <c r="B1600" s="3">
        <v>647</v>
      </c>
      <c r="C1600">
        <v>-0.25025710982465499</v>
      </c>
      <c r="D1600">
        <f t="shared" si="96"/>
        <v>-0.50051421964930998</v>
      </c>
      <c r="E1600">
        <v>71.942919543123594</v>
      </c>
      <c r="F1600">
        <f t="shared" si="99"/>
        <v>2.5912073351591403E-2</v>
      </c>
      <c r="G1600">
        <f t="shared" si="97"/>
        <v>647.48627588811235</v>
      </c>
      <c r="H1600">
        <v>49.877519136115502</v>
      </c>
      <c r="AL1600">
        <f t="shared" si="98"/>
        <v>125.01539839309407</v>
      </c>
    </row>
    <row r="1601" spans="1:38">
      <c r="A1601">
        <v>479700</v>
      </c>
      <c r="B1601" s="3">
        <v>650</v>
      </c>
      <c r="C1601">
        <v>0.95525637608485003</v>
      </c>
      <c r="D1601">
        <f t="shared" si="96"/>
        <v>1.9105127521697001</v>
      </c>
      <c r="E1601">
        <v>72.008344437331303</v>
      </c>
      <c r="F1601">
        <f t="shared" si="99"/>
        <v>6.5424894207708917E-2</v>
      </c>
      <c r="G1601">
        <f t="shared" si="97"/>
        <v>648.07509993598171</v>
      </c>
      <c r="H1601">
        <v>49.846311946909601</v>
      </c>
      <c r="AL1601">
        <f t="shared" si="98"/>
        <v>125.14208340235731</v>
      </c>
    </row>
    <row r="1602" spans="1:38">
      <c r="A1602">
        <v>480000</v>
      </c>
      <c r="B1602" s="3">
        <v>649</v>
      </c>
      <c r="C1602">
        <v>7.7729446694994694E-2</v>
      </c>
      <c r="D1602">
        <f t="shared" ref="D1602:D1665" si="100">C1602*$K$3</f>
        <v>0.15545889338998939</v>
      </c>
      <c r="E1602">
        <v>72.092248221452493</v>
      </c>
      <c r="F1602">
        <f t="shared" si="99"/>
        <v>8.3903784121190483E-2</v>
      </c>
      <c r="G1602">
        <f t="shared" si="97"/>
        <v>648.8302339930724</v>
      </c>
      <c r="H1602">
        <v>49.8088980375503</v>
      </c>
      <c r="AL1602">
        <f t="shared" si="98"/>
        <v>125.30458651473717</v>
      </c>
    </row>
    <row r="1603" spans="1:38">
      <c r="A1603">
        <v>480300</v>
      </c>
      <c r="B1603" s="3">
        <v>648</v>
      </c>
      <c r="C1603">
        <v>-0.46515672637118899</v>
      </c>
      <c r="D1603">
        <f t="shared" si="100"/>
        <v>-0.93031345274237798</v>
      </c>
      <c r="E1603">
        <v>72.101777936580902</v>
      </c>
      <c r="F1603">
        <f t="shared" si="99"/>
        <v>9.5297151284086112E-3</v>
      </c>
      <c r="G1603">
        <f t="shared" ref="G1603:G1666" si="101">E1603*$J$3</f>
        <v>648.91600142922812</v>
      </c>
      <c r="H1603">
        <v>49.8256722992286</v>
      </c>
      <c r="AL1603">
        <f t="shared" ref="AL1603:AL1666" si="102">$AE$26*E1603^2+$AF$26*E1603+$AG$26</f>
        <v>125.32304607368567</v>
      </c>
    </row>
    <row r="1604" spans="1:38">
      <c r="A1604">
        <v>480600</v>
      </c>
      <c r="B1604" s="3">
        <v>647</v>
      </c>
      <c r="C1604">
        <v>-0.77629333798723399</v>
      </c>
      <c r="D1604">
        <f t="shared" si="100"/>
        <v>-1.552586675974468</v>
      </c>
      <c r="E1604">
        <v>72.059810210337204</v>
      </c>
      <c r="F1604">
        <f t="shared" ref="F1604:F1667" si="103">ABS(E1604-E1603)</f>
        <v>4.1967726243697712E-2</v>
      </c>
      <c r="G1604">
        <f t="shared" si="101"/>
        <v>648.53829189303485</v>
      </c>
      <c r="H1604">
        <v>49.874917501963502</v>
      </c>
      <c r="AL1604">
        <f t="shared" si="102"/>
        <v>125.24175636397108</v>
      </c>
    </row>
    <row r="1605" spans="1:38">
      <c r="A1605">
        <v>480900</v>
      </c>
      <c r="B1605" s="3">
        <v>648</v>
      </c>
      <c r="C1605">
        <v>-0.14386886211782901</v>
      </c>
      <c r="D1605">
        <f t="shared" si="100"/>
        <v>-0.28773772423565802</v>
      </c>
      <c r="E1605">
        <v>72.030377544168005</v>
      </c>
      <c r="F1605">
        <f t="shared" si="103"/>
        <v>2.9432666169199706E-2</v>
      </c>
      <c r="G1605">
        <f t="shared" si="101"/>
        <v>648.27339789751204</v>
      </c>
      <c r="H1605">
        <v>49.908704395565302</v>
      </c>
      <c r="AL1605">
        <f t="shared" si="102"/>
        <v>125.18475268095956</v>
      </c>
    </row>
    <row r="1606" spans="1:38">
      <c r="A1606">
        <v>481200</v>
      </c>
      <c r="B1606" s="3">
        <v>648</v>
      </c>
      <c r="C1606">
        <v>-0.14151913920189299</v>
      </c>
      <c r="D1606">
        <f t="shared" si="100"/>
        <v>-0.28303827840378598</v>
      </c>
      <c r="E1606">
        <v>72.029858801268801</v>
      </c>
      <c r="F1606">
        <f t="shared" si="103"/>
        <v>5.1874289920306182E-4</v>
      </c>
      <c r="G1606">
        <f t="shared" si="101"/>
        <v>648.26872921141921</v>
      </c>
      <c r="H1606">
        <v>49.919790017686601</v>
      </c>
      <c r="AL1606">
        <f t="shared" si="102"/>
        <v>125.18374805167241</v>
      </c>
    </row>
    <row r="1607" spans="1:38">
      <c r="A1607">
        <v>481500</v>
      </c>
      <c r="B1607" s="3">
        <v>650</v>
      </c>
      <c r="C1607">
        <v>0.652838149378412</v>
      </c>
      <c r="D1607">
        <f t="shared" si="100"/>
        <v>1.305676298756824</v>
      </c>
      <c r="E1607">
        <v>72.075548288439094</v>
      </c>
      <c r="F1607">
        <f t="shared" si="103"/>
        <v>4.5689487170292864E-2</v>
      </c>
      <c r="G1607">
        <f t="shared" si="101"/>
        <v>648.67993459595186</v>
      </c>
      <c r="H1607">
        <v>49.897408317699799</v>
      </c>
      <c r="AL1607">
        <f t="shared" si="102"/>
        <v>125.27223914800172</v>
      </c>
    </row>
    <row r="1608" spans="1:38">
      <c r="A1608">
        <v>481800</v>
      </c>
      <c r="B1608" s="3">
        <v>651</v>
      </c>
      <c r="C1608">
        <v>0.71648709797656296</v>
      </c>
      <c r="D1608">
        <f t="shared" si="100"/>
        <v>1.4329741959531259</v>
      </c>
      <c r="E1608">
        <v>72.172513502608197</v>
      </c>
      <c r="F1608">
        <f t="shared" si="103"/>
        <v>9.6965214169102865E-2</v>
      </c>
      <c r="G1608">
        <f t="shared" si="101"/>
        <v>649.55262152347382</v>
      </c>
      <c r="H1608">
        <v>49.843955923733297</v>
      </c>
      <c r="AL1608">
        <f t="shared" si="102"/>
        <v>125.46008118598179</v>
      </c>
    </row>
    <row r="1609" spans="1:38">
      <c r="A1609">
        <v>482100</v>
      </c>
      <c r="B1609" s="3">
        <v>649</v>
      </c>
      <c r="C1609">
        <v>-0.458196351743893</v>
      </c>
      <c r="D1609">
        <f t="shared" si="100"/>
        <v>-0.91639270348778601</v>
      </c>
      <c r="E1609">
        <v>72.2113399334402</v>
      </c>
      <c r="F1609">
        <f t="shared" si="103"/>
        <v>3.8826430832003211E-2</v>
      </c>
      <c r="G1609">
        <f t="shared" si="101"/>
        <v>649.90205940096178</v>
      </c>
      <c r="H1609">
        <v>49.837602765377497</v>
      </c>
      <c r="AL1609">
        <f t="shared" si="102"/>
        <v>125.535311577003</v>
      </c>
    </row>
    <row r="1610" spans="1:38">
      <c r="A1610">
        <v>482400</v>
      </c>
      <c r="B1610" s="3">
        <v>649</v>
      </c>
      <c r="C1610">
        <v>-0.37177922628594701</v>
      </c>
      <c r="D1610">
        <f t="shared" si="100"/>
        <v>-0.74355845257189401</v>
      </c>
      <c r="E1610">
        <v>72.192130310922593</v>
      </c>
      <c r="F1610">
        <f t="shared" si="103"/>
        <v>1.9209622517607272E-2</v>
      </c>
      <c r="G1610">
        <f t="shared" si="101"/>
        <v>649.72917279830335</v>
      </c>
      <c r="H1610">
        <v>49.869605482549801</v>
      </c>
      <c r="AL1610">
        <f t="shared" si="102"/>
        <v>125.49808976262216</v>
      </c>
    </row>
    <row r="1611" spans="1:38">
      <c r="A1611">
        <v>482700</v>
      </c>
      <c r="B1611" s="3">
        <v>649</v>
      </c>
      <c r="C1611">
        <v>-0.30071646332804602</v>
      </c>
      <c r="D1611">
        <f t="shared" si="100"/>
        <v>-0.60143292665609205</v>
      </c>
      <c r="E1611">
        <v>72.176339404074596</v>
      </c>
      <c r="F1611">
        <f t="shared" si="103"/>
        <v>1.5790906847996666E-2</v>
      </c>
      <c r="G1611">
        <f t="shared" si="101"/>
        <v>649.58705463667138</v>
      </c>
      <c r="H1611">
        <v>49.895527916717398</v>
      </c>
      <c r="AL1611">
        <f t="shared" si="102"/>
        <v>125.4674938904778</v>
      </c>
    </row>
    <row r="1612" spans="1:38">
      <c r="A1612">
        <v>483000</v>
      </c>
      <c r="B1612" s="3">
        <v>651</v>
      </c>
      <c r="C1612">
        <v>0.54370908764427694</v>
      </c>
      <c r="D1612">
        <f t="shared" si="100"/>
        <v>1.0874181752885539</v>
      </c>
      <c r="E1612">
        <v>72.210903174860306</v>
      </c>
      <c r="F1612">
        <f t="shared" si="103"/>
        <v>3.456377078570938E-2</v>
      </c>
      <c r="G1612">
        <f t="shared" si="101"/>
        <v>649.89812857374272</v>
      </c>
      <c r="H1612">
        <v>49.883424332143598</v>
      </c>
      <c r="AL1612">
        <f t="shared" si="102"/>
        <v>125.53446526118437</v>
      </c>
    </row>
    <row r="1613" spans="1:38">
      <c r="A1613">
        <v>483300</v>
      </c>
      <c r="B1613" s="3">
        <v>650</v>
      </c>
      <c r="C1613">
        <v>-0.142920700618484</v>
      </c>
      <c r="D1613">
        <f t="shared" si="100"/>
        <v>-0.285841401236968</v>
      </c>
      <c r="E1613">
        <v>72.252384513111295</v>
      </c>
      <c r="F1613">
        <f t="shared" si="103"/>
        <v>4.1481338250989097E-2</v>
      </c>
      <c r="G1613">
        <f t="shared" si="101"/>
        <v>650.2714606180017</v>
      </c>
      <c r="H1613">
        <v>49.869993567492997</v>
      </c>
      <c r="AL1613">
        <f t="shared" si="102"/>
        <v>125.61484945751722</v>
      </c>
    </row>
    <row r="1614" spans="1:38">
      <c r="A1614">
        <v>483600</v>
      </c>
      <c r="B1614" s="3">
        <v>650</v>
      </c>
      <c r="C1614">
        <v>-0.164958220926823</v>
      </c>
      <c r="D1614">
        <f t="shared" si="100"/>
        <v>-0.32991644185364599</v>
      </c>
      <c r="E1614">
        <v>72.257278068222305</v>
      </c>
      <c r="F1614">
        <f t="shared" si="103"/>
        <v>4.893555111010528E-3</v>
      </c>
      <c r="G1614">
        <f t="shared" si="101"/>
        <v>650.31550261400071</v>
      </c>
      <c r="H1614">
        <v>49.882036614645699</v>
      </c>
      <c r="AL1614">
        <f t="shared" si="102"/>
        <v>125.62433304800783</v>
      </c>
    </row>
    <row r="1615" spans="1:38">
      <c r="A1615">
        <v>483900</v>
      </c>
      <c r="B1615" s="3">
        <v>650</v>
      </c>
      <c r="C1615">
        <v>-0.17052825149804501</v>
      </c>
      <c r="D1615">
        <f t="shared" si="100"/>
        <v>-0.34105650299609003</v>
      </c>
      <c r="E1615">
        <v>72.258515781041595</v>
      </c>
      <c r="F1615">
        <f t="shared" si="103"/>
        <v>1.237712819289527E-3</v>
      </c>
      <c r="G1615">
        <f t="shared" si="101"/>
        <v>650.3266420293744</v>
      </c>
      <c r="H1615">
        <v>49.8950980556723</v>
      </c>
      <c r="AL1615">
        <f t="shared" si="102"/>
        <v>125.62673172746688</v>
      </c>
    </row>
    <row r="1616" spans="1:38">
      <c r="A1616">
        <v>484200</v>
      </c>
      <c r="B1616" s="3">
        <v>650</v>
      </c>
      <c r="C1616">
        <v>-0.16576846853625801</v>
      </c>
      <c r="D1616">
        <f t="shared" si="100"/>
        <v>-0.33153693707251602</v>
      </c>
      <c r="E1616">
        <v>72.257458100714203</v>
      </c>
      <c r="F1616">
        <f t="shared" si="103"/>
        <v>1.0576803273920632E-3</v>
      </c>
      <c r="G1616">
        <f t="shared" si="101"/>
        <v>650.31712290642781</v>
      </c>
      <c r="H1616">
        <v>49.908158427107502</v>
      </c>
      <c r="AL1616">
        <f t="shared" si="102"/>
        <v>125.62468194925883</v>
      </c>
    </row>
    <row r="1617" spans="1:38">
      <c r="A1617">
        <v>484500</v>
      </c>
      <c r="B1617" s="3">
        <v>649</v>
      </c>
      <c r="C1617">
        <v>-0.54809469957508195</v>
      </c>
      <c r="D1617">
        <f t="shared" si="100"/>
        <v>-1.0961893991501639</v>
      </c>
      <c r="E1617">
        <v>72.231312838531906</v>
      </c>
      <c r="F1617">
        <f t="shared" si="103"/>
        <v>2.6145262182296847E-2</v>
      </c>
      <c r="G1617">
        <f t="shared" si="101"/>
        <v>650.0818155467872</v>
      </c>
      <c r="H1617">
        <v>49.937113155549198</v>
      </c>
      <c r="AL1617">
        <f t="shared" si="102"/>
        <v>125.57401466602468</v>
      </c>
    </row>
    <row r="1618" spans="1:38">
      <c r="A1618">
        <v>484800</v>
      </c>
      <c r="B1618" s="3">
        <v>647</v>
      </c>
      <c r="C1618">
        <v>-1.1499266664644701</v>
      </c>
      <c r="D1618">
        <f t="shared" si="100"/>
        <v>-2.2998533329289401</v>
      </c>
      <c r="E1618">
        <v>72.142838763281901</v>
      </c>
      <c r="F1618">
        <f t="shared" si="103"/>
        <v>8.8474075250005058E-2</v>
      </c>
      <c r="G1618">
        <f t="shared" si="101"/>
        <v>649.28554886953714</v>
      </c>
      <c r="H1618">
        <v>50.005015378958497</v>
      </c>
      <c r="AL1618">
        <f t="shared" si="102"/>
        <v>125.40258912756356</v>
      </c>
    </row>
    <row r="1619" spans="1:38">
      <c r="A1619">
        <v>485100</v>
      </c>
      <c r="B1619" s="3">
        <v>646</v>
      </c>
      <c r="C1619">
        <v>-1.07114033814886</v>
      </c>
      <c r="D1619">
        <f t="shared" si="100"/>
        <v>-2.14228067629772</v>
      </c>
      <c r="E1619">
        <v>72.014222793786502</v>
      </c>
      <c r="F1619">
        <f t="shared" si="103"/>
        <v>0.12861596949539944</v>
      </c>
      <c r="G1619">
        <f t="shared" si="101"/>
        <v>648.12800514407854</v>
      </c>
      <c r="H1619">
        <v>50.091109966165703</v>
      </c>
      <c r="AL1619">
        <f t="shared" si="102"/>
        <v>125.1534671401192</v>
      </c>
    </row>
    <row r="1620" spans="1:38">
      <c r="A1620">
        <v>485400</v>
      </c>
      <c r="B1620" s="3">
        <v>648</v>
      </c>
      <c r="C1620">
        <v>0.208241174972395</v>
      </c>
      <c r="D1620">
        <f t="shared" si="100"/>
        <v>0.41648234994479</v>
      </c>
      <c r="E1620">
        <v>71.952131386442403</v>
      </c>
      <c r="F1620">
        <f t="shared" si="103"/>
        <v>6.209140734409857E-2</v>
      </c>
      <c r="G1620">
        <f t="shared" si="101"/>
        <v>647.5691824779816</v>
      </c>
      <c r="H1620">
        <v>50.120630396874901</v>
      </c>
      <c r="AL1620">
        <f t="shared" si="102"/>
        <v>125.03323416329633</v>
      </c>
    </row>
    <row r="1621" spans="1:38">
      <c r="A1621">
        <v>485700</v>
      </c>
      <c r="B1621" s="3">
        <v>650</v>
      </c>
      <c r="C1621">
        <v>0.98398947618398502</v>
      </c>
      <c r="D1621">
        <f t="shared" si="100"/>
        <v>1.96797895236797</v>
      </c>
      <c r="E1621">
        <v>72.001962790243496</v>
      </c>
      <c r="F1621">
        <f t="shared" si="103"/>
        <v>4.9831403801093188E-2</v>
      </c>
      <c r="G1621">
        <f t="shared" si="101"/>
        <v>648.01766511219148</v>
      </c>
      <c r="H1621">
        <v>50.0718220974586</v>
      </c>
      <c r="AL1621">
        <f t="shared" si="102"/>
        <v>125.1297252453669</v>
      </c>
    </row>
    <row r="1622" spans="1:38">
      <c r="A1622">
        <v>486000</v>
      </c>
      <c r="B1622" s="3">
        <v>649</v>
      </c>
      <c r="C1622">
        <v>0.233952879574615</v>
      </c>
      <c r="D1622">
        <f t="shared" si="100"/>
        <v>0.46790575914922999</v>
      </c>
      <c r="E1622">
        <v>72.057533479296296</v>
      </c>
      <c r="F1622">
        <f t="shared" si="103"/>
        <v>5.5570689052800049E-2</v>
      </c>
      <c r="G1622">
        <f t="shared" si="101"/>
        <v>648.51780131366672</v>
      </c>
      <c r="H1622">
        <v>50.026818348719402</v>
      </c>
      <c r="AL1622">
        <f t="shared" si="102"/>
        <v>125.23734672688397</v>
      </c>
    </row>
    <row r="1623" spans="1:38">
      <c r="A1623">
        <v>486300</v>
      </c>
      <c r="B1623" s="3">
        <v>647</v>
      </c>
      <c r="C1623">
        <v>-0.63116081062987095</v>
      </c>
      <c r="D1623">
        <f t="shared" si="100"/>
        <v>-1.2623216212597419</v>
      </c>
      <c r="E1623">
        <v>72.027563403631206</v>
      </c>
      <c r="F1623">
        <f t="shared" si="103"/>
        <v>2.997007566509069E-2</v>
      </c>
      <c r="G1623">
        <f t="shared" si="101"/>
        <v>648.24807063268088</v>
      </c>
      <c r="H1623">
        <v>50.044984550752602</v>
      </c>
      <c r="AL1623">
        <f t="shared" si="102"/>
        <v>125.17930266283639</v>
      </c>
    </row>
    <row r="1624" spans="1:38">
      <c r="A1624">
        <v>486600</v>
      </c>
      <c r="B1624" s="3">
        <v>651</v>
      </c>
      <c r="C1624">
        <v>1.22629177209016</v>
      </c>
      <c r="D1624">
        <f t="shared" si="100"/>
        <v>2.4525835441803201</v>
      </c>
      <c r="E1624">
        <v>72.059219172606703</v>
      </c>
      <c r="F1624">
        <f t="shared" si="103"/>
        <v>3.1655768975497267E-2</v>
      </c>
      <c r="G1624">
        <f t="shared" si="101"/>
        <v>648.53297255346035</v>
      </c>
      <c r="H1624">
        <v>50.015999479262199</v>
      </c>
      <c r="AL1624">
        <f t="shared" si="102"/>
        <v>125.24061162246093</v>
      </c>
    </row>
    <row r="1625" spans="1:38">
      <c r="A1625">
        <v>486900</v>
      </c>
      <c r="B1625" s="3">
        <v>648</v>
      </c>
      <c r="C1625">
        <v>-0.44309872701393999</v>
      </c>
      <c r="D1625">
        <f t="shared" si="100"/>
        <v>-0.88619745402787997</v>
      </c>
      <c r="E1625">
        <v>72.096882886183806</v>
      </c>
      <c r="F1625">
        <f t="shared" si="103"/>
        <v>3.7663713577103408E-2</v>
      </c>
      <c r="G1625">
        <f t="shared" si="101"/>
        <v>648.87194597565428</v>
      </c>
      <c r="H1625">
        <v>49.990784244213501</v>
      </c>
      <c r="AL1625">
        <f t="shared" si="102"/>
        <v>125.3135640375056</v>
      </c>
    </row>
    <row r="1626" spans="1:38">
      <c r="A1626">
        <v>487200</v>
      </c>
      <c r="B1626" s="3">
        <v>649</v>
      </c>
      <c r="C1626">
        <v>0.124865041379931</v>
      </c>
      <c r="D1626">
        <f t="shared" si="100"/>
        <v>0.249730082759862</v>
      </c>
      <c r="E1626">
        <v>72.081767057033503</v>
      </c>
      <c r="F1626">
        <f t="shared" si="103"/>
        <v>1.5115829150303739E-2</v>
      </c>
      <c r="G1626">
        <f t="shared" si="101"/>
        <v>648.73590351330154</v>
      </c>
      <c r="H1626">
        <v>50.0013788380572</v>
      </c>
      <c r="AL1626">
        <f t="shared" si="102"/>
        <v>125.2842845618909</v>
      </c>
    </row>
    <row r="1627" spans="1:38">
      <c r="A1627">
        <v>487500</v>
      </c>
      <c r="B1627" s="3">
        <v>651</v>
      </c>
      <c r="C1627">
        <v>0.86107431102298004</v>
      </c>
      <c r="D1627">
        <f t="shared" si="100"/>
        <v>1.7221486220459601</v>
      </c>
      <c r="E1627">
        <v>72.140381044125903</v>
      </c>
      <c r="F1627">
        <f t="shared" si="103"/>
        <v>5.8613987092400066E-2</v>
      </c>
      <c r="G1627">
        <f t="shared" si="101"/>
        <v>649.26342939713311</v>
      </c>
      <c r="H1627">
        <v>49.960721949698197</v>
      </c>
      <c r="AL1627">
        <f t="shared" si="102"/>
        <v>125.39782775533216</v>
      </c>
    </row>
    <row r="1628" spans="1:38">
      <c r="A1628">
        <v>487800</v>
      </c>
      <c r="B1628" s="3">
        <v>651</v>
      </c>
      <c r="C1628">
        <v>0.48587745642084601</v>
      </c>
      <c r="D1628">
        <f t="shared" si="100"/>
        <v>0.97175491284169202</v>
      </c>
      <c r="E1628">
        <v>72.223760569758099</v>
      </c>
      <c r="F1628">
        <f t="shared" si="103"/>
        <v>8.3379525632196305E-2</v>
      </c>
      <c r="G1628">
        <f t="shared" si="101"/>
        <v>650.01384512782283</v>
      </c>
      <c r="H1628">
        <v>49.909520466798703</v>
      </c>
      <c r="AL1628">
        <f t="shared" si="102"/>
        <v>125.5593797589618</v>
      </c>
    </row>
    <row r="1629" spans="1:38">
      <c r="A1629">
        <v>488100</v>
      </c>
      <c r="B1629" s="3">
        <v>654</v>
      </c>
      <c r="C1629">
        <v>1.41163083417878</v>
      </c>
      <c r="D1629">
        <f t="shared" si="100"/>
        <v>2.82326166835756</v>
      </c>
      <c r="E1629">
        <v>72.351354440294699</v>
      </c>
      <c r="F1629">
        <f t="shared" si="103"/>
        <v>0.12759387053660021</v>
      </c>
      <c r="G1629">
        <f t="shared" si="101"/>
        <v>651.16218996265229</v>
      </c>
      <c r="H1629">
        <v>49.832819953885398</v>
      </c>
      <c r="AL1629">
        <f t="shared" si="102"/>
        <v>125.80667799236508</v>
      </c>
    </row>
    <row r="1630" spans="1:38">
      <c r="A1630">
        <v>488400</v>
      </c>
      <c r="B1630" s="3">
        <v>652</v>
      </c>
      <c r="C1630">
        <v>-5.2806951836836799E-2</v>
      </c>
      <c r="D1630">
        <f t="shared" si="100"/>
        <v>-0.1056139036736736</v>
      </c>
      <c r="E1630">
        <v>72.454574205991705</v>
      </c>
      <c r="F1630">
        <f t="shared" si="103"/>
        <v>0.10321976569700553</v>
      </c>
      <c r="G1630">
        <f t="shared" si="101"/>
        <v>652.0911678539253</v>
      </c>
      <c r="H1630">
        <v>49.784571654139697</v>
      </c>
      <c r="AL1630">
        <f t="shared" si="102"/>
        <v>126.00680481368525</v>
      </c>
    </row>
    <row r="1631" spans="1:38">
      <c r="A1631">
        <v>488700</v>
      </c>
      <c r="B1631" s="3">
        <v>650</v>
      </c>
      <c r="C1631">
        <v>-0.95086940169120104</v>
      </c>
      <c r="D1631">
        <f t="shared" si="100"/>
        <v>-1.9017388033824021</v>
      </c>
      <c r="E1631">
        <v>72.431922286751998</v>
      </c>
      <c r="F1631">
        <f t="shared" si="103"/>
        <v>2.2651919239706331E-2</v>
      </c>
      <c r="G1631">
        <f t="shared" si="101"/>
        <v>651.88730058076794</v>
      </c>
      <c r="H1631">
        <v>49.826416306533702</v>
      </c>
      <c r="AL1631">
        <f t="shared" si="102"/>
        <v>125.96288098310281</v>
      </c>
    </row>
    <row r="1632" spans="1:38">
      <c r="A1632">
        <v>489000</v>
      </c>
      <c r="B1632" s="3">
        <v>652</v>
      </c>
      <c r="C1632">
        <v>0.11577063484497099</v>
      </c>
      <c r="D1632">
        <f t="shared" si="100"/>
        <v>0.23154126968994199</v>
      </c>
      <c r="E1632">
        <v>72.417100799640295</v>
      </c>
      <c r="F1632">
        <f t="shared" si="103"/>
        <v>1.4821487111703391E-2</v>
      </c>
      <c r="G1632">
        <f t="shared" si="101"/>
        <v>651.75390719676261</v>
      </c>
      <c r="H1632">
        <v>49.855539893308503</v>
      </c>
      <c r="AL1632">
        <f t="shared" si="102"/>
        <v>125.93414259282794</v>
      </c>
    </row>
    <row r="1633" spans="1:38">
      <c r="A1633">
        <v>489300</v>
      </c>
      <c r="B1633" s="3">
        <v>654</v>
      </c>
      <c r="C1633">
        <v>0.76626372040230495</v>
      </c>
      <c r="D1633">
        <f t="shared" si="100"/>
        <v>1.5325274408046099</v>
      </c>
      <c r="E1633">
        <v>72.494765197384893</v>
      </c>
      <c r="F1633">
        <f t="shared" si="103"/>
        <v>7.7664397744598546E-2</v>
      </c>
      <c r="G1633">
        <f t="shared" si="101"/>
        <v>652.45288677646408</v>
      </c>
      <c r="H1633">
        <v>49.819194632402201</v>
      </c>
      <c r="AL1633">
        <f t="shared" si="102"/>
        <v>126.08474565369416</v>
      </c>
    </row>
    <row r="1634" spans="1:38">
      <c r="A1634">
        <v>489600</v>
      </c>
      <c r="B1634" s="3">
        <v>653</v>
      </c>
      <c r="C1634">
        <v>-5.0317036506713098E-2</v>
      </c>
      <c r="D1634">
        <f t="shared" si="100"/>
        <v>-0.1006340730134262</v>
      </c>
      <c r="E1634">
        <v>72.565122713838093</v>
      </c>
      <c r="F1634">
        <f t="shared" si="103"/>
        <v>7.0357516453199764E-2</v>
      </c>
      <c r="G1634">
        <f t="shared" si="101"/>
        <v>653.08610442454278</v>
      </c>
      <c r="H1634">
        <v>49.793913775376801</v>
      </c>
      <c r="AL1634">
        <f t="shared" si="102"/>
        <v>126.22121001902134</v>
      </c>
    </row>
    <row r="1635" spans="1:38">
      <c r="A1635">
        <v>489900</v>
      </c>
      <c r="B1635" s="3">
        <v>652</v>
      </c>
      <c r="C1635">
        <v>-0.55026663561269995</v>
      </c>
      <c r="D1635">
        <f t="shared" si="100"/>
        <v>-1.1005332712253999</v>
      </c>
      <c r="E1635">
        <v>72.565111549739001</v>
      </c>
      <c r="F1635">
        <f t="shared" si="103"/>
        <v>1.1164099092297874E-5</v>
      </c>
      <c r="G1635">
        <f t="shared" si="101"/>
        <v>653.08600394765097</v>
      </c>
      <c r="H1635">
        <v>49.818835490559898</v>
      </c>
      <c r="AL1635">
        <f t="shared" si="102"/>
        <v>126.22118836300832</v>
      </c>
    </row>
    <row r="1636" spans="1:38">
      <c r="A1636">
        <v>490200</v>
      </c>
      <c r="B1636" s="3">
        <v>651</v>
      </c>
      <c r="C1636">
        <v>-0.83139460287310996</v>
      </c>
      <c r="D1636">
        <f t="shared" si="100"/>
        <v>-1.6627892057462199</v>
      </c>
      <c r="E1636">
        <v>72.516475509568494</v>
      </c>
      <c r="F1636">
        <f t="shared" si="103"/>
        <v>4.8636040170507044E-2</v>
      </c>
      <c r="G1636">
        <f t="shared" si="101"/>
        <v>652.64827958611647</v>
      </c>
      <c r="H1636">
        <v>49.8734335422984</v>
      </c>
      <c r="AL1636">
        <f t="shared" si="102"/>
        <v>126.12685155524996</v>
      </c>
    </row>
    <row r="1637" spans="1:38">
      <c r="A1637">
        <v>490500</v>
      </c>
      <c r="B1637" s="3">
        <v>650</v>
      </c>
      <c r="C1637">
        <v>-0.96436276262958998</v>
      </c>
      <c r="D1637">
        <f t="shared" si="100"/>
        <v>-1.92872552525918</v>
      </c>
      <c r="E1637">
        <v>72.434917157910903</v>
      </c>
      <c r="F1637">
        <f t="shared" si="103"/>
        <v>8.1558351657591288E-2</v>
      </c>
      <c r="G1637">
        <f t="shared" si="101"/>
        <v>651.91425442119817</v>
      </c>
      <c r="H1637">
        <v>49.943661636085999</v>
      </c>
      <c r="AL1637">
        <f t="shared" si="102"/>
        <v>125.9686880987003</v>
      </c>
    </row>
    <row r="1638" spans="1:38">
      <c r="A1638">
        <v>490800</v>
      </c>
      <c r="B1638" s="3">
        <v>652</v>
      </c>
      <c r="C1638">
        <v>0.180124370637292</v>
      </c>
      <c r="D1638">
        <f t="shared" si="100"/>
        <v>0.36024874127458401</v>
      </c>
      <c r="E1638">
        <v>72.402800655515307</v>
      </c>
      <c r="F1638">
        <f t="shared" si="103"/>
        <v>3.2116502395595603E-2</v>
      </c>
      <c r="G1638">
        <f t="shared" si="101"/>
        <v>651.62520589963776</v>
      </c>
      <c r="H1638">
        <v>49.970559021529198</v>
      </c>
      <c r="AL1638">
        <f t="shared" si="102"/>
        <v>125.90641628783912</v>
      </c>
    </row>
    <row r="1639" spans="1:38">
      <c r="A1639">
        <v>491100</v>
      </c>
      <c r="B1639" s="3">
        <v>652</v>
      </c>
      <c r="C1639">
        <v>8.8723578882078796E-2</v>
      </c>
      <c r="D1639">
        <f t="shared" si="100"/>
        <v>0.17744715776415759</v>
      </c>
      <c r="E1639">
        <v>72.423117703804493</v>
      </c>
      <c r="F1639">
        <f t="shared" si="103"/>
        <v>2.0317048289186346E-2</v>
      </c>
      <c r="G1639">
        <f t="shared" si="101"/>
        <v>651.8080593342404</v>
      </c>
      <c r="H1639">
        <v>49.960387197097603</v>
      </c>
      <c r="AL1639">
        <f t="shared" si="102"/>
        <v>125.94580902296057</v>
      </c>
    </row>
    <row r="1640" spans="1:38">
      <c r="A1640">
        <v>491400</v>
      </c>
      <c r="B1640" s="3">
        <v>651</v>
      </c>
      <c r="C1640">
        <v>-0.36512759948106699</v>
      </c>
      <c r="D1640">
        <f t="shared" si="100"/>
        <v>-0.73025519896213398</v>
      </c>
      <c r="E1640">
        <v>72.412866007694603</v>
      </c>
      <c r="F1640">
        <f t="shared" si="103"/>
        <v>1.0251696109889963E-2</v>
      </c>
      <c r="G1640">
        <f t="shared" si="101"/>
        <v>651.71579406925139</v>
      </c>
      <c r="H1640">
        <v>49.972558117763299</v>
      </c>
      <c r="AL1640">
        <f t="shared" si="102"/>
        <v>125.92593170246148</v>
      </c>
    </row>
    <row r="1641" spans="1:38">
      <c r="A1641">
        <v>491700</v>
      </c>
      <c r="B1641" s="3">
        <v>653</v>
      </c>
      <c r="C1641">
        <v>0.55315536260362796</v>
      </c>
      <c r="D1641">
        <f t="shared" si="100"/>
        <v>1.1063107252072559</v>
      </c>
      <c r="E1641">
        <v>72.431014444995398</v>
      </c>
      <c r="F1641">
        <f t="shared" si="103"/>
        <v>1.814843730079474E-2</v>
      </c>
      <c r="G1641">
        <f t="shared" si="101"/>
        <v>651.8791300049586</v>
      </c>
      <c r="H1641">
        <v>49.9623659850431</v>
      </c>
      <c r="AL1641">
        <f t="shared" si="102"/>
        <v>125.96112066998295</v>
      </c>
    </row>
    <row r="1642" spans="1:38">
      <c r="A1642">
        <v>492000</v>
      </c>
      <c r="B1642" s="3">
        <v>650</v>
      </c>
      <c r="C1642">
        <v>-0.87509132665381695</v>
      </c>
      <c r="D1642">
        <f t="shared" si="100"/>
        <v>-1.7501826533076339</v>
      </c>
      <c r="E1642">
        <v>72.415086729718496</v>
      </c>
      <c r="F1642">
        <f t="shared" si="103"/>
        <v>1.5927715276902177E-2</v>
      </c>
      <c r="G1642">
        <f t="shared" si="101"/>
        <v>651.73578056746646</v>
      </c>
      <c r="H1642">
        <v>49.979357179277898</v>
      </c>
      <c r="AL1642">
        <f t="shared" si="102"/>
        <v>125.93023747471997</v>
      </c>
    </row>
    <row r="1643" spans="1:38">
      <c r="A1643">
        <v>492300</v>
      </c>
      <c r="B1643" s="3">
        <v>650</v>
      </c>
      <c r="C1643">
        <v>-0.53158901693398797</v>
      </c>
      <c r="D1643">
        <f t="shared" si="100"/>
        <v>-1.0631780338679759</v>
      </c>
      <c r="E1643">
        <v>72.338746643271804</v>
      </c>
      <c r="F1643">
        <f t="shared" si="103"/>
        <v>7.6340086446691657E-2</v>
      </c>
      <c r="G1643">
        <f t="shared" si="101"/>
        <v>651.0487197894463</v>
      </c>
      <c r="H1643">
        <v>50.032971639035502</v>
      </c>
      <c r="AL1643">
        <f t="shared" si="102"/>
        <v>125.78223773614452</v>
      </c>
    </row>
    <row r="1644" spans="1:38">
      <c r="A1644">
        <v>492600</v>
      </c>
      <c r="B1644" s="3">
        <v>653</v>
      </c>
      <c r="C1644">
        <v>0.885028351966477</v>
      </c>
      <c r="D1644">
        <f t="shared" si="100"/>
        <v>1.770056703932954</v>
      </c>
      <c r="E1644">
        <v>72.357265353737901</v>
      </c>
      <c r="F1644">
        <f t="shared" si="103"/>
        <v>1.8518710466096877E-2</v>
      </c>
      <c r="G1644">
        <f t="shared" si="101"/>
        <v>651.21538818364115</v>
      </c>
      <c r="H1644">
        <v>50.014776158424098</v>
      </c>
      <c r="AL1644">
        <f t="shared" si="102"/>
        <v>125.81813663774192</v>
      </c>
    </row>
    <row r="1645" spans="1:38">
      <c r="A1645">
        <v>492900</v>
      </c>
      <c r="B1645" s="3">
        <v>652</v>
      </c>
      <c r="C1645">
        <v>0.140552590761579</v>
      </c>
      <c r="D1645">
        <f t="shared" si="100"/>
        <v>0.281105181523158</v>
      </c>
      <c r="E1645">
        <v>72.411604158441605</v>
      </c>
      <c r="F1645">
        <f t="shared" si="103"/>
        <v>5.4338804703704113E-2</v>
      </c>
      <c r="G1645">
        <f t="shared" si="101"/>
        <v>651.70443742597445</v>
      </c>
      <c r="H1645">
        <v>49.977227612239297</v>
      </c>
      <c r="AL1645">
        <f t="shared" si="102"/>
        <v>125.92348510765594</v>
      </c>
    </row>
    <row r="1646" spans="1:38">
      <c r="A1646">
        <v>493200</v>
      </c>
      <c r="B1646" s="3">
        <v>652</v>
      </c>
      <c r="C1646">
        <v>6.9217018786209505E-2</v>
      </c>
      <c r="D1646">
        <f t="shared" si="100"/>
        <v>0.13843403757241901</v>
      </c>
      <c r="E1646">
        <v>72.427452258752794</v>
      </c>
      <c r="F1646">
        <f t="shared" si="103"/>
        <v>1.5848100311188773E-2</v>
      </c>
      <c r="G1646">
        <f t="shared" si="101"/>
        <v>651.84707032877509</v>
      </c>
      <c r="H1646">
        <v>49.969298966167898</v>
      </c>
      <c r="AL1646">
        <f t="shared" si="102"/>
        <v>125.95421360621617</v>
      </c>
    </row>
    <row r="1647" spans="1:38">
      <c r="A1647">
        <v>493500</v>
      </c>
      <c r="B1647" s="3">
        <v>650</v>
      </c>
      <c r="C1647">
        <v>-0.764488929686303</v>
      </c>
      <c r="D1647">
        <f t="shared" si="100"/>
        <v>-1.528977859372606</v>
      </c>
      <c r="E1647">
        <v>72.390506485792102</v>
      </c>
      <c r="F1647">
        <f t="shared" si="103"/>
        <v>3.6945772960692125E-2</v>
      </c>
      <c r="G1647">
        <f t="shared" si="101"/>
        <v>651.51455837212893</v>
      </c>
      <c r="H1647">
        <v>49.998945222805901</v>
      </c>
      <c r="AL1647">
        <f t="shared" si="102"/>
        <v>125.88258028850002</v>
      </c>
    </row>
    <row r="1648" spans="1:38">
      <c r="A1648">
        <v>493800</v>
      </c>
      <c r="B1648" s="3">
        <v>650</v>
      </c>
      <c r="C1648">
        <v>-0.45386295176812702</v>
      </c>
      <c r="D1648">
        <f t="shared" si="100"/>
        <v>-0.90772590353625404</v>
      </c>
      <c r="E1648">
        <v>72.321475286052802</v>
      </c>
      <c r="F1648">
        <f t="shared" si="103"/>
        <v>6.9031199739299609E-2</v>
      </c>
      <c r="G1648">
        <f t="shared" si="101"/>
        <v>650.89327757447518</v>
      </c>
      <c r="H1648">
        <v>50.045339118457797</v>
      </c>
      <c r="AL1648">
        <f t="shared" si="102"/>
        <v>125.74875866225055</v>
      </c>
    </row>
    <row r="1649" spans="1:38">
      <c r="A1649">
        <v>494100</v>
      </c>
      <c r="B1649" s="3">
        <v>650</v>
      </c>
      <c r="C1649">
        <v>-0.240971023956186</v>
      </c>
      <c r="D1649">
        <f t="shared" si="100"/>
        <v>-0.481942047912372</v>
      </c>
      <c r="E1649">
        <v>72.274168452938</v>
      </c>
      <c r="F1649">
        <f t="shared" si="103"/>
        <v>4.7306833114802771E-2</v>
      </c>
      <c r="G1649">
        <f t="shared" si="101"/>
        <v>650.46751607644205</v>
      </c>
      <c r="H1649">
        <v>50.071682708881703</v>
      </c>
      <c r="AL1649">
        <f t="shared" si="102"/>
        <v>125.65706727779654</v>
      </c>
    </row>
    <row r="1650" spans="1:38">
      <c r="A1650">
        <v>494400</v>
      </c>
      <c r="B1650" s="3">
        <v>651</v>
      </c>
      <c r="C1650">
        <v>0.29466423192702101</v>
      </c>
      <c r="D1650">
        <f t="shared" si="100"/>
        <v>0.58932846385404203</v>
      </c>
      <c r="E1650">
        <v>72.266246512906804</v>
      </c>
      <c r="F1650">
        <f t="shared" si="103"/>
        <v>7.9219400311956178E-3</v>
      </c>
      <c r="G1650">
        <f t="shared" si="101"/>
        <v>650.39621861616126</v>
      </c>
      <c r="H1650">
        <v>50.0679111245977</v>
      </c>
      <c r="AL1650">
        <f t="shared" si="102"/>
        <v>125.64171403871104</v>
      </c>
    </row>
    <row r="1651" spans="1:38">
      <c r="A1651">
        <v>494700</v>
      </c>
      <c r="B1651" s="3">
        <v>651</v>
      </c>
      <c r="C1651">
        <v>0.216546446031053</v>
      </c>
      <c r="D1651">
        <f t="shared" si="100"/>
        <v>0.43309289206210599</v>
      </c>
      <c r="E1651">
        <v>72.283608523264206</v>
      </c>
      <c r="F1651">
        <f t="shared" si="103"/>
        <v>1.7362010357402369E-2</v>
      </c>
      <c r="G1651">
        <f t="shared" si="101"/>
        <v>650.55247670937786</v>
      </c>
      <c r="H1651">
        <v>50.048277100910497</v>
      </c>
      <c r="AL1651">
        <f t="shared" si="102"/>
        <v>125.67536323222956</v>
      </c>
    </row>
    <row r="1652" spans="1:38">
      <c r="A1652">
        <v>495000</v>
      </c>
      <c r="B1652" s="3">
        <v>659</v>
      </c>
      <c r="C1652">
        <v>3.3039045033033099</v>
      </c>
      <c r="D1652">
        <f t="shared" si="100"/>
        <v>6.6078090066066197</v>
      </c>
      <c r="E1652">
        <v>72.486380911070995</v>
      </c>
      <c r="F1652">
        <f t="shared" si="103"/>
        <v>0.20277238780678886</v>
      </c>
      <c r="G1652">
        <f t="shared" si="101"/>
        <v>652.37742819963898</v>
      </c>
      <c r="H1652">
        <v>49.901634926424997</v>
      </c>
      <c r="AL1652">
        <f t="shared" si="102"/>
        <v>126.06848555061917</v>
      </c>
    </row>
    <row r="1653" spans="1:38">
      <c r="A1653">
        <v>495300</v>
      </c>
      <c r="B1653" s="3">
        <v>678</v>
      </c>
      <c r="C1653">
        <v>9.3741058490057299</v>
      </c>
      <c r="D1653">
        <f t="shared" si="100"/>
        <v>18.74821169801146</v>
      </c>
      <c r="E1653">
        <v>73.248481216240904</v>
      </c>
      <c r="F1653">
        <f t="shared" si="103"/>
        <v>0.76210030516990912</v>
      </c>
      <c r="G1653">
        <f t="shared" si="101"/>
        <v>659.2363309461681</v>
      </c>
      <c r="H1653">
        <v>49.388916232658801</v>
      </c>
      <c r="AL1653">
        <f t="shared" si="102"/>
        <v>127.54814802046411</v>
      </c>
    </row>
    <row r="1654" spans="1:38">
      <c r="A1654">
        <v>495600</v>
      </c>
      <c r="B1654" s="3">
        <v>681</v>
      </c>
      <c r="C1654">
        <v>6.3829051142842399</v>
      </c>
      <c r="D1654">
        <f t="shared" si="100"/>
        <v>12.76581022856848</v>
      </c>
      <c r="E1654">
        <v>74.246527938207194</v>
      </c>
      <c r="F1654">
        <f t="shared" si="103"/>
        <v>0.99804672196628985</v>
      </c>
      <c r="G1654">
        <f t="shared" si="101"/>
        <v>668.21875144386479</v>
      </c>
      <c r="H1654">
        <v>48.784614085571199</v>
      </c>
      <c r="AL1654">
        <f t="shared" si="102"/>
        <v>129.49105176636903</v>
      </c>
    </row>
    <row r="1655" spans="1:38">
      <c r="A1655">
        <v>495900</v>
      </c>
      <c r="B1655" s="3">
        <v>684</v>
      </c>
      <c r="C1655">
        <v>4.2488728151244404</v>
      </c>
      <c r="D1655">
        <f t="shared" si="100"/>
        <v>8.4977456302488807</v>
      </c>
      <c r="E1655">
        <v>75.054046818796493</v>
      </c>
      <c r="F1655">
        <f t="shared" si="103"/>
        <v>0.80751888058929921</v>
      </c>
      <c r="G1655">
        <f t="shared" si="101"/>
        <v>675.4864213691684</v>
      </c>
      <c r="H1655">
        <v>48.377402012810997</v>
      </c>
      <c r="AL1655">
        <f t="shared" si="102"/>
        <v>131.06731775600406</v>
      </c>
    </row>
    <row r="1656" spans="1:38">
      <c r="A1656">
        <v>496200</v>
      </c>
      <c r="B1656" s="3">
        <v>662</v>
      </c>
      <c r="C1656">
        <v>-7.13365221075395</v>
      </c>
      <c r="D1656">
        <f t="shared" si="100"/>
        <v>-14.2673044215079</v>
      </c>
      <c r="E1656">
        <v>75.139133575626403</v>
      </c>
      <c r="F1656">
        <f t="shared" si="103"/>
        <v>8.5086756829909405E-2</v>
      </c>
      <c r="G1656">
        <f t="shared" si="101"/>
        <v>676.2522021806376</v>
      </c>
      <c r="H1656">
        <v>48.524548015155702</v>
      </c>
      <c r="AL1656">
        <f t="shared" si="102"/>
        <v>131.23362807157639</v>
      </c>
    </row>
    <row r="1657" spans="1:38">
      <c r="A1657">
        <v>496500</v>
      </c>
      <c r="B1657" s="3">
        <v>650</v>
      </c>
      <c r="C1657">
        <v>-9.9000986641869595</v>
      </c>
      <c r="D1657">
        <f t="shared" si="100"/>
        <v>-19.800197328373919</v>
      </c>
      <c r="E1657">
        <v>74.420566906469105</v>
      </c>
      <c r="F1657">
        <f t="shared" si="103"/>
        <v>0.71856666915729761</v>
      </c>
      <c r="G1657">
        <f t="shared" si="101"/>
        <v>669.78510215822189</v>
      </c>
      <c r="H1657">
        <v>49.1945166451912</v>
      </c>
      <c r="AL1657">
        <f t="shared" si="102"/>
        <v>129.83045106622183</v>
      </c>
    </row>
    <row r="1658" spans="1:38">
      <c r="A1658">
        <v>496800</v>
      </c>
      <c r="B1658" s="3">
        <v>650</v>
      </c>
      <c r="C1658">
        <v>-6.3955630552395002</v>
      </c>
      <c r="D1658">
        <f t="shared" si="100"/>
        <v>-12.791126110479</v>
      </c>
      <c r="E1658">
        <v>73.641781764063893</v>
      </c>
      <c r="F1658">
        <f t="shared" si="103"/>
        <v>0.77878514240521213</v>
      </c>
      <c r="G1658">
        <f t="shared" si="101"/>
        <v>662.77603587657507</v>
      </c>
      <c r="H1658">
        <v>49.816398269727998</v>
      </c>
      <c r="AL1658">
        <f t="shared" si="102"/>
        <v>128.31309305829484</v>
      </c>
    </row>
    <row r="1659" spans="1:38">
      <c r="A1659">
        <v>497100</v>
      </c>
      <c r="B1659" s="3">
        <v>651</v>
      </c>
      <c r="C1659">
        <v>-3.5228330800270702</v>
      </c>
      <c r="D1659">
        <f t="shared" si="100"/>
        <v>-7.0456661600541404</v>
      </c>
      <c r="E1659">
        <v>73.1145336459643</v>
      </c>
      <c r="F1659">
        <f t="shared" si="103"/>
        <v>0.52724811809959249</v>
      </c>
      <c r="G1659">
        <f t="shared" si="101"/>
        <v>658.03080281367875</v>
      </c>
      <c r="H1659">
        <v>50.192724222606699</v>
      </c>
      <c r="AL1659">
        <f t="shared" si="102"/>
        <v>127.28783488706324</v>
      </c>
    </row>
    <row r="1660" spans="1:38">
      <c r="A1660">
        <v>497400</v>
      </c>
      <c r="B1660" s="3">
        <v>651</v>
      </c>
      <c r="C1660">
        <v>-1.9735050316470899</v>
      </c>
      <c r="D1660">
        <f t="shared" si="100"/>
        <v>-3.9470100632941798</v>
      </c>
      <c r="E1660">
        <v>72.770260418737806</v>
      </c>
      <c r="F1660">
        <f t="shared" si="103"/>
        <v>0.34427322722649478</v>
      </c>
      <c r="G1660">
        <f t="shared" si="101"/>
        <v>654.93234376864029</v>
      </c>
      <c r="H1660">
        <v>50.401452706331298</v>
      </c>
      <c r="AL1660">
        <f t="shared" si="102"/>
        <v>126.61925725664872</v>
      </c>
    </row>
    <row r="1661" spans="1:38">
      <c r="A1661">
        <v>497700</v>
      </c>
      <c r="B1661" s="3">
        <v>649</v>
      </c>
      <c r="C1661">
        <v>-1.71034729190753</v>
      </c>
      <c r="D1661">
        <f t="shared" si="100"/>
        <v>-3.42069458381506</v>
      </c>
      <c r="E1661">
        <v>72.489580090626006</v>
      </c>
      <c r="F1661">
        <f t="shared" si="103"/>
        <v>0.28068032811179933</v>
      </c>
      <c r="G1661">
        <f t="shared" si="101"/>
        <v>652.40622081563401</v>
      </c>
      <c r="H1661">
        <v>50.5437930959704</v>
      </c>
      <c r="AL1661">
        <f t="shared" si="102"/>
        <v>126.07468984525293</v>
      </c>
    </row>
    <row r="1662" spans="1:38">
      <c r="A1662">
        <v>498000</v>
      </c>
      <c r="B1662" s="3">
        <v>650</v>
      </c>
      <c r="C1662">
        <v>-0.28529083496635599</v>
      </c>
      <c r="D1662">
        <f t="shared" si="100"/>
        <v>-0.57058166993271198</v>
      </c>
      <c r="E1662">
        <v>72.284012928275899</v>
      </c>
      <c r="F1662">
        <f t="shared" si="103"/>
        <v>0.20556716235010697</v>
      </c>
      <c r="G1662">
        <f t="shared" si="101"/>
        <v>650.55611635448304</v>
      </c>
      <c r="H1662">
        <v>50.616891433194901</v>
      </c>
      <c r="AL1662">
        <f t="shared" si="102"/>
        <v>125.67614702782849</v>
      </c>
    </row>
    <row r="1663" spans="1:38">
      <c r="A1663">
        <v>498300</v>
      </c>
      <c r="B1663" s="3">
        <v>647</v>
      </c>
      <c r="C1663">
        <v>-0.96771479214834</v>
      </c>
      <c r="D1663">
        <f t="shared" si="100"/>
        <v>-1.93542958429668</v>
      </c>
      <c r="E1663">
        <v>72.102352032088504</v>
      </c>
      <c r="F1663">
        <f t="shared" si="103"/>
        <v>0.18166089618739534</v>
      </c>
      <c r="G1663">
        <f t="shared" si="101"/>
        <v>648.92116828879648</v>
      </c>
      <c r="H1663">
        <v>50.667735724118003</v>
      </c>
      <c r="AL1663">
        <f t="shared" si="102"/>
        <v>125.32415814381369</v>
      </c>
    </row>
    <row r="1664" spans="1:38">
      <c r="A1664">
        <v>498600</v>
      </c>
      <c r="B1664" s="3">
        <v>647</v>
      </c>
      <c r="C1664">
        <v>-0.16061393731721199</v>
      </c>
      <c r="D1664">
        <f t="shared" si="100"/>
        <v>-0.32122787463442398</v>
      </c>
      <c r="E1664">
        <v>71.922995494805093</v>
      </c>
      <c r="F1664">
        <f t="shared" si="103"/>
        <v>0.17935653728341094</v>
      </c>
      <c r="G1664">
        <f t="shared" si="101"/>
        <v>647.30695945324578</v>
      </c>
      <c r="H1664">
        <v>50.709063942727603</v>
      </c>
      <c r="AL1664">
        <f t="shared" si="102"/>
        <v>124.97682358278809</v>
      </c>
    </row>
    <row r="1665" spans="1:38">
      <c r="A1665">
        <v>498900</v>
      </c>
      <c r="B1665" s="3">
        <v>648</v>
      </c>
      <c r="C1665">
        <v>0.73625638610536204</v>
      </c>
      <c r="D1665">
        <f t="shared" si="100"/>
        <v>1.4725127722107241</v>
      </c>
      <c r="E1665">
        <v>71.834803591975302</v>
      </c>
      <c r="F1665">
        <f t="shared" si="103"/>
        <v>8.8191902829791502E-2</v>
      </c>
      <c r="G1665">
        <f t="shared" si="101"/>
        <v>646.5132323277777</v>
      </c>
      <c r="H1665">
        <v>50.683857947852403</v>
      </c>
      <c r="AL1665">
        <f t="shared" si="102"/>
        <v>124.80610374261268</v>
      </c>
    </row>
    <row r="1666" spans="1:38">
      <c r="A1666">
        <v>499200</v>
      </c>
      <c r="B1666" s="3">
        <v>648</v>
      </c>
      <c r="C1666">
        <v>0.85850159831093498</v>
      </c>
      <c r="D1666">
        <f t="shared" ref="D1666:D1729" si="104">C1666*$K$3</f>
        <v>1.71700319662187</v>
      </c>
      <c r="E1666">
        <v>71.807642819145002</v>
      </c>
      <c r="F1666">
        <f t="shared" si="103"/>
        <v>2.7160772830299607E-2</v>
      </c>
      <c r="G1666">
        <f t="shared" si="101"/>
        <v>646.26878537230505</v>
      </c>
      <c r="H1666">
        <v>50.621462769262102</v>
      </c>
      <c r="AL1666">
        <f t="shared" si="102"/>
        <v>124.75353571106717</v>
      </c>
    </row>
    <row r="1667" spans="1:38">
      <c r="A1667">
        <v>499500</v>
      </c>
      <c r="B1667" s="3">
        <v>646</v>
      </c>
      <c r="C1667">
        <v>0.10631564542652</v>
      </c>
      <c r="D1667">
        <f t="shared" si="104"/>
        <v>0.21263129085304</v>
      </c>
      <c r="E1667">
        <v>71.752582388437403</v>
      </c>
      <c r="F1667">
        <f t="shared" si="103"/>
        <v>5.5060430707598584E-2</v>
      </c>
      <c r="G1667">
        <f t="shared" ref="G1667:G1730" si="105">E1667*$J$3</f>
        <v>645.77324149593665</v>
      </c>
      <c r="H1667">
        <v>50.586320415587501</v>
      </c>
      <c r="AL1667">
        <f t="shared" ref="AL1667:AL1730" si="106">$AE$26*E1667^2+$AF$26*E1667+$AG$26</f>
        <v>124.64698282021399</v>
      </c>
    </row>
    <row r="1668" spans="1:38">
      <c r="A1668">
        <v>499800</v>
      </c>
      <c r="B1668" s="3">
        <v>646</v>
      </c>
      <c r="C1668">
        <v>0.42546371819819201</v>
      </c>
      <c r="D1668">
        <f t="shared" si="104"/>
        <v>0.85092743639638402</v>
      </c>
      <c r="E1668">
        <v>71.6816575414325</v>
      </c>
      <c r="F1668">
        <f t="shared" ref="F1668:F1731" si="107">ABS(E1668-E1667)</f>
        <v>7.0924847004903313E-2</v>
      </c>
      <c r="G1668">
        <f t="shared" si="105"/>
        <v>645.13491787289252</v>
      </c>
      <c r="H1668">
        <v>50.564644774104501</v>
      </c>
      <c r="AL1668">
        <f t="shared" si="106"/>
        <v>124.50975525834073</v>
      </c>
    </row>
    <row r="1669" spans="1:38">
      <c r="A1669">
        <v>500100</v>
      </c>
      <c r="B1669" s="3">
        <v>651</v>
      </c>
      <c r="C1669">
        <v>2.5653479039896498</v>
      </c>
      <c r="D1669">
        <f t="shared" si="104"/>
        <v>5.1306958079792997</v>
      </c>
      <c r="E1669">
        <v>71.761662964328806</v>
      </c>
      <c r="F1669">
        <f t="shared" si="107"/>
        <v>8.00054228963063E-2</v>
      </c>
      <c r="G1669">
        <f t="shared" si="105"/>
        <v>645.85496667895927</v>
      </c>
      <c r="H1669">
        <v>50.441579573157902</v>
      </c>
      <c r="AL1669">
        <f t="shared" si="106"/>
        <v>124.66455432062649</v>
      </c>
    </row>
    <row r="1670" spans="1:38">
      <c r="A1670">
        <v>500400</v>
      </c>
      <c r="B1670" s="3">
        <v>651</v>
      </c>
      <c r="C1670">
        <v>1.79098030436018</v>
      </c>
      <c r="D1670">
        <f t="shared" si="104"/>
        <v>3.5819606087203599</v>
      </c>
      <c r="E1670">
        <v>71.933752666886207</v>
      </c>
      <c r="F1670">
        <f t="shared" si="107"/>
        <v>0.17208970255740041</v>
      </c>
      <c r="G1670">
        <f t="shared" si="105"/>
        <v>647.40377400197588</v>
      </c>
      <c r="H1670">
        <v>50.2745743913067</v>
      </c>
      <c r="AL1670">
        <f t="shared" si="106"/>
        <v>124.99765017987758</v>
      </c>
    </row>
    <row r="1671" spans="1:38">
      <c r="A1671">
        <v>500700</v>
      </c>
      <c r="B1671" s="3">
        <v>643</v>
      </c>
      <c r="C1671">
        <v>-1.9145723732579401</v>
      </c>
      <c r="D1671">
        <f t="shared" si="104"/>
        <v>-3.8291447465158801</v>
      </c>
      <c r="E1671">
        <v>71.868349207187705</v>
      </c>
      <c r="F1671">
        <f t="shared" si="107"/>
        <v>6.5403459698501365E-2</v>
      </c>
      <c r="G1671">
        <f t="shared" si="105"/>
        <v>646.81514286468939</v>
      </c>
      <c r="H1671">
        <v>50.291026020436298</v>
      </c>
      <c r="AL1671">
        <f t="shared" si="106"/>
        <v>124.87103520556909</v>
      </c>
    </row>
    <row r="1672" spans="1:38">
      <c r="A1672">
        <v>501000</v>
      </c>
      <c r="B1672" s="3">
        <v>642</v>
      </c>
      <c r="C1672">
        <v>-1.3461756385550101</v>
      </c>
      <c r="D1672">
        <f t="shared" si="104"/>
        <v>-2.6923512771100202</v>
      </c>
      <c r="E1672">
        <v>71.630916137670795</v>
      </c>
      <c r="F1672">
        <f t="shared" si="107"/>
        <v>0.23743306951691068</v>
      </c>
      <c r="G1672">
        <f t="shared" si="105"/>
        <v>644.6782452390371</v>
      </c>
      <c r="H1672">
        <v>50.415992935719899</v>
      </c>
      <c r="AL1672">
        <f t="shared" si="106"/>
        <v>124.41159729370645</v>
      </c>
    </row>
    <row r="1673" spans="1:38">
      <c r="A1673">
        <v>501300</v>
      </c>
      <c r="B1673" s="3">
        <v>642</v>
      </c>
      <c r="C1673">
        <v>-0.53845344481683</v>
      </c>
      <c r="D1673">
        <f t="shared" si="104"/>
        <v>-1.07690688963366</v>
      </c>
      <c r="E1673">
        <v>71.451428254800007</v>
      </c>
      <c r="F1673">
        <f t="shared" si="107"/>
        <v>0.17948788287078798</v>
      </c>
      <c r="G1673">
        <f t="shared" si="105"/>
        <v>643.06285429320008</v>
      </c>
      <c r="H1673">
        <v>50.486703680974401</v>
      </c>
      <c r="AL1673">
        <f t="shared" si="106"/>
        <v>124.0645033647406</v>
      </c>
    </row>
    <row r="1674" spans="1:38">
      <c r="A1674">
        <v>501600</v>
      </c>
      <c r="B1674" s="3">
        <v>641</v>
      </c>
      <c r="C1674">
        <v>-0.409437944092857</v>
      </c>
      <c r="D1674">
        <f t="shared" si="104"/>
        <v>-0.818875888185714</v>
      </c>
      <c r="E1674">
        <v>71.311657500131801</v>
      </c>
      <c r="F1674">
        <f t="shared" si="107"/>
        <v>0.13977075466820565</v>
      </c>
      <c r="G1674">
        <f t="shared" si="105"/>
        <v>641.8049175011862</v>
      </c>
      <c r="H1674">
        <v>50.5231430957759</v>
      </c>
      <c r="AL1674">
        <f t="shared" si="106"/>
        <v>123.79434497519422</v>
      </c>
    </row>
    <row r="1675" spans="1:38">
      <c r="A1675">
        <v>501900</v>
      </c>
      <c r="B1675" s="3">
        <v>642</v>
      </c>
      <c r="C1675">
        <v>0.47500986006511597</v>
      </c>
      <c r="D1675">
        <f t="shared" si="104"/>
        <v>0.95001972013023195</v>
      </c>
      <c r="E1675">
        <v>71.226222474570704</v>
      </c>
      <c r="F1675">
        <f t="shared" si="107"/>
        <v>8.5435025561096722E-2</v>
      </c>
      <c r="G1675">
        <f t="shared" si="105"/>
        <v>641.03600227113634</v>
      </c>
      <c r="H1675">
        <v>50.517799647168999</v>
      </c>
      <c r="AL1675">
        <f t="shared" si="106"/>
        <v>123.62926663457746</v>
      </c>
    </row>
    <row r="1676" spans="1:38">
      <c r="A1676">
        <v>502200</v>
      </c>
      <c r="B1676" s="3">
        <v>640</v>
      </c>
      <c r="C1676">
        <v>-0.183673464784258</v>
      </c>
      <c r="D1676">
        <f t="shared" si="104"/>
        <v>-0.367346929568516</v>
      </c>
      <c r="E1676">
        <v>71.150387955736306</v>
      </c>
      <c r="F1676">
        <f t="shared" si="107"/>
        <v>7.5834518834398068E-2</v>
      </c>
      <c r="G1676">
        <f t="shared" si="105"/>
        <v>640.35349160162673</v>
      </c>
      <c r="H1676">
        <v>50.508550862406402</v>
      </c>
      <c r="AL1676">
        <f t="shared" si="106"/>
        <v>123.48277424698379</v>
      </c>
    </row>
    <row r="1677" spans="1:38">
      <c r="A1677">
        <v>502500</v>
      </c>
      <c r="B1677" s="3">
        <v>639</v>
      </c>
      <c r="C1677">
        <v>-0.185716538796351</v>
      </c>
      <c r="D1677">
        <f t="shared" si="104"/>
        <v>-0.371433077592702</v>
      </c>
      <c r="E1677">
        <v>71.039733128582796</v>
      </c>
      <c r="F1677">
        <f t="shared" si="107"/>
        <v>0.11065482715351038</v>
      </c>
      <c r="G1677">
        <f t="shared" si="105"/>
        <v>639.35759815724521</v>
      </c>
      <c r="H1677">
        <v>50.522922613753302</v>
      </c>
      <c r="AL1677">
        <f t="shared" si="106"/>
        <v>123.26907851173135</v>
      </c>
    </row>
    <row r="1678" spans="1:38">
      <c r="A1678">
        <v>502800</v>
      </c>
      <c r="B1678" s="3">
        <v>641</v>
      </c>
      <c r="C1678">
        <v>0.99986951066528695</v>
      </c>
      <c r="D1678">
        <f t="shared" si="104"/>
        <v>1.9997390213305739</v>
      </c>
      <c r="E1678">
        <v>70.998484221705894</v>
      </c>
      <c r="F1678">
        <f t="shared" si="107"/>
        <v>4.124890687690197E-2</v>
      </c>
      <c r="G1678">
        <f t="shared" si="105"/>
        <v>638.98635799535305</v>
      </c>
      <c r="H1678">
        <v>50.487514998664999</v>
      </c>
      <c r="AL1678">
        <f t="shared" si="106"/>
        <v>123.1894372703341</v>
      </c>
    </row>
    <row r="1679" spans="1:38">
      <c r="A1679">
        <v>503100</v>
      </c>
      <c r="B1679" s="3">
        <v>641</v>
      </c>
      <c r="C1679">
        <v>0.89271789466712004</v>
      </c>
      <c r="D1679">
        <f t="shared" si="104"/>
        <v>1.7854357893342401</v>
      </c>
      <c r="E1679">
        <v>71.022301184917097</v>
      </c>
      <c r="F1679">
        <f t="shared" si="107"/>
        <v>2.3816963211203301E-2</v>
      </c>
      <c r="G1679">
        <f t="shared" si="105"/>
        <v>639.20071066425385</v>
      </c>
      <c r="H1679">
        <v>50.414254957755603</v>
      </c>
      <c r="AL1679">
        <f t="shared" si="106"/>
        <v>123.23542060848101</v>
      </c>
    </row>
    <row r="1680" spans="1:38">
      <c r="A1680">
        <v>503400</v>
      </c>
      <c r="B1680" s="3">
        <v>642</v>
      </c>
      <c r="C1680">
        <v>1.1764702365848301</v>
      </c>
      <c r="D1680">
        <f t="shared" si="104"/>
        <v>2.3529404731696602</v>
      </c>
      <c r="E1680">
        <v>71.070350547029406</v>
      </c>
      <c r="F1680">
        <f t="shared" si="107"/>
        <v>4.8049362112308813E-2</v>
      </c>
      <c r="G1680">
        <f t="shared" si="105"/>
        <v>639.63315492326467</v>
      </c>
      <c r="H1680">
        <v>50.3328936346877</v>
      </c>
      <c r="AL1680">
        <f t="shared" si="106"/>
        <v>123.32819946380562</v>
      </c>
    </row>
    <row r="1681" spans="1:38">
      <c r="A1681">
        <v>503700</v>
      </c>
      <c r="B1681" s="3">
        <v>642</v>
      </c>
      <c r="C1681">
        <v>0.90104672105220096</v>
      </c>
      <c r="D1681">
        <f t="shared" si="104"/>
        <v>1.8020934421044019</v>
      </c>
      <c r="E1681">
        <v>71.131556012962903</v>
      </c>
      <c r="F1681">
        <f t="shared" si="107"/>
        <v>6.1205465933497294E-2</v>
      </c>
      <c r="G1681">
        <f t="shared" si="105"/>
        <v>640.18400411666607</v>
      </c>
      <c r="H1681">
        <v>50.252974967962203</v>
      </c>
      <c r="AL1681">
        <f t="shared" si="106"/>
        <v>123.44640108962177</v>
      </c>
    </row>
    <row r="1682" spans="1:38">
      <c r="A1682">
        <v>504000</v>
      </c>
      <c r="B1682" s="3">
        <v>640</v>
      </c>
      <c r="C1682">
        <v>-9.63280716561601E-2</v>
      </c>
      <c r="D1682">
        <f t="shared" si="104"/>
        <v>-0.1926561433123202</v>
      </c>
      <c r="E1682">
        <v>71.130979055133395</v>
      </c>
      <c r="F1682">
        <f t="shared" si="107"/>
        <v>5.7695782950872854E-4</v>
      </c>
      <c r="G1682">
        <f t="shared" si="105"/>
        <v>640.17881149620052</v>
      </c>
      <c r="H1682">
        <v>50.224839269339398</v>
      </c>
      <c r="AL1682">
        <f t="shared" si="106"/>
        <v>123.4452867509975</v>
      </c>
    </row>
    <row r="1683" spans="1:38">
      <c r="A1683">
        <v>504300</v>
      </c>
      <c r="B1683" s="3">
        <v>642</v>
      </c>
      <c r="C1683">
        <v>0.86765212973635797</v>
      </c>
      <c r="D1683">
        <f t="shared" si="104"/>
        <v>1.7353042594727159</v>
      </c>
      <c r="E1683">
        <v>71.138969987568203</v>
      </c>
      <c r="F1683">
        <f t="shared" si="107"/>
        <v>7.9909324348079736E-3</v>
      </c>
      <c r="G1683">
        <f t="shared" si="105"/>
        <v>640.25072988811382</v>
      </c>
      <c r="H1683">
        <v>50.191802801268402</v>
      </c>
      <c r="AL1683">
        <f t="shared" si="106"/>
        <v>123.46072064263436</v>
      </c>
    </row>
    <row r="1684" spans="1:38">
      <c r="A1684">
        <v>504600</v>
      </c>
      <c r="B1684" s="3">
        <v>643</v>
      </c>
      <c r="C1684">
        <v>1.02397978558689</v>
      </c>
      <c r="D1684">
        <f t="shared" si="104"/>
        <v>2.0479595711737799</v>
      </c>
      <c r="E1684">
        <v>71.215341230552099</v>
      </c>
      <c r="F1684">
        <f t="shared" si="107"/>
        <v>7.6371242983896082E-2</v>
      </c>
      <c r="G1684">
        <f t="shared" si="105"/>
        <v>640.93807107496889</v>
      </c>
      <c r="H1684">
        <v>50.117742750832797</v>
      </c>
      <c r="AL1684">
        <f t="shared" si="106"/>
        <v>123.60824485997773</v>
      </c>
    </row>
    <row r="1685" spans="1:38">
      <c r="A1685">
        <v>504900</v>
      </c>
      <c r="B1685" s="3">
        <v>642</v>
      </c>
      <c r="C1685">
        <v>0.28515099375868602</v>
      </c>
      <c r="D1685">
        <f t="shared" si="104"/>
        <v>0.57030198751737204</v>
      </c>
      <c r="E1685">
        <v>71.268418130459494</v>
      </c>
      <c r="F1685">
        <f t="shared" si="107"/>
        <v>5.3076899907395614E-2</v>
      </c>
      <c r="G1685">
        <f t="shared" si="105"/>
        <v>641.41576317413546</v>
      </c>
      <c r="H1685">
        <v>50.069170238140103</v>
      </c>
      <c r="AL1685">
        <f t="shared" si="106"/>
        <v>123.71079213245591</v>
      </c>
    </row>
    <row r="1686" spans="1:38">
      <c r="A1686">
        <v>505200</v>
      </c>
      <c r="B1686" s="3">
        <v>641</v>
      </c>
      <c r="C1686">
        <v>-0.18143132233491999</v>
      </c>
      <c r="D1686">
        <f t="shared" si="104"/>
        <v>-0.36286264466983997</v>
      </c>
      <c r="E1686">
        <v>71.260992256863702</v>
      </c>
      <c r="F1686">
        <f t="shared" si="107"/>
        <v>7.4258735957926092E-3</v>
      </c>
      <c r="G1686">
        <f t="shared" si="105"/>
        <v>641.3489303117733</v>
      </c>
      <c r="H1686">
        <v>50.066614780299297</v>
      </c>
      <c r="AL1686">
        <f t="shared" si="106"/>
        <v>123.69644397526282</v>
      </c>
    </row>
    <row r="1687" spans="1:38">
      <c r="A1687">
        <v>505500</v>
      </c>
      <c r="B1687" s="3">
        <v>640</v>
      </c>
      <c r="C1687">
        <v>-0.45860015555628098</v>
      </c>
      <c r="D1687">
        <f t="shared" si="104"/>
        <v>-0.91720031111256195</v>
      </c>
      <c r="E1687">
        <v>71.211476537305501</v>
      </c>
      <c r="F1687">
        <f t="shared" si="107"/>
        <v>4.9515719558200999E-2</v>
      </c>
      <c r="G1687">
        <f t="shared" si="105"/>
        <v>640.90328883574955</v>
      </c>
      <c r="H1687">
        <v>50.092376253170499</v>
      </c>
      <c r="AL1687">
        <f t="shared" si="106"/>
        <v>123.60077871946105</v>
      </c>
    </row>
    <row r="1688" spans="1:38">
      <c r="A1688">
        <v>505800</v>
      </c>
      <c r="B1688" s="3">
        <v>639</v>
      </c>
      <c r="C1688">
        <v>-0.60624849208605502</v>
      </c>
      <c r="D1688">
        <f t="shared" si="104"/>
        <v>-1.21249698417211</v>
      </c>
      <c r="E1688">
        <v>71.133180111880705</v>
      </c>
      <c r="F1688">
        <f t="shared" si="107"/>
        <v>7.8296425424795757E-2</v>
      </c>
      <c r="G1688">
        <f t="shared" si="105"/>
        <v>640.19862100692637</v>
      </c>
      <c r="H1688">
        <v>50.134242636487301</v>
      </c>
      <c r="AL1688">
        <f t="shared" si="106"/>
        <v>123.44953789112246</v>
      </c>
    </row>
    <row r="1689" spans="1:38">
      <c r="A1689">
        <v>506100</v>
      </c>
      <c r="B1689" s="3">
        <v>639</v>
      </c>
      <c r="C1689">
        <v>-0.27472759318807199</v>
      </c>
      <c r="D1689">
        <f t="shared" si="104"/>
        <v>-0.54945518637614399</v>
      </c>
      <c r="E1689">
        <v>71.0595092292521</v>
      </c>
      <c r="F1689">
        <f t="shared" si="107"/>
        <v>7.3670882628604772E-2</v>
      </c>
      <c r="G1689">
        <f t="shared" si="105"/>
        <v>639.53558306326886</v>
      </c>
      <c r="H1689">
        <v>50.167445719752699</v>
      </c>
      <c r="AL1689">
        <f t="shared" si="106"/>
        <v>123.3072647064503</v>
      </c>
    </row>
    <row r="1690" spans="1:38">
      <c r="A1690">
        <v>506400</v>
      </c>
      <c r="B1690" s="3">
        <v>638</v>
      </c>
      <c r="C1690">
        <v>-0.450840073284697</v>
      </c>
      <c r="D1690">
        <f t="shared" si="104"/>
        <v>-0.90168014656939399</v>
      </c>
      <c r="E1690">
        <v>70.987540980065006</v>
      </c>
      <c r="F1690">
        <f t="shared" si="107"/>
        <v>7.1968249187094102E-2</v>
      </c>
      <c r="G1690">
        <f t="shared" si="105"/>
        <v>638.88786882058503</v>
      </c>
      <c r="H1690">
        <v>50.196209984977997</v>
      </c>
      <c r="AL1690">
        <f t="shared" si="106"/>
        <v>123.16831029955412</v>
      </c>
    </row>
    <row r="1691" spans="1:38">
      <c r="A1691">
        <v>506700</v>
      </c>
      <c r="B1691" s="3">
        <v>638</v>
      </c>
      <c r="C1691">
        <v>-0.14434413295290099</v>
      </c>
      <c r="D1691">
        <f t="shared" si="104"/>
        <v>-0.28868826590580199</v>
      </c>
      <c r="E1691">
        <v>70.919430915131699</v>
      </c>
      <c r="F1691">
        <f t="shared" si="107"/>
        <v>6.8110064933307513E-2</v>
      </c>
      <c r="G1691">
        <f t="shared" si="105"/>
        <v>638.27487823618526</v>
      </c>
      <c r="H1691">
        <v>50.218381048616003</v>
      </c>
      <c r="AL1691">
        <f t="shared" si="106"/>
        <v>123.03683307527864</v>
      </c>
    </row>
    <row r="1692" spans="1:38">
      <c r="A1692">
        <v>507000</v>
      </c>
      <c r="B1692" s="3">
        <v>638</v>
      </c>
      <c r="C1692">
        <v>5.0397835209065503E-2</v>
      </c>
      <c r="D1692">
        <f t="shared" si="104"/>
        <v>0.10079567041813101</v>
      </c>
      <c r="E1692">
        <v>70.8761571384848</v>
      </c>
      <c r="F1692">
        <f t="shared" si="107"/>
        <v>4.3273776646898909E-2</v>
      </c>
      <c r="G1692">
        <f t="shared" si="105"/>
        <v>637.88541424636321</v>
      </c>
      <c r="H1692">
        <v>50.221415951109996</v>
      </c>
      <c r="AL1692">
        <f t="shared" si="106"/>
        <v>122.95331302630959</v>
      </c>
    </row>
    <row r="1693" spans="1:38">
      <c r="A1693">
        <v>507300</v>
      </c>
      <c r="B1693" s="3">
        <v>637</v>
      </c>
      <c r="C1693">
        <v>-0.22525862164619301</v>
      </c>
      <c r="D1693">
        <f t="shared" si="104"/>
        <v>-0.45051724329238602</v>
      </c>
      <c r="E1693">
        <v>70.826308882056296</v>
      </c>
      <c r="F1693">
        <f t="shared" si="107"/>
        <v>4.9848256428504101E-2</v>
      </c>
      <c r="G1693">
        <f t="shared" si="105"/>
        <v>637.43677993850667</v>
      </c>
      <c r="H1693">
        <v>50.229086568720497</v>
      </c>
      <c r="AL1693">
        <f t="shared" si="106"/>
        <v>122.85711755450741</v>
      </c>
    </row>
    <row r="1694" spans="1:38">
      <c r="A1694">
        <v>507600</v>
      </c>
      <c r="B1694" s="3">
        <v>638</v>
      </c>
      <c r="C1694">
        <v>0.40177582706797998</v>
      </c>
      <c r="D1694">
        <f t="shared" si="104"/>
        <v>0.80355165413595997</v>
      </c>
      <c r="E1694">
        <v>70.798073804201806</v>
      </c>
      <c r="F1694">
        <f t="shared" si="107"/>
        <v>2.8235077854489532E-2</v>
      </c>
      <c r="G1694">
        <f t="shared" si="105"/>
        <v>637.1826642378162</v>
      </c>
      <c r="H1694">
        <v>50.2202382207184</v>
      </c>
      <c r="AL1694">
        <f t="shared" si="106"/>
        <v>122.8026369080397</v>
      </c>
    </row>
    <row r="1695" spans="1:38">
      <c r="A1695">
        <v>507900</v>
      </c>
      <c r="B1695" s="3">
        <v>639</v>
      </c>
      <c r="C1695">
        <v>0.76624448668481904</v>
      </c>
      <c r="D1695">
        <f t="shared" si="104"/>
        <v>1.5324889733696381</v>
      </c>
      <c r="E1695">
        <v>70.828190621117102</v>
      </c>
      <c r="F1695">
        <f t="shared" si="107"/>
        <v>3.0116816915295885E-2</v>
      </c>
      <c r="G1695">
        <f t="shared" si="105"/>
        <v>637.45371559005389</v>
      </c>
      <c r="H1695">
        <v>50.1736617795708</v>
      </c>
      <c r="AL1695">
        <f t="shared" si="106"/>
        <v>122.86074860665525</v>
      </c>
    </row>
    <row r="1696" spans="1:38">
      <c r="A1696">
        <v>508200</v>
      </c>
      <c r="B1696" s="3">
        <v>642</v>
      </c>
      <c r="C1696">
        <v>1.7372742521969</v>
      </c>
      <c r="D1696">
        <f t="shared" si="104"/>
        <v>3.4745485043938</v>
      </c>
      <c r="E1696">
        <v>70.945727352452906</v>
      </c>
      <c r="F1696">
        <f t="shared" si="107"/>
        <v>0.11753673133580378</v>
      </c>
      <c r="G1696">
        <f t="shared" si="105"/>
        <v>638.51154617207612</v>
      </c>
      <c r="H1696">
        <v>50.0732184760761</v>
      </c>
      <c r="AL1696">
        <f t="shared" si="106"/>
        <v>123.08759155826178</v>
      </c>
    </row>
    <row r="1697" spans="1:38">
      <c r="A1697">
        <v>508500</v>
      </c>
      <c r="B1697" s="3">
        <v>661</v>
      </c>
      <c r="C1697">
        <v>8.5295925273718307</v>
      </c>
      <c r="D1697">
        <f t="shared" si="104"/>
        <v>17.059185054743661</v>
      </c>
      <c r="E1697">
        <v>71.547351470985703</v>
      </c>
      <c r="F1697">
        <f t="shared" si="107"/>
        <v>0.60162411853279707</v>
      </c>
      <c r="G1697">
        <f t="shared" si="105"/>
        <v>643.92616323887137</v>
      </c>
      <c r="H1697">
        <v>49.651999358265797</v>
      </c>
      <c r="AL1697">
        <f t="shared" si="106"/>
        <v>124.24997637770142</v>
      </c>
    </row>
    <row r="1698" spans="1:38">
      <c r="A1698">
        <v>508800</v>
      </c>
      <c r="B1698" s="3">
        <v>646</v>
      </c>
      <c r="C1698">
        <v>-1.0636839263495901</v>
      </c>
      <c r="D1698">
        <f t="shared" si="104"/>
        <v>-2.1273678526991802</v>
      </c>
      <c r="E1698">
        <v>72.0126136040669</v>
      </c>
      <c r="F1698">
        <f t="shared" si="107"/>
        <v>0.46526213308119679</v>
      </c>
      <c r="G1698">
        <f t="shared" si="105"/>
        <v>648.11352243660212</v>
      </c>
      <c r="H1698">
        <v>49.3916301474096</v>
      </c>
      <c r="AL1698">
        <f t="shared" si="106"/>
        <v>125.15035084187868</v>
      </c>
    </row>
    <row r="1699" spans="1:38">
      <c r="A1699">
        <v>509100</v>
      </c>
      <c r="B1699" s="3">
        <v>648</v>
      </c>
      <c r="C1699">
        <v>-0.220215658571636</v>
      </c>
      <c r="D1699">
        <f t="shared" si="104"/>
        <v>-0.44043131714327199</v>
      </c>
      <c r="E1699">
        <v>72.047339128624699</v>
      </c>
      <c r="F1699">
        <f t="shared" si="107"/>
        <v>3.4725524557799758E-2</v>
      </c>
      <c r="G1699">
        <f t="shared" si="105"/>
        <v>648.42605215762228</v>
      </c>
      <c r="H1699">
        <v>49.438943097449901</v>
      </c>
      <c r="AL1699">
        <f t="shared" si="106"/>
        <v>125.21760239191499</v>
      </c>
    </row>
    <row r="1700" spans="1:38">
      <c r="A1700">
        <v>509400</v>
      </c>
      <c r="B1700" s="3">
        <v>640</v>
      </c>
      <c r="C1700">
        <v>-3.6216910057591898</v>
      </c>
      <c r="D1700">
        <f t="shared" si="104"/>
        <v>-7.2433820115183796</v>
      </c>
      <c r="E1700">
        <v>71.9143730968852</v>
      </c>
      <c r="F1700">
        <f t="shared" si="107"/>
        <v>0.13296603173949961</v>
      </c>
      <c r="G1700">
        <f t="shared" si="105"/>
        <v>647.22935787196684</v>
      </c>
      <c r="H1700">
        <v>49.598953405261</v>
      </c>
      <c r="AL1700">
        <f t="shared" si="106"/>
        <v>124.960130538436</v>
      </c>
    </row>
    <row r="1701" spans="1:38">
      <c r="A1701">
        <v>509700</v>
      </c>
      <c r="B1701" s="3">
        <v>649</v>
      </c>
      <c r="C1701">
        <v>1.14522466306397</v>
      </c>
      <c r="D1701">
        <f t="shared" si="104"/>
        <v>2.2904493261279399</v>
      </c>
      <c r="E1701">
        <v>71.855005458143907</v>
      </c>
      <c r="F1701">
        <f t="shared" si="107"/>
        <v>5.9367638741292694E-2</v>
      </c>
      <c r="G1701">
        <f t="shared" si="105"/>
        <v>646.69504912329512</v>
      </c>
      <c r="H1701">
        <v>49.680215005430703</v>
      </c>
      <c r="AL1701">
        <f t="shared" si="106"/>
        <v>124.8452060297775</v>
      </c>
    </row>
    <row r="1702" spans="1:38">
      <c r="A1702">
        <v>510000</v>
      </c>
      <c r="B1702" s="3">
        <v>642</v>
      </c>
      <c r="C1702">
        <v>-2.2705503898336699</v>
      </c>
      <c r="D1702">
        <f t="shared" si="104"/>
        <v>-4.5411007796673397</v>
      </c>
      <c r="E1702">
        <v>71.836342835487699</v>
      </c>
      <c r="F1702">
        <f t="shared" si="107"/>
        <v>1.8662622656208327E-2</v>
      </c>
      <c r="G1702">
        <f t="shared" si="105"/>
        <v>646.52708551938929</v>
      </c>
      <c r="H1702">
        <v>49.734680347445298</v>
      </c>
      <c r="AL1702">
        <f t="shared" si="106"/>
        <v>124.80908298444047</v>
      </c>
    </row>
    <row r="1703" spans="1:38">
      <c r="A1703">
        <v>510300</v>
      </c>
      <c r="B1703" s="3">
        <v>620</v>
      </c>
      <c r="C1703">
        <v>-10.1520003167906</v>
      </c>
      <c r="D1703">
        <f t="shared" si="104"/>
        <v>-20.3040006335812</v>
      </c>
      <c r="E1703">
        <v>71.143412581379906</v>
      </c>
      <c r="F1703">
        <f t="shared" si="107"/>
        <v>0.69293025410779308</v>
      </c>
      <c r="G1703">
        <f t="shared" si="105"/>
        <v>640.29071323241919</v>
      </c>
      <c r="H1703">
        <v>50.241847921751699</v>
      </c>
      <c r="AL1703">
        <f t="shared" si="106"/>
        <v>123.46930134368392</v>
      </c>
    </row>
    <row r="1704" spans="1:38">
      <c r="A1704">
        <v>510600</v>
      </c>
      <c r="B1704" s="3">
        <v>637</v>
      </c>
      <c r="C1704">
        <v>0.82959537060824795</v>
      </c>
      <c r="D1704">
        <f t="shared" si="104"/>
        <v>1.6591907412164959</v>
      </c>
      <c r="E1704">
        <v>70.591848894859197</v>
      </c>
      <c r="F1704">
        <f t="shared" si="107"/>
        <v>0.55156368652070853</v>
      </c>
      <c r="G1704">
        <f t="shared" si="105"/>
        <v>635.32664005373272</v>
      </c>
      <c r="H1704">
        <v>50.569221647286703</v>
      </c>
      <c r="AL1704">
        <f t="shared" si="106"/>
        <v>122.40485957897033</v>
      </c>
    </row>
    <row r="1705" spans="1:38">
      <c r="A1705">
        <v>510900</v>
      </c>
      <c r="B1705" s="3">
        <v>639</v>
      </c>
      <c r="C1705">
        <v>1.62838267571377</v>
      </c>
      <c r="D1705">
        <f t="shared" si="104"/>
        <v>3.2567653514275401</v>
      </c>
      <c r="E1705">
        <v>70.636610667729599</v>
      </c>
      <c r="F1705">
        <f t="shared" si="107"/>
        <v>4.4761772870401728E-2</v>
      </c>
      <c r="G1705">
        <f t="shared" si="105"/>
        <v>635.72949600956645</v>
      </c>
      <c r="H1705">
        <v>50.471049686900898</v>
      </c>
      <c r="AL1705">
        <f t="shared" si="106"/>
        <v>122.49117727782848</v>
      </c>
    </row>
    <row r="1706" spans="1:38">
      <c r="A1706">
        <v>511200</v>
      </c>
      <c r="B1706" s="3">
        <v>639</v>
      </c>
      <c r="C1706">
        <v>1.25284883469693</v>
      </c>
      <c r="D1706">
        <f t="shared" si="104"/>
        <v>2.50569766939386</v>
      </c>
      <c r="E1706">
        <v>70.720065081904096</v>
      </c>
      <c r="F1706">
        <f t="shared" si="107"/>
        <v>8.345441417449706E-2</v>
      </c>
      <c r="G1706">
        <f t="shared" si="105"/>
        <v>636.48058573713683</v>
      </c>
      <c r="H1706">
        <v>50.3601871783588</v>
      </c>
      <c r="AL1706">
        <f t="shared" si="106"/>
        <v>122.65214037733659</v>
      </c>
    </row>
    <row r="1707" spans="1:38">
      <c r="A1707">
        <v>511500</v>
      </c>
      <c r="B1707" s="3">
        <v>638</v>
      </c>
      <c r="C1707">
        <v>0.57016749379709797</v>
      </c>
      <c r="D1707">
        <f t="shared" si="104"/>
        <v>1.1403349875941959</v>
      </c>
      <c r="E1707">
        <v>70.760661974509105</v>
      </c>
      <c r="F1707">
        <f t="shared" si="107"/>
        <v>4.0596892605009316E-2</v>
      </c>
      <c r="G1707">
        <f t="shared" si="105"/>
        <v>636.84595777058189</v>
      </c>
      <c r="H1707">
        <v>50.291462360129898</v>
      </c>
      <c r="AL1707">
        <f t="shared" si="106"/>
        <v>122.73045655560684</v>
      </c>
    </row>
    <row r="1708" spans="1:38">
      <c r="A1708">
        <v>511800</v>
      </c>
      <c r="B1708" s="3">
        <v>638</v>
      </c>
      <c r="C1708">
        <v>0.51725107282805405</v>
      </c>
      <c r="D1708">
        <f t="shared" si="104"/>
        <v>1.0345021456561081</v>
      </c>
      <c r="E1708">
        <v>70.772417272208699</v>
      </c>
      <c r="F1708">
        <f t="shared" si="107"/>
        <v>1.1755297699593825E-2</v>
      </c>
      <c r="G1708">
        <f t="shared" si="105"/>
        <v>636.95175544987831</v>
      </c>
      <c r="H1708">
        <v>50.249350164398102</v>
      </c>
      <c r="AL1708">
        <f t="shared" si="106"/>
        <v>122.75313570655348</v>
      </c>
    </row>
    <row r="1709" spans="1:38">
      <c r="A1709">
        <v>512100</v>
      </c>
      <c r="B1709" s="3">
        <v>638</v>
      </c>
      <c r="C1709">
        <v>0.45994334955564298</v>
      </c>
      <c r="D1709">
        <f t="shared" si="104"/>
        <v>0.91988669911128595</v>
      </c>
      <c r="E1709">
        <v>70.785151690453503</v>
      </c>
      <c r="F1709">
        <f t="shared" si="107"/>
        <v>1.2734418244804147E-2</v>
      </c>
      <c r="G1709">
        <f t="shared" si="105"/>
        <v>637.06636521408154</v>
      </c>
      <c r="H1709">
        <v>50.211534898454197</v>
      </c>
      <c r="AL1709">
        <f t="shared" si="106"/>
        <v>122.7777047580752</v>
      </c>
    </row>
    <row r="1710" spans="1:38">
      <c r="A1710">
        <v>512400</v>
      </c>
      <c r="B1710" s="3">
        <v>639</v>
      </c>
      <c r="C1710">
        <v>0.79508583071973404</v>
      </c>
      <c r="D1710">
        <f t="shared" si="104"/>
        <v>1.5901716614394681</v>
      </c>
      <c r="E1710">
        <v>70.821781774920893</v>
      </c>
      <c r="F1710">
        <f t="shared" si="107"/>
        <v>3.6630084467390134E-2</v>
      </c>
      <c r="G1710">
        <f t="shared" si="105"/>
        <v>637.396035974288</v>
      </c>
      <c r="H1710">
        <v>50.161670696977502</v>
      </c>
      <c r="AL1710">
        <f t="shared" si="106"/>
        <v>122.84838201685223</v>
      </c>
    </row>
    <row r="1711" spans="1:38">
      <c r="A1711">
        <v>512700</v>
      </c>
      <c r="B1711" s="3">
        <v>637</v>
      </c>
      <c r="C1711">
        <v>-0.215442158919049</v>
      </c>
      <c r="D1711">
        <f t="shared" si="104"/>
        <v>-0.430884317838098</v>
      </c>
      <c r="E1711">
        <v>70.824130899604299</v>
      </c>
      <c r="F1711">
        <f t="shared" si="107"/>
        <v>2.3491246834055346E-3</v>
      </c>
      <c r="G1711">
        <f t="shared" si="105"/>
        <v>637.41717809643865</v>
      </c>
      <c r="H1711">
        <v>50.142330418820798</v>
      </c>
      <c r="AL1711">
        <f t="shared" si="106"/>
        <v>122.8529148893417</v>
      </c>
    </row>
    <row r="1712" spans="1:38">
      <c r="A1712">
        <v>513000</v>
      </c>
      <c r="B1712" s="3">
        <v>642</v>
      </c>
      <c r="C1712">
        <v>1.9234017446282401</v>
      </c>
      <c r="D1712">
        <f t="shared" si="104"/>
        <v>3.8468034892564802</v>
      </c>
      <c r="E1712">
        <v>70.904361127325799</v>
      </c>
      <c r="F1712">
        <f t="shared" si="107"/>
        <v>8.0230227721500569E-2</v>
      </c>
      <c r="G1712">
        <f t="shared" si="105"/>
        <v>638.13925014593224</v>
      </c>
      <c r="H1712">
        <v>50.0691326194124</v>
      </c>
      <c r="AL1712">
        <f t="shared" si="106"/>
        <v>123.00774656372957</v>
      </c>
    </row>
    <row r="1713" spans="1:38">
      <c r="A1713">
        <v>513300</v>
      </c>
      <c r="B1713" s="3">
        <v>639</v>
      </c>
      <c r="C1713">
        <v>6.0275785194651604E-4</v>
      </c>
      <c r="D1713">
        <f t="shared" si="104"/>
        <v>1.2055157038930321E-3</v>
      </c>
      <c r="E1713">
        <v>70.998337947643705</v>
      </c>
      <c r="F1713">
        <f t="shared" si="107"/>
        <v>9.3976820317905663E-2</v>
      </c>
      <c r="G1713">
        <f t="shared" si="105"/>
        <v>638.98504152879332</v>
      </c>
      <c r="H1713">
        <v>50.000384862293402</v>
      </c>
      <c r="AL1713">
        <f t="shared" si="106"/>
        <v>123.18915486969976</v>
      </c>
    </row>
    <row r="1714" spans="1:38">
      <c r="A1714">
        <v>513600</v>
      </c>
      <c r="B1714" s="3">
        <v>640</v>
      </c>
      <c r="C1714">
        <v>0.39297211359040701</v>
      </c>
      <c r="D1714">
        <f t="shared" si="104"/>
        <v>0.78594422718081403</v>
      </c>
      <c r="E1714">
        <v>71.022241340233094</v>
      </c>
      <c r="F1714">
        <f t="shared" si="107"/>
        <v>2.3903392589389227E-2</v>
      </c>
      <c r="G1714">
        <f t="shared" si="105"/>
        <v>639.20017206209786</v>
      </c>
      <c r="H1714">
        <v>49.983848604400201</v>
      </c>
      <c r="AL1714">
        <f t="shared" si="106"/>
        <v>123.23530506237451</v>
      </c>
    </row>
    <row r="1715" spans="1:38">
      <c r="A1715">
        <v>513900</v>
      </c>
      <c r="B1715" s="3">
        <v>640</v>
      </c>
      <c r="C1715">
        <v>0.221993435899492</v>
      </c>
      <c r="D1715">
        <f t="shared" si="104"/>
        <v>0.443986871798984</v>
      </c>
      <c r="E1715">
        <v>71.060238005632002</v>
      </c>
      <c r="F1715">
        <f t="shared" si="107"/>
        <v>3.7996665398907226E-2</v>
      </c>
      <c r="G1715">
        <f t="shared" si="105"/>
        <v>639.54214205068797</v>
      </c>
      <c r="H1715">
        <v>49.960475168534998</v>
      </c>
      <c r="AL1715">
        <f t="shared" si="106"/>
        <v>123.30867196369822</v>
      </c>
    </row>
    <row r="1716" spans="1:38">
      <c r="A1716">
        <v>514200</v>
      </c>
      <c r="B1716" s="3">
        <v>639</v>
      </c>
      <c r="C1716">
        <v>-0.28604725177499102</v>
      </c>
      <c r="D1716">
        <f t="shared" si="104"/>
        <v>-0.57209450354998204</v>
      </c>
      <c r="E1716">
        <v>71.0620280163362</v>
      </c>
      <c r="F1716">
        <f t="shared" si="107"/>
        <v>1.7900107041981528E-3</v>
      </c>
      <c r="G1716">
        <f t="shared" si="105"/>
        <v>639.55825214702577</v>
      </c>
      <c r="H1716">
        <v>49.9645730707567</v>
      </c>
      <c r="AL1716">
        <f t="shared" si="106"/>
        <v>123.31212846313487</v>
      </c>
    </row>
    <row r="1717" spans="1:38">
      <c r="A1717">
        <v>514500</v>
      </c>
      <c r="B1717" s="3">
        <v>638</v>
      </c>
      <c r="C1717">
        <v>-0.58346085242661405</v>
      </c>
      <c r="D1717">
        <f t="shared" si="104"/>
        <v>-1.1669217048532281</v>
      </c>
      <c r="E1717">
        <v>71.017010840576901</v>
      </c>
      <c r="F1717">
        <f t="shared" si="107"/>
        <v>4.5017175759298311E-2</v>
      </c>
      <c r="G1717">
        <f t="shared" si="105"/>
        <v>639.15309756519207</v>
      </c>
      <c r="H1717">
        <v>49.999321591379903</v>
      </c>
      <c r="AL1717">
        <f t="shared" si="106"/>
        <v>123.22520627018272</v>
      </c>
    </row>
    <row r="1718" spans="1:38">
      <c r="A1718">
        <v>514800</v>
      </c>
      <c r="B1718" s="3">
        <v>639</v>
      </c>
      <c r="C1718">
        <v>4.7695937282859598E-2</v>
      </c>
      <c r="D1718">
        <f t="shared" si="104"/>
        <v>9.5391874565719195E-2</v>
      </c>
      <c r="E1718">
        <v>70.987859959206801</v>
      </c>
      <c r="F1718">
        <f t="shared" si="107"/>
        <v>2.9150881370100024E-2</v>
      </c>
      <c r="G1718">
        <f t="shared" si="105"/>
        <v>638.89073963286125</v>
      </c>
      <c r="H1718">
        <v>50.018156355794702</v>
      </c>
      <c r="AL1718">
        <f t="shared" si="106"/>
        <v>123.16892610927238</v>
      </c>
    </row>
    <row r="1719" spans="1:38">
      <c r="A1719">
        <v>515100</v>
      </c>
      <c r="B1719" s="3">
        <v>638</v>
      </c>
      <c r="C1719">
        <v>-0.35306531346046299</v>
      </c>
      <c r="D1719">
        <f t="shared" si="104"/>
        <v>-0.70613062692092599</v>
      </c>
      <c r="E1719">
        <v>70.965814443168895</v>
      </c>
      <c r="F1719">
        <f t="shared" si="107"/>
        <v>2.2045516037906054E-2</v>
      </c>
      <c r="G1719">
        <f t="shared" si="105"/>
        <v>638.6923299885201</v>
      </c>
      <c r="H1719">
        <v>50.031294174704598</v>
      </c>
      <c r="AL1719">
        <f t="shared" si="106"/>
        <v>123.12636722553241</v>
      </c>
    </row>
    <row r="1720" spans="1:38">
      <c r="A1720">
        <v>515400</v>
      </c>
      <c r="B1720" s="3">
        <v>641</v>
      </c>
      <c r="C1720">
        <v>0.98856441405833595</v>
      </c>
      <c r="D1720">
        <f t="shared" si="104"/>
        <v>1.9771288281166719</v>
      </c>
      <c r="E1720">
        <v>71.000993129497999</v>
      </c>
      <c r="F1720">
        <f t="shared" si="107"/>
        <v>3.5178686329103925E-2</v>
      </c>
      <c r="G1720">
        <f t="shared" si="105"/>
        <v>639.00893816548205</v>
      </c>
      <c r="H1720">
        <v>50.002335849975303</v>
      </c>
      <c r="AL1720">
        <f t="shared" si="106"/>
        <v>123.19428105460483</v>
      </c>
    </row>
    <row r="1721" spans="1:38">
      <c r="A1721">
        <v>515700</v>
      </c>
      <c r="B1721" s="3">
        <v>640</v>
      </c>
      <c r="C1721">
        <v>0.19255018223008799</v>
      </c>
      <c r="D1721">
        <f t="shared" si="104"/>
        <v>0.38510036446017598</v>
      </c>
      <c r="E1721">
        <v>71.066783874881807</v>
      </c>
      <c r="F1721">
        <f t="shared" si="107"/>
        <v>6.5790745383807803E-2</v>
      </c>
      <c r="G1721">
        <f t="shared" si="105"/>
        <v>639.60105487393628</v>
      </c>
      <c r="H1721">
        <v>49.958918638307303</v>
      </c>
      <c r="AL1721">
        <f t="shared" si="106"/>
        <v>123.32131208718388</v>
      </c>
    </row>
    <row r="1722" spans="1:38">
      <c r="A1722">
        <v>516000</v>
      </c>
      <c r="B1722" s="3">
        <v>639</v>
      </c>
      <c r="C1722">
        <v>-0.30444893969928699</v>
      </c>
      <c r="D1722">
        <f t="shared" si="104"/>
        <v>-0.60889787939857398</v>
      </c>
      <c r="E1722">
        <v>71.0661169846218</v>
      </c>
      <c r="F1722">
        <f t="shared" si="107"/>
        <v>6.6689026000688045E-4</v>
      </c>
      <c r="G1722">
        <f t="shared" si="105"/>
        <v>639.59505286159617</v>
      </c>
      <c r="H1722">
        <v>49.964844821359499</v>
      </c>
      <c r="AL1722">
        <f t="shared" si="106"/>
        <v>123.32002430553565</v>
      </c>
    </row>
    <row r="1723" spans="1:38">
      <c r="A1723">
        <v>516300</v>
      </c>
      <c r="B1723" s="3">
        <v>639</v>
      </c>
      <c r="C1723">
        <v>-0.201585662433512</v>
      </c>
      <c r="D1723">
        <f t="shared" si="104"/>
        <v>-0.40317132486702401</v>
      </c>
      <c r="E1723">
        <v>71.043256298337099</v>
      </c>
      <c r="F1723">
        <f t="shared" si="107"/>
        <v>2.2860686284701615E-2</v>
      </c>
      <c r="G1723">
        <f t="shared" si="105"/>
        <v>639.38930668503394</v>
      </c>
      <c r="H1723">
        <v>49.984196669136701</v>
      </c>
      <c r="AL1723">
        <f t="shared" si="106"/>
        <v>123.27588132573337</v>
      </c>
    </row>
    <row r="1724" spans="1:38">
      <c r="A1724">
        <v>516600</v>
      </c>
      <c r="B1724" s="3">
        <v>639</v>
      </c>
      <c r="C1724">
        <v>-0.12879674252750101</v>
      </c>
      <c r="D1724">
        <f t="shared" si="104"/>
        <v>-0.25759348505500201</v>
      </c>
      <c r="E1724">
        <v>71.027081807573197</v>
      </c>
      <c r="F1724">
        <f t="shared" si="107"/>
        <v>1.6174490763901872E-2</v>
      </c>
      <c r="G1724">
        <f t="shared" si="105"/>
        <v>639.24373626815873</v>
      </c>
      <c r="H1724">
        <v>49.996811481596403</v>
      </c>
      <c r="AL1724">
        <f t="shared" si="106"/>
        <v>123.24465094186368</v>
      </c>
    </row>
    <row r="1725" spans="1:38">
      <c r="A1725">
        <v>516900</v>
      </c>
      <c r="B1725" s="3">
        <v>640</v>
      </c>
      <c r="C1725">
        <v>0.31455289787478002</v>
      </c>
      <c r="D1725">
        <f t="shared" si="104"/>
        <v>0.62910579574956005</v>
      </c>
      <c r="E1725">
        <v>71.039666849897699</v>
      </c>
      <c r="F1725">
        <f t="shared" si="107"/>
        <v>1.2585042324502638E-2</v>
      </c>
      <c r="G1725">
        <f t="shared" si="105"/>
        <v>639.35700164907928</v>
      </c>
      <c r="H1725">
        <v>49.988185466286197</v>
      </c>
      <c r="AL1725">
        <f t="shared" si="106"/>
        <v>123.2689505363151</v>
      </c>
    </row>
    <row r="1726" spans="1:38">
      <c r="A1726">
        <v>517200</v>
      </c>
      <c r="B1726" s="3">
        <v>640</v>
      </c>
      <c r="C1726">
        <v>0.178404820418471</v>
      </c>
      <c r="D1726">
        <f t="shared" si="104"/>
        <v>0.356809640836942</v>
      </c>
      <c r="E1726">
        <v>71.069923777175106</v>
      </c>
      <c r="F1726">
        <f t="shared" si="107"/>
        <v>3.0256927277406476E-2</v>
      </c>
      <c r="G1726">
        <f t="shared" si="105"/>
        <v>639.62931399457591</v>
      </c>
      <c r="H1726">
        <v>49.969445984238398</v>
      </c>
      <c r="AL1726">
        <f t="shared" si="106"/>
        <v>123.32737535141933</v>
      </c>
    </row>
    <row r="1727" spans="1:38">
      <c r="A1727">
        <v>517500</v>
      </c>
      <c r="B1727" s="3">
        <v>640</v>
      </c>
      <c r="C1727">
        <v>8.6369002133692599E-2</v>
      </c>
      <c r="D1727">
        <f t="shared" si="104"/>
        <v>0.1727380042673852</v>
      </c>
      <c r="E1727">
        <v>71.090375135267195</v>
      </c>
      <c r="F1727">
        <f t="shared" si="107"/>
        <v>2.0451358092088867E-2</v>
      </c>
      <c r="G1727">
        <f t="shared" si="105"/>
        <v>639.81337621740477</v>
      </c>
      <c r="H1727">
        <v>49.959442520361698</v>
      </c>
      <c r="AL1727">
        <f t="shared" si="106"/>
        <v>123.36686907028489</v>
      </c>
    </row>
    <row r="1728" spans="1:38">
      <c r="A1728">
        <v>517800</v>
      </c>
      <c r="B1728" s="3">
        <v>641</v>
      </c>
      <c r="C1728">
        <v>0.41842987954224098</v>
      </c>
      <c r="D1728">
        <f t="shared" si="104"/>
        <v>0.83685975908448196</v>
      </c>
      <c r="E1728">
        <v>71.127689897730804</v>
      </c>
      <c r="F1728">
        <f t="shared" si="107"/>
        <v>3.7314762463608986E-2</v>
      </c>
      <c r="G1728">
        <f t="shared" si="105"/>
        <v>640.14920907957719</v>
      </c>
      <c r="H1728">
        <v>49.938763888262599</v>
      </c>
      <c r="AL1728">
        <f t="shared" si="106"/>
        <v>123.43893409662404</v>
      </c>
    </row>
    <row r="1729" spans="1:38">
      <c r="A1729">
        <v>518100</v>
      </c>
      <c r="B1729" s="3">
        <v>642</v>
      </c>
      <c r="C1729">
        <v>0.60177195501263003</v>
      </c>
      <c r="D1729">
        <f t="shared" si="104"/>
        <v>1.2035439100252601</v>
      </c>
      <c r="E1729">
        <v>71.198054820839502</v>
      </c>
      <c r="F1729">
        <f t="shared" si="107"/>
        <v>7.0364923108698463E-2</v>
      </c>
      <c r="G1729">
        <f t="shared" si="105"/>
        <v>640.78249338755552</v>
      </c>
      <c r="H1729">
        <v>49.898510800304102</v>
      </c>
      <c r="AL1729">
        <f t="shared" si="106"/>
        <v>123.57485019358546</v>
      </c>
    </row>
    <row r="1730" spans="1:38">
      <c r="A1730">
        <v>518400</v>
      </c>
      <c r="B1730" s="3">
        <v>643</v>
      </c>
      <c r="C1730">
        <v>0.68521652754608398</v>
      </c>
      <c r="D1730">
        <f t="shared" ref="D1730:D1793" si="108">C1730*$K$3</f>
        <v>1.370433055092168</v>
      </c>
      <c r="E1730">
        <v>71.290618106744901</v>
      </c>
      <c r="F1730">
        <f t="shared" si="107"/>
        <v>9.2563285905399084E-2</v>
      </c>
      <c r="G1730">
        <f t="shared" si="105"/>
        <v>641.6155629607041</v>
      </c>
      <c r="H1730">
        <v>49.848198647781402</v>
      </c>
      <c r="AL1730">
        <f t="shared" si="106"/>
        <v>123.75368850394943</v>
      </c>
    </row>
    <row r="1731" spans="1:38">
      <c r="A1731">
        <v>518700</v>
      </c>
      <c r="B1731" s="3">
        <v>642</v>
      </c>
      <c r="C1731">
        <v>-8.1909109700672805E-2</v>
      </c>
      <c r="D1731">
        <f t="shared" si="108"/>
        <v>-0.16381821940134561</v>
      </c>
      <c r="E1731">
        <v>71.349982858586699</v>
      </c>
      <c r="F1731">
        <f t="shared" si="107"/>
        <v>5.9364751841798125E-2</v>
      </c>
      <c r="G1731">
        <f t="shared" ref="G1731:G1794" si="109">E1731*$J$3</f>
        <v>642.14984572728031</v>
      </c>
      <c r="H1731">
        <v>49.827161493248198</v>
      </c>
      <c r="AL1731">
        <f t="shared" ref="AL1731:AL1794" si="110">$AE$26*E1731^2+$AF$26*E1731+$AG$26</f>
        <v>123.86841145587771</v>
      </c>
    </row>
    <row r="1732" spans="1:38">
      <c r="A1732">
        <v>519000</v>
      </c>
      <c r="B1732" s="3">
        <v>642</v>
      </c>
      <c r="C1732">
        <v>-0.15552866576753299</v>
      </c>
      <c r="D1732">
        <f t="shared" si="108"/>
        <v>-0.31105733153506598</v>
      </c>
      <c r="E1732">
        <v>71.366338549047896</v>
      </c>
      <c r="F1732">
        <f t="shared" ref="F1732:F1795" si="111">ABS(E1732-E1731)</f>
        <v>1.6355690461196559E-2</v>
      </c>
      <c r="G1732">
        <f t="shared" si="109"/>
        <v>642.29704694143106</v>
      </c>
      <c r="H1732">
        <v>49.836629798668397</v>
      </c>
      <c r="AL1732">
        <f t="shared" si="110"/>
        <v>123.90002260631039</v>
      </c>
    </row>
    <row r="1733" spans="1:38">
      <c r="A1733">
        <v>519300</v>
      </c>
      <c r="B1733" s="3">
        <v>642</v>
      </c>
      <c r="C1733">
        <v>-0.193104978691057</v>
      </c>
      <c r="D1733">
        <f t="shared" si="108"/>
        <v>-0.386209957382114</v>
      </c>
      <c r="E1733">
        <v>71.374688401887099</v>
      </c>
      <c r="F1733">
        <f t="shared" si="111"/>
        <v>8.3498528392027538E-3</v>
      </c>
      <c r="G1733">
        <f t="shared" si="109"/>
        <v>642.37219561698384</v>
      </c>
      <c r="H1733">
        <v>49.850304297076001</v>
      </c>
      <c r="AL1733">
        <f t="shared" si="110"/>
        <v>123.91616122925295</v>
      </c>
    </row>
    <row r="1734" spans="1:38">
      <c r="A1734">
        <v>519600</v>
      </c>
      <c r="B1734" s="3">
        <v>642</v>
      </c>
      <c r="C1734">
        <v>-0.2068368954035</v>
      </c>
      <c r="D1734">
        <f t="shared" si="108"/>
        <v>-0.41367379080700001</v>
      </c>
      <c r="E1734">
        <v>71.377739773124304</v>
      </c>
      <c r="F1734">
        <f t="shared" si="111"/>
        <v>3.0513712372055579E-3</v>
      </c>
      <c r="G1734">
        <f t="shared" si="109"/>
        <v>642.39965795811872</v>
      </c>
      <c r="H1734">
        <v>49.865898142628403</v>
      </c>
      <c r="AL1734">
        <f t="shared" si="110"/>
        <v>123.92205903132495</v>
      </c>
    </row>
    <row r="1735" spans="1:38">
      <c r="A1735">
        <v>519900</v>
      </c>
      <c r="B1735" s="3">
        <v>641</v>
      </c>
      <c r="C1735">
        <v>-0.59803528445415899</v>
      </c>
      <c r="D1735">
        <f t="shared" si="108"/>
        <v>-1.196070568908318</v>
      </c>
      <c r="E1735">
        <v>71.353566121792397</v>
      </c>
      <c r="F1735">
        <f t="shared" si="111"/>
        <v>2.4173651331906854E-2</v>
      </c>
      <c r="G1735">
        <f t="shared" si="109"/>
        <v>642.18209509613155</v>
      </c>
      <c r="H1735">
        <v>49.898426149289001</v>
      </c>
      <c r="AL1735">
        <f t="shared" si="110"/>
        <v>123.87533680601094</v>
      </c>
    </row>
    <row r="1736" spans="1:38">
      <c r="A1736">
        <v>520200</v>
      </c>
      <c r="B1736" s="3">
        <v>640</v>
      </c>
      <c r="C1736">
        <v>-0.80904870303843701</v>
      </c>
      <c r="D1736">
        <f t="shared" si="108"/>
        <v>-1.618097406076874</v>
      </c>
      <c r="E1736">
        <v>71.289349945537296</v>
      </c>
      <c r="F1736">
        <f t="shared" si="111"/>
        <v>6.4216176255101232E-2</v>
      </c>
      <c r="G1736">
        <f t="shared" si="109"/>
        <v>641.60414950983568</v>
      </c>
      <c r="H1736">
        <v>49.953797784324998</v>
      </c>
      <c r="AL1736">
        <f t="shared" si="110"/>
        <v>123.75123799513079</v>
      </c>
    </row>
    <row r="1737" spans="1:38">
      <c r="A1737">
        <v>520500</v>
      </c>
      <c r="B1737" s="3">
        <v>640</v>
      </c>
      <c r="C1737">
        <v>-0.50659855224688599</v>
      </c>
      <c r="D1737">
        <f t="shared" si="108"/>
        <v>-1.013197104493772</v>
      </c>
      <c r="E1737">
        <v>71.222138890991701</v>
      </c>
      <c r="F1737">
        <f t="shared" si="111"/>
        <v>6.7211054545595061E-2</v>
      </c>
      <c r="G1737">
        <f t="shared" si="109"/>
        <v>640.9992500189253</v>
      </c>
      <c r="H1737">
        <v>50.003992407879899</v>
      </c>
      <c r="AL1737">
        <f t="shared" si="110"/>
        <v>123.62137736596529</v>
      </c>
    </row>
    <row r="1738" spans="1:38">
      <c r="A1738">
        <v>520800</v>
      </c>
      <c r="B1738" s="3">
        <v>642</v>
      </c>
      <c r="C1738">
        <v>0.48858246301658598</v>
      </c>
      <c r="D1738">
        <f t="shared" si="108"/>
        <v>0.97716492603317195</v>
      </c>
      <c r="E1738">
        <v>71.223203344507994</v>
      </c>
      <c r="F1738">
        <f t="shared" si="111"/>
        <v>1.064453516292474E-3</v>
      </c>
      <c r="G1738">
        <f t="shared" si="109"/>
        <v>641.00883010057191</v>
      </c>
      <c r="H1738">
        <v>50.001545030040297</v>
      </c>
      <c r="AL1738">
        <f t="shared" si="110"/>
        <v>123.62343382475282</v>
      </c>
    </row>
    <row r="1739" spans="1:38">
      <c r="A1739">
        <v>521100</v>
      </c>
      <c r="B1739" s="3">
        <v>641</v>
      </c>
      <c r="C1739">
        <v>-0.10302910607506099</v>
      </c>
      <c r="D1739">
        <f t="shared" si="108"/>
        <v>-0.20605821215012199</v>
      </c>
      <c r="E1739">
        <v>71.243570383940096</v>
      </c>
      <c r="F1739">
        <f t="shared" si="111"/>
        <v>2.0367039432102274E-2</v>
      </c>
      <c r="G1739">
        <f t="shared" si="109"/>
        <v>641.19213345546086</v>
      </c>
      <c r="H1739">
        <v>49.988417972657899</v>
      </c>
      <c r="AL1739">
        <f t="shared" si="110"/>
        <v>123.66278296999594</v>
      </c>
    </row>
    <row r="1740" spans="1:38">
      <c r="A1740">
        <v>521400</v>
      </c>
      <c r="B1740" s="3">
        <v>641</v>
      </c>
      <c r="C1740">
        <v>-6.8087359586968002E-2</v>
      </c>
      <c r="D1740">
        <f t="shared" si="108"/>
        <v>-0.136174719173936</v>
      </c>
      <c r="E1740">
        <v>71.235802594157704</v>
      </c>
      <c r="F1740">
        <f t="shared" si="111"/>
        <v>7.7677897823917874E-3</v>
      </c>
      <c r="G1740">
        <f t="shared" si="109"/>
        <v>641.12222334741932</v>
      </c>
      <c r="H1740">
        <v>49.9949636001841</v>
      </c>
      <c r="AL1740">
        <f t="shared" si="110"/>
        <v>123.64777530436467</v>
      </c>
    </row>
    <row r="1741" spans="1:38">
      <c r="A1741">
        <v>521700</v>
      </c>
      <c r="B1741" s="3">
        <v>641</v>
      </c>
      <c r="C1741">
        <v>-4.3336378505335997E-2</v>
      </c>
      <c r="D1741">
        <f t="shared" si="108"/>
        <v>-8.6672757010671994E-2</v>
      </c>
      <c r="E1741">
        <v>71.230302657714404</v>
      </c>
      <c r="F1741">
        <f t="shared" si="111"/>
        <v>5.4999364433001574E-3</v>
      </c>
      <c r="G1741">
        <f t="shared" si="109"/>
        <v>641.07272391942968</v>
      </c>
      <c r="H1741">
        <v>49.999217526866403</v>
      </c>
      <c r="AL1741">
        <f t="shared" si="110"/>
        <v>123.63714943114098</v>
      </c>
    </row>
    <row r="1742" spans="1:38">
      <c r="A1742">
        <v>522000</v>
      </c>
      <c r="B1742" s="3">
        <v>641</v>
      </c>
      <c r="C1742">
        <v>-2.6080420890205201E-2</v>
      </c>
      <c r="D1742">
        <f t="shared" si="108"/>
        <v>-5.2160841780410402E-2</v>
      </c>
      <c r="E1742">
        <v>71.226468196909096</v>
      </c>
      <c r="F1742">
        <f t="shared" si="111"/>
        <v>3.8344608053080265E-3</v>
      </c>
      <c r="G1742">
        <f t="shared" si="109"/>
        <v>641.03821377218185</v>
      </c>
      <c r="H1742">
        <v>50.001861906555703</v>
      </c>
      <c r="AL1742">
        <f t="shared" si="110"/>
        <v>123.62974136031734</v>
      </c>
    </row>
    <row r="1743" spans="1:38">
      <c r="A1743">
        <v>522300</v>
      </c>
      <c r="B1743" s="3">
        <v>640</v>
      </c>
      <c r="C1743">
        <v>-0.40690957812851197</v>
      </c>
      <c r="D1743">
        <f t="shared" si="108"/>
        <v>-0.81381915625702395</v>
      </c>
      <c r="E1743">
        <v>71.199990275705701</v>
      </c>
      <c r="F1743">
        <f t="shared" si="111"/>
        <v>2.6477921203394317E-2</v>
      </c>
      <c r="G1743">
        <f t="shared" si="109"/>
        <v>640.79991248135127</v>
      </c>
      <c r="H1743">
        <v>50.0198996608976</v>
      </c>
      <c r="AL1743">
        <f t="shared" si="110"/>
        <v>123.57858910575067</v>
      </c>
    </row>
    <row r="1744" spans="1:38">
      <c r="A1744">
        <v>522600</v>
      </c>
      <c r="B1744" s="3">
        <v>641</v>
      </c>
      <c r="C1744">
        <v>0.16462071994247399</v>
      </c>
      <c r="D1744">
        <f t="shared" si="108"/>
        <v>0.32924143988494797</v>
      </c>
      <c r="E1744">
        <v>71.184088985928199</v>
      </c>
      <c r="F1744">
        <f t="shared" si="111"/>
        <v>1.5901289777502825E-2</v>
      </c>
      <c r="G1744">
        <f t="shared" si="109"/>
        <v>640.65680087335375</v>
      </c>
      <c r="H1744">
        <v>50.027515077573803</v>
      </c>
      <c r="AL1744">
        <f t="shared" si="110"/>
        <v>123.54787163987618</v>
      </c>
    </row>
    <row r="1745" spans="1:38">
      <c r="A1745">
        <v>522900</v>
      </c>
      <c r="B1745" s="3">
        <v>641</v>
      </c>
      <c r="C1745">
        <v>0.11432943337069799</v>
      </c>
      <c r="D1745">
        <f t="shared" si="108"/>
        <v>0.22865886674139599</v>
      </c>
      <c r="E1745">
        <v>71.195267607897904</v>
      </c>
      <c r="F1745">
        <f t="shared" si="111"/>
        <v>1.1178621969705205E-2</v>
      </c>
      <c r="G1745">
        <f t="shared" si="109"/>
        <v>640.75740847108113</v>
      </c>
      <c r="H1745">
        <v>50.016825018449197</v>
      </c>
      <c r="AL1745">
        <f t="shared" si="110"/>
        <v>123.56946589346526</v>
      </c>
    </row>
    <row r="1746" spans="1:38">
      <c r="A1746">
        <v>523200</v>
      </c>
      <c r="B1746" s="3">
        <v>641</v>
      </c>
      <c r="C1746">
        <v>7.7949717553163003E-2</v>
      </c>
      <c r="D1746">
        <f t="shared" si="108"/>
        <v>0.15589943510632601</v>
      </c>
      <c r="E1746">
        <v>71.203351576323996</v>
      </c>
      <c r="F1746">
        <f t="shared" si="111"/>
        <v>8.0839684260922695E-3</v>
      </c>
      <c r="G1746">
        <f t="shared" si="109"/>
        <v>640.83016418691591</v>
      </c>
      <c r="H1746">
        <v>50.009463981869402</v>
      </c>
      <c r="AL1746">
        <f t="shared" si="110"/>
        <v>123.58508251914215</v>
      </c>
    </row>
    <row r="1747" spans="1:38">
      <c r="A1747">
        <v>523500</v>
      </c>
      <c r="B1747" s="3">
        <v>642</v>
      </c>
      <c r="C1747">
        <v>0.44455190805164901</v>
      </c>
      <c r="D1747">
        <f t="shared" si="108"/>
        <v>0.88910381610329803</v>
      </c>
      <c r="E1747">
        <v>71.232990766730197</v>
      </c>
      <c r="F1747">
        <f t="shared" si="111"/>
        <v>2.9639190406200555E-2</v>
      </c>
      <c r="G1747">
        <f t="shared" si="109"/>
        <v>641.09691690057173</v>
      </c>
      <c r="H1747">
        <v>49.987988417479599</v>
      </c>
      <c r="AL1747">
        <f t="shared" si="110"/>
        <v>123.64234283370723</v>
      </c>
    </row>
    <row r="1748" spans="1:38">
      <c r="A1748">
        <v>523800</v>
      </c>
      <c r="B1748" s="3">
        <v>642</v>
      </c>
      <c r="C1748">
        <v>0.25518293606308901</v>
      </c>
      <c r="D1748">
        <f t="shared" si="108"/>
        <v>0.51036587212617801</v>
      </c>
      <c r="E1748">
        <v>71.275073957566207</v>
      </c>
      <c r="F1748">
        <f t="shared" si="111"/>
        <v>4.2083190836009976E-2</v>
      </c>
      <c r="G1748">
        <f t="shared" si="109"/>
        <v>641.47566561809583</v>
      </c>
      <c r="H1748">
        <v>49.961376339452201</v>
      </c>
      <c r="AL1748">
        <f t="shared" si="110"/>
        <v>123.72365269192571</v>
      </c>
    </row>
    <row r="1749" spans="1:38">
      <c r="A1749">
        <v>524100</v>
      </c>
      <c r="B1749" s="3">
        <v>642</v>
      </c>
      <c r="C1749">
        <v>0.126805863570843</v>
      </c>
      <c r="D1749">
        <f t="shared" si="108"/>
        <v>0.25361172714168601</v>
      </c>
      <c r="E1749">
        <v>71.303600730984897</v>
      </c>
      <c r="F1749">
        <f t="shared" si="111"/>
        <v>2.8526773418690254E-2</v>
      </c>
      <c r="G1749">
        <f t="shared" si="109"/>
        <v>641.73240657886413</v>
      </c>
      <c r="H1749">
        <v>49.946929827240503</v>
      </c>
      <c r="AL1749">
        <f t="shared" si="110"/>
        <v>123.77877578871798</v>
      </c>
    </row>
    <row r="1750" spans="1:38">
      <c r="A1750">
        <v>524400</v>
      </c>
      <c r="B1750" s="3">
        <v>643</v>
      </c>
      <c r="C1750">
        <v>0.43473516382574401</v>
      </c>
      <c r="D1750">
        <f t="shared" si="108"/>
        <v>0.86947032765148802</v>
      </c>
      <c r="E1750">
        <v>71.346277722968196</v>
      </c>
      <c r="F1750">
        <f t="shared" si="111"/>
        <v>4.2676991983299217E-2</v>
      </c>
      <c r="G1750">
        <f t="shared" si="109"/>
        <v>642.11649950671381</v>
      </c>
      <c r="H1750">
        <v>49.924122494848703</v>
      </c>
      <c r="AL1750">
        <f t="shared" si="110"/>
        <v>123.86125064267723</v>
      </c>
    </row>
    <row r="1751" spans="1:38">
      <c r="A1751">
        <v>524700</v>
      </c>
      <c r="B1751" s="3">
        <v>643</v>
      </c>
      <c r="C1751">
        <v>0.20991565569002099</v>
      </c>
      <c r="D1751">
        <f t="shared" si="108"/>
        <v>0.41983131138004198</v>
      </c>
      <c r="E1751">
        <v>71.396238403409797</v>
      </c>
      <c r="F1751">
        <f t="shared" si="111"/>
        <v>4.9960680441600402E-2</v>
      </c>
      <c r="G1751">
        <f t="shared" si="109"/>
        <v>642.5661456306882</v>
      </c>
      <c r="H1751">
        <v>49.899764118391303</v>
      </c>
      <c r="AL1751">
        <f t="shared" si="110"/>
        <v>123.95781502721267</v>
      </c>
    </row>
    <row r="1752" spans="1:38">
      <c r="A1752">
        <v>525000</v>
      </c>
      <c r="B1752" s="3">
        <v>643</v>
      </c>
      <c r="C1752">
        <v>6.1964215779421503E-2</v>
      </c>
      <c r="D1752">
        <f t="shared" si="108"/>
        <v>0.12392843155884301</v>
      </c>
      <c r="E1752">
        <v>71.429114805217594</v>
      </c>
      <c r="F1752">
        <f t="shared" si="111"/>
        <v>3.2876401807797606E-2</v>
      </c>
      <c r="G1752">
        <f t="shared" si="109"/>
        <v>642.86203324695839</v>
      </c>
      <c r="H1752">
        <v>49.889660758142</v>
      </c>
      <c r="AL1752">
        <f t="shared" si="110"/>
        <v>124.02136675207636</v>
      </c>
    </row>
    <row r="1753" spans="1:38">
      <c r="A1753">
        <v>525300</v>
      </c>
      <c r="B1753" s="3">
        <v>641</v>
      </c>
      <c r="C1753">
        <v>-0.81726152572408395</v>
      </c>
      <c r="D1753">
        <f t="shared" si="108"/>
        <v>-1.6345230514481679</v>
      </c>
      <c r="E1753">
        <v>71.402283845604998</v>
      </c>
      <c r="F1753">
        <f t="shared" si="111"/>
        <v>2.6830959612595962E-2</v>
      </c>
      <c r="G1753">
        <f t="shared" si="109"/>
        <v>642.62055461044497</v>
      </c>
      <c r="H1753">
        <v>49.921800800547203</v>
      </c>
      <c r="AL1753">
        <f t="shared" si="110"/>
        <v>123.96950069421145</v>
      </c>
    </row>
    <row r="1754" spans="1:38">
      <c r="A1754">
        <v>525600</v>
      </c>
      <c r="B1754" s="3">
        <v>642</v>
      </c>
      <c r="C1754">
        <v>-0.13873800358610999</v>
      </c>
      <c r="D1754">
        <f t="shared" si="108"/>
        <v>-0.27747600717221999</v>
      </c>
      <c r="E1754">
        <v>71.362604013077899</v>
      </c>
      <c r="F1754">
        <f t="shared" si="111"/>
        <v>3.9679832527099279E-2</v>
      </c>
      <c r="G1754">
        <f t="shared" si="109"/>
        <v>642.26343611770108</v>
      </c>
      <c r="H1754">
        <v>49.956830842202898</v>
      </c>
      <c r="AL1754">
        <f t="shared" si="110"/>
        <v>123.89280461492446</v>
      </c>
    </row>
    <row r="1755" spans="1:38">
      <c r="A1755">
        <v>525900</v>
      </c>
      <c r="B1755" s="3">
        <v>641</v>
      </c>
      <c r="C1755">
        <v>-0.50139584924678104</v>
      </c>
      <c r="D1755">
        <f t="shared" si="108"/>
        <v>-1.0027916984935621</v>
      </c>
      <c r="E1755">
        <v>71.332091709518295</v>
      </c>
      <c r="F1755">
        <f t="shared" si="111"/>
        <v>3.0512303559603993E-2</v>
      </c>
      <c r="G1755">
        <f t="shared" si="109"/>
        <v>641.98882538566465</v>
      </c>
      <c r="H1755">
        <v>49.982860559433298</v>
      </c>
      <c r="AL1755">
        <f t="shared" si="110"/>
        <v>123.83383446882692</v>
      </c>
    </row>
    <row r="1756" spans="1:38">
      <c r="A1756">
        <v>526200</v>
      </c>
      <c r="B1756" s="3">
        <v>641</v>
      </c>
      <c r="C1756">
        <v>-0.30689407863142398</v>
      </c>
      <c r="D1756">
        <f t="shared" si="108"/>
        <v>-0.61378815726284797</v>
      </c>
      <c r="E1756">
        <v>71.288867953470202</v>
      </c>
      <c r="F1756">
        <f t="shared" si="111"/>
        <v>4.322375604809281E-2</v>
      </c>
      <c r="G1756">
        <f t="shared" si="109"/>
        <v>641.59981158123185</v>
      </c>
      <c r="H1756">
        <v>50.013673483399401</v>
      </c>
      <c r="AL1756">
        <f t="shared" si="110"/>
        <v>123.75030662877506</v>
      </c>
    </row>
    <row r="1757" spans="1:38">
      <c r="A1757">
        <v>526500</v>
      </c>
      <c r="B1757" s="3">
        <v>642</v>
      </c>
      <c r="C1757">
        <v>0.21987416745719199</v>
      </c>
      <c r="D1757">
        <f t="shared" si="108"/>
        <v>0.43974833491438398</v>
      </c>
      <c r="E1757">
        <v>71.28291651232</v>
      </c>
      <c r="F1757">
        <f t="shared" si="111"/>
        <v>5.9514411502021858E-3</v>
      </c>
      <c r="G1757">
        <f t="shared" si="109"/>
        <v>641.54624861087996</v>
      </c>
      <c r="H1757">
        <v>50.015391569152897</v>
      </c>
      <c r="AL1757">
        <f t="shared" si="110"/>
        <v>123.73880660945173</v>
      </c>
    </row>
    <row r="1758" spans="1:38">
      <c r="A1758">
        <v>526800</v>
      </c>
      <c r="B1758" s="3">
        <v>642</v>
      </c>
      <c r="C1758">
        <v>0.139478193661528</v>
      </c>
      <c r="D1758">
        <f t="shared" si="108"/>
        <v>0.278956387323056</v>
      </c>
      <c r="E1758">
        <v>71.3007847249458</v>
      </c>
      <c r="F1758">
        <f t="shared" si="111"/>
        <v>1.7868212625799629E-2</v>
      </c>
      <c r="G1758">
        <f t="shared" si="109"/>
        <v>641.70706252451214</v>
      </c>
      <c r="H1758">
        <v>50.001670391443099</v>
      </c>
      <c r="AL1758">
        <f t="shared" si="110"/>
        <v>123.77333412830434</v>
      </c>
    </row>
    <row r="1759" spans="1:38">
      <c r="A1759">
        <v>527100</v>
      </c>
      <c r="B1759" s="3">
        <v>642</v>
      </c>
      <c r="C1759">
        <v>8.3432743813153201E-2</v>
      </c>
      <c r="D1759">
        <f t="shared" si="108"/>
        <v>0.1668654876263064</v>
      </c>
      <c r="E1759">
        <v>71.313238630472497</v>
      </c>
      <c r="F1759">
        <f t="shared" si="111"/>
        <v>1.2453905526697895E-2</v>
      </c>
      <c r="G1759">
        <f t="shared" si="109"/>
        <v>641.81914767425246</v>
      </c>
      <c r="H1759">
        <v>49.993180490120203</v>
      </c>
      <c r="AL1759">
        <f t="shared" si="110"/>
        <v>123.79740045211339</v>
      </c>
    </row>
    <row r="1760" spans="1:38">
      <c r="A1760">
        <v>527400</v>
      </c>
      <c r="B1760" s="3">
        <v>642</v>
      </c>
      <c r="C1760">
        <v>4.50646059237284E-2</v>
      </c>
      <c r="D1760">
        <f t="shared" si="108"/>
        <v>9.01292118474568E-2</v>
      </c>
      <c r="E1760">
        <v>71.321764445351704</v>
      </c>
      <c r="F1760">
        <f t="shared" si="111"/>
        <v>8.5258148792064503E-3</v>
      </c>
      <c r="G1760">
        <f t="shared" si="109"/>
        <v>641.89588000816536</v>
      </c>
      <c r="H1760">
        <v>49.988305693957102</v>
      </c>
      <c r="AL1760">
        <f t="shared" si="110"/>
        <v>123.81387653150952</v>
      </c>
    </row>
    <row r="1761" spans="1:38">
      <c r="A1761">
        <v>527700</v>
      </c>
      <c r="B1761" s="3">
        <v>642</v>
      </c>
      <c r="C1761">
        <v>1.9377834664167499E-2</v>
      </c>
      <c r="D1761">
        <f t="shared" si="108"/>
        <v>3.8755669328334998E-2</v>
      </c>
      <c r="E1761">
        <v>71.327472323031202</v>
      </c>
      <c r="F1761">
        <f t="shared" si="111"/>
        <v>5.7078776794980968E-3</v>
      </c>
      <c r="G1761">
        <f t="shared" si="109"/>
        <v>641.94725090728082</v>
      </c>
      <c r="H1761">
        <v>49.985881360064198</v>
      </c>
      <c r="AL1761">
        <f t="shared" si="110"/>
        <v>123.82490720398729</v>
      </c>
    </row>
    <row r="1762" spans="1:38">
      <c r="A1762">
        <v>528000</v>
      </c>
      <c r="B1762" s="3">
        <v>642</v>
      </c>
      <c r="C1762">
        <v>2.70049135506146E-3</v>
      </c>
      <c r="D1762">
        <f t="shared" si="108"/>
        <v>5.40098271012292E-3</v>
      </c>
      <c r="E1762">
        <v>71.331178208215107</v>
      </c>
      <c r="F1762">
        <f t="shared" si="111"/>
        <v>3.7058851839049112E-3</v>
      </c>
      <c r="G1762">
        <f t="shared" si="109"/>
        <v>641.98060387393593</v>
      </c>
      <c r="H1762">
        <v>49.985075710142603</v>
      </c>
      <c r="AL1762">
        <f t="shared" si="110"/>
        <v>123.83206905824238</v>
      </c>
    </row>
    <row r="1763" spans="1:38">
      <c r="A1763">
        <v>528300</v>
      </c>
      <c r="B1763" s="3">
        <v>641</v>
      </c>
      <c r="C1763">
        <v>-0.40036794632757799</v>
      </c>
      <c r="D1763">
        <f t="shared" si="108"/>
        <v>-0.80073589265515599</v>
      </c>
      <c r="E1763">
        <v>71.309642214816293</v>
      </c>
      <c r="F1763">
        <f t="shared" si="111"/>
        <v>2.1535993398813957E-2</v>
      </c>
      <c r="G1763">
        <f t="shared" si="109"/>
        <v>641.78677993334668</v>
      </c>
      <c r="H1763">
        <v>50.0018098556559</v>
      </c>
      <c r="AL1763">
        <f t="shared" si="110"/>
        <v>123.79045053076111</v>
      </c>
    </row>
    <row r="1764" spans="1:38">
      <c r="A1764">
        <v>528600</v>
      </c>
      <c r="B1764" s="3">
        <v>642</v>
      </c>
      <c r="C1764">
        <v>0.15724642970545799</v>
      </c>
      <c r="D1764">
        <f t="shared" si="108"/>
        <v>0.31449285941091598</v>
      </c>
      <c r="E1764">
        <v>71.296833071193305</v>
      </c>
      <c r="F1764">
        <f t="shared" si="111"/>
        <v>1.2809143622988017E-2</v>
      </c>
      <c r="G1764">
        <f t="shared" si="109"/>
        <v>641.67149764073974</v>
      </c>
      <c r="H1764">
        <v>50.009502894612098</v>
      </c>
      <c r="AL1764">
        <f t="shared" si="110"/>
        <v>123.76569801628857</v>
      </c>
    </row>
    <row r="1765" spans="1:38">
      <c r="A1765">
        <v>528900</v>
      </c>
      <c r="B1765" s="3">
        <v>643</v>
      </c>
      <c r="C1765">
        <v>0.49153650235530499</v>
      </c>
      <c r="D1765">
        <f t="shared" si="108"/>
        <v>0.98307300471060999</v>
      </c>
      <c r="E1765">
        <v>71.333655775963194</v>
      </c>
      <c r="F1765">
        <f t="shared" si="111"/>
        <v>3.6822704769889469E-2</v>
      </c>
      <c r="G1765">
        <f t="shared" si="109"/>
        <v>642.00290198366872</v>
      </c>
      <c r="H1765">
        <v>49.983216643611101</v>
      </c>
      <c r="AL1765">
        <f t="shared" si="110"/>
        <v>123.83685715724503</v>
      </c>
    </row>
    <row r="1766" spans="1:38">
      <c r="A1766">
        <v>529200</v>
      </c>
      <c r="B1766" s="3">
        <v>643</v>
      </c>
      <c r="C1766">
        <v>0.28007118683633497</v>
      </c>
      <c r="D1766">
        <f t="shared" si="108"/>
        <v>0.56014237367266995</v>
      </c>
      <c r="E1766">
        <v>71.380649013810498</v>
      </c>
      <c r="F1766">
        <f t="shared" si="111"/>
        <v>4.6993237847303249E-2</v>
      </c>
      <c r="G1766">
        <f t="shared" si="109"/>
        <v>642.42584112429449</v>
      </c>
      <c r="H1766">
        <v>49.953879289272699</v>
      </c>
      <c r="AL1766">
        <f t="shared" si="110"/>
        <v>123.92768216897593</v>
      </c>
    </row>
    <row r="1767" spans="1:38">
      <c r="A1767">
        <v>529500</v>
      </c>
      <c r="B1767" s="3">
        <v>644</v>
      </c>
      <c r="C1767">
        <v>0.52967910739843005</v>
      </c>
      <c r="D1767">
        <f t="shared" si="108"/>
        <v>1.0593582147968601</v>
      </c>
      <c r="E1767">
        <v>71.436285623832902</v>
      </c>
      <c r="F1767">
        <f t="shared" si="111"/>
        <v>5.5636610022403943E-2</v>
      </c>
      <c r="G1767">
        <f t="shared" si="109"/>
        <v>642.92657061449609</v>
      </c>
      <c r="H1767">
        <v>49.921604936310999</v>
      </c>
      <c r="AL1767">
        <f t="shared" si="110"/>
        <v>124.03522914203124</v>
      </c>
    </row>
    <row r="1768" spans="1:38">
      <c r="A1768">
        <v>529800</v>
      </c>
      <c r="B1768" s="3">
        <v>643</v>
      </c>
      <c r="C1768">
        <v>-0.128223562017344</v>
      </c>
      <c r="D1768">
        <f t="shared" si="108"/>
        <v>-0.256447124034688</v>
      </c>
      <c r="E1768">
        <v>71.471379873088793</v>
      </c>
      <c r="F1768">
        <f t="shared" si="111"/>
        <v>3.5094249255891441E-2</v>
      </c>
      <c r="G1768">
        <f t="shared" si="109"/>
        <v>643.24241885779918</v>
      </c>
      <c r="H1768">
        <v>49.9080698343422</v>
      </c>
      <c r="AL1768">
        <f t="shared" si="110"/>
        <v>124.10307652456837</v>
      </c>
    </row>
    <row r="1769" spans="1:38">
      <c r="A1769">
        <v>530100</v>
      </c>
      <c r="B1769" s="3">
        <v>645</v>
      </c>
      <c r="C1769">
        <v>0.65282035180563003</v>
      </c>
      <c r="D1769">
        <f t="shared" si="108"/>
        <v>1.3056407036112601</v>
      </c>
      <c r="E1769">
        <v>71.520024451532606</v>
      </c>
      <c r="F1769">
        <f t="shared" si="111"/>
        <v>4.8644578443813202E-2</v>
      </c>
      <c r="G1769">
        <f t="shared" si="109"/>
        <v>643.68022006379351</v>
      </c>
      <c r="H1769">
        <v>49.885208645154002</v>
      </c>
      <c r="AL1769">
        <f t="shared" si="110"/>
        <v>124.1971325439751</v>
      </c>
    </row>
    <row r="1770" spans="1:38">
      <c r="A1770">
        <v>530400</v>
      </c>
      <c r="B1770" s="3">
        <v>645</v>
      </c>
      <c r="C1770">
        <v>0.31499032936197202</v>
      </c>
      <c r="D1770">
        <f t="shared" si="108"/>
        <v>0.62998065872394404</v>
      </c>
      <c r="E1770">
        <v>71.595100651376399</v>
      </c>
      <c r="F1770">
        <f t="shared" si="111"/>
        <v>7.5076199843792324E-2</v>
      </c>
      <c r="G1770">
        <f t="shared" si="109"/>
        <v>644.35590586238754</v>
      </c>
      <c r="H1770">
        <v>49.848636745225697</v>
      </c>
      <c r="AL1770">
        <f t="shared" si="110"/>
        <v>124.34232220572845</v>
      </c>
    </row>
    <row r="1771" spans="1:38">
      <c r="A1771">
        <v>530700</v>
      </c>
      <c r="B1771" s="3">
        <v>645</v>
      </c>
      <c r="C1771">
        <v>9.2590768979291901E-2</v>
      </c>
      <c r="D1771">
        <f t="shared" si="108"/>
        <v>0.1851815379585838</v>
      </c>
      <c r="E1771">
        <v>71.644520216236501</v>
      </c>
      <c r="F1771">
        <f t="shared" si="111"/>
        <v>4.9419564860102128E-2</v>
      </c>
      <c r="G1771">
        <f t="shared" si="109"/>
        <v>644.80068194612852</v>
      </c>
      <c r="H1771">
        <v>49.833491461278598</v>
      </c>
      <c r="AL1771">
        <f t="shared" si="110"/>
        <v>124.43791256276016</v>
      </c>
    </row>
    <row r="1772" spans="1:38">
      <c r="A1772">
        <v>531000</v>
      </c>
      <c r="B1772" s="3">
        <v>645</v>
      </c>
      <c r="C1772">
        <v>-4.82624976037846E-2</v>
      </c>
      <c r="D1772">
        <f t="shared" si="108"/>
        <v>-9.65249952075692E-2</v>
      </c>
      <c r="E1772">
        <v>71.675819314720599</v>
      </c>
      <c r="F1772">
        <f t="shared" si="111"/>
        <v>3.1299098484097954E-2</v>
      </c>
      <c r="G1772">
        <f t="shared" si="109"/>
        <v>645.08237383248536</v>
      </c>
      <c r="H1772">
        <v>49.832213071880901</v>
      </c>
      <c r="AL1772">
        <f t="shared" si="110"/>
        <v>124.49846058948299</v>
      </c>
    </row>
    <row r="1773" spans="1:38">
      <c r="A1773">
        <v>531300</v>
      </c>
      <c r="B1773" s="3">
        <v>644</v>
      </c>
      <c r="C1773">
        <v>-0.52525088280518095</v>
      </c>
      <c r="D1773">
        <f t="shared" si="108"/>
        <v>-1.0505017656103619</v>
      </c>
      <c r="E1773">
        <v>71.670709123109305</v>
      </c>
      <c r="F1773">
        <f t="shared" si="111"/>
        <v>5.1101916112941126E-3</v>
      </c>
      <c r="G1773">
        <f t="shared" si="109"/>
        <v>645.03638210798374</v>
      </c>
      <c r="H1773">
        <v>49.8560151780393</v>
      </c>
      <c r="AL1773">
        <f t="shared" si="110"/>
        <v>124.48857454537323</v>
      </c>
    </row>
    <row r="1774" spans="1:38">
      <c r="A1774">
        <v>531600</v>
      </c>
      <c r="B1774" s="3">
        <v>647</v>
      </c>
      <c r="C1774">
        <v>0.77890657147629305</v>
      </c>
      <c r="D1774">
        <f t="shared" si="108"/>
        <v>1.5578131429525861</v>
      </c>
      <c r="E1774">
        <v>71.714214381893399</v>
      </c>
      <c r="F1774">
        <f t="shared" si="111"/>
        <v>4.3505258784094281E-2</v>
      </c>
      <c r="G1774">
        <f t="shared" si="109"/>
        <v>645.42792943704058</v>
      </c>
      <c r="H1774">
        <v>49.842041031341502</v>
      </c>
      <c r="AL1774">
        <f t="shared" si="110"/>
        <v>124.57274357530848</v>
      </c>
    </row>
    <row r="1775" spans="1:38">
      <c r="A1775">
        <v>531900</v>
      </c>
      <c r="B1775" s="3">
        <v>645</v>
      </c>
      <c r="C1775">
        <v>-0.42265168435164202</v>
      </c>
      <c r="D1775">
        <f t="shared" si="108"/>
        <v>-0.84530336870328404</v>
      </c>
      <c r="E1775">
        <v>71.759019395674002</v>
      </c>
      <c r="F1775">
        <f t="shared" si="111"/>
        <v>4.4805013780603531E-2</v>
      </c>
      <c r="G1775">
        <f t="shared" si="109"/>
        <v>645.83117456106606</v>
      </c>
      <c r="H1775">
        <v>49.831966970812999</v>
      </c>
      <c r="AL1775">
        <f t="shared" si="110"/>
        <v>124.65943879489795</v>
      </c>
    </row>
    <row r="1776" spans="1:38">
      <c r="A1776">
        <v>532200</v>
      </c>
      <c r="B1776" s="3">
        <v>645</v>
      </c>
      <c r="C1776">
        <v>-0.35406204292111798</v>
      </c>
      <c r="D1776">
        <f t="shared" si="108"/>
        <v>-0.70812408584223596</v>
      </c>
      <c r="E1776">
        <v>71.743771268463206</v>
      </c>
      <c r="F1776">
        <f t="shared" si="111"/>
        <v>1.524812721079627E-2</v>
      </c>
      <c r="G1776">
        <f t="shared" si="109"/>
        <v>645.69394141616885</v>
      </c>
      <c r="H1776">
        <v>49.861955074429297</v>
      </c>
      <c r="AL1776">
        <f t="shared" si="110"/>
        <v>124.62993319542426</v>
      </c>
    </row>
    <row r="1777" spans="1:38">
      <c r="A1777">
        <v>532500</v>
      </c>
      <c r="B1777" s="3">
        <v>646</v>
      </c>
      <c r="C1777">
        <v>9.8110651280535199E-2</v>
      </c>
      <c r="D1777">
        <f t="shared" si="108"/>
        <v>0.1962213025610704</v>
      </c>
      <c r="E1777">
        <v>71.754395828281702</v>
      </c>
      <c r="F1777">
        <f t="shared" si="111"/>
        <v>1.0624559818495527E-2</v>
      </c>
      <c r="G1777">
        <f t="shared" si="109"/>
        <v>645.78956245453537</v>
      </c>
      <c r="H1777">
        <v>49.870481649095296</v>
      </c>
      <c r="AL1777">
        <f t="shared" si="110"/>
        <v>124.65049190481227</v>
      </c>
    </row>
    <row r="1778" spans="1:38">
      <c r="A1778">
        <v>532800</v>
      </c>
      <c r="B1778" s="3">
        <v>646</v>
      </c>
      <c r="C1778">
        <v>-2.2000557794831E-2</v>
      </c>
      <c r="D1778">
        <f t="shared" si="108"/>
        <v>-4.4001115589662E-2</v>
      </c>
      <c r="E1778">
        <v>71.781089198878306</v>
      </c>
      <c r="F1778">
        <f t="shared" si="111"/>
        <v>2.6693370596603927E-2</v>
      </c>
      <c r="G1778">
        <f t="shared" si="109"/>
        <v>646.02980278990481</v>
      </c>
      <c r="H1778">
        <v>49.867898632757203</v>
      </c>
      <c r="AL1778">
        <f t="shared" si="110"/>
        <v>124.70214695777229</v>
      </c>
    </row>
    <row r="1779" spans="1:38">
      <c r="A1779">
        <v>533100</v>
      </c>
      <c r="B1779" s="3">
        <v>646</v>
      </c>
      <c r="C1779">
        <v>-9.4702408232870003E-2</v>
      </c>
      <c r="D1779">
        <f t="shared" si="108"/>
        <v>-0.18940481646574001</v>
      </c>
      <c r="E1779">
        <v>71.797244320395606</v>
      </c>
      <c r="F1779">
        <f t="shared" si="111"/>
        <v>1.6155121517300586E-2</v>
      </c>
      <c r="G1779">
        <f t="shared" si="109"/>
        <v>646.17519888356048</v>
      </c>
      <c r="H1779">
        <v>49.872665890113602</v>
      </c>
      <c r="AL1779">
        <f t="shared" si="110"/>
        <v>124.73341118843038</v>
      </c>
    </row>
    <row r="1780" spans="1:38">
      <c r="A1780">
        <v>533400</v>
      </c>
      <c r="B1780" s="3">
        <v>646</v>
      </c>
      <c r="C1780">
        <v>-0.134765006953219</v>
      </c>
      <c r="D1780">
        <f t="shared" si="108"/>
        <v>-0.26953001390643799</v>
      </c>
      <c r="E1780">
        <v>71.806146650903599</v>
      </c>
      <c r="F1780">
        <f t="shared" si="111"/>
        <v>8.9023305079933834E-3</v>
      </c>
      <c r="G1780">
        <f t="shared" si="109"/>
        <v>646.25531985813245</v>
      </c>
      <c r="H1780">
        <v>49.8817144478882</v>
      </c>
      <c r="AL1780">
        <f t="shared" si="110"/>
        <v>124.75064009340031</v>
      </c>
    </row>
    <row r="1781" spans="1:38">
      <c r="A1781">
        <v>533700</v>
      </c>
      <c r="B1781" s="3">
        <v>646</v>
      </c>
      <c r="C1781">
        <v>-0.15287296566484301</v>
      </c>
      <c r="D1781">
        <f t="shared" si="108"/>
        <v>-0.30574593132968603</v>
      </c>
      <c r="E1781">
        <v>71.810170425999999</v>
      </c>
      <c r="F1781">
        <f t="shared" si="111"/>
        <v>4.0237750963996177E-3</v>
      </c>
      <c r="G1781">
        <f t="shared" si="109"/>
        <v>646.29153383400001</v>
      </c>
      <c r="H1781">
        <v>49.892955345619697</v>
      </c>
      <c r="AL1781">
        <f t="shared" si="110"/>
        <v>124.75842755903119</v>
      </c>
    </row>
    <row r="1782" spans="1:38">
      <c r="A1782">
        <v>534000</v>
      </c>
      <c r="B1782" s="3">
        <v>645</v>
      </c>
      <c r="C1782">
        <v>-0.54960754359269304</v>
      </c>
      <c r="D1782">
        <f t="shared" si="108"/>
        <v>-1.0992150871853861</v>
      </c>
      <c r="E1782">
        <v>71.787226909058305</v>
      </c>
      <c r="F1782">
        <f t="shared" si="111"/>
        <v>2.2943516941694497E-2</v>
      </c>
      <c r="G1782">
        <f t="shared" si="109"/>
        <v>646.08504218152473</v>
      </c>
      <c r="H1782">
        <v>49.921516570555703</v>
      </c>
      <c r="AL1782">
        <f t="shared" si="110"/>
        <v>124.71402479364893</v>
      </c>
    </row>
    <row r="1783" spans="1:38">
      <c r="A1783">
        <v>534300</v>
      </c>
      <c r="B1783" s="3">
        <v>644</v>
      </c>
      <c r="C1783">
        <v>-0.76669273136147997</v>
      </c>
      <c r="D1783">
        <f t="shared" si="108"/>
        <v>-1.5333854627229599</v>
      </c>
      <c r="E1783">
        <v>71.724360065811197</v>
      </c>
      <c r="F1783">
        <f t="shared" si="111"/>
        <v>6.286684324710734E-2</v>
      </c>
      <c r="G1783">
        <f t="shared" si="109"/>
        <v>645.51924059230078</v>
      </c>
      <c r="H1783">
        <v>49.973375829172397</v>
      </c>
      <c r="AL1783">
        <f t="shared" si="110"/>
        <v>124.59237388327433</v>
      </c>
    </row>
    <row r="1784" spans="1:38">
      <c r="A1784">
        <v>534600</v>
      </c>
      <c r="B1784" s="3">
        <v>644</v>
      </c>
      <c r="C1784">
        <v>-0.47001217680767798</v>
      </c>
      <c r="D1784">
        <f t="shared" si="108"/>
        <v>-0.94002435361535597</v>
      </c>
      <c r="E1784">
        <v>71.658431087372904</v>
      </c>
      <c r="F1784">
        <f t="shared" si="111"/>
        <v>6.5928978438293484E-2</v>
      </c>
      <c r="G1784">
        <f t="shared" si="109"/>
        <v>644.92587978635618</v>
      </c>
      <c r="H1784">
        <v>50.020521518160699</v>
      </c>
      <c r="AL1784">
        <f t="shared" si="110"/>
        <v>124.46482240034207</v>
      </c>
    </row>
    <row r="1785" spans="1:38">
      <c r="A1785">
        <v>534900</v>
      </c>
      <c r="B1785" s="3">
        <v>644</v>
      </c>
      <c r="C1785">
        <v>-0.26525359268175802</v>
      </c>
      <c r="D1785">
        <f t="shared" si="108"/>
        <v>-0.53050718536351604</v>
      </c>
      <c r="E1785">
        <v>71.612931534809405</v>
      </c>
      <c r="F1785">
        <f t="shared" si="111"/>
        <v>4.5499552563498469E-2</v>
      </c>
      <c r="G1785">
        <f t="shared" si="109"/>
        <v>644.51638381328462</v>
      </c>
      <c r="H1785">
        <v>50.04846072598</v>
      </c>
      <c r="AL1785">
        <f t="shared" si="110"/>
        <v>124.37681014817022</v>
      </c>
    </row>
    <row r="1786" spans="1:38">
      <c r="A1786">
        <v>535200</v>
      </c>
      <c r="B1786" s="3">
        <v>644</v>
      </c>
      <c r="C1786">
        <v>-0.126851316375378</v>
      </c>
      <c r="D1786">
        <f t="shared" si="108"/>
        <v>-0.253702632750756</v>
      </c>
      <c r="E1786">
        <v>71.582177065383405</v>
      </c>
      <c r="F1786">
        <f t="shared" si="111"/>
        <v>3.0754469426000242E-2</v>
      </c>
      <c r="G1786">
        <f t="shared" si="109"/>
        <v>644.23959358845059</v>
      </c>
      <c r="H1786">
        <v>50.063268242148503</v>
      </c>
      <c r="AL1786">
        <f t="shared" si="110"/>
        <v>124.31732696835442</v>
      </c>
    </row>
    <row r="1787" spans="1:38">
      <c r="A1787">
        <v>535500</v>
      </c>
      <c r="B1787" s="3">
        <v>644</v>
      </c>
      <c r="C1787">
        <v>-3.5839645731752703E-2</v>
      </c>
      <c r="D1787">
        <f t="shared" si="108"/>
        <v>-7.1679291463505407E-2</v>
      </c>
      <c r="E1787">
        <v>71.561953297549195</v>
      </c>
      <c r="F1787">
        <f t="shared" si="111"/>
        <v>2.0223767834210093E-2</v>
      </c>
      <c r="G1787">
        <f t="shared" si="109"/>
        <v>644.05757967794273</v>
      </c>
      <c r="H1787">
        <v>50.0693060532289</v>
      </c>
      <c r="AL1787">
        <f t="shared" si="110"/>
        <v>124.27821456243086</v>
      </c>
    </row>
    <row r="1788" spans="1:38">
      <c r="A1788">
        <v>535800</v>
      </c>
      <c r="B1788" s="3">
        <v>646</v>
      </c>
      <c r="C1788">
        <v>0.80737589887247496</v>
      </c>
      <c r="D1788">
        <f t="shared" si="108"/>
        <v>1.6147517977449499</v>
      </c>
      <c r="E1788">
        <v>71.596786029202605</v>
      </c>
      <c r="F1788">
        <f t="shared" si="111"/>
        <v>3.483273165340961E-2</v>
      </c>
      <c r="G1788">
        <f t="shared" si="109"/>
        <v>644.37107426282341</v>
      </c>
      <c r="H1788">
        <v>50.036644309808501</v>
      </c>
      <c r="AL1788">
        <f t="shared" si="110"/>
        <v>124.34558193173811</v>
      </c>
    </row>
    <row r="1789" spans="1:38">
      <c r="A1789">
        <v>536100</v>
      </c>
      <c r="B1789" s="3">
        <v>645</v>
      </c>
      <c r="C1789">
        <v>0.107325239134892</v>
      </c>
      <c r="D1789">
        <f t="shared" si="108"/>
        <v>0.21465047826978401</v>
      </c>
      <c r="E1789">
        <v>71.641249355309299</v>
      </c>
      <c r="F1789">
        <f t="shared" si="111"/>
        <v>4.4463326106694012E-2</v>
      </c>
      <c r="G1789">
        <f t="shared" si="109"/>
        <v>644.77124419778374</v>
      </c>
      <c r="H1789">
        <v>50.003279920628003</v>
      </c>
      <c r="AL1789">
        <f t="shared" si="110"/>
        <v>124.43158542126432</v>
      </c>
    </row>
    <row r="1790" spans="1:38">
      <c r="A1790">
        <v>536400</v>
      </c>
      <c r="B1790" s="3">
        <v>647</v>
      </c>
      <c r="C1790">
        <v>0.85120588925478002</v>
      </c>
      <c r="D1790">
        <f t="shared" si="108"/>
        <v>1.70241177850956</v>
      </c>
      <c r="E1790">
        <v>71.698151973331505</v>
      </c>
      <c r="F1790">
        <f t="shared" si="111"/>
        <v>5.6902618022206752E-2</v>
      </c>
      <c r="G1790">
        <f t="shared" si="109"/>
        <v>645.28336775998355</v>
      </c>
      <c r="H1790">
        <v>49.963664422174702</v>
      </c>
      <c r="AL1790">
        <f t="shared" si="110"/>
        <v>124.54166656375301</v>
      </c>
    </row>
    <row r="1791" spans="1:38">
      <c r="A1791">
        <v>536700</v>
      </c>
      <c r="B1791" s="3">
        <v>647</v>
      </c>
      <c r="C1791">
        <v>0.48112419179309401</v>
      </c>
      <c r="D1791">
        <f t="shared" si="108"/>
        <v>0.96224838358618803</v>
      </c>
      <c r="E1791">
        <v>71.780394850245798</v>
      </c>
      <c r="F1791">
        <f t="shared" si="111"/>
        <v>8.2242876914293106E-2</v>
      </c>
      <c r="G1791">
        <f t="shared" si="109"/>
        <v>646.02355365221217</v>
      </c>
      <c r="H1791">
        <v>49.913017805977198</v>
      </c>
      <c r="AL1791">
        <f t="shared" si="110"/>
        <v>124.70080325243163</v>
      </c>
    </row>
    <row r="1792" spans="1:38">
      <c r="A1792">
        <v>537000</v>
      </c>
      <c r="B1792" s="3">
        <v>654</v>
      </c>
      <c r="C1792">
        <v>2.9816891277770901</v>
      </c>
      <c r="D1792">
        <f t="shared" si="108"/>
        <v>5.9633782555541801</v>
      </c>
      <c r="E1792">
        <v>72.002457169458197</v>
      </c>
      <c r="F1792">
        <f t="shared" si="111"/>
        <v>0.22206231921239805</v>
      </c>
      <c r="G1792">
        <f t="shared" si="109"/>
        <v>648.02211452512381</v>
      </c>
      <c r="H1792">
        <v>49.770441228492899</v>
      </c>
      <c r="AL1792">
        <f t="shared" si="110"/>
        <v>125.1306826097502</v>
      </c>
    </row>
    <row r="1793" spans="1:38">
      <c r="A1793">
        <v>537300</v>
      </c>
      <c r="B1793" s="3">
        <v>644</v>
      </c>
      <c r="C1793">
        <v>-2.3070930527050399</v>
      </c>
      <c r="D1793">
        <f t="shared" si="108"/>
        <v>-4.6141861054100799</v>
      </c>
      <c r="E1793">
        <v>72.066683939171398</v>
      </c>
      <c r="F1793">
        <f t="shared" si="111"/>
        <v>6.4226769713201293E-2</v>
      </c>
      <c r="G1793">
        <f t="shared" si="109"/>
        <v>648.60015545254259</v>
      </c>
      <c r="H1793">
        <v>49.760798071382197</v>
      </c>
      <c r="AL1793">
        <f t="shared" si="110"/>
        <v>125.25506978037325</v>
      </c>
    </row>
    <row r="1794" spans="1:38">
      <c r="A1794">
        <v>537600</v>
      </c>
      <c r="B1794" s="3">
        <v>643</v>
      </c>
      <c r="C1794">
        <v>-1.9073569440686</v>
      </c>
      <c r="D1794">
        <f t="shared" ref="D1794:D1857" si="112">C1794*$K$3</f>
        <v>-3.8147138881372</v>
      </c>
      <c r="E1794">
        <v>71.866722199830505</v>
      </c>
      <c r="F1794">
        <f t="shared" si="111"/>
        <v>0.19996173934089256</v>
      </c>
      <c r="G1794">
        <f t="shared" si="109"/>
        <v>646.80049979847456</v>
      </c>
      <c r="H1794">
        <v>49.923373491876397</v>
      </c>
      <c r="AL1794">
        <f t="shared" si="110"/>
        <v>124.86788579060185</v>
      </c>
    </row>
    <row r="1795" spans="1:38">
      <c r="A1795">
        <v>537900</v>
      </c>
      <c r="B1795" s="3">
        <v>643</v>
      </c>
      <c r="C1795">
        <v>-1.1760273078913299</v>
      </c>
      <c r="D1795">
        <f t="shared" si="112"/>
        <v>-2.3520546157826598</v>
      </c>
      <c r="E1795">
        <v>71.704209565119399</v>
      </c>
      <c r="F1795">
        <f t="shared" si="111"/>
        <v>0.16251263471110633</v>
      </c>
      <c r="G1795">
        <f t="shared" ref="G1795:G1858" si="113">E1795*$J$3</f>
        <v>645.3378860860746</v>
      </c>
      <c r="H1795">
        <v>50.040923253014597</v>
      </c>
      <c r="AL1795">
        <f t="shared" ref="AL1795:AL1858" si="114">$AE$26*E1795^2+$AF$26*E1795+$AG$26</f>
        <v>124.55338641276506</v>
      </c>
    </row>
    <row r="1796" spans="1:38">
      <c r="A1796">
        <v>538200</v>
      </c>
      <c r="B1796" s="3">
        <v>641</v>
      </c>
      <c r="C1796">
        <v>-1.45597159767563</v>
      </c>
      <c r="D1796">
        <f t="shared" si="112"/>
        <v>-2.91194319535126</v>
      </c>
      <c r="E1796">
        <v>71.544211854163805</v>
      </c>
      <c r="F1796">
        <f t="shared" ref="F1796:F1859" si="115">ABS(E1796-E1795)</f>
        <v>0.15999771095559367</v>
      </c>
      <c r="G1796">
        <f t="shared" si="113"/>
        <v>643.89790668747423</v>
      </c>
      <c r="H1796">
        <v>50.144111647491201</v>
      </c>
      <c r="AL1796">
        <f t="shared" si="114"/>
        <v>124.24390489747866</v>
      </c>
    </row>
    <row r="1797" spans="1:38">
      <c r="A1797">
        <v>538500</v>
      </c>
      <c r="B1797" s="3">
        <v>646</v>
      </c>
      <c r="C1797">
        <v>1.19244035317399</v>
      </c>
      <c r="D1797">
        <f t="shared" si="112"/>
        <v>2.38488070634798</v>
      </c>
      <c r="E1797">
        <v>71.511210346122596</v>
      </c>
      <c r="F1797">
        <f t="shared" si="115"/>
        <v>3.3001508041209604E-2</v>
      </c>
      <c r="G1797">
        <f t="shared" si="113"/>
        <v>643.60089311510342</v>
      </c>
      <c r="H1797">
        <v>50.145995114662</v>
      </c>
      <c r="AL1797">
        <f t="shared" si="114"/>
        <v>124.18008913154827</v>
      </c>
    </row>
    <row r="1798" spans="1:38">
      <c r="A1798">
        <v>538800</v>
      </c>
      <c r="B1798" s="3">
        <v>643</v>
      </c>
      <c r="C1798">
        <v>-0.38290141725156801</v>
      </c>
      <c r="D1798">
        <f t="shared" si="112"/>
        <v>-0.76580283450313602</v>
      </c>
      <c r="E1798">
        <v>71.527978604316502</v>
      </c>
      <c r="F1798">
        <f t="shared" si="115"/>
        <v>1.6768258193906149E-2</v>
      </c>
      <c r="G1798">
        <f t="shared" si="113"/>
        <v>643.75180743884857</v>
      </c>
      <c r="H1798">
        <v>50.119472273785902</v>
      </c>
      <c r="AL1798">
        <f t="shared" si="114"/>
        <v>124.2125134973582</v>
      </c>
    </row>
    <row r="1799" spans="1:38">
      <c r="A1799">
        <v>539100</v>
      </c>
      <c r="B1799" s="3">
        <v>644</v>
      </c>
      <c r="C1799">
        <v>0.240265304544899</v>
      </c>
      <c r="D1799">
        <f t="shared" si="112"/>
        <v>0.480530609089798</v>
      </c>
      <c r="E1799">
        <v>71.500596323976296</v>
      </c>
      <c r="F1799">
        <f t="shared" si="115"/>
        <v>2.7382280340205511E-2</v>
      </c>
      <c r="G1799">
        <f t="shared" si="113"/>
        <v>643.50536691578668</v>
      </c>
      <c r="H1799">
        <v>50.123059181178199</v>
      </c>
      <c r="AL1799">
        <f t="shared" si="114"/>
        <v>124.1595659096092</v>
      </c>
    </row>
    <row r="1800" spans="1:38">
      <c r="A1800">
        <v>539400</v>
      </c>
      <c r="B1800" s="3">
        <v>644</v>
      </c>
      <c r="C1800">
        <v>0.21826784057971599</v>
      </c>
      <c r="D1800">
        <f t="shared" si="112"/>
        <v>0.43653568115943198</v>
      </c>
      <c r="E1800">
        <v>71.505487771829706</v>
      </c>
      <c r="F1800">
        <f t="shared" si="115"/>
        <v>4.8914478534101136E-3</v>
      </c>
      <c r="G1800">
        <f t="shared" si="113"/>
        <v>643.54938994646739</v>
      </c>
      <c r="H1800">
        <v>50.105296876939299</v>
      </c>
      <c r="AL1800">
        <f t="shared" si="114"/>
        <v>124.16902390768381</v>
      </c>
    </row>
    <row r="1801" spans="1:38">
      <c r="A1801">
        <v>539700</v>
      </c>
      <c r="B1801" s="3">
        <v>643</v>
      </c>
      <c r="C1801">
        <v>-0.19858961152753499</v>
      </c>
      <c r="D1801">
        <f t="shared" si="112"/>
        <v>-0.39717922305506997</v>
      </c>
      <c r="E1801">
        <v>71.487015816800195</v>
      </c>
      <c r="F1801">
        <f t="shared" si="115"/>
        <v>1.8471955029511378E-2</v>
      </c>
      <c r="G1801">
        <f t="shared" si="113"/>
        <v>643.38314235120174</v>
      </c>
      <c r="H1801">
        <v>50.105846880381897</v>
      </c>
      <c r="AL1801">
        <f t="shared" si="114"/>
        <v>124.13330766745752</v>
      </c>
    </row>
    <row r="1802" spans="1:38">
      <c r="A1802">
        <v>540000</v>
      </c>
      <c r="B1802" s="3">
        <v>643</v>
      </c>
      <c r="C1802">
        <v>-5.1890265119235203E-2</v>
      </c>
      <c r="D1802">
        <f t="shared" si="112"/>
        <v>-0.10378053023847041</v>
      </c>
      <c r="E1802">
        <v>71.454414280716705</v>
      </c>
      <c r="F1802">
        <f t="shared" si="115"/>
        <v>3.2601536083490146E-2</v>
      </c>
      <c r="G1802">
        <f t="shared" si="113"/>
        <v>643.08972852645036</v>
      </c>
      <c r="H1802">
        <v>50.115124644330898</v>
      </c>
      <c r="AL1802">
        <f t="shared" si="114"/>
        <v>124.07027620468622</v>
      </c>
    </row>
    <row r="1803" spans="1:38">
      <c r="A1803">
        <v>540300</v>
      </c>
      <c r="B1803" s="3">
        <v>645</v>
      </c>
      <c r="C1803">
        <v>0.82617368933829705</v>
      </c>
      <c r="D1803">
        <f t="shared" si="112"/>
        <v>1.6523473786765941</v>
      </c>
      <c r="E1803">
        <v>71.481503345568996</v>
      </c>
      <c r="F1803">
        <f t="shared" si="115"/>
        <v>2.708906485229079E-2</v>
      </c>
      <c r="G1803">
        <f t="shared" si="113"/>
        <v>643.33353011012093</v>
      </c>
      <c r="H1803">
        <v>50.082244253275199</v>
      </c>
      <c r="AL1803">
        <f t="shared" si="114"/>
        <v>124.12264947756182</v>
      </c>
    </row>
    <row r="1804" spans="1:38">
      <c r="A1804">
        <v>540600</v>
      </c>
      <c r="B1804" s="3">
        <v>600</v>
      </c>
      <c r="C1804">
        <v>-17.134020183675101</v>
      </c>
      <c r="D1804">
        <f t="shared" si="112"/>
        <v>-34.268040367350203</v>
      </c>
      <c r="E1804">
        <v>70.472853818453899</v>
      </c>
      <c r="F1804">
        <f t="shared" si="115"/>
        <v>1.0086495271150966</v>
      </c>
      <c r="G1804">
        <f t="shared" si="113"/>
        <v>634.25568436608512</v>
      </c>
      <c r="H1804">
        <v>50.7713941644474</v>
      </c>
      <c r="AL1804">
        <f t="shared" si="114"/>
        <v>122.17544886385986</v>
      </c>
    </row>
    <row r="1805" spans="1:38">
      <c r="A1805">
        <v>540900</v>
      </c>
      <c r="B1805" s="3">
        <v>594</v>
      </c>
      <c r="C1805">
        <v>-11.9563677209314</v>
      </c>
      <c r="D1805">
        <f t="shared" si="112"/>
        <v>-23.9127354418628</v>
      </c>
      <c r="E1805">
        <v>68.655557773188903</v>
      </c>
      <c r="F1805">
        <f t="shared" si="115"/>
        <v>1.817296045264996</v>
      </c>
      <c r="G1805">
        <f t="shared" si="113"/>
        <v>617.90001995870011</v>
      </c>
      <c r="H1805">
        <v>51.883105796021702</v>
      </c>
      <c r="AL1805">
        <f t="shared" si="114"/>
        <v>118.68217288111767</v>
      </c>
    </row>
    <row r="1806" spans="1:38">
      <c r="A1806">
        <v>541200</v>
      </c>
      <c r="B1806" s="3">
        <v>593</v>
      </c>
      <c r="C1806">
        <v>-6.2073399685612598</v>
      </c>
      <c r="D1806">
        <f t="shared" si="112"/>
        <v>-12.41467993712252</v>
      </c>
      <c r="E1806">
        <v>67.266937005510499</v>
      </c>
      <c r="F1806">
        <f t="shared" si="115"/>
        <v>1.3886207676784039</v>
      </c>
      <c r="G1806">
        <f t="shared" si="113"/>
        <v>605.40243304959449</v>
      </c>
      <c r="H1806">
        <v>52.569593892958501</v>
      </c>
      <c r="AL1806">
        <f t="shared" si="114"/>
        <v>116.02593212469925</v>
      </c>
    </row>
    <row r="1807" spans="1:38">
      <c r="A1807">
        <v>541500</v>
      </c>
      <c r="B1807" s="3">
        <v>592</v>
      </c>
      <c r="C1807">
        <v>-2.3872377499306601</v>
      </c>
      <c r="D1807">
        <f t="shared" si="112"/>
        <v>-4.7744754998613201</v>
      </c>
      <c r="E1807">
        <v>66.306959710946899</v>
      </c>
      <c r="F1807">
        <f t="shared" si="115"/>
        <v>0.95997729456360048</v>
      </c>
      <c r="G1807">
        <f t="shared" si="113"/>
        <v>596.76263739852209</v>
      </c>
      <c r="H1807">
        <v>52.891068330440199</v>
      </c>
      <c r="AL1807">
        <f t="shared" si="114"/>
        <v>114.19622097923853</v>
      </c>
    </row>
    <row r="1808" spans="1:38">
      <c r="A1808">
        <v>541800</v>
      </c>
      <c r="B1808" s="3">
        <v>591</v>
      </c>
      <c r="C1808">
        <v>5.36996267089139E-2</v>
      </c>
      <c r="D1808">
        <f t="shared" si="112"/>
        <v>0.1073992534178278</v>
      </c>
      <c r="E1808">
        <v>65.653448303170606</v>
      </c>
      <c r="F1808">
        <f t="shared" si="115"/>
        <v>0.65351140777629269</v>
      </c>
      <c r="G1808">
        <f t="shared" si="113"/>
        <v>590.8810347285355</v>
      </c>
      <c r="H1808">
        <v>52.973843803156797</v>
      </c>
      <c r="AL1808">
        <f t="shared" si="114"/>
        <v>112.95371570228409</v>
      </c>
    </row>
    <row r="1809" spans="1:38">
      <c r="A1809">
        <v>542100</v>
      </c>
      <c r="B1809" s="3">
        <v>591</v>
      </c>
      <c r="C1809">
        <v>1.9198388235550701</v>
      </c>
      <c r="D1809">
        <f t="shared" si="112"/>
        <v>3.8396776471101401</v>
      </c>
      <c r="E1809">
        <v>65.2387666855915</v>
      </c>
      <c r="F1809">
        <f t="shared" si="115"/>
        <v>0.41468161757910593</v>
      </c>
      <c r="G1809">
        <f t="shared" si="113"/>
        <v>587.14890017032349</v>
      </c>
      <c r="H1809">
        <v>52.891062939003703</v>
      </c>
      <c r="AL1809">
        <f t="shared" si="114"/>
        <v>112.16658709947689</v>
      </c>
    </row>
    <row r="1810" spans="1:38">
      <c r="A1810">
        <v>542400</v>
      </c>
      <c r="B1810" s="3">
        <v>592</v>
      </c>
      <c r="C1810">
        <v>3.3413655780291598</v>
      </c>
      <c r="D1810">
        <f t="shared" si="112"/>
        <v>6.6827311560583196</v>
      </c>
      <c r="E1810">
        <v>65.033989420922197</v>
      </c>
      <c r="F1810">
        <f t="shared" si="115"/>
        <v>0.20477726466930335</v>
      </c>
      <c r="G1810">
        <f t="shared" si="113"/>
        <v>585.30590478829981</v>
      </c>
      <c r="H1810">
        <v>52.681839628809598</v>
      </c>
      <c r="AL1810">
        <f t="shared" si="114"/>
        <v>111.77825976710487</v>
      </c>
    </row>
    <row r="1811" spans="1:38">
      <c r="A1811">
        <v>542700</v>
      </c>
      <c r="B1811" s="3">
        <v>593</v>
      </c>
      <c r="C1811">
        <v>4.0326339558256397</v>
      </c>
      <c r="D1811">
        <f t="shared" si="112"/>
        <v>8.0652679116512793</v>
      </c>
      <c r="E1811">
        <v>64.991487571555396</v>
      </c>
      <c r="F1811">
        <f t="shared" si="115"/>
        <v>4.250184936680057E-2</v>
      </c>
      <c r="G1811">
        <f t="shared" si="113"/>
        <v>584.92338814399852</v>
      </c>
      <c r="H1811">
        <v>52.392766211991102</v>
      </c>
      <c r="AL1811">
        <f t="shared" si="114"/>
        <v>111.69769254286831</v>
      </c>
    </row>
    <row r="1812" spans="1:38">
      <c r="A1812">
        <v>543000</v>
      </c>
      <c r="B1812" s="3">
        <v>593</v>
      </c>
      <c r="C1812">
        <v>3.8598840648430701</v>
      </c>
      <c r="D1812">
        <f t="shared" si="112"/>
        <v>7.7197681296861402</v>
      </c>
      <c r="E1812">
        <v>65.029877860520898</v>
      </c>
      <c r="F1812">
        <f t="shared" si="115"/>
        <v>3.8390288965501895E-2</v>
      </c>
      <c r="G1812">
        <f t="shared" si="113"/>
        <v>585.26890074468804</v>
      </c>
      <c r="H1812">
        <v>52.086320445593699</v>
      </c>
      <c r="AL1812">
        <f t="shared" si="114"/>
        <v>111.7704653620826</v>
      </c>
    </row>
    <row r="1813" spans="1:38">
      <c r="A1813">
        <v>543300</v>
      </c>
      <c r="B1813" s="3">
        <v>592</v>
      </c>
      <c r="C1813">
        <v>3.1753563116693999</v>
      </c>
      <c r="D1813">
        <f t="shared" si="112"/>
        <v>6.3507126233387998</v>
      </c>
      <c r="E1813">
        <v>65.070885133606595</v>
      </c>
      <c r="F1813">
        <f t="shared" si="115"/>
        <v>4.1007273085696738E-2</v>
      </c>
      <c r="G1813">
        <f t="shared" si="113"/>
        <v>585.63796620245932</v>
      </c>
      <c r="H1813">
        <v>51.814906006302699</v>
      </c>
      <c r="AL1813">
        <f t="shared" si="114"/>
        <v>111.84820847092196</v>
      </c>
    </row>
    <row r="1814" spans="1:38">
      <c r="A1814">
        <v>543600</v>
      </c>
      <c r="B1814" s="3">
        <v>593</v>
      </c>
      <c r="C1814">
        <v>3.3848101320439601</v>
      </c>
      <c r="D1814">
        <f t="shared" si="112"/>
        <v>6.7696202640879202</v>
      </c>
      <c r="E1814">
        <v>65.135442305305602</v>
      </c>
      <c r="F1814">
        <f t="shared" si="115"/>
        <v>6.4557171699007654E-2</v>
      </c>
      <c r="G1814">
        <f t="shared" si="113"/>
        <v>586.21898074775038</v>
      </c>
      <c r="H1814">
        <v>51.5590427421768</v>
      </c>
      <c r="AL1814">
        <f t="shared" si="114"/>
        <v>111.97061828092916</v>
      </c>
    </row>
    <row r="1815" spans="1:38">
      <c r="A1815">
        <v>543900</v>
      </c>
      <c r="B1815" s="3">
        <v>592</v>
      </c>
      <c r="C1815">
        <v>2.5647658891841099</v>
      </c>
      <c r="D1815">
        <f t="shared" si="112"/>
        <v>5.1295317783682197</v>
      </c>
      <c r="E1815">
        <v>65.206566008992297</v>
      </c>
      <c r="F1815">
        <f t="shared" si="115"/>
        <v>7.1123703686694739E-2</v>
      </c>
      <c r="G1815">
        <f t="shared" si="113"/>
        <v>586.85909408093062</v>
      </c>
      <c r="H1815">
        <v>51.3302960525684</v>
      </c>
      <c r="AL1815">
        <f t="shared" si="114"/>
        <v>112.10550741459004</v>
      </c>
    </row>
    <row r="1816" spans="1:38">
      <c r="A1816">
        <v>544200</v>
      </c>
      <c r="B1816" s="3">
        <v>591</v>
      </c>
      <c r="C1816">
        <v>1.9437261251325699</v>
      </c>
      <c r="D1816">
        <f t="shared" si="112"/>
        <v>3.8874522502651399</v>
      </c>
      <c r="E1816">
        <v>65.23346249766</v>
      </c>
      <c r="F1816">
        <f t="shared" si="115"/>
        <v>2.6896488667702556E-2</v>
      </c>
      <c r="G1816">
        <f t="shared" si="113"/>
        <v>587.10116247893995</v>
      </c>
      <c r="H1816">
        <v>51.156974867836702</v>
      </c>
      <c r="AL1816">
        <f t="shared" si="114"/>
        <v>112.15652546114006</v>
      </c>
    </row>
    <row r="1817" spans="1:38">
      <c r="A1817">
        <v>544500</v>
      </c>
      <c r="B1817" s="3">
        <v>591</v>
      </c>
      <c r="C1817">
        <v>1.8629016344851801</v>
      </c>
      <c r="D1817">
        <f t="shared" si="112"/>
        <v>3.7258032689703602</v>
      </c>
      <c r="E1817">
        <v>65.251419719050702</v>
      </c>
      <c r="F1817">
        <f t="shared" si="115"/>
        <v>1.7957221390702216E-2</v>
      </c>
      <c r="G1817">
        <f t="shared" si="113"/>
        <v>587.26277747145627</v>
      </c>
      <c r="H1817">
        <v>51.009190342599602</v>
      </c>
      <c r="AL1817">
        <f t="shared" si="114"/>
        <v>112.19058959952127</v>
      </c>
    </row>
    <row r="1818" spans="1:38">
      <c r="A1818">
        <v>544800</v>
      </c>
      <c r="B1818" s="3">
        <v>589</v>
      </c>
      <c r="C1818">
        <v>0.942990635257143</v>
      </c>
      <c r="D1818">
        <f t="shared" si="112"/>
        <v>1.885981270514286</v>
      </c>
      <c r="E1818">
        <v>65.233628790735196</v>
      </c>
      <c r="F1818">
        <f t="shared" si="115"/>
        <v>1.7790928315505994E-2</v>
      </c>
      <c r="G1818">
        <f t="shared" si="113"/>
        <v>587.10265911661679</v>
      </c>
      <c r="H1818">
        <v>50.903073661800398</v>
      </c>
      <c r="AL1818">
        <f t="shared" si="114"/>
        <v>112.15684090387113</v>
      </c>
    </row>
    <row r="1819" spans="1:38">
      <c r="A1819">
        <v>545100</v>
      </c>
      <c r="B1819" s="3">
        <v>589</v>
      </c>
      <c r="C1819">
        <v>1.1209643768711299</v>
      </c>
      <c r="D1819">
        <f t="shared" si="112"/>
        <v>2.2419287537422599</v>
      </c>
      <c r="E1819">
        <v>65.194074829789599</v>
      </c>
      <c r="F1819">
        <f t="shared" si="115"/>
        <v>3.95539609455966E-2</v>
      </c>
      <c r="G1819">
        <f t="shared" si="113"/>
        <v>586.74667346810634</v>
      </c>
      <c r="H1819">
        <v>50.822233152852398</v>
      </c>
      <c r="AL1819">
        <f t="shared" si="114"/>
        <v>112.08181521929384</v>
      </c>
    </row>
    <row r="1820" spans="1:38">
      <c r="A1820">
        <v>545400</v>
      </c>
      <c r="B1820" s="3">
        <v>590</v>
      </c>
      <c r="C1820">
        <v>1.56248064505994</v>
      </c>
      <c r="D1820">
        <f t="shared" si="112"/>
        <v>3.12496129011988</v>
      </c>
      <c r="E1820">
        <v>65.2070678028646</v>
      </c>
      <c r="F1820">
        <f t="shared" si="115"/>
        <v>1.2992973075000691E-2</v>
      </c>
      <c r="G1820">
        <f t="shared" si="113"/>
        <v>586.86361022578137</v>
      </c>
      <c r="H1820">
        <v>50.716425256970801</v>
      </c>
      <c r="AL1820">
        <f t="shared" si="114"/>
        <v>112.10645919315294</v>
      </c>
    </row>
    <row r="1821" spans="1:38">
      <c r="A1821">
        <v>545700</v>
      </c>
      <c r="B1821" s="3">
        <v>591</v>
      </c>
      <c r="C1821">
        <v>1.7514107912266099</v>
      </c>
      <c r="D1821">
        <f t="shared" si="112"/>
        <v>3.5028215824532198</v>
      </c>
      <c r="E1821">
        <v>65.2761915263617</v>
      </c>
      <c r="F1821">
        <f t="shared" si="115"/>
        <v>6.9123723497099832E-2</v>
      </c>
      <c r="G1821">
        <f t="shared" si="113"/>
        <v>587.48572373725528</v>
      </c>
      <c r="H1821">
        <v>50.586911151408799</v>
      </c>
      <c r="AL1821">
        <f t="shared" si="114"/>
        <v>112.23758383321857</v>
      </c>
    </row>
    <row r="1822" spans="1:38">
      <c r="A1822">
        <v>546000</v>
      </c>
      <c r="B1822" s="3">
        <v>591</v>
      </c>
      <c r="C1822">
        <v>1.38923256433397</v>
      </c>
      <c r="D1822">
        <f t="shared" si="112"/>
        <v>2.77846512866794</v>
      </c>
      <c r="E1822">
        <v>65.356675027639596</v>
      </c>
      <c r="F1822">
        <f t="shared" si="115"/>
        <v>8.0483501277896607E-2</v>
      </c>
      <c r="G1822">
        <f t="shared" si="113"/>
        <v>588.21007524875631</v>
      </c>
      <c r="H1822">
        <v>50.465936446889501</v>
      </c>
      <c r="AL1822">
        <f t="shared" si="114"/>
        <v>112.39029268170452</v>
      </c>
    </row>
    <row r="1823" spans="1:38">
      <c r="A1823">
        <v>546300</v>
      </c>
      <c r="B1823" s="3">
        <v>591</v>
      </c>
      <c r="C1823">
        <v>1.1022622782620299</v>
      </c>
      <c r="D1823">
        <f t="shared" si="112"/>
        <v>2.2045245565240599</v>
      </c>
      <c r="E1823">
        <v>65.420443354145903</v>
      </c>
      <c r="F1823">
        <f t="shared" si="115"/>
        <v>6.3768326506306039E-2</v>
      </c>
      <c r="G1823">
        <f t="shared" si="113"/>
        <v>588.78399018731307</v>
      </c>
      <c r="H1823">
        <v>50.3699710288125</v>
      </c>
      <c r="AL1823">
        <f t="shared" si="114"/>
        <v>112.5113131725561</v>
      </c>
    </row>
    <row r="1824" spans="1:38">
      <c r="A1824">
        <v>546600</v>
      </c>
      <c r="B1824" s="3">
        <v>589</v>
      </c>
      <c r="C1824">
        <v>9.54291121492815E-2</v>
      </c>
      <c r="D1824">
        <f t="shared" si="112"/>
        <v>0.190858224298563</v>
      </c>
      <c r="E1824">
        <v>65.421967570244902</v>
      </c>
      <c r="F1824">
        <f t="shared" si="115"/>
        <v>1.5242160989998865E-3</v>
      </c>
      <c r="G1824">
        <f t="shared" si="113"/>
        <v>588.79770813220409</v>
      </c>
      <c r="H1824">
        <v>50.326678937239798</v>
      </c>
      <c r="AL1824">
        <f t="shared" si="114"/>
        <v>112.51420614387848</v>
      </c>
    </row>
    <row r="1825" spans="1:38">
      <c r="A1825">
        <v>546900</v>
      </c>
      <c r="B1825" s="3">
        <v>589</v>
      </c>
      <c r="C1825">
        <v>0.26276670173002697</v>
      </c>
      <c r="D1825">
        <f t="shared" si="112"/>
        <v>0.52553340346005395</v>
      </c>
      <c r="E1825">
        <v>65.384777043653401</v>
      </c>
      <c r="F1825">
        <f t="shared" si="115"/>
        <v>3.7190526591501794E-2</v>
      </c>
      <c r="G1825">
        <f t="shared" si="113"/>
        <v>588.46299339288066</v>
      </c>
      <c r="H1825">
        <v>50.312208837180698</v>
      </c>
      <c r="AL1825">
        <f t="shared" si="114"/>
        <v>112.44362217992088</v>
      </c>
    </row>
    <row r="1826" spans="1:38">
      <c r="A1826">
        <v>547200</v>
      </c>
      <c r="B1826" s="3">
        <v>589</v>
      </c>
      <c r="C1826">
        <v>0.35082729927421102</v>
      </c>
      <c r="D1826">
        <f t="shared" si="112"/>
        <v>0.70165459854842205</v>
      </c>
      <c r="E1826">
        <v>65.365208925683504</v>
      </c>
      <c r="F1826">
        <f t="shared" si="115"/>
        <v>1.9568117969896548E-2</v>
      </c>
      <c r="G1826">
        <f t="shared" si="113"/>
        <v>588.28688033115156</v>
      </c>
      <c r="H1826">
        <v>50.2880595125459</v>
      </c>
      <c r="AL1826">
        <f t="shared" si="114"/>
        <v>112.40648706349644</v>
      </c>
    </row>
    <row r="1827" spans="1:38">
      <c r="A1827">
        <v>547500</v>
      </c>
      <c r="B1827" s="3">
        <v>588</v>
      </c>
      <c r="C1827">
        <v>-3.0552016199795399E-3</v>
      </c>
      <c r="D1827">
        <f t="shared" si="112"/>
        <v>-6.1104032399590799E-3</v>
      </c>
      <c r="E1827">
        <v>65.332742766601697</v>
      </c>
      <c r="F1827">
        <f t="shared" si="115"/>
        <v>3.2466159081806722E-2</v>
      </c>
      <c r="G1827">
        <f t="shared" si="113"/>
        <v>587.99468489941523</v>
      </c>
      <c r="H1827">
        <v>50.275690323017898</v>
      </c>
      <c r="AL1827">
        <f t="shared" si="114"/>
        <v>112.34487981422862</v>
      </c>
    </row>
    <row r="1828" spans="1:38">
      <c r="A1828">
        <v>547800</v>
      </c>
      <c r="B1828" s="3">
        <v>588</v>
      </c>
      <c r="C1828">
        <v>0.17332912610849499</v>
      </c>
      <c r="D1828">
        <f t="shared" si="112"/>
        <v>0.34665825221698998</v>
      </c>
      <c r="E1828">
        <v>65.293544992833304</v>
      </c>
      <c r="F1828">
        <f t="shared" si="115"/>
        <v>3.9197773768393063E-2</v>
      </c>
      <c r="G1828">
        <f t="shared" si="113"/>
        <v>587.64190493549972</v>
      </c>
      <c r="H1828">
        <v>50.268495112968601</v>
      </c>
      <c r="AL1828">
        <f t="shared" si="114"/>
        <v>112.27050697875426</v>
      </c>
    </row>
    <row r="1829" spans="1:38">
      <c r="A1829">
        <v>548100</v>
      </c>
      <c r="B1829" s="3">
        <v>588</v>
      </c>
      <c r="C1829">
        <v>0.27118429161201202</v>
      </c>
      <c r="D1829">
        <f t="shared" si="112"/>
        <v>0.54236858322402404</v>
      </c>
      <c r="E1829">
        <v>65.271800398124398</v>
      </c>
      <c r="F1829">
        <f t="shared" si="115"/>
        <v>2.1744594708906106E-2</v>
      </c>
      <c r="G1829">
        <f t="shared" si="113"/>
        <v>587.44620358311954</v>
      </c>
      <c r="H1829">
        <v>50.250888883088997</v>
      </c>
      <c r="AL1829">
        <f t="shared" si="114"/>
        <v>112.22925322627647</v>
      </c>
    </row>
    <row r="1830" spans="1:38">
      <c r="A1830">
        <v>548400</v>
      </c>
      <c r="B1830" s="3">
        <v>587</v>
      </c>
      <c r="C1830">
        <v>-7.2830253547091495E-2</v>
      </c>
      <c r="D1830">
        <f t="shared" si="112"/>
        <v>-0.14566050709418299</v>
      </c>
      <c r="E1830">
        <v>65.237141360038507</v>
      </c>
      <c r="F1830">
        <f t="shared" si="115"/>
        <v>3.4659038085891325E-2</v>
      </c>
      <c r="G1830">
        <f t="shared" si="113"/>
        <v>587.1342722403466</v>
      </c>
      <c r="H1830">
        <v>50.244298348875397</v>
      </c>
      <c r="AL1830">
        <f t="shared" si="114"/>
        <v>112.163503963876</v>
      </c>
    </row>
    <row r="1831" spans="1:38">
      <c r="A1831">
        <v>548700</v>
      </c>
      <c r="B1831" s="3">
        <v>588</v>
      </c>
      <c r="C1831">
        <v>0.50255301679714903</v>
      </c>
      <c r="D1831">
        <f t="shared" si="112"/>
        <v>1.0051060335942981</v>
      </c>
      <c r="E1831">
        <v>65.220384434712003</v>
      </c>
      <c r="F1831">
        <f t="shared" si="115"/>
        <v>1.6756925326504302E-2</v>
      </c>
      <c r="G1831">
        <f t="shared" si="113"/>
        <v>586.98345991240808</v>
      </c>
      <c r="H1831">
        <v>50.225709357187</v>
      </c>
      <c r="AL1831">
        <f t="shared" si="114"/>
        <v>112.13171808024035</v>
      </c>
    </row>
    <row r="1832" spans="1:38">
      <c r="A1832">
        <v>549000</v>
      </c>
      <c r="B1832" s="3">
        <v>587</v>
      </c>
      <c r="C1832">
        <v>4.5477872396060402E-2</v>
      </c>
      <c r="D1832">
        <f t="shared" si="112"/>
        <v>9.0955744792120805E-2</v>
      </c>
      <c r="E1832">
        <v>65.210851878521197</v>
      </c>
      <c r="F1832">
        <f t="shared" si="115"/>
        <v>9.5325561908055079E-3</v>
      </c>
      <c r="G1832">
        <f t="shared" si="113"/>
        <v>586.8976669066908</v>
      </c>
      <c r="H1832">
        <v>50.205887319338103</v>
      </c>
      <c r="AL1832">
        <f t="shared" si="114"/>
        <v>112.11363669389358</v>
      </c>
    </row>
    <row r="1833" spans="1:38">
      <c r="A1833">
        <v>549300</v>
      </c>
      <c r="B1833" s="3">
        <v>588</v>
      </c>
      <c r="C1833">
        <v>0.54677965754694302</v>
      </c>
      <c r="D1833">
        <f t="shared" si="112"/>
        <v>1.093559315093886</v>
      </c>
      <c r="E1833">
        <v>65.210556761495198</v>
      </c>
      <c r="F1833">
        <f t="shared" si="115"/>
        <v>2.9511702599904766E-4</v>
      </c>
      <c r="G1833">
        <f t="shared" si="113"/>
        <v>586.89501085345682</v>
      </c>
      <c r="H1833">
        <v>50.181219323713002</v>
      </c>
      <c r="AL1833">
        <f t="shared" si="114"/>
        <v>112.11307692335528</v>
      </c>
    </row>
    <row r="1834" spans="1:38">
      <c r="A1834">
        <v>549600</v>
      </c>
      <c r="B1834" s="3">
        <v>588</v>
      </c>
      <c r="C1834">
        <v>0.43245083901097098</v>
      </c>
      <c r="D1834">
        <f t="shared" si="112"/>
        <v>0.86490167802194196</v>
      </c>
      <c r="E1834">
        <v>65.235965070633796</v>
      </c>
      <c r="F1834">
        <f t="shared" si="115"/>
        <v>2.5408309138597929E-2</v>
      </c>
      <c r="G1834">
        <f t="shared" si="113"/>
        <v>587.12368563570419</v>
      </c>
      <c r="H1834">
        <v>50.143507638062303</v>
      </c>
      <c r="AL1834">
        <f t="shared" si="114"/>
        <v>112.1612726299321</v>
      </c>
    </row>
    <row r="1835" spans="1:38">
      <c r="A1835">
        <v>549900</v>
      </c>
      <c r="B1835" s="3">
        <v>588</v>
      </c>
      <c r="C1835">
        <v>0.34211117521389101</v>
      </c>
      <c r="D1835">
        <f t="shared" si="112"/>
        <v>0.68422235042778201</v>
      </c>
      <c r="E1835">
        <v>65.256039656228495</v>
      </c>
      <c r="F1835">
        <f t="shared" si="115"/>
        <v>2.0074585594699101E-2</v>
      </c>
      <c r="G1835">
        <f t="shared" si="113"/>
        <v>587.30435690605646</v>
      </c>
      <c r="H1835">
        <v>50.113680434264097</v>
      </c>
      <c r="AL1835">
        <f t="shared" si="114"/>
        <v>112.19935374256703</v>
      </c>
    </row>
    <row r="1836" spans="1:38">
      <c r="A1836">
        <v>550200</v>
      </c>
      <c r="B1836" s="3">
        <v>588</v>
      </c>
      <c r="C1836">
        <v>0.270746453061395</v>
      </c>
      <c r="D1836">
        <f t="shared" si="112"/>
        <v>0.54149290612279</v>
      </c>
      <c r="E1836">
        <v>65.271897775803097</v>
      </c>
      <c r="F1836">
        <f t="shared" si="115"/>
        <v>1.585811957460237E-2</v>
      </c>
      <c r="G1836">
        <f t="shared" si="113"/>
        <v>587.44707998222793</v>
      </c>
      <c r="H1836">
        <v>50.090080058819403</v>
      </c>
      <c r="AL1836">
        <f t="shared" si="114"/>
        <v>112.22943796462911</v>
      </c>
    </row>
    <row r="1837" spans="1:38">
      <c r="A1837">
        <v>550500</v>
      </c>
      <c r="B1837" s="3">
        <v>588</v>
      </c>
      <c r="C1837">
        <v>0.21434458213032101</v>
      </c>
      <c r="D1837">
        <f t="shared" si="112"/>
        <v>0.42868916426064202</v>
      </c>
      <c r="E1837">
        <v>65.284430965466399</v>
      </c>
      <c r="F1837">
        <f t="shared" si="115"/>
        <v>1.2533189663301414E-2</v>
      </c>
      <c r="G1837">
        <f t="shared" si="113"/>
        <v>587.5598786891976</v>
      </c>
      <c r="H1837">
        <v>50.071399670006898</v>
      </c>
      <c r="AL1837">
        <f t="shared" si="114"/>
        <v>112.25321554819527</v>
      </c>
    </row>
    <row r="1838" spans="1:38">
      <c r="A1838">
        <v>550800</v>
      </c>
      <c r="B1838" s="3">
        <v>587</v>
      </c>
      <c r="C1838">
        <v>-0.21988214976075199</v>
      </c>
      <c r="D1838">
        <f t="shared" si="112"/>
        <v>-0.43976429952150398</v>
      </c>
      <c r="E1838">
        <v>65.269818167705296</v>
      </c>
      <c r="F1838">
        <f t="shared" si="115"/>
        <v>1.4612797761103025E-2</v>
      </c>
      <c r="G1838">
        <f t="shared" si="113"/>
        <v>587.42836350934772</v>
      </c>
      <c r="H1838">
        <v>50.073032614457503</v>
      </c>
      <c r="AL1838">
        <f t="shared" si="114"/>
        <v>112.22549268471133</v>
      </c>
    </row>
    <row r="1839" spans="1:38">
      <c r="A1839">
        <v>551100</v>
      </c>
      <c r="B1839" s="3">
        <v>587</v>
      </c>
      <c r="C1839">
        <v>-8.1229097937097303E-2</v>
      </c>
      <c r="D1839">
        <f t="shared" si="112"/>
        <v>-0.16245819587419461</v>
      </c>
      <c r="E1839">
        <v>65.239004730917301</v>
      </c>
      <c r="F1839">
        <f t="shared" si="115"/>
        <v>3.0813436787994419E-2</v>
      </c>
      <c r="G1839">
        <f t="shared" si="113"/>
        <v>587.15104257825567</v>
      </c>
      <c r="H1839">
        <v>50.084291154934697</v>
      </c>
      <c r="AL1839">
        <f t="shared" si="114"/>
        <v>112.16703865708983</v>
      </c>
    </row>
    <row r="1840" spans="1:38">
      <c r="A1840">
        <v>551400</v>
      </c>
      <c r="B1840" s="3">
        <v>587</v>
      </c>
      <c r="C1840">
        <v>6.4407994748410698E-3</v>
      </c>
      <c r="D1840">
        <f t="shared" si="112"/>
        <v>1.288159894968214E-2</v>
      </c>
      <c r="E1840">
        <v>65.219523414891995</v>
      </c>
      <c r="F1840">
        <f t="shared" si="115"/>
        <v>1.9481316025306228E-2</v>
      </c>
      <c r="G1840">
        <f t="shared" si="113"/>
        <v>586.97571073402798</v>
      </c>
      <c r="H1840">
        <v>50.086912580738698</v>
      </c>
      <c r="AL1840">
        <f t="shared" si="114"/>
        <v>112.13008487296084</v>
      </c>
    </row>
    <row r="1841" spans="1:38">
      <c r="A1841">
        <v>551700</v>
      </c>
      <c r="B1841" s="3">
        <v>588</v>
      </c>
      <c r="C1841">
        <v>0.44856994479699702</v>
      </c>
      <c r="D1841">
        <f t="shared" si="112"/>
        <v>0.89713988959399404</v>
      </c>
      <c r="E1841">
        <v>65.232380210398006</v>
      </c>
      <c r="F1841">
        <f t="shared" si="115"/>
        <v>1.2856795506010599E-2</v>
      </c>
      <c r="G1841">
        <f t="shared" si="113"/>
        <v>587.09142189358204</v>
      </c>
      <c r="H1841">
        <v>50.067772693968401</v>
      </c>
      <c r="AL1841">
        <f t="shared" si="114"/>
        <v>112.15447246529445</v>
      </c>
    </row>
    <row r="1842" spans="1:38">
      <c r="A1842">
        <v>552000</v>
      </c>
      <c r="B1842" s="3">
        <v>588</v>
      </c>
      <c r="C1842">
        <v>0.30338726656679699</v>
      </c>
      <c r="D1842">
        <f t="shared" si="112"/>
        <v>0.60677453313359397</v>
      </c>
      <c r="E1842">
        <v>65.264644617882894</v>
      </c>
      <c r="F1842">
        <f t="shared" si="115"/>
        <v>3.2264407484888125E-2</v>
      </c>
      <c r="G1842">
        <f t="shared" si="113"/>
        <v>587.38180156094609</v>
      </c>
      <c r="H1842">
        <v>50.039000755427303</v>
      </c>
      <c r="AL1842">
        <f t="shared" si="114"/>
        <v>112.21567791527299</v>
      </c>
    </row>
    <row r="1843" spans="1:38">
      <c r="A1843">
        <v>552300</v>
      </c>
      <c r="B1843" s="3">
        <v>588</v>
      </c>
      <c r="C1843">
        <v>0.20082722160417599</v>
      </c>
      <c r="D1843">
        <f t="shared" si="112"/>
        <v>0.40165444320835197</v>
      </c>
      <c r="E1843">
        <v>65.2874347141844</v>
      </c>
      <c r="F1843">
        <f t="shared" si="115"/>
        <v>2.2790096301505969E-2</v>
      </c>
      <c r="G1843">
        <f t="shared" si="113"/>
        <v>587.58691242765963</v>
      </c>
      <c r="H1843">
        <v>50.019727483186898</v>
      </c>
      <c r="AL1843">
        <f t="shared" si="114"/>
        <v>112.25891430474782</v>
      </c>
    </row>
    <row r="1844" spans="1:38">
      <c r="A1844">
        <v>552600</v>
      </c>
      <c r="B1844" s="3">
        <v>588</v>
      </c>
      <c r="C1844">
        <v>0.129075019124613</v>
      </c>
      <c r="D1844">
        <f t="shared" si="112"/>
        <v>0.258150038249226</v>
      </c>
      <c r="E1844">
        <v>65.3033789301779</v>
      </c>
      <c r="F1844">
        <f t="shared" si="115"/>
        <v>1.5944215993499711E-2</v>
      </c>
      <c r="G1844">
        <f t="shared" si="113"/>
        <v>587.73041037160112</v>
      </c>
      <c r="H1844">
        <v>50.007132540325301</v>
      </c>
      <c r="AL1844">
        <f t="shared" si="114"/>
        <v>112.28916479097637</v>
      </c>
    </row>
    <row r="1845" spans="1:38">
      <c r="A1845">
        <v>552900</v>
      </c>
      <c r="B1845" s="3">
        <v>589</v>
      </c>
      <c r="C1845">
        <v>0.46908061531629103</v>
      </c>
      <c r="D1845">
        <f t="shared" si="112"/>
        <v>0.93816123063258205</v>
      </c>
      <c r="E1845">
        <v>65.3389287211902</v>
      </c>
      <c r="F1845">
        <f t="shared" si="115"/>
        <v>3.5549791012300602E-2</v>
      </c>
      <c r="G1845">
        <f t="shared" si="113"/>
        <v>588.0503584907118</v>
      </c>
      <c r="H1845">
        <v>49.982760103225601</v>
      </c>
      <c r="AL1845">
        <f t="shared" si="114"/>
        <v>112.35661770444331</v>
      </c>
    </row>
    <row r="1846" spans="1:38">
      <c r="A1846">
        <v>553200</v>
      </c>
      <c r="B1846" s="3">
        <v>588</v>
      </c>
      <c r="C1846">
        <v>-0.12831026175409299</v>
      </c>
      <c r="D1846">
        <f t="shared" si="112"/>
        <v>-0.25662052350818598</v>
      </c>
      <c r="E1846">
        <v>65.360576122569796</v>
      </c>
      <c r="F1846">
        <f t="shared" si="115"/>
        <v>2.1647401379595976E-2</v>
      </c>
      <c r="G1846">
        <f t="shared" si="113"/>
        <v>588.24518510312816</v>
      </c>
      <c r="H1846">
        <v>49.971455516963701</v>
      </c>
      <c r="AL1846">
        <f t="shared" si="114"/>
        <v>112.39769555543576</v>
      </c>
    </row>
    <row r="1847" spans="1:38">
      <c r="A1847">
        <v>553500</v>
      </c>
      <c r="B1847" s="3">
        <v>587</v>
      </c>
      <c r="C1847">
        <v>-0.482327381129453</v>
      </c>
      <c r="D1847">
        <f t="shared" si="112"/>
        <v>-0.96465476225890601</v>
      </c>
      <c r="E1847">
        <v>65.328136720275097</v>
      </c>
      <c r="F1847">
        <f t="shared" si="115"/>
        <v>3.2439402294698994E-2</v>
      </c>
      <c r="G1847">
        <f t="shared" si="113"/>
        <v>587.95323048247587</v>
      </c>
      <c r="H1847">
        <v>49.996358597729902</v>
      </c>
      <c r="AL1847">
        <f t="shared" si="114"/>
        <v>112.33613995588161</v>
      </c>
    </row>
    <row r="1848" spans="1:38">
      <c r="A1848">
        <v>553800</v>
      </c>
      <c r="B1848" s="3">
        <v>588</v>
      </c>
      <c r="C1848">
        <v>0.107361564480043</v>
      </c>
      <c r="D1848">
        <f t="shared" si="112"/>
        <v>0.214723128960086</v>
      </c>
      <c r="E1848">
        <v>65.308200878521305</v>
      </c>
      <c r="F1848">
        <f t="shared" si="115"/>
        <v>1.9935841753792261E-2</v>
      </c>
      <c r="G1848">
        <f t="shared" si="113"/>
        <v>587.77380790669179</v>
      </c>
      <c r="H1848">
        <v>50.009016357842697</v>
      </c>
      <c r="AL1848">
        <f t="shared" si="114"/>
        <v>112.29831362282169</v>
      </c>
    </row>
    <row r="1849" spans="1:38">
      <c r="A1849">
        <v>554100</v>
      </c>
      <c r="B1849" s="3">
        <v>586</v>
      </c>
      <c r="C1849">
        <v>-0.711201957376011</v>
      </c>
      <c r="D1849">
        <f t="shared" si="112"/>
        <v>-1.422403914752022</v>
      </c>
      <c r="E1849">
        <v>65.267892255036003</v>
      </c>
      <c r="F1849">
        <f t="shared" si="115"/>
        <v>4.0308623485302064E-2</v>
      </c>
      <c r="G1849">
        <f t="shared" si="113"/>
        <v>587.41103029532405</v>
      </c>
      <c r="H1849">
        <v>50.035165342982097</v>
      </c>
      <c r="AL1849">
        <f t="shared" si="114"/>
        <v>112.2218390070453</v>
      </c>
    </row>
    <row r="1850" spans="1:38">
      <c r="A1850">
        <v>554400</v>
      </c>
      <c r="B1850" s="3">
        <v>587</v>
      </c>
      <c r="C1850">
        <v>-8.1202196411796603E-4</v>
      </c>
      <c r="D1850">
        <f t="shared" si="112"/>
        <v>-1.6240439282359321E-3</v>
      </c>
      <c r="E1850">
        <v>65.221132011206805</v>
      </c>
      <c r="F1850">
        <f t="shared" si="115"/>
        <v>4.6760243829197634E-2</v>
      </c>
      <c r="G1850">
        <f t="shared" si="113"/>
        <v>586.99018810086125</v>
      </c>
      <c r="H1850">
        <v>50.060536360256599</v>
      </c>
      <c r="AL1850">
        <f t="shared" si="114"/>
        <v>112.13313610845877</v>
      </c>
    </row>
    <row r="1851" spans="1:38">
      <c r="A1851">
        <v>554700</v>
      </c>
      <c r="B1851" s="3">
        <v>589</v>
      </c>
      <c r="C1851">
        <v>0.81725013084110298</v>
      </c>
      <c r="D1851">
        <f t="shared" si="112"/>
        <v>1.634500261682206</v>
      </c>
      <c r="E1851">
        <v>65.261558121374804</v>
      </c>
      <c r="F1851">
        <f t="shared" si="115"/>
        <v>4.0426110167999241E-2</v>
      </c>
      <c r="G1851">
        <f t="shared" si="113"/>
        <v>587.35402309237327</v>
      </c>
      <c r="H1851">
        <v>50.026107836929498</v>
      </c>
      <c r="AL1851">
        <f t="shared" si="114"/>
        <v>112.20982258055946</v>
      </c>
    </row>
    <row r="1852" spans="1:38">
      <c r="A1852">
        <v>555000</v>
      </c>
      <c r="B1852" s="3">
        <v>587</v>
      </c>
      <c r="C1852">
        <v>-0.28833962136242602</v>
      </c>
      <c r="D1852">
        <f t="shared" si="112"/>
        <v>-0.57667924272485205</v>
      </c>
      <c r="E1852">
        <v>65.285033282196395</v>
      </c>
      <c r="F1852">
        <f t="shared" si="115"/>
        <v>2.347516082159018E-2</v>
      </c>
      <c r="G1852">
        <f t="shared" si="113"/>
        <v>587.56529953976758</v>
      </c>
      <c r="H1852">
        <v>50.009143233783199</v>
      </c>
      <c r="AL1852">
        <f t="shared" si="114"/>
        <v>112.25435826818554</v>
      </c>
    </row>
    <row r="1853" spans="1:38">
      <c r="A1853">
        <v>555300</v>
      </c>
      <c r="B1853" s="3">
        <v>587</v>
      </c>
      <c r="C1853">
        <v>-0.161613174088788</v>
      </c>
      <c r="D1853">
        <f t="shared" si="112"/>
        <v>-0.32322634817757601</v>
      </c>
      <c r="E1853">
        <v>65.2568670347938</v>
      </c>
      <c r="F1853">
        <f t="shared" si="115"/>
        <v>2.816624740259499E-2</v>
      </c>
      <c r="G1853">
        <f t="shared" si="113"/>
        <v>587.3118033131442</v>
      </c>
      <c r="H1853">
        <v>50.026231732630499</v>
      </c>
      <c r="AL1853">
        <f t="shared" si="114"/>
        <v>112.20092331477414</v>
      </c>
    </row>
    <row r="1854" spans="1:38">
      <c r="A1854">
        <v>555600</v>
      </c>
      <c r="B1854" s="3">
        <v>586</v>
      </c>
      <c r="C1854">
        <v>-0.46671701555001899</v>
      </c>
      <c r="D1854">
        <f t="shared" si="112"/>
        <v>-0.93343403110003798</v>
      </c>
      <c r="E1854">
        <v>65.213561684995994</v>
      </c>
      <c r="F1854">
        <f t="shared" si="115"/>
        <v>4.3305349797805093E-2</v>
      </c>
      <c r="G1854">
        <f t="shared" si="113"/>
        <v>586.92205516496392</v>
      </c>
      <c r="H1854">
        <v>50.051660294562097</v>
      </c>
      <c r="AL1854">
        <f t="shared" si="114"/>
        <v>112.11877661034427</v>
      </c>
    </row>
    <row r="1855" spans="1:38">
      <c r="A1855">
        <v>555900</v>
      </c>
      <c r="B1855" s="3">
        <v>587</v>
      </c>
      <c r="C1855">
        <v>0.151603608488554</v>
      </c>
      <c r="D1855">
        <f t="shared" si="112"/>
        <v>0.30320721697710801</v>
      </c>
      <c r="E1855">
        <v>65.187263409303796</v>
      </c>
      <c r="F1855">
        <f t="shared" si="115"/>
        <v>2.6298275692198558E-2</v>
      </c>
      <c r="G1855">
        <f t="shared" si="113"/>
        <v>586.68537068373416</v>
      </c>
      <c r="H1855">
        <v>50.061895635061198</v>
      </c>
      <c r="AL1855">
        <f t="shared" si="114"/>
        <v>112.0688962867533</v>
      </c>
    </row>
    <row r="1856" spans="1:38">
      <c r="A1856">
        <v>556200</v>
      </c>
      <c r="B1856" s="3">
        <v>588</v>
      </c>
      <c r="C1856">
        <v>0.51692700757301302</v>
      </c>
      <c r="D1856">
        <f t="shared" si="112"/>
        <v>1.033854015146026</v>
      </c>
      <c r="E1856">
        <v>65.217190415143193</v>
      </c>
      <c r="F1856">
        <f t="shared" si="115"/>
        <v>2.9927005839397225E-2</v>
      </c>
      <c r="G1856">
        <f t="shared" si="113"/>
        <v>586.9547137362888</v>
      </c>
      <c r="H1856">
        <v>50.034699650845397</v>
      </c>
      <c r="AL1856">
        <f t="shared" si="114"/>
        <v>112.12565959340182</v>
      </c>
    </row>
    <row r="1857" spans="1:38">
      <c r="A1857">
        <v>556500</v>
      </c>
      <c r="B1857" s="3">
        <v>588</v>
      </c>
      <c r="C1857">
        <v>0.322022099993171</v>
      </c>
      <c r="D1857">
        <f t="shared" si="112"/>
        <v>0.64404419998634199</v>
      </c>
      <c r="E1857">
        <v>65.260503707278204</v>
      </c>
      <c r="F1857">
        <f t="shared" si="115"/>
        <v>4.3313292135010784E-2</v>
      </c>
      <c r="G1857">
        <f t="shared" si="113"/>
        <v>587.34453336550382</v>
      </c>
      <c r="H1857">
        <v>50.002706842934103</v>
      </c>
      <c r="AL1857">
        <f t="shared" si="114"/>
        <v>112.2078222840956</v>
      </c>
    </row>
    <row r="1858" spans="1:38">
      <c r="A1858">
        <v>556800</v>
      </c>
      <c r="B1858" s="3">
        <v>588</v>
      </c>
      <c r="C1858">
        <v>0.18857795504623401</v>
      </c>
      <c r="D1858">
        <f t="shared" ref="D1858:D1921" si="116">C1858*$K$3</f>
        <v>0.37715591009246802</v>
      </c>
      <c r="E1858">
        <v>65.290156625493594</v>
      </c>
      <c r="F1858">
        <f t="shared" si="115"/>
        <v>2.96529182153904E-2</v>
      </c>
      <c r="G1858">
        <f t="shared" si="113"/>
        <v>587.61140962944239</v>
      </c>
      <c r="H1858">
        <v>49.983286167456001</v>
      </c>
      <c r="AL1858">
        <f t="shared" si="114"/>
        <v>112.26407840077168</v>
      </c>
    </row>
    <row r="1859" spans="1:38">
      <c r="A1859">
        <v>557100</v>
      </c>
      <c r="B1859" s="3">
        <v>588</v>
      </c>
      <c r="C1859">
        <v>9.8814984080940901E-2</v>
      </c>
      <c r="D1859">
        <f t="shared" si="116"/>
        <v>0.1976299681618818</v>
      </c>
      <c r="E1859">
        <v>65.310103051633405</v>
      </c>
      <c r="F1859">
        <f t="shared" si="115"/>
        <v>1.9946426139810569E-2</v>
      </c>
      <c r="G1859">
        <f t="shared" ref="G1859:G1922" si="117">E1859*$J$3</f>
        <v>587.79092746470064</v>
      </c>
      <c r="H1859">
        <v>49.972403292070702</v>
      </c>
      <c r="AL1859">
        <f t="shared" ref="AL1859:AL1922" si="118">$AE$26*E1859^2+$AF$26*E1859+$AG$26</f>
        <v>112.30192271215049</v>
      </c>
    </row>
    <row r="1860" spans="1:38">
      <c r="A1860">
        <v>557400</v>
      </c>
      <c r="B1860" s="3">
        <v>590</v>
      </c>
      <c r="C1860">
        <v>0.81911234281678602</v>
      </c>
      <c r="D1860">
        <f t="shared" si="116"/>
        <v>1.638224685633572</v>
      </c>
      <c r="E1860">
        <v>65.372250628104396</v>
      </c>
      <c r="F1860">
        <f t="shared" ref="F1860:F1923" si="119">ABS(E1860-E1859)</f>
        <v>6.2147576470991339E-2</v>
      </c>
      <c r="G1860">
        <f t="shared" si="117"/>
        <v>588.35025565293961</v>
      </c>
      <c r="H1860">
        <v>49.934351231833404</v>
      </c>
      <c r="AL1860">
        <f t="shared" si="118"/>
        <v>112.41985009574245</v>
      </c>
    </row>
    <row r="1861" spans="1:38">
      <c r="A1861">
        <v>557700</v>
      </c>
      <c r="B1861" s="3">
        <v>589</v>
      </c>
      <c r="C1861">
        <v>4.41947679744756E-2</v>
      </c>
      <c r="D1861">
        <f t="shared" si="116"/>
        <v>8.8389535948951201E-2</v>
      </c>
      <c r="E1861">
        <v>65.433349637601594</v>
      </c>
      <c r="F1861">
        <f t="shared" si="119"/>
        <v>6.1099009497198153E-2</v>
      </c>
      <c r="G1861">
        <f t="shared" si="117"/>
        <v>588.90014673841438</v>
      </c>
      <c r="H1861">
        <v>49.903300705098999</v>
      </c>
      <c r="AL1861">
        <f t="shared" si="118"/>
        <v>112.53580980577877</v>
      </c>
    </row>
    <row r="1862" spans="1:38">
      <c r="A1862">
        <v>558000</v>
      </c>
      <c r="B1862" s="3">
        <v>589</v>
      </c>
      <c r="C1862">
        <v>-3.5797752701763198E-2</v>
      </c>
      <c r="D1862">
        <f t="shared" si="116"/>
        <v>-7.1595505403526397E-2</v>
      </c>
      <c r="E1862">
        <v>65.4511218925809</v>
      </c>
      <c r="F1862">
        <f t="shared" si="119"/>
        <v>1.7772254979306013E-2</v>
      </c>
      <c r="G1862">
        <f t="shared" si="117"/>
        <v>589.06009703322809</v>
      </c>
      <c r="H1862">
        <v>49.903238693908001</v>
      </c>
      <c r="AL1862">
        <f t="shared" si="118"/>
        <v>112.56954383869339</v>
      </c>
    </row>
    <row r="1863" spans="1:38">
      <c r="A1863">
        <v>558300</v>
      </c>
      <c r="B1863" s="3">
        <v>588</v>
      </c>
      <c r="C1863">
        <v>-0.471943170257625</v>
      </c>
      <c r="D1863">
        <f t="shared" si="116"/>
        <v>-0.94388634051525</v>
      </c>
      <c r="E1863">
        <v>65.436935538272195</v>
      </c>
      <c r="F1863">
        <f t="shared" si="119"/>
        <v>1.4186354308705518E-2</v>
      </c>
      <c r="G1863">
        <f t="shared" si="117"/>
        <v>588.93241984444978</v>
      </c>
      <c r="H1863">
        <v>49.924405821269197</v>
      </c>
      <c r="AL1863">
        <f t="shared" si="118"/>
        <v>112.54261615913114</v>
      </c>
    </row>
    <row r="1864" spans="1:38">
      <c r="A1864">
        <v>558600</v>
      </c>
      <c r="B1864" s="3">
        <v>589</v>
      </c>
      <c r="C1864">
        <v>6.7664563353011006E-2</v>
      </c>
      <c r="D1864">
        <f t="shared" si="116"/>
        <v>0.13532912670602201</v>
      </c>
      <c r="E1864">
        <v>65.428128246462094</v>
      </c>
      <c r="F1864">
        <f t="shared" si="119"/>
        <v>8.8072918101005371E-3</v>
      </c>
      <c r="G1864">
        <f t="shared" si="117"/>
        <v>588.85315421815881</v>
      </c>
      <c r="H1864">
        <v>49.938368588326099</v>
      </c>
      <c r="AL1864">
        <f t="shared" si="118"/>
        <v>112.52589928284537</v>
      </c>
    </row>
    <row r="1865" spans="1:38">
      <c r="A1865">
        <v>558900</v>
      </c>
      <c r="B1865" s="3">
        <v>589</v>
      </c>
      <c r="C1865">
        <v>1.98384118572348E-4</v>
      </c>
      <c r="D1865">
        <f t="shared" si="116"/>
        <v>3.96768237144696E-4</v>
      </c>
      <c r="E1865">
        <v>65.443123098395702</v>
      </c>
      <c r="F1865">
        <f t="shared" si="119"/>
        <v>1.4994851933607833E-2</v>
      </c>
      <c r="G1865">
        <f t="shared" si="117"/>
        <v>588.98810788556136</v>
      </c>
      <c r="H1865">
        <v>49.935947114361802</v>
      </c>
      <c r="AL1865">
        <f t="shared" si="118"/>
        <v>112.5543608667072</v>
      </c>
    </row>
    <row r="1866" spans="1:38">
      <c r="A1866">
        <v>559200</v>
      </c>
      <c r="B1866" s="3">
        <v>589</v>
      </c>
      <c r="C1866">
        <v>-4.0557084997238597E-2</v>
      </c>
      <c r="D1866">
        <f t="shared" si="116"/>
        <v>-8.1114169994477195E-2</v>
      </c>
      <c r="E1866">
        <v>65.452179455308894</v>
      </c>
      <c r="F1866">
        <f t="shared" si="119"/>
        <v>9.0563569131916211E-3</v>
      </c>
      <c r="G1866">
        <f t="shared" si="117"/>
        <v>589.06961509778</v>
      </c>
      <c r="H1866">
        <v>49.937649869062597</v>
      </c>
      <c r="AL1866">
        <f t="shared" si="118"/>
        <v>112.57155128743439</v>
      </c>
    </row>
    <row r="1867" spans="1:38">
      <c r="A1867">
        <v>559500</v>
      </c>
      <c r="B1867" s="3">
        <v>587</v>
      </c>
      <c r="C1867">
        <v>-0.84257163579154803</v>
      </c>
      <c r="D1867">
        <f t="shared" si="116"/>
        <v>-1.6851432715830961</v>
      </c>
      <c r="E1867">
        <v>65.408190418886804</v>
      </c>
      <c r="F1867">
        <f t="shared" si="119"/>
        <v>4.3989036422090066E-2</v>
      </c>
      <c r="G1867">
        <f t="shared" si="117"/>
        <v>588.67371376998119</v>
      </c>
      <c r="H1867">
        <v>49.974605500249503</v>
      </c>
      <c r="AL1867">
        <f t="shared" si="118"/>
        <v>112.48805752142945</v>
      </c>
    </row>
    <row r="1868" spans="1:38">
      <c r="A1868">
        <v>559800</v>
      </c>
      <c r="B1868" s="3">
        <v>588</v>
      </c>
      <c r="C1868">
        <v>-0.115645484324993</v>
      </c>
      <c r="D1868">
        <f t="shared" si="116"/>
        <v>-0.231290968649986</v>
      </c>
      <c r="E1868">
        <v>65.357755747777105</v>
      </c>
      <c r="F1868">
        <f t="shared" si="119"/>
        <v>5.043467110969857E-2</v>
      </c>
      <c r="G1868">
        <f t="shared" si="117"/>
        <v>588.21980172999395</v>
      </c>
      <c r="H1868">
        <v>50.009497440855803</v>
      </c>
      <c r="AL1868">
        <f t="shared" si="118"/>
        <v>112.39234349053791</v>
      </c>
    </row>
    <row r="1869" spans="1:38">
      <c r="A1869">
        <v>560100</v>
      </c>
      <c r="B1869" s="3">
        <v>587</v>
      </c>
      <c r="C1869">
        <v>-0.45070229332051598</v>
      </c>
      <c r="D1869">
        <f t="shared" si="116"/>
        <v>-0.90140458664103196</v>
      </c>
      <c r="E1869">
        <v>65.321109228632196</v>
      </c>
      <c r="F1869">
        <f t="shared" si="119"/>
        <v>3.6646519144909462E-2</v>
      </c>
      <c r="G1869">
        <f t="shared" si="117"/>
        <v>587.88998305768973</v>
      </c>
      <c r="H1869">
        <v>50.032610284701001</v>
      </c>
      <c r="AL1869">
        <f t="shared" si="118"/>
        <v>112.32280570436072</v>
      </c>
    </row>
    <row r="1870" spans="1:38">
      <c r="A1870">
        <v>560400</v>
      </c>
      <c r="B1870" s="3">
        <v>587</v>
      </c>
      <c r="C1870">
        <v>-0.24089124618146601</v>
      </c>
      <c r="D1870">
        <f t="shared" si="116"/>
        <v>-0.48178249236293202</v>
      </c>
      <c r="E1870">
        <v>65.274483614655594</v>
      </c>
      <c r="F1870">
        <f t="shared" si="119"/>
        <v>4.6625613976601699E-2</v>
      </c>
      <c r="G1870">
        <f t="shared" si="117"/>
        <v>587.47035253190029</v>
      </c>
      <c r="H1870">
        <v>50.058820011882098</v>
      </c>
      <c r="AL1870">
        <f t="shared" si="118"/>
        <v>112.23434366367754</v>
      </c>
    </row>
    <row r="1871" spans="1:38">
      <c r="A1871">
        <v>560700</v>
      </c>
      <c r="B1871" s="3">
        <v>588</v>
      </c>
      <c r="C1871">
        <v>0.28721678763214498</v>
      </c>
      <c r="D1871">
        <f t="shared" si="116"/>
        <v>0.57443357526428995</v>
      </c>
      <c r="E1871">
        <v>65.268234850743298</v>
      </c>
      <c r="F1871">
        <f t="shared" si="119"/>
        <v>6.2487639122963401E-3</v>
      </c>
      <c r="G1871">
        <f t="shared" si="117"/>
        <v>587.41411365668966</v>
      </c>
      <c r="H1871">
        <v>50.055292826074499</v>
      </c>
      <c r="AL1871">
        <f t="shared" si="118"/>
        <v>112.22248894888796</v>
      </c>
    </row>
    <row r="1872" spans="1:38">
      <c r="A1872">
        <v>561000</v>
      </c>
      <c r="B1872" s="3">
        <v>587</v>
      </c>
      <c r="C1872">
        <v>-0.187775944942808</v>
      </c>
      <c r="D1872">
        <f t="shared" si="116"/>
        <v>-0.375551889885616</v>
      </c>
      <c r="E1872">
        <v>65.262683796029904</v>
      </c>
      <c r="F1872">
        <f t="shared" si="119"/>
        <v>5.5510547133934551E-3</v>
      </c>
      <c r="G1872">
        <f t="shared" si="117"/>
        <v>587.36415416426917</v>
      </c>
      <c r="H1872">
        <v>50.052973857697197</v>
      </c>
      <c r="AL1872">
        <f t="shared" si="118"/>
        <v>112.21195807040803</v>
      </c>
    </row>
    <row r="1873" spans="1:38">
      <c r="A1873">
        <v>561300</v>
      </c>
      <c r="B1873" s="3">
        <v>587</v>
      </c>
      <c r="C1873">
        <v>-7.5344054554802906E-2</v>
      </c>
      <c r="D1873">
        <f t="shared" si="116"/>
        <v>-0.15068810910960581</v>
      </c>
      <c r="E1873">
        <v>65.237697020051797</v>
      </c>
      <c r="F1873">
        <f t="shared" si="119"/>
        <v>2.4986775978106834E-2</v>
      </c>
      <c r="G1873">
        <f t="shared" si="117"/>
        <v>587.13927318046615</v>
      </c>
      <c r="H1873">
        <v>50.062840891421402</v>
      </c>
      <c r="AL1873">
        <f t="shared" si="118"/>
        <v>112.16455801261142</v>
      </c>
    </row>
    <row r="1874" spans="1:38">
      <c r="A1874">
        <v>561600</v>
      </c>
      <c r="B1874" s="3">
        <v>586</v>
      </c>
      <c r="C1874">
        <v>-0.39338015679476501</v>
      </c>
      <c r="D1874">
        <f t="shared" si="116"/>
        <v>-0.78676031358953002</v>
      </c>
      <c r="E1874">
        <v>65.197265377564094</v>
      </c>
      <c r="F1874">
        <f t="shared" si="119"/>
        <v>4.0431642487703812E-2</v>
      </c>
      <c r="G1874">
        <f t="shared" si="117"/>
        <v>586.77538839807687</v>
      </c>
      <c r="H1874">
        <v>50.082105627757201</v>
      </c>
      <c r="AL1874">
        <f t="shared" si="118"/>
        <v>112.08786668935504</v>
      </c>
    </row>
    <row r="1875" spans="1:38">
      <c r="A1875">
        <v>561900</v>
      </c>
      <c r="B1875" s="3">
        <v>586</v>
      </c>
      <c r="C1875">
        <v>-0.176068369133037</v>
      </c>
      <c r="D1875">
        <f t="shared" si="116"/>
        <v>-0.352136738266074</v>
      </c>
      <c r="E1875">
        <v>65.148973011425198</v>
      </c>
      <c r="F1875">
        <f t="shared" si="119"/>
        <v>4.8292366138895204E-2</v>
      </c>
      <c r="G1875">
        <f t="shared" si="117"/>
        <v>586.34075710282673</v>
      </c>
      <c r="H1875">
        <v>50.103540789262397</v>
      </c>
      <c r="AL1875">
        <f t="shared" si="118"/>
        <v>111.99627756247435</v>
      </c>
    </row>
    <row r="1876" spans="1:38">
      <c r="A1876">
        <v>562200</v>
      </c>
      <c r="B1876" s="3">
        <v>588</v>
      </c>
      <c r="C1876">
        <v>0.74281150245793204</v>
      </c>
      <c r="D1876">
        <f t="shared" si="116"/>
        <v>1.4856230049158641</v>
      </c>
      <c r="E1876">
        <v>65.166993171814795</v>
      </c>
      <c r="F1876">
        <f t="shared" si="119"/>
        <v>1.802016038959664E-2</v>
      </c>
      <c r="G1876">
        <f t="shared" si="117"/>
        <v>586.5029385463331</v>
      </c>
      <c r="H1876">
        <v>50.078495516421597</v>
      </c>
      <c r="AL1876">
        <f t="shared" si="118"/>
        <v>112.03045219183868</v>
      </c>
    </row>
    <row r="1877" spans="1:38">
      <c r="A1877">
        <v>562500</v>
      </c>
      <c r="B1877" s="3">
        <v>587</v>
      </c>
      <c r="C1877">
        <v>9.1330490040416698E-2</v>
      </c>
      <c r="D1877">
        <f t="shared" si="116"/>
        <v>0.1826609800808334</v>
      </c>
      <c r="E1877">
        <v>65.200663002938299</v>
      </c>
      <c r="F1877">
        <f t="shared" si="119"/>
        <v>3.3669831123503968E-2</v>
      </c>
      <c r="G1877">
        <f t="shared" si="117"/>
        <v>586.8059670264447</v>
      </c>
      <c r="H1877">
        <v>50.048178785899402</v>
      </c>
      <c r="AL1877">
        <f t="shared" si="118"/>
        <v>112.09431098624194</v>
      </c>
    </row>
    <row r="1878" spans="1:38">
      <c r="A1878">
        <v>562800</v>
      </c>
      <c r="B1878" s="3">
        <v>587</v>
      </c>
      <c r="C1878">
        <v>8.3555916378935904E-2</v>
      </c>
      <c r="D1878">
        <f t="shared" si="116"/>
        <v>0.16711183275787181</v>
      </c>
      <c r="E1878">
        <v>65.202387573404295</v>
      </c>
      <c r="F1878">
        <f t="shared" si="119"/>
        <v>1.7245704659956118E-3</v>
      </c>
      <c r="G1878">
        <f t="shared" si="117"/>
        <v>586.82148816063864</v>
      </c>
      <c r="H1878">
        <v>50.041406083764201</v>
      </c>
      <c r="AL1878">
        <f t="shared" si="118"/>
        <v>112.09758201545624</v>
      </c>
    </row>
    <row r="1879" spans="1:38">
      <c r="A1879">
        <v>563100</v>
      </c>
      <c r="B1879" s="3">
        <v>586</v>
      </c>
      <c r="C1879">
        <v>-0.31479666465967299</v>
      </c>
      <c r="D1879">
        <f t="shared" si="116"/>
        <v>-0.62959332931934597</v>
      </c>
      <c r="E1879">
        <v>65.179803231575505</v>
      </c>
      <c r="F1879">
        <f t="shared" si="119"/>
        <v>2.2584341828789434E-2</v>
      </c>
      <c r="G1879">
        <f t="shared" si="117"/>
        <v>586.61822908417957</v>
      </c>
      <c r="H1879">
        <v>50.051699225476703</v>
      </c>
      <c r="AL1879">
        <f t="shared" si="118"/>
        <v>112.05474719521331</v>
      </c>
    </row>
    <row r="1880" spans="1:38">
      <c r="A1880">
        <v>563400</v>
      </c>
      <c r="B1880" s="3">
        <v>585</v>
      </c>
      <c r="C1880">
        <v>-0.53937086745292595</v>
      </c>
      <c r="D1880">
        <f t="shared" si="116"/>
        <v>-1.0787417349058519</v>
      </c>
      <c r="E1880">
        <v>65.118599984876596</v>
      </c>
      <c r="F1880">
        <f t="shared" si="119"/>
        <v>6.1203246698909197E-2</v>
      </c>
      <c r="G1880">
        <f t="shared" si="117"/>
        <v>586.06739986388936</v>
      </c>
      <c r="H1880">
        <v>50.085648720854103</v>
      </c>
      <c r="AL1880">
        <f t="shared" si="118"/>
        <v>111.93868043558115</v>
      </c>
    </row>
    <row r="1881" spans="1:38">
      <c r="A1881">
        <v>563700</v>
      </c>
      <c r="B1881" s="3">
        <v>589</v>
      </c>
      <c r="C1881">
        <v>1.2997287521392</v>
      </c>
      <c r="D1881">
        <f t="shared" si="116"/>
        <v>2.5994575042784001</v>
      </c>
      <c r="E1881">
        <v>65.154339484775605</v>
      </c>
      <c r="F1881">
        <f t="shared" si="119"/>
        <v>3.573949989900882E-2</v>
      </c>
      <c r="G1881">
        <f t="shared" si="117"/>
        <v>586.38905536298046</v>
      </c>
      <c r="H1881">
        <v>50.050063155757897</v>
      </c>
      <c r="AL1881">
        <f t="shared" si="118"/>
        <v>112.0064547004785</v>
      </c>
    </row>
    <row r="1882" spans="1:38">
      <c r="A1882">
        <v>564000</v>
      </c>
      <c r="B1882" s="3">
        <v>631</v>
      </c>
      <c r="C1882">
        <v>17.150182610623801</v>
      </c>
      <c r="D1882">
        <f t="shared" si="116"/>
        <v>34.300365221247603</v>
      </c>
      <c r="E1882">
        <v>66.298515921104993</v>
      </c>
      <c r="F1882">
        <f t="shared" si="119"/>
        <v>1.1441764363293885</v>
      </c>
      <c r="G1882">
        <f t="shared" si="117"/>
        <v>596.68664328994498</v>
      </c>
      <c r="H1882">
        <v>49.278861137352202</v>
      </c>
      <c r="AL1882">
        <f t="shared" si="118"/>
        <v>114.18015107875719</v>
      </c>
    </row>
    <row r="1883" spans="1:38">
      <c r="A1883">
        <v>564300</v>
      </c>
      <c r="B1883" s="3">
        <v>633</v>
      </c>
      <c r="C1883">
        <v>10.320501227816299</v>
      </c>
      <c r="D1883">
        <f t="shared" si="116"/>
        <v>20.641002455632599</v>
      </c>
      <c r="E1883">
        <v>68.038488927337795</v>
      </c>
      <c r="F1883">
        <f t="shared" si="119"/>
        <v>1.7399730062328018</v>
      </c>
      <c r="G1883">
        <f t="shared" si="117"/>
        <v>612.34640034604013</v>
      </c>
      <c r="H1883">
        <v>48.229741782359497</v>
      </c>
      <c r="AL1883">
        <f t="shared" si="118"/>
        <v>117.50041260660608</v>
      </c>
    </row>
    <row r="1884" spans="1:38">
      <c r="A1884">
        <v>564600</v>
      </c>
      <c r="B1884" s="3">
        <v>633</v>
      </c>
      <c r="C1884">
        <v>4.9335078274877198</v>
      </c>
      <c r="D1884">
        <f t="shared" si="116"/>
        <v>9.8670156549754395</v>
      </c>
      <c r="E1884">
        <v>69.235548327333802</v>
      </c>
      <c r="F1884">
        <f t="shared" si="119"/>
        <v>1.1970593999960073</v>
      </c>
      <c r="G1884">
        <f t="shared" si="117"/>
        <v>623.11993494600426</v>
      </c>
      <c r="H1884">
        <v>47.652885956582701</v>
      </c>
      <c r="AL1884">
        <f t="shared" si="118"/>
        <v>119.79495423165514</v>
      </c>
    </row>
    <row r="1885" spans="1:38">
      <c r="A1885">
        <v>564900</v>
      </c>
      <c r="B1885" s="3">
        <v>633</v>
      </c>
      <c r="C1885">
        <v>1.43369095778154</v>
      </c>
      <c r="D1885">
        <f t="shared" si="116"/>
        <v>2.86738191556308</v>
      </c>
      <c r="E1885">
        <v>70.0132473300703</v>
      </c>
      <c r="F1885">
        <f t="shared" si="119"/>
        <v>0.77769900273649739</v>
      </c>
      <c r="G1885">
        <f t="shared" si="117"/>
        <v>630.11922597063267</v>
      </c>
      <c r="H1885">
        <v>47.416274137235398</v>
      </c>
      <c r="AL1885">
        <f t="shared" si="118"/>
        <v>121.29015080457562</v>
      </c>
    </row>
    <row r="1886" spans="1:38">
      <c r="A1886">
        <v>565200</v>
      </c>
      <c r="B1886" s="3">
        <v>633</v>
      </c>
      <c r="C1886">
        <v>-0.76389137734118895</v>
      </c>
      <c r="D1886">
        <f t="shared" si="116"/>
        <v>-1.5277827546823779</v>
      </c>
      <c r="E1886">
        <v>70.501574461867406</v>
      </c>
      <c r="F1886">
        <f t="shared" si="119"/>
        <v>0.48832713179710652</v>
      </c>
      <c r="G1886">
        <f t="shared" si="117"/>
        <v>634.5141701568067</v>
      </c>
      <c r="H1886">
        <v>47.397251850039197</v>
      </c>
      <c r="AL1886">
        <f t="shared" si="118"/>
        <v>122.23081183578111</v>
      </c>
    </row>
    <row r="1887" spans="1:38">
      <c r="A1887">
        <v>565500</v>
      </c>
      <c r="B1887" s="3">
        <v>633</v>
      </c>
      <c r="C1887">
        <v>-2.06751673216458</v>
      </c>
      <c r="D1887">
        <f t="shared" si="116"/>
        <v>-4.13503346432916</v>
      </c>
      <c r="E1887">
        <v>70.791254184494406</v>
      </c>
      <c r="F1887">
        <f t="shared" si="119"/>
        <v>0.28967972262699959</v>
      </c>
      <c r="G1887">
        <f t="shared" si="117"/>
        <v>637.12128766044964</v>
      </c>
      <c r="H1887">
        <v>47.511546299871704</v>
      </c>
      <c r="AL1887">
        <f t="shared" si="118"/>
        <v>122.78947889401263</v>
      </c>
    </row>
    <row r="1888" spans="1:38">
      <c r="A1888">
        <v>565800</v>
      </c>
      <c r="B1888" s="3">
        <v>632</v>
      </c>
      <c r="C1888">
        <v>-3.1570903288579202</v>
      </c>
      <c r="D1888">
        <f t="shared" si="116"/>
        <v>-6.3141806577158404</v>
      </c>
      <c r="E1888">
        <v>70.922266702474602</v>
      </c>
      <c r="F1888">
        <f t="shared" si="119"/>
        <v>0.13101251798019575</v>
      </c>
      <c r="G1888">
        <f t="shared" si="117"/>
        <v>638.30040032227146</v>
      </c>
      <c r="H1888">
        <v>47.718174330975302</v>
      </c>
      <c r="AL1888">
        <f t="shared" si="118"/>
        <v>123.04230663603106</v>
      </c>
    </row>
    <row r="1889" spans="1:38">
      <c r="A1889">
        <v>566100</v>
      </c>
      <c r="B1889" s="3">
        <v>633</v>
      </c>
      <c r="C1889">
        <v>-2.8867637558944299</v>
      </c>
      <c r="D1889">
        <f t="shared" si="116"/>
        <v>-5.7735275117888598</v>
      </c>
      <c r="E1889">
        <v>70.9732961319433</v>
      </c>
      <c r="F1889">
        <f t="shared" si="119"/>
        <v>5.1029429468698595E-2</v>
      </c>
      <c r="G1889">
        <f t="shared" si="117"/>
        <v>638.75966518748965</v>
      </c>
      <c r="H1889">
        <v>47.952322307077097</v>
      </c>
      <c r="AL1889">
        <f t="shared" si="118"/>
        <v>123.14081031215451</v>
      </c>
    </row>
    <row r="1890" spans="1:38">
      <c r="A1890">
        <v>566400</v>
      </c>
      <c r="B1890" s="3">
        <v>633</v>
      </c>
      <c r="C1890">
        <v>-2.9743816889088799</v>
      </c>
      <c r="D1890">
        <f t="shared" si="116"/>
        <v>-5.9487633778177598</v>
      </c>
      <c r="E1890">
        <v>70.992768993824498</v>
      </c>
      <c r="F1890">
        <f t="shared" si="119"/>
        <v>1.94728618811979E-2</v>
      </c>
      <c r="G1890">
        <f t="shared" si="117"/>
        <v>638.93492094442047</v>
      </c>
      <c r="H1890">
        <v>48.1804796071808</v>
      </c>
      <c r="AL1890">
        <f t="shared" si="118"/>
        <v>123.17840339091799</v>
      </c>
    </row>
    <row r="1891" spans="1:38">
      <c r="A1891">
        <v>566700</v>
      </c>
      <c r="B1891" s="3">
        <v>632</v>
      </c>
      <c r="C1891">
        <v>-3.2772330034637398</v>
      </c>
      <c r="D1891">
        <f t="shared" si="116"/>
        <v>-6.5544660069274796</v>
      </c>
      <c r="E1891">
        <v>70.948963276999095</v>
      </c>
      <c r="F1891">
        <f t="shared" si="119"/>
        <v>4.3805716825403351E-2</v>
      </c>
      <c r="G1891">
        <f t="shared" si="117"/>
        <v>638.54066949299181</v>
      </c>
      <c r="H1891">
        <v>48.424474650793996</v>
      </c>
      <c r="AL1891">
        <f t="shared" si="118"/>
        <v>123.09383795461734</v>
      </c>
    </row>
    <row r="1892" spans="1:38">
      <c r="A1892">
        <v>567000</v>
      </c>
      <c r="B1892" s="3">
        <v>633</v>
      </c>
      <c r="C1892">
        <v>-2.51947767419475</v>
      </c>
      <c r="D1892">
        <f t="shared" si="116"/>
        <v>-5.0389553483895</v>
      </c>
      <c r="E1892">
        <v>70.8916808035586</v>
      </c>
      <c r="F1892">
        <f t="shared" si="119"/>
        <v>5.7282473440494641E-2</v>
      </c>
      <c r="G1892">
        <f t="shared" si="117"/>
        <v>638.02512723202744</v>
      </c>
      <c r="H1892">
        <v>48.647428806976102</v>
      </c>
      <c r="AL1892">
        <f t="shared" si="118"/>
        <v>122.98327303559324</v>
      </c>
    </row>
    <row r="1893" spans="1:38">
      <c r="A1893">
        <v>567300</v>
      </c>
      <c r="B1893" s="3">
        <v>634</v>
      </c>
      <c r="C1893">
        <v>-1.9337298976264301</v>
      </c>
      <c r="D1893">
        <f t="shared" si="116"/>
        <v>-3.8674597952528602</v>
      </c>
      <c r="E1893">
        <v>70.872626626113401</v>
      </c>
      <c r="F1893">
        <f t="shared" si="119"/>
        <v>1.9054177445198661E-2</v>
      </c>
      <c r="G1893">
        <f t="shared" si="117"/>
        <v>637.85363963502061</v>
      </c>
      <c r="H1893">
        <v>48.818704902999201</v>
      </c>
      <c r="AL1893">
        <f t="shared" si="118"/>
        <v>122.94649948524776</v>
      </c>
    </row>
    <row r="1894" spans="1:38">
      <c r="A1894">
        <v>567600</v>
      </c>
      <c r="B1894" s="3">
        <v>634</v>
      </c>
      <c r="C1894">
        <v>-1.8742638607858799</v>
      </c>
      <c r="D1894">
        <f t="shared" si="116"/>
        <v>-3.7485277215717598</v>
      </c>
      <c r="E1894">
        <v>70.859415886895903</v>
      </c>
      <c r="F1894">
        <f t="shared" si="119"/>
        <v>1.3210739217498713E-2</v>
      </c>
      <c r="G1894">
        <f t="shared" si="117"/>
        <v>637.73474298206315</v>
      </c>
      <c r="H1894">
        <v>48.966564955696001</v>
      </c>
      <c r="AL1894">
        <f t="shared" si="118"/>
        <v>122.92100470682908</v>
      </c>
    </row>
    <row r="1895" spans="1:38">
      <c r="A1895">
        <v>567900</v>
      </c>
      <c r="B1895" s="3">
        <v>633</v>
      </c>
      <c r="C1895">
        <v>-2.1399304612648198</v>
      </c>
      <c r="D1895">
        <f t="shared" si="116"/>
        <v>-4.2798609225296396</v>
      </c>
      <c r="E1895">
        <v>70.8073477197035</v>
      </c>
      <c r="F1895">
        <f t="shared" si="119"/>
        <v>5.206816719240237E-2</v>
      </c>
      <c r="G1895">
        <f t="shared" si="117"/>
        <v>637.26612947733156</v>
      </c>
      <c r="H1895">
        <v>49.123463759419202</v>
      </c>
      <c r="AL1895">
        <f t="shared" si="118"/>
        <v>122.8205307631391</v>
      </c>
    </row>
    <row r="1896" spans="1:38">
      <c r="A1896">
        <v>568200</v>
      </c>
      <c r="B1896" s="3">
        <v>633</v>
      </c>
      <c r="C1896">
        <v>-1.80674637675253</v>
      </c>
      <c r="D1896">
        <f t="shared" si="116"/>
        <v>-3.6134927535050601</v>
      </c>
      <c r="E1896">
        <v>70.733307187031201</v>
      </c>
      <c r="F1896">
        <f t="shared" si="119"/>
        <v>7.4040532672299264E-2</v>
      </c>
      <c r="G1896">
        <f t="shared" si="117"/>
        <v>636.5997646832808</v>
      </c>
      <c r="H1896">
        <v>49.275839513907897</v>
      </c>
      <c r="AL1896">
        <f t="shared" si="118"/>
        <v>122.67768489547552</v>
      </c>
    </row>
    <row r="1897" spans="1:38">
      <c r="A1897">
        <v>568500</v>
      </c>
      <c r="B1897" s="3">
        <v>633</v>
      </c>
      <c r="C1897">
        <v>-1.5154123200004099</v>
      </c>
      <c r="D1897">
        <f t="shared" si="116"/>
        <v>-3.0308246400008199</v>
      </c>
      <c r="E1897">
        <v>70.668569528114503</v>
      </c>
      <c r="F1897">
        <f t="shared" si="119"/>
        <v>6.4737658916698138E-2</v>
      </c>
      <c r="G1897">
        <f t="shared" si="117"/>
        <v>636.01712575303054</v>
      </c>
      <c r="H1897">
        <v>49.404069161218302</v>
      </c>
      <c r="AL1897">
        <f t="shared" si="118"/>
        <v>122.55281326934325</v>
      </c>
    </row>
    <row r="1898" spans="1:38">
      <c r="A1898">
        <v>568800</v>
      </c>
      <c r="B1898" s="3">
        <v>632</v>
      </c>
      <c r="C1898">
        <v>-1.65623255764317</v>
      </c>
      <c r="D1898">
        <f t="shared" si="116"/>
        <v>-3.31246511528634</v>
      </c>
      <c r="E1898">
        <v>70.5887587890426</v>
      </c>
      <c r="F1898">
        <f t="shared" si="119"/>
        <v>7.9810739071902503E-2</v>
      </c>
      <c r="G1898">
        <f t="shared" si="117"/>
        <v>635.29882910138338</v>
      </c>
      <c r="H1898">
        <v>49.527814543431099</v>
      </c>
      <c r="AL1898">
        <f t="shared" si="118"/>
        <v>122.39890111375216</v>
      </c>
    </row>
    <row r="1899" spans="1:38">
      <c r="A1899">
        <v>569100</v>
      </c>
      <c r="B1899" s="3">
        <v>633</v>
      </c>
      <c r="C1899">
        <v>-0.877572963626854</v>
      </c>
      <c r="D1899">
        <f t="shared" si="116"/>
        <v>-1.755145927253708</v>
      </c>
      <c r="E1899">
        <v>70.526831242815902</v>
      </c>
      <c r="F1899">
        <f t="shared" si="119"/>
        <v>6.1927546226698382E-2</v>
      </c>
      <c r="G1899">
        <f t="shared" si="117"/>
        <v>634.7414811853431</v>
      </c>
      <c r="H1899">
        <v>49.623853695798203</v>
      </c>
      <c r="AL1899">
        <f t="shared" si="118"/>
        <v>122.27950172554388</v>
      </c>
    </row>
    <row r="1900" spans="1:38">
      <c r="A1900">
        <v>569400</v>
      </c>
      <c r="B1900" s="3">
        <v>632</v>
      </c>
      <c r="C1900">
        <v>-1.14334797707349</v>
      </c>
      <c r="D1900">
        <f t="shared" si="116"/>
        <v>-2.28669595414698</v>
      </c>
      <c r="E1900">
        <v>70.474790146663594</v>
      </c>
      <c r="F1900">
        <f t="shared" si="119"/>
        <v>5.2041096152308342E-2</v>
      </c>
      <c r="G1900">
        <f t="shared" si="117"/>
        <v>634.27311131997237</v>
      </c>
      <c r="H1900">
        <v>49.703262815992602</v>
      </c>
      <c r="AL1900">
        <f t="shared" si="118"/>
        <v>122.17918124988671</v>
      </c>
    </row>
    <row r="1901" spans="1:38">
      <c r="A1901">
        <v>569700</v>
      </c>
      <c r="B1901" s="3">
        <v>634</v>
      </c>
      <c r="C1901">
        <v>-7.3814858268918704E-2</v>
      </c>
      <c r="D1901">
        <f t="shared" si="116"/>
        <v>-0.14762971653783741</v>
      </c>
      <c r="E1901">
        <v>70.4593294832476</v>
      </c>
      <c r="F1901">
        <f t="shared" si="119"/>
        <v>1.5460663415993281E-2</v>
      </c>
      <c r="G1901">
        <f t="shared" si="117"/>
        <v>634.13396534922845</v>
      </c>
      <c r="H1901">
        <v>49.747193313088303</v>
      </c>
      <c r="AL1901">
        <f t="shared" si="118"/>
        <v>122.14938052718063</v>
      </c>
    </row>
    <row r="1902" spans="1:38">
      <c r="A1902">
        <v>570000</v>
      </c>
      <c r="B1902" s="3">
        <v>633</v>
      </c>
      <c r="C1902">
        <v>-0.59288290879550298</v>
      </c>
      <c r="D1902">
        <f t="shared" si="116"/>
        <v>-1.185765817591006</v>
      </c>
      <c r="E1902">
        <v>70.463576559009198</v>
      </c>
      <c r="F1902">
        <f t="shared" si="119"/>
        <v>4.2470757615973298E-3</v>
      </c>
      <c r="G1902">
        <f t="shared" si="117"/>
        <v>634.17218903108278</v>
      </c>
      <c r="H1902">
        <v>49.774757868656401</v>
      </c>
      <c r="AL1902">
        <f t="shared" si="118"/>
        <v>122.1575667071875</v>
      </c>
    </row>
    <row r="1903" spans="1:38">
      <c r="A1903">
        <v>570300</v>
      </c>
      <c r="B1903" s="3">
        <v>633</v>
      </c>
      <c r="C1903">
        <v>-0.48950438054037798</v>
      </c>
      <c r="D1903">
        <f t="shared" si="116"/>
        <v>-0.97900876108075596</v>
      </c>
      <c r="E1903">
        <v>70.440601382883898</v>
      </c>
      <c r="F1903">
        <f t="shared" si="119"/>
        <v>2.2975176125299868E-2</v>
      </c>
      <c r="G1903">
        <f t="shared" si="117"/>
        <v>633.96541244595505</v>
      </c>
      <c r="H1903">
        <v>49.8165161086675</v>
      </c>
      <c r="AL1903">
        <f t="shared" si="118"/>
        <v>122.11328363014724</v>
      </c>
    </row>
    <row r="1904" spans="1:38">
      <c r="A1904">
        <v>570600</v>
      </c>
      <c r="B1904" s="3">
        <v>634</v>
      </c>
      <c r="C1904">
        <v>-1.02976682844524E-2</v>
      </c>
      <c r="D1904">
        <f t="shared" si="116"/>
        <v>-2.0595336568904801E-2</v>
      </c>
      <c r="E1904">
        <v>70.445218538188598</v>
      </c>
      <c r="F1904">
        <f t="shared" si="119"/>
        <v>4.6171553047003044E-3</v>
      </c>
      <c r="G1904">
        <f t="shared" si="117"/>
        <v>634.00696684369734</v>
      </c>
      <c r="H1904">
        <v>49.834427900828601</v>
      </c>
      <c r="AL1904">
        <f t="shared" si="118"/>
        <v>122.12218263260819</v>
      </c>
    </row>
    <row r="1905" spans="1:38">
      <c r="A1905">
        <v>570900</v>
      </c>
      <c r="B1905" s="3">
        <v>632</v>
      </c>
      <c r="C1905">
        <v>-0.89351567821044497</v>
      </c>
      <c r="D1905">
        <f t="shared" si="116"/>
        <v>-1.7870313564208899</v>
      </c>
      <c r="E1905">
        <v>70.419277900663801</v>
      </c>
      <c r="F1905">
        <f t="shared" si="119"/>
        <v>2.5940637524797694E-2</v>
      </c>
      <c r="G1905">
        <f t="shared" si="117"/>
        <v>633.77350110597422</v>
      </c>
      <c r="H1905">
        <v>49.872368265108904</v>
      </c>
      <c r="AL1905">
        <f t="shared" si="118"/>
        <v>122.07218684235481</v>
      </c>
    </row>
    <row r="1906" spans="1:38">
      <c r="A1906">
        <v>571200</v>
      </c>
      <c r="B1906" s="3">
        <v>633</v>
      </c>
      <c r="C1906">
        <v>-0.21369999980844301</v>
      </c>
      <c r="D1906">
        <f t="shared" si="116"/>
        <v>-0.42739999961688602</v>
      </c>
      <c r="E1906">
        <v>70.379311269122695</v>
      </c>
      <c r="F1906">
        <f t="shared" si="119"/>
        <v>3.9966631541105357E-2</v>
      </c>
      <c r="G1906">
        <f t="shared" si="117"/>
        <v>633.41380142210426</v>
      </c>
      <c r="H1906">
        <v>49.9132624331179</v>
      </c>
      <c r="AL1906">
        <f t="shared" si="118"/>
        <v>121.9951662411458</v>
      </c>
    </row>
    <row r="1907" spans="1:38">
      <c r="A1907">
        <v>571500</v>
      </c>
      <c r="B1907" s="3">
        <v>633</v>
      </c>
      <c r="C1907">
        <v>-0.17980245320671101</v>
      </c>
      <c r="D1907">
        <f t="shared" si="116"/>
        <v>-0.35960490641342202</v>
      </c>
      <c r="E1907">
        <v>70.371782164574796</v>
      </c>
      <c r="F1907">
        <f t="shared" si="119"/>
        <v>7.5291045478991236E-3</v>
      </c>
      <c r="G1907">
        <f t="shared" si="117"/>
        <v>633.34603948117319</v>
      </c>
      <c r="H1907">
        <v>49.928451720774902</v>
      </c>
      <c r="AL1907">
        <f t="shared" si="118"/>
        <v>121.98065777897179</v>
      </c>
    </row>
    <row r="1908" spans="1:38">
      <c r="A1908">
        <v>571800</v>
      </c>
      <c r="B1908" s="3">
        <v>636</v>
      </c>
      <c r="C1908">
        <v>1.02621917259672</v>
      </c>
      <c r="D1908">
        <f t="shared" si="116"/>
        <v>2.05243834519344</v>
      </c>
      <c r="E1908">
        <v>70.437097905606606</v>
      </c>
      <c r="F1908">
        <f t="shared" si="119"/>
        <v>6.5315741031810148E-2</v>
      </c>
      <c r="G1908">
        <f t="shared" si="117"/>
        <v>633.93388115045946</v>
      </c>
      <c r="H1908">
        <v>49.891704898946301</v>
      </c>
      <c r="AL1908">
        <f t="shared" si="118"/>
        <v>122.10653118915386</v>
      </c>
    </row>
    <row r="1909" spans="1:38">
      <c r="A1909">
        <v>572100</v>
      </c>
      <c r="B1909" s="3">
        <v>634</v>
      </c>
      <c r="C1909">
        <v>-0.24702405919680701</v>
      </c>
      <c r="D1909">
        <f t="shared" si="116"/>
        <v>-0.49404811839361401</v>
      </c>
      <c r="E1909">
        <v>70.497831824479306</v>
      </c>
      <c r="F1909">
        <f t="shared" si="119"/>
        <v>6.0733918872699633E-2</v>
      </c>
      <c r="G1909">
        <f t="shared" si="117"/>
        <v>634.48048642031381</v>
      </c>
      <c r="H1909">
        <v>49.865439114759702</v>
      </c>
      <c r="AL1909">
        <f t="shared" si="118"/>
        <v>122.2235971164724</v>
      </c>
    </row>
    <row r="1910" spans="1:38">
      <c r="A1910">
        <v>572400</v>
      </c>
      <c r="B1910" s="3">
        <v>635</v>
      </c>
      <c r="C1910">
        <v>0.16292588973549799</v>
      </c>
      <c r="D1910">
        <f t="shared" si="116"/>
        <v>0.32585177947099597</v>
      </c>
      <c r="E1910">
        <v>70.517832329292105</v>
      </c>
      <c r="F1910">
        <f t="shared" si="119"/>
        <v>2.0000504812799136E-2</v>
      </c>
      <c r="G1910">
        <f t="shared" si="117"/>
        <v>634.66049096362894</v>
      </c>
      <c r="H1910">
        <v>49.867414192903396</v>
      </c>
      <c r="AL1910">
        <f t="shared" si="118"/>
        <v>122.26215323941915</v>
      </c>
    </row>
    <row r="1911" spans="1:38">
      <c r="A1911">
        <v>572700</v>
      </c>
      <c r="B1911" s="3">
        <v>635</v>
      </c>
      <c r="C1911">
        <v>1.36453812355286E-2</v>
      </c>
      <c r="D1911">
        <f t="shared" si="116"/>
        <v>2.72907624710572E-2</v>
      </c>
      <c r="E1911">
        <v>70.551007409815696</v>
      </c>
      <c r="F1911">
        <f t="shared" si="119"/>
        <v>3.3175080523591305E-2</v>
      </c>
      <c r="G1911">
        <f t="shared" si="117"/>
        <v>634.9590666883413</v>
      </c>
      <c r="H1911">
        <v>49.861020150691601</v>
      </c>
      <c r="AL1911">
        <f t="shared" si="118"/>
        <v>122.32611190845122</v>
      </c>
    </row>
    <row r="1912" spans="1:38">
      <c r="A1912">
        <v>573000</v>
      </c>
      <c r="B1912" s="3">
        <v>635</v>
      </c>
      <c r="C1912">
        <v>-7.8356092755955495E-2</v>
      </c>
      <c r="D1912">
        <f t="shared" si="116"/>
        <v>-0.15671218551191099</v>
      </c>
      <c r="E1912">
        <v>70.571451140871801</v>
      </c>
      <c r="F1912">
        <f t="shared" si="119"/>
        <v>2.0443731056104752E-2</v>
      </c>
      <c r="G1912">
        <f t="shared" si="117"/>
        <v>635.14306026784618</v>
      </c>
      <c r="H1912">
        <v>49.8638289411439</v>
      </c>
      <c r="AL1912">
        <f t="shared" si="118"/>
        <v>122.36552884905484</v>
      </c>
    </row>
    <row r="1913" spans="1:38">
      <c r="A1913">
        <v>573300</v>
      </c>
      <c r="B1913" s="3">
        <v>637</v>
      </c>
      <c r="C1913">
        <v>0.65382098908201303</v>
      </c>
      <c r="D1913">
        <f t="shared" si="116"/>
        <v>1.3076419781640261</v>
      </c>
      <c r="E1913">
        <v>70.630957991692796</v>
      </c>
      <c r="F1913">
        <f t="shared" si="119"/>
        <v>5.9506850820994828E-2</v>
      </c>
      <c r="G1913">
        <f t="shared" si="117"/>
        <v>635.67862192523512</v>
      </c>
      <c r="H1913">
        <v>49.839128724227201</v>
      </c>
      <c r="AL1913">
        <f t="shared" si="118"/>
        <v>122.48027612499465</v>
      </c>
    </row>
    <row r="1914" spans="1:38">
      <c r="A1914">
        <v>573600</v>
      </c>
      <c r="B1914" s="3">
        <v>635</v>
      </c>
      <c r="C1914">
        <v>-0.499106935110599</v>
      </c>
      <c r="D1914">
        <f t="shared" si="116"/>
        <v>-0.99821387022119801</v>
      </c>
      <c r="E1914">
        <v>70.664953229244205</v>
      </c>
      <c r="F1914">
        <f t="shared" si="119"/>
        <v>3.3995237551408763E-2</v>
      </c>
      <c r="G1914">
        <f t="shared" si="117"/>
        <v>635.98457906319788</v>
      </c>
      <c r="H1914">
        <v>49.836763219782</v>
      </c>
      <c r="AL1914">
        <f t="shared" si="118"/>
        <v>122.54583856050472</v>
      </c>
    </row>
    <row r="1915" spans="1:38">
      <c r="A1915">
        <v>573900</v>
      </c>
      <c r="B1915" s="3">
        <v>632</v>
      </c>
      <c r="C1915">
        <v>-1.5729196786270501</v>
      </c>
      <c r="D1915">
        <f t="shared" si="116"/>
        <v>-3.1458393572541001</v>
      </c>
      <c r="E1915">
        <v>70.570252525290002</v>
      </c>
      <c r="F1915">
        <f t="shared" si="119"/>
        <v>9.4700703954202936E-2</v>
      </c>
      <c r="G1915">
        <f t="shared" si="117"/>
        <v>635.13227272761003</v>
      </c>
      <c r="H1915">
        <v>49.920722347545201</v>
      </c>
      <c r="AL1915">
        <f t="shared" si="118"/>
        <v>122.36321776708024</v>
      </c>
    </row>
    <row r="1916" spans="1:38">
      <c r="A1916">
        <v>574200</v>
      </c>
      <c r="B1916" s="3">
        <v>638</v>
      </c>
      <c r="C1916">
        <v>1.37725147326538</v>
      </c>
      <c r="D1916">
        <f t="shared" si="116"/>
        <v>2.75450294653076</v>
      </c>
      <c r="E1916">
        <v>70.581296111485898</v>
      </c>
      <c r="F1916">
        <f t="shared" si="119"/>
        <v>1.1043586195896182E-2</v>
      </c>
      <c r="G1916">
        <f t="shared" si="117"/>
        <v>635.23166500337311</v>
      </c>
      <c r="H1916">
        <v>49.918965519684598</v>
      </c>
      <c r="AL1916">
        <f t="shared" si="118"/>
        <v>122.38451151170715</v>
      </c>
    </row>
    <row r="1917" spans="1:38">
      <c r="A1917">
        <v>574500</v>
      </c>
      <c r="B1917" s="3">
        <v>628</v>
      </c>
      <c r="C1917">
        <v>-3.16157161187239</v>
      </c>
      <c r="D1917">
        <f t="shared" si="116"/>
        <v>-6.32314322374478</v>
      </c>
      <c r="E1917">
        <v>70.478868926604406</v>
      </c>
      <c r="F1917">
        <f t="shared" si="119"/>
        <v>0.10242718488149194</v>
      </c>
      <c r="G1917">
        <f t="shared" si="117"/>
        <v>634.30982033943963</v>
      </c>
      <c r="H1917">
        <v>50.002680783076102</v>
      </c>
      <c r="AL1917">
        <f t="shared" si="118"/>
        <v>122.1870434088498</v>
      </c>
    </row>
    <row r="1918" spans="1:38">
      <c r="A1918">
        <v>574800</v>
      </c>
      <c r="B1918" s="3">
        <v>631</v>
      </c>
      <c r="C1918">
        <v>-0.68493824551353799</v>
      </c>
      <c r="D1918">
        <f t="shared" si="116"/>
        <v>-1.369876491027076</v>
      </c>
      <c r="E1918">
        <v>70.261807707393501</v>
      </c>
      <c r="F1918">
        <f t="shared" si="119"/>
        <v>0.21706121921090471</v>
      </c>
      <c r="G1918">
        <f t="shared" si="117"/>
        <v>632.35626936654148</v>
      </c>
      <c r="H1918">
        <v>50.144351149303503</v>
      </c>
      <c r="AL1918">
        <f t="shared" si="118"/>
        <v>121.76877657749114</v>
      </c>
    </row>
    <row r="1919" spans="1:38">
      <c r="A1919">
        <v>575100</v>
      </c>
      <c r="B1919" s="3">
        <v>631</v>
      </c>
      <c r="C1919">
        <v>-0.31329434393026601</v>
      </c>
      <c r="D1919">
        <f t="shared" si="116"/>
        <v>-0.62658868786053201</v>
      </c>
      <c r="E1919">
        <v>70.179234244775699</v>
      </c>
      <c r="F1919">
        <f t="shared" si="119"/>
        <v>8.2573462617801852E-2</v>
      </c>
      <c r="G1919">
        <f t="shared" si="117"/>
        <v>631.61310820298127</v>
      </c>
      <c r="H1919">
        <v>50.181968295169</v>
      </c>
      <c r="AL1919">
        <f t="shared" si="118"/>
        <v>121.6097337288159</v>
      </c>
    </row>
    <row r="1920" spans="1:38">
      <c r="A1920">
        <v>575400</v>
      </c>
      <c r="B1920" s="3">
        <v>632</v>
      </c>
      <c r="C1920">
        <v>0.32097865898817401</v>
      </c>
      <c r="D1920">
        <f t="shared" si="116"/>
        <v>0.64195731797634803</v>
      </c>
      <c r="E1920">
        <v>70.149394039704404</v>
      </c>
      <c r="F1920">
        <f t="shared" si="119"/>
        <v>2.9840205071295145E-2</v>
      </c>
      <c r="G1920">
        <f t="shared" si="117"/>
        <v>631.3445463573396</v>
      </c>
      <c r="H1920">
        <v>50.179650980821997</v>
      </c>
      <c r="AL1920">
        <f t="shared" si="118"/>
        <v>121.55226900561755</v>
      </c>
    </row>
    <row r="1921" spans="1:38">
      <c r="A1921">
        <v>575700</v>
      </c>
      <c r="B1921" s="3">
        <v>633</v>
      </c>
      <c r="C1921">
        <v>0.69298661384057203</v>
      </c>
      <c r="D1921">
        <f t="shared" si="116"/>
        <v>1.3859732276811441</v>
      </c>
      <c r="E1921">
        <v>70.177835625903796</v>
      </c>
      <c r="F1921">
        <f t="shared" si="119"/>
        <v>2.8441586199392077E-2</v>
      </c>
      <c r="G1921">
        <f t="shared" si="117"/>
        <v>631.60052063313412</v>
      </c>
      <c r="H1921">
        <v>50.139036311887303</v>
      </c>
      <c r="AL1921">
        <f t="shared" si="118"/>
        <v>121.60704022461464</v>
      </c>
    </row>
    <row r="1922" spans="1:38">
      <c r="A1922">
        <v>576000</v>
      </c>
      <c r="B1922" s="3">
        <v>634</v>
      </c>
      <c r="C1922">
        <v>0.88674276334141999</v>
      </c>
      <c r="D1922">
        <f t="shared" ref="D1922:D1985" si="120">C1922*$K$3</f>
        <v>1.77348552668284</v>
      </c>
      <c r="E1922">
        <v>70.245886381076403</v>
      </c>
      <c r="F1922">
        <f t="shared" si="119"/>
        <v>6.8050755172606614E-2</v>
      </c>
      <c r="G1922">
        <f t="shared" si="117"/>
        <v>632.21297742968761</v>
      </c>
      <c r="H1922">
        <v>50.076986072469801</v>
      </c>
      <c r="AL1922">
        <f t="shared" si="118"/>
        <v>121.73810777333969</v>
      </c>
    </row>
    <row r="1923" spans="1:38">
      <c r="A1923">
        <v>576300</v>
      </c>
      <c r="B1923" s="3">
        <v>633</v>
      </c>
      <c r="C1923">
        <v>0.17800740367585599</v>
      </c>
      <c r="D1923">
        <f t="shared" si="120"/>
        <v>0.35601480735171198</v>
      </c>
      <c r="E1923">
        <v>70.292276328124302</v>
      </c>
      <c r="F1923">
        <f t="shared" si="119"/>
        <v>4.6389947047899227E-2</v>
      </c>
      <c r="G1923">
        <f t="shared" ref="G1923:G1986" si="121">E1923*$J$3</f>
        <v>632.63048695311875</v>
      </c>
      <c r="H1923">
        <v>50.037832983377697</v>
      </c>
      <c r="AL1923">
        <f t="shared" ref="AL1923:AL1986" si="122">$AE$26*E1923^2+$AF$26*E1923+$AG$26</f>
        <v>121.82747156026247</v>
      </c>
    </row>
    <row r="1924" spans="1:38">
      <c r="A1924">
        <v>576600</v>
      </c>
      <c r="B1924" s="3">
        <v>635</v>
      </c>
      <c r="C1924">
        <v>0.91268171396629705</v>
      </c>
      <c r="D1924">
        <f t="shared" si="120"/>
        <v>1.8253634279325941</v>
      </c>
      <c r="E1924">
        <v>70.351225014004399</v>
      </c>
      <c r="F1924">
        <f t="shared" ref="F1924:F1987" si="123">ABS(E1924-E1923)</f>
        <v>5.8948685880096718E-2</v>
      </c>
      <c r="G1924">
        <f t="shared" si="121"/>
        <v>633.16102512603959</v>
      </c>
      <c r="H1924">
        <v>49.993087755283199</v>
      </c>
      <c r="AL1924">
        <f t="shared" si="122"/>
        <v>121.94104617223441</v>
      </c>
    </row>
    <row r="1925" spans="1:38">
      <c r="A1925">
        <v>576900</v>
      </c>
      <c r="B1925" s="3">
        <v>667</v>
      </c>
      <c r="C1925">
        <v>13.0856529028922</v>
      </c>
      <c r="D1925">
        <f t="shared" si="120"/>
        <v>26.171305805784399</v>
      </c>
      <c r="E1925">
        <v>71.201534620579594</v>
      </c>
      <c r="F1925">
        <f t="shared" si="123"/>
        <v>0.85030960657519472</v>
      </c>
      <c r="G1925">
        <f t="shared" si="121"/>
        <v>640.8138115852164</v>
      </c>
      <c r="H1925">
        <v>49.4090252489137</v>
      </c>
      <c r="AL1925">
        <f t="shared" si="122"/>
        <v>123.58157248725705</v>
      </c>
    </row>
    <row r="1926" spans="1:38">
      <c r="A1926">
        <v>577200</v>
      </c>
      <c r="B1926" s="3">
        <v>645</v>
      </c>
      <c r="C1926">
        <v>-1.2733816543001599</v>
      </c>
      <c r="D1926">
        <f t="shared" si="120"/>
        <v>-2.5467633086003199</v>
      </c>
      <c r="E1926">
        <v>71.9481291257962</v>
      </c>
      <c r="F1926">
        <f t="shared" si="123"/>
        <v>0.74659450521660631</v>
      </c>
      <c r="G1926">
        <f t="shared" si="121"/>
        <v>647.53316213216578</v>
      </c>
      <c r="H1926">
        <v>48.9943090065346</v>
      </c>
      <c r="AL1926">
        <f t="shared" si="122"/>
        <v>125.02548501251255</v>
      </c>
    </row>
    <row r="1927" spans="1:38">
      <c r="A1927">
        <v>577500</v>
      </c>
      <c r="B1927" s="3">
        <v>510</v>
      </c>
      <c r="C1927">
        <v>-54.415212976596401</v>
      </c>
      <c r="D1927">
        <f t="shared" si="120"/>
        <v>-108.8304259531928</v>
      </c>
      <c r="E1927">
        <v>68.757885140468602</v>
      </c>
      <c r="F1927">
        <f t="shared" si="123"/>
        <v>3.1902439853275979</v>
      </c>
      <c r="G1927">
        <f t="shared" si="121"/>
        <v>618.82096626421742</v>
      </c>
      <c r="H1927">
        <v>51.310587776507703</v>
      </c>
      <c r="AL1927">
        <f t="shared" si="122"/>
        <v>118.87835724943601</v>
      </c>
    </row>
    <row r="1928" spans="1:38">
      <c r="A1928">
        <v>577800</v>
      </c>
      <c r="B1928" s="3">
        <v>651</v>
      </c>
      <c r="C1928">
        <v>24.069371559400899</v>
      </c>
      <c r="D1928">
        <f t="shared" si="120"/>
        <v>48.138743118801798</v>
      </c>
      <c r="E1928">
        <v>66.982801664650793</v>
      </c>
      <c r="F1928">
        <f t="shared" si="123"/>
        <v>1.7750834758178087</v>
      </c>
      <c r="G1928">
        <f t="shared" si="121"/>
        <v>602.84521498185711</v>
      </c>
      <c r="H1928">
        <v>52.22885574024</v>
      </c>
      <c r="AL1928">
        <f t="shared" si="122"/>
        <v>115.48381022639582</v>
      </c>
    </row>
    <row r="1929" spans="1:38">
      <c r="A1929">
        <v>578100</v>
      </c>
      <c r="B1929" s="3">
        <v>919</v>
      </c>
      <c r="C1929">
        <v>78.225732583973794</v>
      </c>
      <c r="D1929">
        <f t="shared" si="120"/>
        <v>156.45146516794759</v>
      </c>
      <c r="E1929">
        <v>79.793378220065193</v>
      </c>
      <c r="F1929">
        <f t="shared" si="123"/>
        <v>12.8105765554144</v>
      </c>
      <c r="G1929">
        <f t="shared" si="121"/>
        <v>718.14040398058671</v>
      </c>
      <c r="H1929">
        <v>46.970593819280303</v>
      </c>
      <c r="AL1929">
        <f t="shared" si="122"/>
        <v>140.39530867101828</v>
      </c>
    </row>
    <row r="1930" spans="1:38">
      <c r="A1930">
        <v>578400</v>
      </c>
      <c r="B1930" s="3">
        <v>933</v>
      </c>
      <c r="C1930">
        <v>57.2044074336183</v>
      </c>
      <c r="D1930">
        <f t="shared" si="120"/>
        <v>114.4088148672366</v>
      </c>
      <c r="E1930">
        <v>90.951671683891803</v>
      </c>
      <c r="F1930">
        <f t="shared" si="123"/>
        <v>11.15829346382661</v>
      </c>
      <c r="G1930">
        <f t="shared" si="121"/>
        <v>818.56504515502627</v>
      </c>
      <c r="H1930">
        <v>41.518945124071202</v>
      </c>
      <c r="AL1930">
        <f t="shared" si="122"/>
        <v>162.87592790810587</v>
      </c>
    </row>
    <row r="1931" spans="1:38">
      <c r="A1931">
        <v>578700</v>
      </c>
      <c r="B1931" s="3">
        <v>931</v>
      </c>
      <c r="C1931">
        <v>30.753922215486</v>
      </c>
      <c r="D1931">
        <f t="shared" si="120"/>
        <v>61.507844430972</v>
      </c>
      <c r="E1931">
        <v>96.606981546270902</v>
      </c>
      <c r="F1931">
        <f t="shared" si="123"/>
        <v>5.6553098623790987</v>
      </c>
      <c r="G1931">
        <f t="shared" si="121"/>
        <v>869.46283391643806</v>
      </c>
      <c r="H1931">
        <v>38.1342017640766</v>
      </c>
      <c r="AL1931">
        <f t="shared" si="122"/>
        <v>174.54776092752113</v>
      </c>
    </row>
    <row r="1932" spans="1:38">
      <c r="A1932">
        <v>579000</v>
      </c>
      <c r="B1932" s="3">
        <v>971</v>
      </c>
      <c r="C1932">
        <v>29.801572020818899</v>
      </c>
      <c r="D1932">
        <f t="shared" si="120"/>
        <v>59.603144041637798</v>
      </c>
      <c r="E1932">
        <v>101.26242846812301</v>
      </c>
      <c r="F1932">
        <f t="shared" si="123"/>
        <v>4.6554469218521035</v>
      </c>
      <c r="G1932">
        <f t="shared" si="121"/>
        <v>911.3618562131071</v>
      </c>
      <c r="H1932">
        <v>35.7591120321731</v>
      </c>
      <c r="AL1932">
        <f t="shared" si="122"/>
        <v>184.29638378349742</v>
      </c>
    </row>
    <row r="1933" spans="1:38">
      <c r="A1933">
        <v>579300</v>
      </c>
      <c r="B1933" s="3">
        <v>931</v>
      </c>
      <c r="C1933">
        <v>-4.3492101365669296</v>
      </c>
      <c r="D1933">
        <f t="shared" si="120"/>
        <v>-8.6984202731338591</v>
      </c>
      <c r="E1933">
        <v>104.40716803430099</v>
      </c>
      <c r="F1933">
        <f t="shared" si="123"/>
        <v>3.1447395661779893</v>
      </c>
      <c r="G1933">
        <f t="shared" si="121"/>
        <v>939.66451230870894</v>
      </c>
      <c r="H1933">
        <v>34.850875778898597</v>
      </c>
      <c r="AL1933">
        <f t="shared" si="122"/>
        <v>190.95328366251272</v>
      </c>
    </row>
    <row r="1934" spans="1:38">
      <c r="A1934">
        <v>579600</v>
      </c>
      <c r="B1934" s="3">
        <v>930</v>
      </c>
      <c r="C1934">
        <v>-11.0470952806249</v>
      </c>
      <c r="D1934">
        <f t="shared" si="120"/>
        <v>-22.0941905612498</v>
      </c>
      <c r="E1934">
        <v>105.784135326475</v>
      </c>
      <c r="F1934">
        <f t="shared" si="123"/>
        <v>1.376967292174001</v>
      </c>
      <c r="G1934">
        <f t="shared" si="121"/>
        <v>952.05721793827502</v>
      </c>
      <c r="H1934">
        <v>35.468610160855697</v>
      </c>
      <c r="AL1934">
        <f t="shared" si="122"/>
        <v>193.8863069748202</v>
      </c>
    </row>
    <row r="1935" spans="1:38">
      <c r="A1935">
        <v>579900</v>
      </c>
      <c r="B1935" s="3">
        <v>935</v>
      </c>
      <c r="C1935">
        <v>-12.6471919475756</v>
      </c>
      <c r="D1935">
        <f t="shared" si="120"/>
        <v>-25.294383895151199</v>
      </c>
      <c r="E1935">
        <v>106.695140042067</v>
      </c>
      <c r="F1935">
        <f t="shared" si="123"/>
        <v>0.91100471559200003</v>
      </c>
      <c r="G1935">
        <f t="shared" si="121"/>
        <v>960.25626037860297</v>
      </c>
      <c r="H1935">
        <v>36.395696573205498</v>
      </c>
      <c r="AL1935">
        <f t="shared" si="122"/>
        <v>195.83289756827833</v>
      </c>
    </row>
    <row r="1936" spans="1:38">
      <c r="A1936">
        <v>580200</v>
      </c>
      <c r="B1936" s="3">
        <v>953</v>
      </c>
      <c r="C1936">
        <v>-7.8315813419503799</v>
      </c>
      <c r="D1936">
        <f t="shared" si="120"/>
        <v>-15.66316268390076</v>
      </c>
      <c r="E1936">
        <v>107.624833735083</v>
      </c>
      <c r="F1936">
        <f t="shared" si="123"/>
        <v>0.9296936930160058</v>
      </c>
      <c r="G1936">
        <f t="shared" si="121"/>
        <v>968.62350361574704</v>
      </c>
      <c r="H1936">
        <v>37.181699220328298</v>
      </c>
      <c r="AL1936">
        <f t="shared" si="122"/>
        <v>197.82442648105535</v>
      </c>
    </row>
    <row r="1937" spans="1:38">
      <c r="A1937">
        <v>580500</v>
      </c>
      <c r="B1937" s="3">
        <v>935</v>
      </c>
      <c r="C1937">
        <v>-19.1309658504229</v>
      </c>
      <c r="D1937">
        <f t="shared" si="120"/>
        <v>-38.2619317008458</v>
      </c>
      <c r="E1937">
        <v>108.13594428645</v>
      </c>
      <c r="F1937">
        <f t="shared" si="123"/>
        <v>0.5111105513669969</v>
      </c>
      <c r="G1937">
        <f t="shared" si="121"/>
        <v>973.22349857805</v>
      </c>
      <c r="H1937">
        <v>38.257767850151197</v>
      </c>
      <c r="AL1937">
        <f t="shared" si="122"/>
        <v>198.92144763170506</v>
      </c>
    </row>
    <row r="1938" spans="1:38">
      <c r="A1938">
        <v>580800</v>
      </c>
      <c r="B1938" s="3">
        <v>935</v>
      </c>
      <c r="C1938">
        <v>-18.692216040873902</v>
      </c>
      <c r="D1938">
        <f t="shared" si="120"/>
        <v>-37.384432081747804</v>
      </c>
      <c r="E1938">
        <v>108.03835893773901</v>
      </c>
      <c r="F1938">
        <f t="shared" si="123"/>
        <v>9.7585348710993003E-2</v>
      </c>
      <c r="G1938">
        <f t="shared" si="121"/>
        <v>972.345230439651</v>
      </c>
      <c r="H1938">
        <v>39.725911119638099</v>
      </c>
      <c r="AL1938">
        <f t="shared" si="122"/>
        <v>198.71187749138338</v>
      </c>
    </row>
    <row r="1939" spans="1:38">
      <c r="A1939">
        <v>581100</v>
      </c>
      <c r="B1939" s="3">
        <v>934</v>
      </c>
      <c r="C1939">
        <v>-18.078745083214201</v>
      </c>
      <c r="D1939">
        <f t="shared" si="120"/>
        <v>-36.157490166428403</v>
      </c>
      <c r="E1939">
        <v>107.790953314004</v>
      </c>
      <c r="F1939">
        <f t="shared" si="123"/>
        <v>0.24740562373500552</v>
      </c>
      <c r="G1939">
        <f t="shared" si="121"/>
        <v>970.11857982603601</v>
      </c>
      <c r="H1939">
        <v>41.151987741386499</v>
      </c>
      <c r="AL1939">
        <f t="shared" si="122"/>
        <v>198.18080931910833</v>
      </c>
    </row>
    <row r="1940" spans="1:38">
      <c r="A1940">
        <v>581400</v>
      </c>
      <c r="B1940" s="3">
        <v>933</v>
      </c>
      <c r="C1940">
        <v>-16.951148305431101</v>
      </c>
      <c r="D1940">
        <f t="shared" si="120"/>
        <v>-33.902296610862201</v>
      </c>
      <c r="E1940">
        <v>107.429304545984</v>
      </c>
      <c r="F1940">
        <f t="shared" si="123"/>
        <v>0.36164876802000379</v>
      </c>
      <c r="G1940">
        <f t="shared" si="121"/>
        <v>966.86374091385596</v>
      </c>
      <c r="H1940">
        <v>42.508728503263598</v>
      </c>
      <c r="AL1940">
        <f t="shared" si="122"/>
        <v>197.40515685301401</v>
      </c>
    </row>
    <row r="1941" spans="1:38">
      <c r="A1941">
        <v>581700</v>
      </c>
      <c r="B1941" s="3">
        <v>938</v>
      </c>
      <c r="C1941">
        <v>-13.022389483052301</v>
      </c>
      <c r="D1941">
        <f t="shared" si="120"/>
        <v>-26.044778966104602</v>
      </c>
      <c r="E1941">
        <v>107.11180566808</v>
      </c>
      <c r="F1941">
        <f t="shared" si="123"/>
        <v>0.31749887790400066</v>
      </c>
      <c r="G1941">
        <f t="shared" si="121"/>
        <v>964.00625101271999</v>
      </c>
      <c r="H1941">
        <v>43.662454179608503</v>
      </c>
      <c r="AL1941">
        <f t="shared" si="122"/>
        <v>196.72482623086555</v>
      </c>
    </row>
    <row r="1942" spans="1:38">
      <c r="A1942">
        <v>582000</v>
      </c>
      <c r="B1942" s="3">
        <v>940</v>
      </c>
      <c r="C1942">
        <v>-11.0580710720191</v>
      </c>
      <c r="D1942">
        <f t="shared" si="120"/>
        <v>-22.1161421440382</v>
      </c>
      <c r="E1942">
        <v>106.897551600132</v>
      </c>
      <c r="F1942">
        <f t="shared" si="123"/>
        <v>0.21425406794799073</v>
      </c>
      <c r="G1942">
        <f t="shared" si="121"/>
        <v>962.07796440118807</v>
      </c>
      <c r="H1942">
        <v>44.592369797516298</v>
      </c>
      <c r="AL1942">
        <f t="shared" si="122"/>
        <v>196.26605983172715</v>
      </c>
    </row>
    <row r="1943" spans="1:38">
      <c r="A1943">
        <v>582300</v>
      </c>
      <c r="B1943" s="3">
        <v>946</v>
      </c>
      <c r="C1943">
        <v>-7.6197806636354501</v>
      </c>
      <c r="D1943">
        <f t="shared" si="120"/>
        <v>-15.2395613272709</v>
      </c>
      <c r="E1943">
        <v>106.800143219928</v>
      </c>
      <c r="F1943">
        <f t="shared" si="123"/>
        <v>9.7408380204001332E-2</v>
      </c>
      <c r="G1943">
        <f t="shared" si="121"/>
        <v>961.20128897935206</v>
      </c>
      <c r="H1943">
        <v>45.309145886909697</v>
      </c>
      <c r="AL1943">
        <f t="shared" si="122"/>
        <v>196.05757525004898</v>
      </c>
    </row>
    <row r="1944" spans="1:38">
      <c r="A1944">
        <v>582600</v>
      </c>
      <c r="B1944" s="3">
        <v>942</v>
      </c>
      <c r="C1944">
        <v>-9.1072991769473308</v>
      </c>
      <c r="D1944">
        <f t="shared" si="120"/>
        <v>-18.214598353894662</v>
      </c>
      <c r="E1944">
        <v>106.68632303593</v>
      </c>
      <c r="F1944">
        <f t="shared" si="123"/>
        <v>0.11382018399800131</v>
      </c>
      <c r="G1944">
        <f t="shared" si="121"/>
        <v>960.17690732336996</v>
      </c>
      <c r="H1944">
        <v>45.962146709123303</v>
      </c>
      <c r="AL1944">
        <f t="shared" si="122"/>
        <v>195.81403455509587</v>
      </c>
    </row>
    <row r="1945" spans="1:38">
      <c r="A1945">
        <v>582900</v>
      </c>
      <c r="B1945" s="3">
        <v>939</v>
      </c>
      <c r="C1945">
        <v>-9.3533287010503301</v>
      </c>
      <c r="D1945">
        <f t="shared" si="120"/>
        <v>-18.70665740210066</v>
      </c>
      <c r="E1945">
        <v>106.40768734636499</v>
      </c>
      <c r="F1945">
        <f t="shared" si="123"/>
        <v>0.27863568956500728</v>
      </c>
      <c r="G1945">
        <f t="shared" si="121"/>
        <v>957.66918611728499</v>
      </c>
      <c r="H1945">
        <v>46.679203572073</v>
      </c>
      <c r="AL1945">
        <f t="shared" si="122"/>
        <v>195.21815843203109</v>
      </c>
    </row>
    <row r="1946" spans="1:38">
      <c r="A1946">
        <v>583200</v>
      </c>
      <c r="B1946" s="3">
        <v>938</v>
      </c>
      <c r="C1946">
        <v>-8.3220481317579704</v>
      </c>
      <c r="D1946">
        <f t="shared" si="120"/>
        <v>-16.644096263515941</v>
      </c>
      <c r="E1946">
        <v>106.06742843921</v>
      </c>
      <c r="F1946">
        <f t="shared" si="123"/>
        <v>0.34025890715498974</v>
      </c>
      <c r="G1946">
        <f t="shared" si="121"/>
        <v>954.6068559528901</v>
      </c>
      <c r="H1946">
        <v>47.362580342304902</v>
      </c>
      <c r="AL1946">
        <f t="shared" si="122"/>
        <v>194.4911138779087</v>
      </c>
    </row>
    <row r="1947" spans="1:38">
      <c r="A1947">
        <v>583500</v>
      </c>
      <c r="B1947" s="3">
        <v>938</v>
      </c>
      <c r="C1947">
        <v>-6.8710603711711302</v>
      </c>
      <c r="D1947">
        <f t="shared" si="120"/>
        <v>-13.74212074234226</v>
      </c>
      <c r="E1947">
        <v>105.745015390719</v>
      </c>
      <c r="F1947">
        <f t="shared" si="123"/>
        <v>0.32241304849100061</v>
      </c>
      <c r="G1947">
        <f t="shared" si="121"/>
        <v>951.70513851647104</v>
      </c>
      <c r="H1947">
        <v>47.948622534405096</v>
      </c>
      <c r="AL1947">
        <f t="shared" si="122"/>
        <v>193.8028260971258</v>
      </c>
    </row>
    <row r="1948" spans="1:38">
      <c r="A1948">
        <v>583800</v>
      </c>
      <c r="B1948" s="3">
        <v>940</v>
      </c>
      <c r="C1948">
        <v>-4.7788639029812403</v>
      </c>
      <c r="D1948">
        <f t="shared" si="120"/>
        <v>-9.5577278059624806</v>
      </c>
      <c r="E1948">
        <v>105.502320024632</v>
      </c>
      <c r="F1948">
        <f t="shared" si="123"/>
        <v>0.24269536608700548</v>
      </c>
      <c r="G1948">
        <f t="shared" si="121"/>
        <v>949.520880221688</v>
      </c>
      <c r="H1948">
        <v>48.395651622890298</v>
      </c>
      <c r="AL1948">
        <f t="shared" si="122"/>
        <v>193.28512081491655</v>
      </c>
    </row>
    <row r="1949" spans="1:38">
      <c r="A1949">
        <v>584100</v>
      </c>
      <c r="B1949" s="3">
        <v>942</v>
      </c>
      <c r="C1949">
        <v>-3.1613845723256802</v>
      </c>
      <c r="D1949">
        <f t="shared" si="120"/>
        <v>-6.3227691446513603</v>
      </c>
      <c r="E1949">
        <v>105.36511657155501</v>
      </c>
      <c r="F1949">
        <f t="shared" si="123"/>
        <v>0.13720345307699233</v>
      </c>
      <c r="G1949">
        <f t="shared" si="121"/>
        <v>948.28604914399511</v>
      </c>
      <c r="H1949">
        <v>48.699920122515998</v>
      </c>
      <c r="AL1949">
        <f t="shared" si="122"/>
        <v>192.99259789397257</v>
      </c>
    </row>
    <row r="1950" spans="1:38">
      <c r="A1950">
        <v>584400</v>
      </c>
      <c r="B1950" s="3">
        <v>940</v>
      </c>
      <c r="C1950">
        <v>-3.5858384857975398</v>
      </c>
      <c r="D1950">
        <f t="shared" si="120"/>
        <v>-7.1716769715950797</v>
      </c>
      <c r="E1950">
        <v>105.237251335351</v>
      </c>
      <c r="F1950">
        <f t="shared" si="123"/>
        <v>0.12786523620400203</v>
      </c>
      <c r="G1950">
        <f t="shared" si="121"/>
        <v>947.13526201815898</v>
      </c>
      <c r="H1950">
        <v>48.962929726763399</v>
      </c>
      <c r="AL1950">
        <f t="shared" si="122"/>
        <v>192.72008352213484</v>
      </c>
    </row>
    <row r="1951" spans="1:38">
      <c r="A1951">
        <v>584700</v>
      </c>
      <c r="B1951" s="3">
        <v>940</v>
      </c>
      <c r="C1951">
        <v>-2.9057465595774499</v>
      </c>
      <c r="D1951">
        <f t="shared" si="120"/>
        <v>-5.8114931191548997</v>
      </c>
      <c r="E1951">
        <v>105.08612510051501</v>
      </c>
      <c r="F1951">
        <f t="shared" si="123"/>
        <v>0.15112623483599918</v>
      </c>
      <c r="G1951">
        <f t="shared" si="121"/>
        <v>945.77512590463505</v>
      </c>
      <c r="H1951">
        <v>49.213282276066501</v>
      </c>
      <c r="AL1951">
        <f t="shared" si="122"/>
        <v>192.39811716287352</v>
      </c>
    </row>
    <row r="1952" spans="1:38">
      <c r="A1952">
        <v>585000</v>
      </c>
      <c r="B1952" s="3">
        <v>939</v>
      </c>
      <c r="C1952">
        <v>-2.7392491482757899</v>
      </c>
      <c r="D1952">
        <f t="shared" si="120"/>
        <v>-5.4784982965515798</v>
      </c>
      <c r="E1952">
        <v>104.93803481533099</v>
      </c>
      <c r="F1952">
        <f t="shared" si="123"/>
        <v>0.14809028518401135</v>
      </c>
      <c r="G1952">
        <f t="shared" si="121"/>
        <v>944.44231333797893</v>
      </c>
      <c r="H1952">
        <v>49.432037943945502</v>
      </c>
      <c r="AL1952">
        <f t="shared" si="122"/>
        <v>192.0827483187546</v>
      </c>
    </row>
    <row r="1953" spans="1:38">
      <c r="A1953">
        <v>585300</v>
      </c>
      <c r="B1953" s="3">
        <v>939</v>
      </c>
      <c r="C1953">
        <v>-2.1033000159127502</v>
      </c>
      <c r="D1953">
        <f t="shared" si="120"/>
        <v>-4.2066000318255004</v>
      </c>
      <c r="E1953">
        <v>104.79672212768</v>
      </c>
      <c r="F1953">
        <f t="shared" si="123"/>
        <v>0.14131268765099492</v>
      </c>
      <c r="G1953">
        <f t="shared" si="121"/>
        <v>943.17049914912002</v>
      </c>
      <c r="H1953">
        <v>49.6184792648654</v>
      </c>
      <c r="AL1953">
        <f t="shared" si="122"/>
        <v>191.78193245332301</v>
      </c>
    </row>
    <row r="1954" spans="1:38">
      <c r="A1954">
        <v>585600</v>
      </c>
      <c r="B1954" s="3">
        <v>938</v>
      </c>
      <c r="C1954">
        <v>-1.9990347758147999</v>
      </c>
      <c r="D1954">
        <f t="shared" si="120"/>
        <v>-3.9980695516295999</v>
      </c>
      <c r="E1954">
        <v>104.66245990577301</v>
      </c>
      <c r="F1954">
        <f t="shared" si="123"/>
        <v>0.13426222190699377</v>
      </c>
      <c r="G1954">
        <f t="shared" si="121"/>
        <v>941.96213915195699</v>
      </c>
      <c r="H1954">
        <v>49.777503840094099</v>
      </c>
      <c r="AL1954">
        <f t="shared" si="122"/>
        <v>191.49623329501318</v>
      </c>
    </row>
    <row r="1955" spans="1:38">
      <c r="A1955">
        <v>585900</v>
      </c>
      <c r="B1955" s="3">
        <v>938</v>
      </c>
      <c r="C1955">
        <v>-1.4351728122752001</v>
      </c>
      <c r="D1955">
        <f t="shared" si="120"/>
        <v>-2.8703456245504002</v>
      </c>
      <c r="E1955">
        <v>104.537164880348</v>
      </c>
      <c r="F1955">
        <f t="shared" si="123"/>
        <v>0.12529502542500381</v>
      </c>
      <c r="G1955">
        <f t="shared" si="121"/>
        <v>940.83448392313198</v>
      </c>
      <c r="H1955">
        <v>49.909447711400198</v>
      </c>
      <c r="AL1955">
        <f t="shared" si="122"/>
        <v>191.22971071385831</v>
      </c>
    </row>
    <row r="1956" spans="1:38">
      <c r="A1956">
        <v>586200</v>
      </c>
      <c r="B1956" s="3">
        <v>934</v>
      </c>
      <c r="C1956">
        <v>-2.6441873685873101</v>
      </c>
      <c r="D1956">
        <f t="shared" si="120"/>
        <v>-5.2883747371746201</v>
      </c>
      <c r="E1956">
        <v>104.361428666924</v>
      </c>
      <c r="F1956">
        <f t="shared" si="123"/>
        <v>0.17573621342400259</v>
      </c>
      <c r="G1956">
        <f t="shared" si="121"/>
        <v>939.25285800231597</v>
      </c>
      <c r="H1956">
        <v>50.070845724147503</v>
      </c>
      <c r="AL1956">
        <f t="shared" si="122"/>
        <v>190.85604636035666</v>
      </c>
    </row>
    <row r="1957" spans="1:38">
      <c r="A1957">
        <v>586500</v>
      </c>
      <c r="B1957" s="3">
        <v>936</v>
      </c>
      <c r="C1957">
        <v>-0.88366365143589198</v>
      </c>
      <c r="D1957">
        <f t="shared" si="120"/>
        <v>-1.767327302871784</v>
      </c>
      <c r="E1957">
        <v>104.192409842942</v>
      </c>
      <c r="F1957">
        <f t="shared" si="123"/>
        <v>0.1690188239820003</v>
      </c>
      <c r="G1957">
        <f t="shared" si="121"/>
        <v>937.73168858647796</v>
      </c>
      <c r="H1957">
        <v>50.203428556276599</v>
      </c>
      <c r="AL1957">
        <f t="shared" si="122"/>
        <v>190.49683546577361</v>
      </c>
    </row>
    <row r="1958" spans="1:38">
      <c r="A1958">
        <v>586800</v>
      </c>
      <c r="B1958" s="3">
        <v>935</v>
      </c>
      <c r="C1958">
        <v>-0.88978385852862096</v>
      </c>
      <c r="D1958">
        <f t="shared" si="120"/>
        <v>-1.7795677170572419</v>
      </c>
      <c r="E1958">
        <v>104.082685060499</v>
      </c>
      <c r="F1958">
        <f t="shared" si="123"/>
        <v>0.10972478244299566</v>
      </c>
      <c r="G1958">
        <f t="shared" si="121"/>
        <v>936.74416554449101</v>
      </c>
      <c r="H1958">
        <v>50.2723038124822</v>
      </c>
      <c r="AL1958">
        <f t="shared" si="122"/>
        <v>190.26372995501032</v>
      </c>
    </row>
    <row r="1959" spans="1:38">
      <c r="A1959">
        <v>587100</v>
      </c>
      <c r="B1959" s="3">
        <v>936</v>
      </c>
      <c r="C1959">
        <v>-3.3686299117900401E-2</v>
      </c>
      <c r="D1959">
        <f t="shared" si="120"/>
        <v>-6.7372598235800801E-2</v>
      </c>
      <c r="E1959">
        <v>104.003550033753</v>
      </c>
      <c r="F1959">
        <f t="shared" si="123"/>
        <v>7.9135026746001813E-2</v>
      </c>
      <c r="G1959">
        <f t="shared" si="121"/>
        <v>936.03195030377697</v>
      </c>
      <c r="H1959">
        <v>50.306021915282997</v>
      </c>
      <c r="AL1959">
        <f t="shared" si="122"/>
        <v>190.09565475256809</v>
      </c>
    </row>
    <row r="1960" spans="1:38">
      <c r="A1960">
        <v>587400</v>
      </c>
      <c r="B1960" s="3">
        <v>940</v>
      </c>
      <c r="C1960">
        <v>1.7845478175131999</v>
      </c>
      <c r="D1960">
        <f t="shared" si="120"/>
        <v>3.5690956350263998</v>
      </c>
      <c r="E1960">
        <v>104.04392287631499</v>
      </c>
      <c r="F1960">
        <f t="shared" si="123"/>
        <v>4.0372842561993139E-2</v>
      </c>
      <c r="G1960">
        <f t="shared" si="121"/>
        <v>936.39530588683499</v>
      </c>
      <c r="H1960">
        <v>50.233438354186802</v>
      </c>
      <c r="AL1960">
        <f t="shared" si="122"/>
        <v>190.18139821906701</v>
      </c>
    </row>
    <row r="1961" spans="1:38">
      <c r="A1961">
        <v>587700</v>
      </c>
      <c r="B1961" s="3">
        <v>934</v>
      </c>
      <c r="C1961">
        <v>-1.1759216552348499</v>
      </c>
      <c r="D1961">
        <f t="shared" si="120"/>
        <v>-2.3518433104696999</v>
      </c>
      <c r="E1961">
        <v>104.035190313534</v>
      </c>
      <c r="F1961">
        <f t="shared" si="123"/>
        <v>8.7325627809917705E-3</v>
      </c>
      <c r="G1961">
        <f t="shared" si="121"/>
        <v>936.31671282180605</v>
      </c>
      <c r="H1961">
        <v>50.2171991097443</v>
      </c>
      <c r="AL1961">
        <f t="shared" si="122"/>
        <v>190.16285127564038</v>
      </c>
    </row>
    <row r="1962" spans="1:38">
      <c r="A1962">
        <v>588000</v>
      </c>
      <c r="B1962" s="3">
        <v>933</v>
      </c>
      <c r="C1962">
        <v>-1.07512578339149</v>
      </c>
      <c r="D1962">
        <f t="shared" si="120"/>
        <v>-2.15025156678298</v>
      </c>
      <c r="E1962">
        <v>103.901668202498</v>
      </c>
      <c r="F1962">
        <f t="shared" si="123"/>
        <v>0.13352211103600098</v>
      </c>
      <c r="G1962">
        <f t="shared" si="121"/>
        <v>935.11501382248207</v>
      </c>
      <c r="H1962">
        <v>50.304373862662302</v>
      </c>
      <c r="AL1962">
        <f t="shared" si="122"/>
        <v>189.87932145451794</v>
      </c>
    </row>
    <row r="1963" spans="1:38">
      <c r="A1963">
        <v>588300</v>
      </c>
      <c r="B1963" s="3">
        <v>933</v>
      </c>
      <c r="C1963">
        <v>-0.55069492285646005</v>
      </c>
      <c r="D1963">
        <f t="shared" si="120"/>
        <v>-1.1013898457129201</v>
      </c>
      <c r="E1963">
        <v>103.785134587942</v>
      </c>
      <c r="F1963">
        <f t="shared" si="123"/>
        <v>0.11653361455600475</v>
      </c>
      <c r="G1963">
        <f t="shared" si="121"/>
        <v>934.066211291478</v>
      </c>
      <c r="H1963">
        <v>50.366193667729398</v>
      </c>
      <c r="AL1963">
        <f t="shared" si="122"/>
        <v>189.63195136722376</v>
      </c>
    </row>
    <row r="1964" spans="1:38">
      <c r="A1964">
        <v>588600</v>
      </c>
      <c r="B1964" s="3">
        <v>936</v>
      </c>
      <c r="C1964">
        <v>1.06290773232007</v>
      </c>
      <c r="D1964">
        <f t="shared" si="120"/>
        <v>2.1258154646401399</v>
      </c>
      <c r="E1964">
        <v>103.759876698825</v>
      </c>
      <c r="F1964">
        <f t="shared" si="123"/>
        <v>2.5257889117000332E-2</v>
      </c>
      <c r="G1964">
        <f t="shared" si="121"/>
        <v>933.83889028942497</v>
      </c>
      <c r="H1964">
        <v>50.342237623499599</v>
      </c>
      <c r="AL1964">
        <f t="shared" si="122"/>
        <v>189.57834601280939</v>
      </c>
    </row>
    <row r="1965" spans="1:38">
      <c r="A1965">
        <v>588900</v>
      </c>
      <c r="B1965" s="3">
        <v>934</v>
      </c>
      <c r="C1965">
        <v>5.3291348267854297E-2</v>
      </c>
      <c r="D1965">
        <f t="shared" si="120"/>
        <v>0.10658269653570859</v>
      </c>
      <c r="E1965">
        <v>103.762038875958</v>
      </c>
      <c r="F1965">
        <f t="shared" si="123"/>
        <v>2.1621771330018191E-3</v>
      </c>
      <c r="G1965">
        <f t="shared" si="121"/>
        <v>933.85834988362194</v>
      </c>
      <c r="H1965">
        <v>50.301410004273102</v>
      </c>
      <c r="AL1965">
        <f t="shared" si="122"/>
        <v>189.58293470121188</v>
      </c>
    </row>
    <row r="1966" spans="1:38">
      <c r="A1966">
        <v>589200</v>
      </c>
      <c r="B1966" s="3">
        <v>936</v>
      </c>
      <c r="C1966">
        <v>1.0149542756301</v>
      </c>
      <c r="D1966">
        <f t="shared" si="120"/>
        <v>2.0299085512602</v>
      </c>
      <c r="E1966">
        <v>103.77053699422299</v>
      </c>
      <c r="F1966">
        <f t="shared" si="123"/>
        <v>8.498118264995469E-3</v>
      </c>
      <c r="G1966">
        <f t="shared" si="121"/>
        <v>933.93483294800694</v>
      </c>
      <c r="H1966">
        <v>50.257502355516202</v>
      </c>
      <c r="AL1966">
        <f t="shared" si="122"/>
        <v>189.60097012900775</v>
      </c>
    </row>
    <row r="1967" spans="1:38">
      <c r="A1967">
        <v>589500</v>
      </c>
      <c r="B1967" s="3">
        <v>935</v>
      </c>
      <c r="C1967">
        <v>0.38975447983278499</v>
      </c>
      <c r="D1967">
        <f t="shared" si="120"/>
        <v>0.77950895966556999</v>
      </c>
      <c r="E1967">
        <v>103.798371599386</v>
      </c>
      <c r="F1967">
        <f t="shared" si="123"/>
        <v>2.7834605163008064E-2</v>
      </c>
      <c r="G1967">
        <f t="shared" si="121"/>
        <v>934.18534439447399</v>
      </c>
      <c r="H1967">
        <v>50.204503231438302</v>
      </c>
      <c r="AL1967">
        <f t="shared" si="122"/>
        <v>189.66004604788466</v>
      </c>
    </row>
    <row r="1968" spans="1:38">
      <c r="A1968">
        <v>589800</v>
      </c>
      <c r="B1968" s="3">
        <v>938</v>
      </c>
      <c r="C1968">
        <v>1.59843600035443</v>
      </c>
      <c r="D1968">
        <f t="shared" si="120"/>
        <v>3.19687200070886</v>
      </c>
      <c r="E1968">
        <v>103.863082092662</v>
      </c>
      <c r="F1968">
        <f t="shared" si="123"/>
        <v>6.4710493275995873E-2</v>
      </c>
      <c r="G1968">
        <f t="shared" si="121"/>
        <v>934.76773883395799</v>
      </c>
      <c r="H1968">
        <v>50.124230275698999</v>
      </c>
      <c r="AL1968">
        <f t="shared" si="122"/>
        <v>189.79740453795606</v>
      </c>
    </row>
    <row r="1969" spans="1:38">
      <c r="A1969">
        <v>590100</v>
      </c>
      <c r="B1969" s="3">
        <v>940</v>
      </c>
      <c r="C1969">
        <v>1.9415433171256899</v>
      </c>
      <c r="D1969">
        <f t="shared" si="120"/>
        <v>3.8830866342513799</v>
      </c>
      <c r="E1969">
        <v>104.00904850171899</v>
      </c>
      <c r="F1969">
        <f t="shared" si="123"/>
        <v>0.14596640905699587</v>
      </c>
      <c r="G1969">
        <f t="shared" si="121"/>
        <v>936.08143651547095</v>
      </c>
      <c r="H1969">
        <v>49.985820698315599</v>
      </c>
      <c r="AL1969">
        <f t="shared" si="122"/>
        <v>190.10733178676773</v>
      </c>
    </row>
    <row r="1970" spans="1:38">
      <c r="A1970">
        <v>590400</v>
      </c>
      <c r="B1970" s="3">
        <v>941</v>
      </c>
      <c r="C1970">
        <v>1.6847568397672901</v>
      </c>
      <c r="D1970">
        <f t="shared" si="120"/>
        <v>3.3695136795345801</v>
      </c>
      <c r="E1970">
        <v>104.177211249322</v>
      </c>
      <c r="F1970">
        <f t="shared" si="123"/>
        <v>0.16816274760300587</v>
      </c>
      <c r="G1970">
        <f t="shared" si="121"/>
        <v>937.59490124389799</v>
      </c>
      <c r="H1970">
        <v>49.8455644295178</v>
      </c>
      <c r="AL1970">
        <f t="shared" si="122"/>
        <v>190.464542515555</v>
      </c>
    </row>
    <row r="1971" spans="1:38">
      <c r="A1971">
        <v>590700</v>
      </c>
      <c r="B1971" s="3">
        <v>939</v>
      </c>
      <c r="C1971">
        <v>0.20698542928310401</v>
      </c>
      <c r="D1971">
        <f t="shared" si="120"/>
        <v>0.41397085856620802</v>
      </c>
      <c r="E1971">
        <v>104.28338743371199</v>
      </c>
      <c r="F1971">
        <f t="shared" si="123"/>
        <v>0.10617618438999443</v>
      </c>
      <c r="G1971">
        <f t="shared" si="121"/>
        <v>938.550486903408</v>
      </c>
      <c r="H1971">
        <v>49.7757718456444</v>
      </c>
      <c r="AL1971">
        <f t="shared" si="122"/>
        <v>190.69016678545492</v>
      </c>
    </row>
    <row r="1972" spans="1:38">
      <c r="A1972">
        <v>591000</v>
      </c>
      <c r="B1972" s="3">
        <v>942</v>
      </c>
      <c r="C1972">
        <v>1.25789958345939</v>
      </c>
      <c r="D1972">
        <f t="shared" si="120"/>
        <v>2.51579916691878</v>
      </c>
      <c r="E1972">
        <v>104.383148549758</v>
      </c>
      <c r="F1972">
        <f t="shared" si="123"/>
        <v>9.9761116046011011E-2</v>
      </c>
      <c r="G1972">
        <f t="shared" si="121"/>
        <v>939.4483369478221</v>
      </c>
      <c r="H1972">
        <v>49.7162413622803</v>
      </c>
      <c r="AL1972">
        <f t="shared" si="122"/>
        <v>190.90221912457216</v>
      </c>
    </row>
    <row r="1973" spans="1:38">
      <c r="A1973">
        <v>591300</v>
      </c>
      <c r="B1973" s="3">
        <v>936</v>
      </c>
      <c r="C1973">
        <v>-1.79036265495786</v>
      </c>
      <c r="D1973">
        <f t="shared" si="120"/>
        <v>-3.5807253099157199</v>
      </c>
      <c r="E1973">
        <v>104.393918659346</v>
      </c>
      <c r="F1973">
        <f t="shared" si="123"/>
        <v>1.0770109587994625E-2</v>
      </c>
      <c r="G1973">
        <f t="shared" si="121"/>
        <v>939.54526793411401</v>
      </c>
      <c r="H1973">
        <v>49.744520757203702</v>
      </c>
      <c r="AL1973">
        <f t="shared" si="122"/>
        <v>190.92511556287837</v>
      </c>
    </row>
    <row r="1974" spans="1:38">
      <c r="A1974">
        <v>591600</v>
      </c>
      <c r="B1974" s="3">
        <v>943</v>
      </c>
      <c r="C1974">
        <v>1.5731332667181599</v>
      </c>
      <c r="D1974">
        <f t="shared" si="120"/>
        <v>3.1462665334363198</v>
      </c>
      <c r="E1974">
        <v>104.42418314988601</v>
      </c>
      <c r="F1974">
        <f t="shared" si="123"/>
        <v>3.0264490540005795E-2</v>
      </c>
      <c r="G1974">
        <f t="shared" si="121"/>
        <v>939.81764834897399</v>
      </c>
      <c r="H1974">
        <v>49.744553860076699</v>
      </c>
      <c r="AL1974">
        <f t="shared" si="122"/>
        <v>190.98945921237123</v>
      </c>
    </row>
    <row r="1975" spans="1:38">
      <c r="A1975">
        <v>591900</v>
      </c>
      <c r="B1975" s="3">
        <v>939</v>
      </c>
      <c r="C1975">
        <v>-0.74247666709662796</v>
      </c>
      <c r="D1975">
        <f t="shared" si="120"/>
        <v>-1.4849533341932559</v>
      </c>
      <c r="E1975">
        <v>104.494367954266</v>
      </c>
      <c r="F1975">
        <f t="shared" si="123"/>
        <v>7.0184804379991306E-2</v>
      </c>
      <c r="G1975">
        <f t="shared" si="121"/>
        <v>940.44931158839393</v>
      </c>
      <c r="H1975">
        <v>49.718047190639602</v>
      </c>
      <c r="AL1975">
        <f t="shared" si="122"/>
        <v>191.13869583767323</v>
      </c>
    </row>
    <row r="1976" spans="1:38">
      <c r="A1976">
        <v>592200</v>
      </c>
      <c r="B1976" s="3">
        <v>939</v>
      </c>
      <c r="C1976">
        <v>-0.635696132743794</v>
      </c>
      <c r="D1976">
        <f t="shared" si="120"/>
        <v>-1.271392265487588</v>
      </c>
      <c r="E1976">
        <v>104.47062098062401</v>
      </c>
      <c r="F1976">
        <f t="shared" si="123"/>
        <v>2.3746973641991076E-2</v>
      </c>
      <c r="G1976">
        <f t="shared" si="121"/>
        <v>940.23558882561611</v>
      </c>
      <c r="H1976">
        <v>49.7713175920873</v>
      </c>
      <c r="AL1976">
        <f t="shared" si="122"/>
        <v>191.08819851728717</v>
      </c>
    </row>
    <row r="1977" spans="1:38">
      <c r="A1977">
        <v>592500</v>
      </c>
      <c r="B1977" s="3">
        <v>940</v>
      </c>
      <c r="C1977">
        <v>-0.125023960683736</v>
      </c>
      <c r="D1977">
        <f t="shared" si="120"/>
        <v>-0.250047921367472</v>
      </c>
      <c r="E1977">
        <v>104.468244594127</v>
      </c>
      <c r="F1977">
        <f t="shared" si="123"/>
        <v>2.3763864970050008E-3</v>
      </c>
      <c r="G1977">
        <f t="shared" si="121"/>
        <v>940.21420134714299</v>
      </c>
      <c r="H1977">
        <v>49.799587846191201</v>
      </c>
      <c r="AL1977">
        <f t="shared" si="122"/>
        <v>191.08314537490108</v>
      </c>
    </row>
    <row r="1978" spans="1:38">
      <c r="A1978">
        <v>592800</v>
      </c>
      <c r="B1978" s="3">
        <v>939</v>
      </c>
      <c r="C1978">
        <v>-0.59818694395901695</v>
      </c>
      <c r="D1978">
        <f t="shared" si="120"/>
        <v>-1.1963738879180339</v>
      </c>
      <c r="E1978">
        <v>104.462291552108</v>
      </c>
      <c r="F1978">
        <f t="shared" si="123"/>
        <v>5.9530420190014866E-3</v>
      </c>
      <c r="G1978">
        <f t="shared" si="121"/>
        <v>940.160623968972</v>
      </c>
      <c r="H1978">
        <v>49.828855362098203</v>
      </c>
      <c r="AL1978">
        <f t="shared" si="122"/>
        <v>191.07048698604612</v>
      </c>
    </row>
    <row r="1979" spans="1:38">
      <c r="A1979">
        <v>593100</v>
      </c>
      <c r="B1979" s="3">
        <v>942</v>
      </c>
      <c r="C1979">
        <v>0.75425174627188796</v>
      </c>
      <c r="D1979">
        <f t="shared" si="120"/>
        <v>1.5085034925437759</v>
      </c>
      <c r="E1979">
        <v>104.495059036103</v>
      </c>
      <c r="F1979">
        <f t="shared" si="123"/>
        <v>3.2767483995002067E-2</v>
      </c>
      <c r="G1979">
        <f t="shared" si="121"/>
        <v>940.45553132492705</v>
      </c>
      <c r="H1979">
        <v>49.819416040043798</v>
      </c>
      <c r="AL1979">
        <f t="shared" si="122"/>
        <v>191.14016545457437</v>
      </c>
    </row>
    <row r="1980" spans="1:38">
      <c r="A1980">
        <v>593400</v>
      </c>
      <c r="B1980" s="3">
        <v>919</v>
      </c>
      <c r="C1980">
        <v>-9.0813131808230096</v>
      </c>
      <c r="D1980">
        <f t="shared" si="120"/>
        <v>-18.162626361646019</v>
      </c>
      <c r="E1980">
        <v>104.125354375909</v>
      </c>
      <c r="F1980">
        <f t="shared" si="123"/>
        <v>0.36970466019400305</v>
      </c>
      <c r="G1980">
        <f t="shared" si="121"/>
        <v>937.12818938318094</v>
      </c>
      <c r="H1980">
        <v>50.166987108702699</v>
      </c>
      <c r="AL1980">
        <f t="shared" si="122"/>
        <v>190.35437068550976</v>
      </c>
    </row>
    <row r="1981" spans="1:38">
      <c r="A1981">
        <v>593700</v>
      </c>
      <c r="B1981" s="3">
        <v>932</v>
      </c>
      <c r="C1981">
        <v>-0.54222725548952799</v>
      </c>
      <c r="D1981">
        <f t="shared" si="120"/>
        <v>-1.084454510979056</v>
      </c>
      <c r="E1981">
        <v>103.672087292482</v>
      </c>
      <c r="F1981">
        <f t="shared" si="123"/>
        <v>0.45326708342699362</v>
      </c>
      <c r="G1981">
        <f t="shared" si="121"/>
        <v>933.04878563233808</v>
      </c>
      <c r="H1981">
        <v>50.5190368915829</v>
      </c>
      <c r="AL1981">
        <f t="shared" si="122"/>
        <v>189.39205771513159</v>
      </c>
    </row>
    <row r="1982" spans="1:38">
      <c r="A1982">
        <v>594000</v>
      </c>
      <c r="B1982" s="3">
        <v>938</v>
      </c>
      <c r="C1982">
        <v>2.3841603949038901</v>
      </c>
      <c r="D1982">
        <f t="shared" si="120"/>
        <v>4.7683207898077802</v>
      </c>
      <c r="E1982">
        <v>103.688478859721</v>
      </c>
      <c r="F1982">
        <f t="shared" si="123"/>
        <v>1.6391567238997595E-2</v>
      </c>
      <c r="G1982">
        <f t="shared" si="121"/>
        <v>933.19630973748906</v>
      </c>
      <c r="H1982">
        <v>50.440067553357899</v>
      </c>
      <c r="AL1982">
        <f t="shared" si="122"/>
        <v>189.42683704463994</v>
      </c>
    </row>
    <row r="1983" spans="1:38">
      <c r="A1983">
        <v>594300</v>
      </c>
      <c r="B1983" s="3">
        <v>939</v>
      </c>
      <c r="C1983">
        <v>2.20968895539123</v>
      </c>
      <c r="D1983">
        <f t="shared" si="120"/>
        <v>4.41937791078246</v>
      </c>
      <c r="E1983">
        <v>103.83837151343</v>
      </c>
      <c r="F1983">
        <f t="shared" si="123"/>
        <v>0.14989265370900284</v>
      </c>
      <c r="G1983">
        <f t="shared" si="121"/>
        <v>934.54534362087009</v>
      </c>
      <c r="H1983">
        <v>50.261995549246798</v>
      </c>
      <c r="AL1983">
        <f t="shared" si="122"/>
        <v>189.7449494455353</v>
      </c>
    </row>
    <row r="1984" spans="1:38">
      <c r="A1984">
        <v>594600</v>
      </c>
      <c r="B1984" s="3">
        <v>944</v>
      </c>
      <c r="C1984">
        <v>3.6514575586413098</v>
      </c>
      <c r="D1984">
        <f t="shared" si="120"/>
        <v>7.3029151172826197</v>
      </c>
      <c r="E1984">
        <v>104.073489715541</v>
      </c>
      <c r="F1984">
        <f t="shared" si="123"/>
        <v>0.23511820211099632</v>
      </c>
      <c r="G1984">
        <f t="shared" si="121"/>
        <v>936.66140743986898</v>
      </c>
      <c r="H1984">
        <v>50.030595271807499</v>
      </c>
      <c r="AL1984">
        <f t="shared" si="122"/>
        <v>190.24419804398084</v>
      </c>
    </row>
    <row r="1985" spans="1:38">
      <c r="A1985">
        <v>594900</v>
      </c>
      <c r="B1985" s="3">
        <v>950</v>
      </c>
      <c r="C1985">
        <v>4.8976709701621104</v>
      </c>
      <c r="D1985">
        <f t="shared" si="120"/>
        <v>9.7953419403242208</v>
      </c>
      <c r="E1985">
        <v>104.463174922345</v>
      </c>
      <c r="F1985">
        <f t="shared" si="123"/>
        <v>0.38968520680400331</v>
      </c>
      <c r="G1985">
        <f t="shared" si="121"/>
        <v>940.16857430110508</v>
      </c>
      <c r="H1985">
        <v>49.695127695842601</v>
      </c>
      <c r="AL1985">
        <f t="shared" si="122"/>
        <v>191.07236534772412</v>
      </c>
    </row>
    <row r="1986" spans="1:38">
      <c r="A1986">
        <v>595200</v>
      </c>
      <c r="B1986" s="3">
        <v>912</v>
      </c>
      <c r="C1986">
        <v>-12.597746332933999</v>
      </c>
      <c r="D1986">
        <f t="shared" ref="D1986:D2049" si="124">C1986*$K$3</f>
        <v>-25.195492665867999</v>
      </c>
      <c r="E1986">
        <v>104.129081422195</v>
      </c>
      <c r="F1986">
        <f t="shared" si="123"/>
        <v>0.33409350015000427</v>
      </c>
      <c r="G1986">
        <f t="shared" si="121"/>
        <v>937.16173279975499</v>
      </c>
      <c r="H1986">
        <v>50.037206713960103</v>
      </c>
      <c r="AL1986">
        <f t="shared" si="122"/>
        <v>190.36228840747961</v>
      </c>
    </row>
    <row r="1987" spans="1:38">
      <c r="A1987">
        <v>595500</v>
      </c>
      <c r="B1987" s="3">
        <v>934</v>
      </c>
      <c r="C1987">
        <v>0.78128954875687195</v>
      </c>
      <c r="D1987">
        <f t="shared" si="124"/>
        <v>1.5625790975137439</v>
      </c>
      <c r="E1987">
        <v>103.60015623434001</v>
      </c>
      <c r="F1987">
        <f t="shared" si="123"/>
        <v>0.52892518785499476</v>
      </c>
      <c r="G1987">
        <f t="shared" ref="G1987:G2050" si="125">E1987*$J$3</f>
        <v>932.40140610906008</v>
      </c>
      <c r="H1987">
        <v>50.462080187084098</v>
      </c>
      <c r="AL1987">
        <f t="shared" ref="AL1987:AL2050" si="126">$AE$26*E1987^2+$AF$26*E1987+$AG$26</f>
        <v>189.23945428269167</v>
      </c>
    </row>
    <row r="1988" spans="1:38">
      <c r="A1988">
        <v>595800</v>
      </c>
      <c r="B1988" s="3">
        <v>933</v>
      </c>
      <c r="C1988">
        <v>0.343128383750472</v>
      </c>
      <c r="D1988">
        <f t="shared" si="124"/>
        <v>0.686256767500944</v>
      </c>
      <c r="E1988">
        <v>103.58653173539901</v>
      </c>
      <c r="F1988">
        <f t="shared" ref="F1988:F2051" si="127">ABS(E1988-E1987)</f>
        <v>1.3624498940998819E-2</v>
      </c>
      <c r="G1988">
        <f t="shared" si="125"/>
        <v>932.27878561859109</v>
      </c>
      <c r="H1988">
        <v>50.419440551898198</v>
      </c>
      <c r="AL1988">
        <f t="shared" si="126"/>
        <v>189.21055299651843</v>
      </c>
    </row>
    <row r="1989" spans="1:38">
      <c r="A1989">
        <v>596100</v>
      </c>
      <c r="B1989" s="3">
        <v>934</v>
      </c>
      <c r="C1989">
        <v>0.85501228907980098</v>
      </c>
      <c r="D1989">
        <f t="shared" si="124"/>
        <v>1.710024578159602</v>
      </c>
      <c r="E1989">
        <v>103.583880946142</v>
      </c>
      <c r="F1989">
        <f t="shared" si="127"/>
        <v>2.6507892570037939E-3</v>
      </c>
      <c r="G1989">
        <f t="shared" si="125"/>
        <v>932.25492851527804</v>
      </c>
      <c r="H1989">
        <v>50.371614548436803</v>
      </c>
      <c r="AL1989">
        <f t="shared" si="126"/>
        <v>189.20493007414572</v>
      </c>
    </row>
    <row r="1990" spans="1:38">
      <c r="A1990">
        <v>596400</v>
      </c>
      <c r="B1990" s="3">
        <v>938</v>
      </c>
      <c r="C1990">
        <v>2.4026689811218702</v>
      </c>
      <c r="D1990">
        <f t="shared" si="124"/>
        <v>4.8053379622437404</v>
      </c>
      <c r="E1990">
        <v>103.684376202637</v>
      </c>
      <c r="F1990">
        <f t="shared" si="127"/>
        <v>0.10049525649499458</v>
      </c>
      <c r="G1990">
        <f t="shared" si="125"/>
        <v>933.15938582373292</v>
      </c>
      <c r="H1990">
        <v>50.241144817139798</v>
      </c>
      <c r="AL1990">
        <f t="shared" si="126"/>
        <v>189.4181319539465</v>
      </c>
    </row>
    <row r="1991" spans="1:38">
      <c r="A1991">
        <v>596700</v>
      </c>
      <c r="B1991" s="3">
        <v>953</v>
      </c>
      <c r="C1991">
        <v>7.8867716514670301</v>
      </c>
      <c r="D1991">
        <f t="shared" si="124"/>
        <v>15.77354330293406</v>
      </c>
      <c r="E1991">
        <v>104.13225073666899</v>
      </c>
      <c r="F1991">
        <f t="shared" si="127"/>
        <v>0.44787453403199606</v>
      </c>
      <c r="G1991">
        <f t="shared" si="125"/>
        <v>937.19025663002094</v>
      </c>
      <c r="H1991">
        <v>49.827230593610501</v>
      </c>
      <c r="AL1991">
        <f t="shared" si="126"/>
        <v>190.36902135017627</v>
      </c>
    </row>
    <row r="1992" spans="1:38">
      <c r="A1992">
        <v>597000</v>
      </c>
      <c r="B1992" s="3">
        <v>914</v>
      </c>
      <c r="C1992">
        <v>-10.9670286745206</v>
      </c>
      <c r="D1992">
        <f t="shared" si="124"/>
        <v>-21.934057349041201</v>
      </c>
      <c r="E1992">
        <v>103.988941166858</v>
      </c>
      <c r="F1992">
        <f t="shared" si="127"/>
        <v>0.14330956981099519</v>
      </c>
      <c r="G1992">
        <f t="shared" si="125"/>
        <v>935.900470501722</v>
      </c>
      <c r="H1992">
        <v>49.993510072481897</v>
      </c>
      <c r="AL1992">
        <f t="shared" si="126"/>
        <v>190.06463092630719</v>
      </c>
    </row>
    <row r="1993" spans="1:38">
      <c r="A1993">
        <v>597300</v>
      </c>
      <c r="B1993" s="3">
        <v>902</v>
      </c>
      <c r="C1993">
        <v>-12.167311535410599</v>
      </c>
      <c r="D1993">
        <f t="shared" si="124"/>
        <v>-24.334623070821198</v>
      </c>
      <c r="E1993">
        <v>102.922304828568</v>
      </c>
      <c r="F1993">
        <f t="shared" si="127"/>
        <v>1.0666363382899959</v>
      </c>
      <c r="G1993">
        <f t="shared" si="125"/>
        <v>926.30074345711205</v>
      </c>
      <c r="H1993">
        <v>50.893308451032901</v>
      </c>
      <c r="AL1993">
        <f t="shared" si="126"/>
        <v>187.80286291591875</v>
      </c>
    </row>
    <row r="1994" spans="1:38">
      <c r="A1994">
        <v>597600</v>
      </c>
      <c r="B1994" s="3">
        <v>916</v>
      </c>
      <c r="C1994">
        <v>-1.7557419933471801</v>
      </c>
      <c r="D1994">
        <f t="shared" si="124"/>
        <v>-3.5114839866943601</v>
      </c>
      <c r="E1994">
        <v>102.164123698997</v>
      </c>
      <c r="F1994">
        <f t="shared" si="127"/>
        <v>0.7581811295709997</v>
      </c>
      <c r="G1994">
        <f t="shared" si="125"/>
        <v>919.47711329097297</v>
      </c>
      <c r="H1994">
        <v>51.406912255550402</v>
      </c>
      <c r="AL1994">
        <f t="shared" si="126"/>
        <v>186.19921038497617</v>
      </c>
    </row>
    <row r="1995" spans="1:38">
      <c r="A1995">
        <v>597900</v>
      </c>
      <c r="B1995" s="3">
        <v>916</v>
      </c>
      <c r="C1995">
        <v>-0.40973823089992001</v>
      </c>
      <c r="D1995">
        <f t="shared" si="124"/>
        <v>-0.81947646179984002</v>
      </c>
      <c r="E1995">
        <v>101.86511012341199</v>
      </c>
      <c r="F1995">
        <f t="shared" si="127"/>
        <v>0.29901357558500763</v>
      </c>
      <c r="G1995">
        <f t="shared" si="125"/>
        <v>916.78599111070798</v>
      </c>
      <c r="H1995">
        <v>51.4875144523768</v>
      </c>
      <c r="AL1995">
        <f t="shared" si="126"/>
        <v>185.5676819281006</v>
      </c>
    </row>
    <row r="1996" spans="1:38">
      <c r="A1996">
        <v>598200</v>
      </c>
      <c r="B1996" s="3">
        <v>916</v>
      </c>
      <c r="C1996">
        <v>0.51382727250515903</v>
      </c>
      <c r="D1996">
        <f t="shared" si="124"/>
        <v>1.0276545450103181</v>
      </c>
      <c r="E1996">
        <v>101.659892949341</v>
      </c>
      <c r="F1996">
        <f t="shared" si="127"/>
        <v>0.20521717407099516</v>
      </c>
      <c r="G1996">
        <f t="shared" si="125"/>
        <v>914.93903654406904</v>
      </c>
      <c r="H1996">
        <v>51.4811135552849</v>
      </c>
      <c r="AL1996">
        <f t="shared" si="126"/>
        <v>185.13455778394851</v>
      </c>
    </row>
    <row r="1997" spans="1:38">
      <c r="A1997">
        <v>598500</v>
      </c>
      <c r="B1997" s="3">
        <v>935</v>
      </c>
      <c r="C1997">
        <v>8.9130452323618901</v>
      </c>
      <c r="D1997">
        <f t="shared" si="124"/>
        <v>17.82609046472378</v>
      </c>
      <c r="E1997">
        <v>101.904391892825</v>
      </c>
      <c r="F1997">
        <f t="shared" si="127"/>
        <v>0.24449894348400392</v>
      </c>
      <c r="G1997">
        <f t="shared" si="125"/>
        <v>917.13952703542509</v>
      </c>
      <c r="H1997">
        <v>51.093036276555601</v>
      </c>
      <c r="AL1997">
        <f t="shared" si="126"/>
        <v>185.65061673567692</v>
      </c>
    </row>
    <row r="1998" spans="1:38">
      <c r="A1998">
        <v>598800</v>
      </c>
      <c r="B1998" s="3">
        <v>983</v>
      </c>
      <c r="C1998">
        <v>26.1290757354103</v>
      </c>
      <c r="D1998">
        <f t="shared" si="124"/>
        <v>52.2581514708206</v>
      </c>
      <c r="E1998">
        <v>103.411633865128</v>
      </c>
      <c r="F1998">
        <f t="shared" si="127"/>
        <v>1.5072419723029924</v>
      </c>
      <c r="G1998">
        <f t="shared" si="125"/>
        <v>930.70470478615198</v>
      </c>
      <c r="H1998">
        <v>49.682670701952297</v>
      </c>
      <c r="AL1998">
        <f t="shared" si="126"/>
        <v>188.83964323609737</v>
      </c>
    </row>
    <row r="1999" spans="1:38">
      <c r="A1999">
        <v>599100</v>
      </c>
      <c r="B1999" s="3">
        <v>943</v>
      </c>
      <c r="C1999">
        <v>0.56039874501626596</v>
      </c>
      <c r="D1999">
        <f t="shared" si="124"/>
        <v>1.1207974900325319</v>
      </c>
      <c r="E1999">
        <v>104.649451891586</v>
      </c>
      <c r="F1999">
        <f t="shared" si="127"/>
        <v>1.237818026458001</v>
      </c>
      <c r="G1999">
        <f t="shared" si="125"/>
        <v>941.84506702427393</v>
      </c>
      <c r="H1999">
        <v>48.7069873519686</v>
      </c>
      <c r="AL1999">
        <f t="shared" si="126"/>
        <v>191.46855889442494</v>
      </c>
    </row>
    <row r="2000" spans="1:38">
      <c r="A2000">
        <v>599400</v>
      </c>
      <c r="B2000" s="3">
        <v>937</v>
      </c>
      <c r="C2000">
        <v>-2.7728215615402498</v>
      </c>
      <c r="D2000">
        <f t="shared" si="124"/>
        <v>-5.5456431230804997</v>
      </c>
      <c r="E2000">
        <v>104.72332039958</v>
      </c>
      <c r="F2000">
        <f t="shared" si="127"/>
        <v>7.3868507994006904E-2</v>
      </c>
      <c r="G2000">
        <f t="shared" si="125"/>
        <v>942.50988359621999</v>
      </c>
      <c r="H2000">
        <v>48.801348166201699</v>
      </c>
      <c r="AL2000">
        <f t="shared" si="126"/>
        <v>191.62572644318888</v>
      </c>
    </row>
    <row r="2001" spans="1:38">
      <c r="A2001">
        <v>599700</v>
      </c>
      <c r="B2001" s="3">
        <v>931</v>
      </c>
      <c r="C2001">
        <v>-4.9249944470718896</v>
      </c>
      <c r="D2001">
        <f t="shared" si="124"/>
        <v>-9.8499888941437792</v>
      </c>
      <c r="E2001">
        <v>104.534933699652</v>
      </c>
      <c r="F2001">
        <f t="shared" si="127"/>
        <v>0.18838669992800305</v>
      </c>
      <c r="G2001">
        <f t="shared" si="125"/>
        <v>940.81440329686802</v>
      </c>
      <c r="H2001">
        <v>49.105561904596399</v>
      </c>
      <c r="AL2001">
        <f t="shared" si="126"/>
        <v>191.22496546737821</v>
      </c>
    </row>
    <row r="2002" spans="1:38">
      <c r="A2002">
        <v>600000</v>
      </c>
      <c r="B2002" s="3">
        <v>930</v>
      </c>
      <c r="C2002">
        <v>-4.1252969150192804</v>
      </c>
      <c r="D2002">
        <f t="shared" si="124"/>
        <v>-8.2505938300385608</v>
      </c>
      <c r="E2002">
        <v>104.246115731374</v>
      </c>
      <c r="F2002">
        <f t="shared" si="127"/>
        <v>0.28881796827799633</v>
      </c>
      <c r="G2002">
        <f t="shared" si="125"/>
        <v>938.21504158236598</v>
      </c>
      <c r="H2002">
        <v>49.454872644859996</v>
      </c>
      <c r="AL2002">
        <f t="shared" si="126"/>
        <v>190.61095695017562</v>
      </c>
    </row>
    <row r="2003" spans="1:38">
      <c r="A2003">
        <v>600300</v>
      </c>
      <c r="B2003" s="3">
        <v>933</v>
      </c>
      <c r="C2003">
        <v>-1.7654410902015201</v>
      </c>
      <c r="D2003">
        <f t="shared" si="124"/>
        <v>-3.5308821804030401</v>
      </c>
      <c r="E2003">
        <v>104.055035516662</v>
      </c>
      <c r="F2003">
        <f t="shared" si="127"/>
        <v>0.19108021471200232</v>
      </c>
      <c r="G2003">
        <f t="shared" si="125"/>
        <v>936.49531964995799</v>
      </c>
      <c r="H2003">
        <v>49.6776664465716</v>
      </c>
      <c r="AL2003">
        <f t="shared" si="126"/>
        <v>190.20500081420576</v>
      </c>
    </row>
    <row r="2004" spans="1:38">
      <c r="A2004">
        <v>600600</v>
      </c>
      <c r="B2004" s="3">
        <v>935</v>
      </c>
      <c r="C2004">
        <v>-0.505725195718705</v>
      </c>
      <c r="D2004">
        <f t="shared" si="124"/>
        <v>-1.01145039143741</v>
      </c>
      <c r="E2004">
        <v>103.997331644669</v>
      </c>
      <c r="F2004">
        <f t="shared" si="127"/>
        <v>5.7703871992998756E-2</v>
      </c>
      <c r="G2004">
        <f t="shared" si="125"/>
        <v>935.975984802021</v>
      </c>
      <c r="H2004">
        <v>49.762697922238303</v>
      </c>
      <c r="AL2004">
        <f t="shared" si="126"/>
        <v>190.08244904311422</v>
      </c>
    </row>
    <row r="2005" spans="1:38">
      <c r="A2005">
        <v>600900</v>
      </c>
      <c r="B2005" s="3">
        <v>937</v>
      </c>
      <c r="C2005">
        <v>0.368452989495692</v>
      </c>
      <c r="D2005">
        <f t="shared" si="124"/>
        <v>0.73690597899138399</v>
      </c>
      <c r="E2005">
        <v>104.02528908984701</v>
      </c>
      <c r="F2005">
        <f t="shared" si="127"/>
        <v>2.7957445178003582E-2</v>
      </c>
      <c r="G2005">
        <f t="shared" si="125"/>
        <v>936.22760180862304</v>
      </c>
      <c r="H2005">
        <v>49.765830373907498</v>
      </c>
      <c r="AL2005">
        <f t="shared" si="126"/>
        <v>190.1418227725018</v>
      </c>
    </row>
    <row r="2006" spans="1:38">
      <c r="A2006">
        <v>601200</v>
      </c>
      <c r="B2006" s="3">
        <v>958</v>
      </c>
      <c r="C2006">
        <v>8.7788118458548592</v>
      </c>
      <c r="D2006">
        <f t="shared" si="124"/>
        <v>17.557623691709718</v>
      </c>
      <c r="E2006">
        <v>104.489507405697</v>
      </c>
      <c r="F2006">
        <f t="shared" si="127"/>
        <v>0.4642183158499904</v>
      </c>
      <c r="G2006">
        <f t="shared" si="125"/>
        <v>940.40556665127292</v>
      </c>
      <c r="H2006">
        <v>49.388973929676197</v>
      </c>
      <c r="AL2006">
        <f t="shared" si="126"/>
        <v>191.12835973938914</v>
      </c>
    </row>
    <row r="2007" spans="1:38">
      <c r="A2007">
        <v>601500</v>
      </c>
      <c r="B2007" s="3">
        <v>1014</v>
      </c>
      <c r="C2007">
        <v>28.6120781912674</v>
      </c>
      <c r="D2007">
        <f t="shared" si="124"/>
        <v>57.224156382534801</v>
      </c>
      <c r="E2007">
        <v>106.30394804584699</v>
      </c>
      <c r="F2007">
        <f t="shared" si="127"/>
        <v>1.8144406401499964</v>
      </c>
      <c r="G2007">
        <f t="shared" si="125"/>
        <v>956.73553241262289</v>
      </c>
      <c r="H2007">
        <v>47.880590949228697</v>
      </c>
      <c r="AL2007">
        <f t="shared" si="126"/>
        <v>194.99642284312458</v>
      </c>
    </row>
    <row r="2008" spans="1:38">
      <c r="A2008">
        <v>601800</v>
      </c>
      <c r="B2008" s="3">
        <v>953</v>
      </c>
      <c r="C2008">
        <v>-7.2786806464084801</v>
      </c>
      <c r="D2008">
        <f t="shared" si="124"/>
        <v>-14.55736129281696</v>
      </c>
      <c r="E2008">
        <v>107.502397700584</v>
      </c>
      <c r="F2008">
        <f t="shared" si="127"/>
        <v>1.1984496547370043</v>
      </c>
      <c r="G2008">
        <f t="shared" si="125"/>
        <v>967.52157930525595</v>
      </c>
      <c r="H2008">
        <v>47.136350214757101</v>
      </c>
      <c r="AL2008">
        <f t="shared" si="126"/>
        <v>197.56186298226154</v>
      </c>
    </row>
    <row r="2009" spans="1:38">
      <c r="A2009">
        <v>602100</v>
      </c>
      <c r="B2009" s="3">
        <v>976</v>
      </c>
      <c r="C2009">
        <v>3.2304752470404199</v>
      </c>
      <c r="D2009">
        <f t="shared" si="124"/>
        <v>6.4609504940808398</v>
      </c>
      <c r="E2009">
        <v>107.722116689335</v>
      </c>
      <c r="F2009">
        <f t="shared" si="127"/>
        <v>0.21971898875099782</v>
      </c>
      <c r="G2009">
        <f t="shared" si="125"/>
        <v>969.49905020401502</v>
      </c>
      <c r="H2009">
        <v>47.2682061673558</v>
      </c>
      <c r="AL2009">
        <f t="shared" si="126"/>
        <v>198.03311182834</v>
      </c>
    </row>
    <row r="2010" spans="1:38">
      <c r="A2010">
        <v>602400</v>
      </c>
      <c r="B2010" s="3">
        <v>924</v>
      </c>
      <c r="C2010">
        <v>-20.784970284468201</v>
      </c>
      <c r="D2010">
        <f t="shared" si="124"/>
        <v>-41.569940568936403</v>
      </c>
      <c r="E2010">
        <v>107.281547517845</v>
      </c>
      <c r="F2010">
        <f t="shared" si="127"/>
        <v>0.4405691714899973</v>
      </c>
      <c r="G2010">
        <f t="shared" si="125"/>
        <v>965.53392766060495</v>
      </c>
      <c r="H2010">
        <v>48.006373620526297</v>
      </c>
      <c r="AL2010">
        <f t="shared" si="126"/>
        <v>197.08847252544805</v>
      </c>
    </row>
    <row r="2011" spans="1:38">
      <c r="A2011">
        <v>602700</v>
      </c>
      <c r="B2011" s="3">
        <v>908</v>
      </c>
      <c r="C2011">
        <v>-21.4917597032271</v>
      </c>
      <c r="D2011">
        <f t="shared" si="124"/>
        <v>-42.983519406454199</v>
      </c>
      <c r="E2011">
        <v>105.660813768582</v>
      </c>
      <c r="F2011">
        <f t="shared" si="127"/>
        <v>1.6207337492629961</v>
      </c>
      <c r="G2011">
        <f t="shared" si="125"/>
        <v>950.94732391723801</v>
      </c>
      <c r="H2011">
        <v>49.6445786752857</v>
      </c>
      <c r="AL2011">
        <f t="shared" si="126"/>
        <v>193.62317249567297</v>
      </c>
    </row>
    <row r="2012" spans="1:38">
      <c r="A2012">
        <v>603000</v>
      </c>
      <c r="B2012" s="3">
        <v>902</v>
      </c>
      <c r="C2012">
        <v>-16.889764023939399</v>
      </c>
      <c r="D2012">
        <f t="shared" si="124"/>
        <v>-33.779528047878799</v>
      </c>
      <c r="E2012">
        <v>103.971603097681</v>
      </c>
      <c r="F2012">
        <f t="shared" si="127"/>
        <v>1.6892106709010051</v>
      </c>
      <c r="G2012">
        <f t="shared" si="125"/>
        <v>935.74442787912903</v>
      </c>
      <c r="H2012">
        <v>51.118953535561801</v>
      </c>
      <c r="AL2012">
        <f t="shared" si="126"/>
        <v>190.02781290439401</v>
      </c>
    </row>
    <row r="2013" spans="1:38">
      <c r="A2013">
        <v>603300</v>
      </c>
      <c r="B2013" s="3">
        <v>884</v>
      </c>
      <c r="C2013">
        <v>-17.936618523441599</v>
      </c>
      <c r="D2013">
        <f t="shared" si="124"/>
        <v>-35.873237046883197</v>
      </c>
      <c r="E2013">
        <v>102.20446935445899</v>
      </c>
      <c r="F2013">
        <f t="shared" si="127"/>
        <v>1.7671337432220042</v>
      </c>
      <c r="G2013">
        <f t="shared" si="125"/>
        <v>919.84022419013093</v>
      </c>
      <c r="H2013">
        <v>52.469742838058998</v>
      </c>
      <c r="AL2013">
        <f t="shared" si="126"/>
        <v>186.2844620405015</v>
      </c>
    </row>
    <row r="2014" spans="1:38">
      <c r="A2014">
        <v>603600</v>
      </c>
      <c r="B2014" s="3">
        <v>905</v>
      </c>
      <c r="C2014">
        <v>-1.80210185320267</v>
      </c>
      <c r="D2014">
        <f t="shared" si="124"/>
        <v>-3.60420370640534</v>
      </c>
      <c r="E2014">
        <v>100.95228575186</v>
      </c>
      <c r="F2014">
        <f t="shared" si="127"/>
        <v>1.2521836025989899</v>
      </c>
      <c r="G2014">
        <f t="shared" si="125"/>
        <v>908.57057176674004</v>
      </c>
      <c r="H2014">
        <v>53.193463743078297</v>
      </c>
      <c r="AL2014">
        <f t="shared" si="126"/>
        <v>183.64299592334555</v>
      </c>
    </row>
    <row r="2015" spans="1:38">
      <c r="A2015">
        <v>603900</v>
      </c>
      <c r="B2015" s="3">
        <v>907</v>
      </c>
      <c r="C2015">
        <v>1.33841046277638</v>
      </c>
      <c r="D2015">
        <f t="shared" si="124"/>
        <v>2.67682092555276</v>
      </c>
      <c r="E2015">
        <v>100.47675419073499</v>
      </c>
      <c r="F2015">
        <f t="shared" si="127"/>
        <v>0.47553156112500972</v>
      </c>
      <c r="G2015">
        <f t="shared" si="125"/>
        <v>904.29078771661489</v>
      </c>
      <c r="H2015">
        <v>53.203324565340502</v>
      </c>
      <c r="AL2015">
        <f t="shared" si="126"/>
        <v>182.64227056800641</v>
      </c>
    </row>
    <row r="2016" spans="1:38">
      <c r="A2016">
        <v>604200</v>
      </c>
      <c r="B2016" s="3">
        <v>902</v>
      </c>
      <c r="C2016">
        <v>0.52272997397645105</v>
      </c>
      <c r="D2016">
        <f t="shared" si="124"/>
        <v>1.0454599479529021</v>
      </c>
      <c r="E2016">
        <v>100.10252970928801</v>
      </c>
      <c r="F2016">
        <f t="shared" si="127"/>
        <v>0.37422448144698706</v>
      </c>
      <c r="G2016">
        <f t="shared" si="125"/>
        <v>900.92276738359203</v>
      </c>
      <c r="H2016">
        <v>53.133199560760602</v>
      </c>
      <c r="AL2016">
        <f t="shared" si="126"/>
        <v>181.85566938024223</v>
      </c>
    </row>
    <row r="2017" spans="1:38">
      <c r="A2017">
        <v>604500</v>
      </c>
      <c r="B2017" s="3">
        <v>927</v>
      </c>
      <c r="C2017">
        <v>12.2380460715833</v>
      </c>
      <c r="D2017">
        <f t="shared" si="124"/>
        <v>24.4760921431666</v>
      </c>
      <c r="E2017">
        <v>100.27673977743</v>
      </c>
      <c r="F2017">
        <f t="shared" si="127"/>
        <v>0.17421006814198847</v>
      </c>
      <c r="G2017">
        <f t="shared" si="125"/>
        <v>902.49065799686991</v>
      </c>
      <c r="H2017">
        <v>52.606487188539397</v>
      </c>
      <c r="AL2017">
        <f t="shared" si="126"/>
        <v>182.22174834900727</v>
      </c>
    </row>
    <row r="2018" spans="1:38">
      <c r="A2018">
        <v>604800</v>
      </c>
      <c r="B2018" s="3">
        <v>1003</v>
      </c>
      <c r="C2018">
        <v>40.488372354149199</v>
      </c>
      <c r="D2018">
        <f t="shared" si="124"/>
        <v>80.976744708298398</v>
      </c>
      <c r="E2018">
        <v>102.44284556139699</v>
      </c>
      <c r="F2018">
        <f t="shared" si="127"/>
        <v>2.1661057839669979</v>
      </c>
      <c r="G2018">
        <f t="shared" si="125"/>
        <v>921.98561005257295</v>
      </c>
      <c r="H2018">
        <v>50.473476359768902</v>
      </c>
      <c r="AL2018">
        <f t="shared" si="126"/>
        <v>186.78835286552805</v>
      </c>
    </row>
    <row r="2019" spans="1:38">
      <c r="A2019">
        <v>605100</v>
      </c>
      <c r="B2019" s="3">
        <v>938</v>
      </c>
      <c r="C2019">
        <v>7.4310293364690305E-2</v>
      </c>
      <c r="D2019">
        <f t="shared" si="124"/>
        <v>0.14862058672938061</v>
      </c>
      <c r="E2019">
        <v>104.202087555996</v>
      </c>
      <c r="F2019">
        <f t="shared" si="127"/>
        <v>1.7592419945990088</v>
      </c>
      <c r="G2019">
        <f t="shared" si="125"/>
        <v>937.81878800396407</v>
      </c>
      <c r="H2019">
        <v>48.992859408446797</v>
      </c>
      <c r="AL2019">
        <f t="shared" si="126"/>
        <v>190.51739872408288</v>
      </c>
    </row>
    <row r="2020" spans="1:38">
      <c r="A2020">
        <v>605400</v>
      </c>
      <c r="B2020" s="3">
        <v>920</v>
      </c>
      <c r="C2020">
        <v>-7.89596315313538</v>
      </c>
      <c r="D2020">
        <f t="shared" si="124"/>
        <v>-15.79192630627076</v>
      </c>
      <c r="E2020">
        <v>103.973044069694</v>
      </c>
      <c r="F2020">
        <f t="shared" si="127"/>
        <v>0.22904348630200388</v>
      </c>
      <c r="G2020">
        <f t="shared" si="125"/>
        <v>935.75739662724595</v>
      </c>
      <c r="H2020">
        <v>49.3165443648099</v>
      </c>
      <c r="AL2020">
        <f t="shared" si="126"/>
        <v>190.03087279399878</v>
      </c>
    </row>
    <row r="2021" spans="1:38">
      <c r="A2021">
        <v>605700</v>
      </c>
      <c r="B2021" s="3">
        <v>913</v>
      </c>
      <c r="C2021">
        <v>-8.4386555626437794</v>
      </c>
      <c r="D2021">
        <f t="shared" si="124"/>
        <v>-16.877311125287559</v>
      </c>
      <c r="E2021">
        <v>103.315873926623</v>
      </c>
      <c r="F2021">
        <f t="shared" si="127"/>
        <v>0.6571701430709993</v>
      </c>
      <c r="G2021">
        <f t="shared" si="125"/>
        <v>929.84286533960699</v>
      </c>
      <c r="H2021">
        <v>49.9515531492587</v>
      </c>
      <c r="AL2021">
        <f t="shared" si="126"/>
        <v>188.63663882542266</v>
      </c>
    </row>
    <row r="2022" spans="1:38">
      <c r="A2022">
        <v>606000</v>
      </c>
      <c r="B2022" s="3">
        <v>930</v>
      </c>
      <c r="C2022">
        <v>1.42615346894277</v>
      </c>
      <c r="D2022">
        <f t="shared" si="124"/>
        <v>2.8523069378855399</v>
      </c>
      <c r="E2022">
        <v>103.012492452635</v>
      </c>
      <c r="F2022">
        <f t="shared" si="127"/>
        <v>0.3033814739879972</v>
      </c>
      <c r="G2022">
        <f t="shared" si="125"/>
        <v>927.11243207371501</v>
      </c>
      <c r="H2022">
        <v>50.198769100408001</v>
      </c>
      <c r="AL2022">
        <f t="shared" si="126"/>
        <v>187.99384532856703</v>
      </c>
    </row>
    <row r="2023" spans="1:38">
      <c r="A2023">
        <v>606300</v>
      </c>
      <c r="B2023" s="3">
        <v>964</v>
      </c>
      <c r="C2023">
        <v>15.0332826965838</v>
      </c>
      <c r="D2023">
        <f t="shared" si="124"/>
        <v>30.0665653931676</v>
      </c>
      <c r="E2023">
        <v>103.766296935882</v>
      </c>
      <c r="F2023">
        <f t="shared" si="127"/>
        <v>0.75380448324699501</v>
      </c>
      <c r="G2023">
        <f t="shared" si="125"/>
        <v>933.89667242293797</v>
      </c>
      <c r="H2023">
        <v>49.523561048068203</v>
      </c>
      <c r="AL2023">
        <f t="shared" si="126"/>
        <v>189.59197146455364</v>
      </c>
    </row>
    <row r="2024" spans="1:38">
      <c r="A2024">
        <v>606600</v>
      </c>
      <c r="B2024" s="3">
        <v>776</v>
      </c>
      <c r="C2024">
        <v>-67.779843602312795</v>
      </c>
      <c r="D2024">
        <f t="shared" si="124"/>
        <v>-135.55968720462559</v>
      </c>
      <c r="E2024">
        <v>101.28161163978</v>
      </c>
      <c r="F2024">
        <f t="shared" si="127"/>
        <v>2.4846852961020005</v>
      </c>
      <c r="G2024">
        <f t="shared" si="125"/>
        <v>911.53450475801992</v>
      </c>
      <c r="H2024">
        <v>51.759599469733899</v>
      </c>
      <c r="AL2024">
        <f t="shared" si="126"/>
        <v>184.33681607755904</v>
      </c>
    </row>
    <row r="2025" spans="1:38">
      <c r="A2025">
        <v>606900</v>
      </c>
      <c r="B2025" s="3">
        <v>425</v>
      </c>
      <c r="C2025">
        <v>-70.961236528616297</v>
      </c>
      <c r="D2025">
        <f t="shared" si="124"/>
        <v>-141.92247305723259</v>
      </c>
      <c r="E2025">
        <v>67.259967286770802</v>
      </c>
      <c r="F2025">
        <f t="shared" si="127"/>
        <v>34.021644353009194</v>
      </c>
      <c r="G2025">
        <f t="shared" si="125"/>
        <v>605.33970558093722</v>
      </c>
      <c r="H2025">
        <v>57.583636179519601</v>
      </c>
      <c r="AL2025">
        <f t="shared" si="126"/>
        <v>116.01262845631344</v>
      </c>
    </row>
    <row r="2026" spans="1:38">
      <c r="A2026">
        <v>607200</v>
      </c>
      <c r="B2026" s="3">
        <v>216</v>
      </c>
      <c r="C2026">
        <v>-60.059468261453297</v>
      </c>
      <c r="D2026">
        <f t="shared" si="124"/>
        <v>-120.11893652290659</v>
      </c>
      <c r="E2026">
        <v>38.154798701760498</v>
      </c>
      <c r="F2026">
        <f t="shared" si="127"/>
        <v>29.105168585010304</v>
      </c>
      <c r="G2026">
        <f t="shared" si="125"/>
        <v>343.3931883158445</v>
      </c>
      <c r="H2026">
        <v>62.557052749458897</v>
      </c>
      <c r="AL2026">
        <f t="shared" si="126"/>
        <v>62.935180592712229</v>
      </c>
    </row>
    <row r="2027" spans="1:38">
      <c r="A2027">
        <v>607500</v>
      </c>
      <c r="B2027" s="3">
        <v>195</v>
      </c>
      <c r="C2027">
        <v>-30.9719648977166</v>
      </c>
      <c r="D2027">
        <f t="shared" si="124"/>
        <v>-61.943929795433199</v>
      </c>
      <c r="E2027">
        <v>28.549095567596598</v>
      </c>
      <c r="F2027">
        <f t="shared" si="127"/>
        <v>9.6057031341638996</v>
      </c>
      <c r="G2027">
        <f t="shared" si="125"/>
        <v>256.94186010836938</v>
      </c>
      <c r="H2027">
        <v>65.953901283298904</v>
      </c>
      <c r="AL2027">
        <f t="shared" si="126"/>
        <v>46.505257391720868</v>
      </c>
    </row>
    <row r="2028" spans="1:38">
      <c r="A2028">
        <v>607800</v>
      </c>
      <c r="B2028" s="3">
        <v>242</v>
      </c>
      <c r="C2028">
        <v>12.5911966446699</v>
      </c>
      <c r="D2028">
        <f t="shared" si="124"/>
        <v>25.182393289339799</v>
      </c>
      <c r="E2028">
        <v>24.0906540057636</v>
      </c>
      <c r="F2028">
        <f t="shared" si="127"/>
        <v>4.4584415618329984</v>
      </c>
      <c r="G2028">
        <f t="shared" si="125"/>
        <v>216.81588605187241</v>
      </c>
      <c r="H2028">
        <v>66.499171599333295</v>
      </c>
      <c r="AL2028">
        <f t="shared" si="126"/>
        <v>39.062763527670846</v>
      </c>
    </row>
    <row r="2029" spans="1:38">
      <c r="A2029">
        <v>608100</v>
      </c>
      <c r="B2029" s="3">
        <v>262</v>
      </c>
      <c r="C2029">
        <v>25.898000004957002</v>
      </c>
      <c r="D2029">
        <f t="shared" si="124"/>
        <v>51.796000009914003</v>
      </c>
      <c r="E2029">
        <v>23.355838321529799</v>
      </c>
      <c r="F2029">
        <f t="shared" si="127"/>
        <v>0.73481568423380139</v>
      </c>
      <c r="G2029">
        <f t="shared" si="125"/>
        <v>210.20254489376819</v>
      </c>
      <c r="H2029">
        <v>64.948350596222596</v>
      </c>
      <c r="AL2029">
        <f t="shared" si="126"/>
        <v>37.847292913744582</v>
      </c>
    </row>
    <row r="2030" spans="1:38">
      <c r="A2030">
        <v>608400</v>
      </c>
      <c r="B2030" s="3">
        <v>266</v>
      </c>
      <c r="C2030">
        <v>25.796046199945401</v>
      </c>
      <c r="D2030">
        <f t="shared" si="124"/>
        <v>51.592092399890802</v>
      </c>
      <c r="E2030">
        <v>23.822943811712801</v>
      </c>
      <c r="F2030">
        <f t="shared" si="127"/>
        <v>0.46710549018300185</v>
      </c>
      <c r="G2030">
        <f t="shared" si="125"/>
        <v>214.40649430541521</v>
      </c>
      <c r="H2030">
        <v>62.932575777685798</v>
      </c>
      <c r="AL2030">
        <f t="shared" si="126"/>
        <v>38.619574024217016</v>
      </c>
    </row>
    <row r="2031" spans="1:38">
      <c r="A2031">
        <v>608700</v>
      </c>
      <c r="B2031" s="3">
        <v>265</v>
      </c>
      <c r="C2031">
        <v>22.438305625805299</v>
      </c>
      <c r="D2031">
        <f t="shared" si="124"/>
        <v>44.876611251610598</v>
      </c>
      <c r="E2031">
        <v>24.457993368495099</v>
      </c>
      <c r="F2031">
        <f t="shared" si="127"/>
        <v>0.63504955678229891</v>
      </c>
      <c r="G2031">
        <f t="shared" si="125"/>
        <v>220.12194031645589</v>
      </c>
      <c r="H2031">
        <v>61.064333294551297</v>
      </c>
      <c r="AL2031">
        <f t="shared" si="126"/>
        <v>39.671569581163176</v>
      </c>
    </row>
    <row r="2032" spans="1:38">
      <c r="A2032">
        <v>609000</v>
      </c>
      <c r="B2032" s="3">
        <v>263</v>
      </c>
      <c r="C2032">
        <v>18.969906109989399</v>
      </c>
      <c r="D2032">
        <f t="shared" si="124"/>
        <v>37.939812219978798</v>
      </c>
      <c r="E2032">
        <v>25.0065208581502</v>
      </c>
      <c r="F2032">
        <f t="shared" si="127"/>
        <v>0.54852748965510045</v>
      </c>
      <c r="G2032">
        <f t="shared" si="125"/>
        <v>225.0586877233518</v>
      </c>
      <c r="H2032">
        <v>59.463200823062799</v>
      </c>
      <c r="AL2032">
        <f t="shared" si="126"/>
        <v>40.582135077922182</v>
      </c>
    </row>
    <row r="2033" spans="1:38">
      <c r="A2033">
        <v>609300</v>
      </c>
      <c r="B2033" s="3">
        <v>264</v>
      </c>
      <c r="C2033">
        <v>17.1224973231256</v>
      </c>
      <c r="D2033">
        <f t="shared" si="124"/>
        <v>34.2449946462512</v>
      </c>
      <c r="E2033">
        <v>25.5281576386156</v>
      </c>
      <c r="F2033">
        <f t="shared" si="127"/>
        <v>0.52163678046539985</v>
      </c>
      <c r="G2033">
        <f t="shared" si="125"/>
        <v>229.75341874754039</v>
      </c>
      <c r="H2033">
        <v>58.063307692580501</v>
      </c>
      <c r="AL2033">
        <f t="shared" si="126"/>
        <v>41.44969406693405</v>
      </c>
    </row>
    <row r="2034" spans="1:38">
      <c r="A2034">
        <v>609600</v>
      </c>
      <c r="B2034" s="3">
        <v>271</v>
      </c>
      <c r="C2034">
        <v>17.389261909249601</v>
      </c>
      <c r="D2034">
        <f t="shared" si="124"/>
        <v>34.778523818499202</v>
      </c>
      <c r="E2034">
        <v>26.246637944080099</v>
      </c>
      <c r="F2034">
        <f t="shared" si="127"/>
        <v>0.71848030546449948</v>
      </c>
      <c r="G2034">
        <f t="shared" si="125"/>
        <v>236.2197414967209</v>
      </c>
      <c r="H2034">
        <v>56.716658102093199</v>
      </c>
      <c r="AL2034">
        <f t="shared" si="126"/>
        <v>42.647238614069771</v>
      </c>
    </row>
    <row r="2035" spans="1:38">
      <c r="A2035">
        <v>609900</v>
      </c>
      <c r="B2035" s="3">
        <v>305</v>
      </c>
      <c r="C2035">
        <v>26.6475411001338</v>
      </c>
      <c r="D2035">
        <f t="shared" si="124"/>
        <v>53.295082200267601</v>
      </c>
      <c r="E2035">
        <v>27.966961028458002</v>
      </c>
      <c r="F2035">
        <f t="shared" si="127"/>
        <v>1.7203230843779025</v>
      </c>
      <c r="G2035">
        <f t="shared" si="125"/>
        <v>251.70264925612202</v>
      </c>
      <c r="H2035">
        <v>54.961569434399301</v>
      </c>
      <c r="AL2035">
        <f t="shared" si="126"/>
        <v>45.526898754925668</v>
      </c>
    </row>
    <row r="2036" spans="1:38">
      <c r="A2036">
        <v>610200</v>
      </c>
      <c r="B2036" s="3">
        <v>353</v>
      </c>
      <c r="C2036">
        <v>35.571144735557297</v>
      </c>
      <c r="D2036">
        <f t="shared" si="124"/>
        <v>71.142289471114594</v>
      </c>
      <c r="E2036">
        <v>31.3171859270225</v>
      </c>
      <c r="F2036">
        <f t="shared" si="127"/>
        <v>3.3502248985644982</v>
      </c>
      <c r="G2036">
        <f t="shared" si="125"/>
        <v>281.85467334320248</v>
      </c>
      <c r="H2036">
        <v>52.492759489908202</v>
      </c>
      <c r="AL2036">
        <f t="shared" si="126"/>
        <v>51.18454181106695</v>
      </c>
    </row>
    <row r="2037" spans="1:38">
      <c r="A2037">
        <v>610500</v>
      </c>
      <c r="B2037" s="3">
        <v>279</v>
      </c>
      <c r="C2037">
        <v>-7.05703338286194</v>
      </c>
      <c r="D2037">
        <f t="shared" si="124"/>
        <v>-14.11406676572388</v>
      </c>
      <c r="E2037">
        <v>32.568040569963202</v>
      </c>
      <c r="F2037">
        <f t="shared" si="127"/>
        <v>1.2508546429407019</v>
      </c>
      <c r="G2037">
        <f t="shared" si="125"/>
        <v>293.11236512966883</v>
      </c>
      <c r="H2037">
        <v>51.539726404528501</v>
      </c>
      <c r="AL2037">
        <f t="shared" si="126"/>
        <v>53.313735410628617</v>
      </c>
    </row>
    <row r="2038" spans="1:38">
      <c r="A2038">
        <v>610800</v>
      </c>
      <c r="B2038" s="3">
        <v>296</v>
      </c>
      <c r="C2038">
        <v>3.69694167901473</v>
      </c>
      <c r="D2038">
        <f t="shared" si="124"/>
        <v>7.3938833580294601</v>
      </c>
      <c r="E2038">
        <v>32.067047084975599</v>
      </c>
      <c r="F2038">
        <f t="shared" si="127"/>
        <v>0.50099348498760321</v>
      </c>
      <c r="G2038">
        <f t="shared" si="125"/>
        <v>288.60342376478036</v>
      </c>
      <c r="H2038">
        <v>51.630000106605699</v>
      </c>
      <c r="AL2038">
        <f t="shared" si="126"/>
        <v>52.459850120117942</v>
      </c>
    </row>
    <row r="2039" spans="1:38">
      <c r="A2039">
        <v>611100</v>
      </c>
      <c r="B2039" s="3">
        <v>237</v>
      </c>
      <c r="C2039">
        <v>-19.020158087425202</v>
      </c>
      <c r="D2039">
        <f t="shared" si="124"/>
        <v>-38.040316174850403</v>
      </c>
      <c r="E2039">
        <v>30.5598487247183</v>
      </c>
      <c r="F2039">
        <f t="shared" si="127"/>
        <v>1.5071983602572985</v>
      </c>
      <c r="G2039">
        <f t="shared" si="125"/>
        <v>275.03863852246468</v>
      </c>
      <c r="H2039">
        <v>52.309739149405097</v>
      </c>
      <c r="AL2039">
        <f t="shared" si="126"/>
        <v>49.899856968902178</v>
      </c>
    </row>
    <row r="2040" spans="1:38">
      <c r="A2040">
        <v>611400</v>
      </c>
      <c r="B2040" s="3">
        <v>134</v>
      </c>
      <c r="C2040">
        <v>-47.042656059775197</v>
      </c>
      <c r="D2040">
        <f t="shared" si="124"/>
        <v>-94.085312119550395</v>
      </c>
      <c r="E2040">
        <v>25.342702208810799</v>
      </c>
      <c r="F2040">
        <f t="shared" si="127"/>
        <v>5.2171465159075012</v>
      </c>
      <c r="G2040">
        <f t="shared" si="125"/>
        <v>228.0843198792972</v>
      </c>
      <c r="H2040">
        <v>54.966949733162103</v>
      </c>
      <c r="AL2040">
        <f t="shared" si="126"/>
        <v>41.141071971904857</v>
      </c>
    </row>
    <row r="2041" spans="1:38">
      <c r="A2041">
        <v>611700</v>
      </c>
      <c r="B2041" s="3">
        <v>158</v>
      </c>
      <c r="C2041">
        <v>-12.2302691593856</v>
      </c>
      <c r="D2041">
        <f t="shared" si="124"/>
        <v>-24.460538318771199</v>
      </c>
      <c r="E2041">
        <v>20.273262028741001</v>
      </c>
      <c r="F2041">
        <f t="shared" si="127"/>
        <v>5.0694401800697975</v>
      </c>
      <c r="G2041">
        <f t="shared" si="125"/>
        <v>182.459358258669</v>
      </c>
      <c r="H2041">
        <v>57.125383349281996</v>
      </c>
      <c r="AL2041">
        <f t="shared" si="126"/>
        <v>32.782766698554781</v>
      </c>
    </row>
    <row r="2042" spans="1:38">
      <c r="A2042">
        <v>612000</v>
      </c>
      <c r="B2042" s="3">
        <v>114</v>
      </c>
      <c r="C2042">
        <v>-17.534576867877899</v>
      </c>
      <c r="D2042">
        <f t="shared" si="124"/>
        <v>-35.069153735755798</v>
      </c>
      <c r="E2042">
        <v>16.563183091588101</v>
      </c>
      <c r="F2042">
        <f t="shared" si="127"/>
        <v>3.7100789371529004</v>
      </c>
      <c r="G2042">
        <f t="shared" si="125"/>
        <v>149.0686478242929</v>
      </c>
      <c r="H2042">
        <v>58.299796144980498</v>
      </c>
      <c r="AL2042">
        <f t="shared" si="126"/>
        <v>26.7609841481882</v>
      </c>
    </row>
    <row r="2043" spans="1:38">
      <c r="A2043">
        <v>612300</v>
      </c>
      <c r="B2043" s="3">
        <v>115</v>
      </c>
      <c r="C2043">
        <v>-2.6855149046829898</v>
      </c>
      <c r="D2043">
        <f t="shared" si="124"/>
        <v>-5.3710298093659796</v>
      </c>
      <c r="E2043" s="17">
        <v>13.3745125409661</v>
      </c>
      <c r="F2043">
        <f t="shared" si="127"/>
        <v>3.1886705506220014</v>
      </c>
      <c r="G2043">
        <f t="shared" si="125"/>
        <v>120.37061286869489</v>
      </c>
      <c r="H2043">
        <v>59.025896359570403</v>
      </c>
      <c r="AL2043">
        <f t="shared" si="126"/>
        <v>21.649825245931066</v>
      </c>
    </row>
    <row r="2044" spans="1:38">
      <c r="A2044">
        <v>612600</v>
      </c>
      <c r="B2044" s="3">
        <v>116</v>
      </c>
      <c r="C2044">
        <v>5.5630241174390704</v>
      </c>
      <c r="D2044">
        <f t="shared" si="124"/>
        <v>11.126048234878141</v>
      </c>
      <c r="E2044" s="17">
        <v>11.652626753712701</v>
      </c>
      <c r="F2044">
        <f t="shared" si="127"/>
        <v>1.7218857872533988</v>
      </c>
      <c r="G2044">
        <f t="shared" si="125"/>
        <v>104.8736407834143</v>
      </c>
      <c r="H2044">
        <v>58.881499795755403</v>
      </c>
      <c r="AL2044">
        <f t="shared" si="126"/>
        <v>18.914521222491167</v>
      </c>
    </row>
    <row r="2045" spans="1:38">
      <c r="A2045">
        <v>612900</v>
      </c>
      <c r="B2045" s="3">
        <v>116</v>
      </c>
      <c r="C2045">
        <v>9.3544645238039301</v>
      </c>
      <c r="D2045">
        <f t="shared" si="124"/>
        <v>18.70892904760786</v>
      </c>
      <c r="E2045" s="17">
        <v>10.810088419382</v>
      </c>
      <c r="F2045">
        <f t="shared" si="127"/>
        <v>0.84253833433070113</v>
      </c>
      <c r="G2045">
        <f t="shared" si="125"/>
        <v>97.290795774437996</v>
      </c>
      <c r="H2045">
        <v>58.285985642115598</v>
      </c>
      <c r="AL2045">
        <f t="shared" si="126"/>
        <v>17.582424505060615</v>
      </c>
    </row>
    <row r="2046" spans="1:38">
      <c r="A2046">
        <v>613200</v>
      </c>
      <c r="B2046" s="3">
        <v>115</v>
      </c>
      <c r="C2046">
        <v>10.509525998881401</v>
      </c>
      <c r="D2046">
        <f t="shared" si="124"/>
        <v>21.019051997762801</v>
      </c>
      <c r="E2046" s="17">
        <v>10.4422984005658</v>
      </c>
      <c r="F2046">
        <f t="shared" si="127"/>
        <v>0.36779001881619955</v>
      </c>
      <c r="G2046">
        <f t="shared" si="125"/>
        <v>93.980685605092205</v>
      </c>
      <c r="H2046">
        <v>57.507959286709301</v>
      </c>
      <c r="AL2046">
        <f t="shared" si="126"/>
        <v>17.002231270619422</v>
      </c>
    </row>
    <row r="2047" spans="1:38">
      <c r="A2047">
        <v>613500</v>
      </c>
      <c r="B2047" s="3">
        <v>104</v>
      </c>
      <c r="C2047">
        <v>6.8591577989963897</v>
      </c>
      <c r="D2047">
        <f t="shared" si="124"/>
        <v>13.718315597992779</v>
      </c>
      <c r="E2047" s="17">
        <v>10.0312734572964</v>
      </c>
      <c r="F2047">
        <f t="shared" si="127"/>
        <v>0.41102494326939976</v>
      </c>
      <c r="G2047">
        <f t="shared" si="125"/>
        <v>90.281461115667611</v>
      </c>
      <c r="H2047">
        <v>56.846245177830497</v>
      </c>
      <c r="AL2047">
        <f t="shared" si="126"/>
        <v>16.35477057848319</v>
      </c>
    </row>
    <row r="2048" spans="1:38">
      <c r="A2048">
        <v>613800</v>
      </c>
      <c r="B2048" s="3">
        <v>54</v>
      </c>
      <c r="C2048">
        <v>-9.8388438999853207</v>
      </c>
      <c r="D2048">
        <f t="shared" si="124"/>
        <v>-19.677687799970641</v>
      </c>
      <c r="E2048" s="17">
        <v>8.1863969867591404</v>
      </c>
      <c r="F2048">
        <f t="shared" si="127"/>
        <v>1.84487647053726</v>
      </c>
      <c r="G2048">
        <f t="shared" si="125"/>
        <v>73.677572880832258</v>
      </c>
      <c r="H2048">
        <v>57.028106952893403</v>
      </c>
      <c r="AL2048">
        <f t="shared" si="126"/>
        <v>13.460828693668201</v>
      </c>
    </row>
    <row r="2049" spans="1:38">
      <c r="A2049">
        <v>614100</v>
      </c>
      <c r="B2049" s="3">
        <v>20</v>
      </c>
      <c r="C2049">
        <v>-12.375262187637301</v>
      </c>
      <c r="D2049">
        <f t="shared" si="124"/>
        <v>-24.750524375274601</v>
      </c>
      <c r="E2049" s="17">
        <v>4.9722728622074897</v>
      </c>
      <c r="F2049">
        <f t="shared" si="127"/>
        <v>3.2141241245516508</v>
      </c>
      <c r="G2049">
        <f t="shared" si="125"/>
        <v>44.750455759867407</v>
      </c>
      <c r="H2049">
        <v>57.9002808874056</v>
      </c>
      <c r="AL2049">
        <f t="shared" si="126"/>
        <v>8.4665867781986019</v>
      </c>
    </row>
    <row r="2050" spans="1:38">
      <c r="A2050">
        <v>614400</v>
      </c>
      <c r="B2050" s="3">
        <v>0</v>
      </c>
      <c r="C2050">
        <v>-8.2731042261636407</v>
      </c>
      <c r="D2050">
        <f>C2050*$K$3</f>
        <v>-16.546208452327281</v>
      </c>
      <c r="E2050" s="17">
        <v>1.8384617048465</v>
      </c>
      <c r="F2050">
        <f t="shared" si="127"/>
        <v>3.1338111573609897</v>
      </c>
      <c r="G2050">
        <f t="shared" si="125"/>
        <v>16.546155343618501</v>
      </c>
      <c r="H2050">
        <v>58.663709056675501</v>
      </c>
      <c r="AL2050">
        <f t="shared" si="126"/>
        <v>3.6553159001991906</v>
      </c>
    </row>
    <row r="2051" spans="1:38" s="12" customFormat="1">
      <c r="A2051" s="12">
        <v>614700</v>
      </c>
      <c r="B2051" s="4">
        <v>0</v>
      </c>
      <c r="C2051" s="12">
        <v>-1.54616717000068</v>
      </c>
      <c r="D2051" s="12">
        <f>C2051*$K$3</f>
        <v>-3.0923343400013601</v>
      </c>
      <c r="E2051" s="22">
        <v>0.34359398334049301</v>
      </c>
      <c r="F2051">
        <f t="shared" si="127"/>
        <v>1.4948677215060069</v>
      </c>
      <c r="G2051" s="12">
        <f>E2051*$J$3</f>
        <v>3.092345850064437</v>
      </c>
      <c r="H2051" s="12">
        <v>58.959496332016798</v>
      </c>
      <c r="AL2051" s="12">
        <f>$AE$26*E2051^2+$AF$26*E2051+$AG$26</f>
        <v>1.3805138334195597</v>
      </c>
    </row>
    <row r="2052" spans="1:38">
      <c r="E2052" s="10" t="s">
        <v>35</v>
      </c>
      <c r="F2052" s="11">
        <f>SUM(F2:F2051)</f>
        <v>1808.977812882104</v>
      </c>
      <c r="H2052">
        <f>MIN(H2:H2051)</f>
        <v>27.811909869483902</v>
      </c>
      <c r="I2052" s="10" t="s">
        <v>225</v>
      </c>
      <c r="AK2052" s="11" t="s">
        <v>21</v>
      </c>
      <c r="AL2052" s="10">
        <f>SUM(AL2:AL2051)</f>
        <v>249133.17089206586</v>
      </c>
    </row>
    <row r="2053" spans="1:38">
      <c r="H2053">
        <f>MAX(H2:H2051)</f>
        <v>71.913323207039895</v>
      </c>
      <c r="I2053" s="10" t="s">
        <v>224</v>
      </c>
    </row>
    <row r="2054" spans="1:38">
      <c r="H2054">
        <f>H2053-H2052</f>
        <v>44.101413337555996</v>
      </c>
      <c r="I2054" s="10" t="s">
        <v>223</v>
      </c>
    </row>
    <row r="2055" spans="1:38">
      <c r="A2055" s="221" t="s">
        <v>36</v>
      </c>
      <c r="B2055" s="221"/>
    </row>
    <row r="2056" spans="1:38">
      <c r="A2056" t="s">
        <v>37</v>
      </c>
      <c r="B2056">
        <v>0.41849999999999998</v>
      </c>
      <c r="C2056" t="s">
        <v>38</v>
      </c>
    </row>
    <row r="2057" spans="1:38">
      <c r="A2057" t="s">
        <v>39</v>
      </c>
      <c r="B2057">
        <f>F2052</f>
        <v>1808.977812882104</v>
      </c>
      <c r="C2057" t="s">
        <v>40</v>
      </c>
      <c r="D2057" s="19" t="s">
        <v>955</v>
      </c>
      <c r="E2057" s="19"/>
      <c r="F2057" s="19"/>
      <c r="G2057" s="19"/>
      <c r="H2057" s="19"/>
      <c r="I2057" s="19"/>
      <c r="J2057" s="19"/>
    </row>
    <row r="2058" spans="1:38">
      <c r="A2058" t="s">
        <v>41</v>
      </c>
      <c r="B2058" s="11">
        <f>B2057*B2056</f>
        <v>757.05721469116054</v>
      </c>
      <c r="C2058" t="s">
        <v>42</v>
      </c>
      <c r="D2058" s="19" t="s">
        <v>512</v>
      </c>
      <c r="E2058" s="19"/>
      <c r="F2058" s="19"/>
      <c r="G2058" s="19"/>
      <c r="H2058" s="19"/>
      <c r="I2058" s="19"/>
      <c r="J2058" s="19"/>
    </row>
    <row r="2060" spans="1:38">
      <c r="A2060" s="221" t="s">
        <v>43</v>
      </c>
      <c r="B2060" s="221"/>
    </row>
    <row r="2061" spans="1:38">
      <c r="A2061" t="s">
        <v>44</v>
      </c>
      <c r="B2061">
        <v>1</v>
      </c>
      <c r="C2061" t="s">
        <v>44</v>
      </c>
      <c r="D2061" t="s">
        <v>47</v>
      </c>
    </row>
    <row r="2062" spans="1:38">
      <c r="A2062" t="s">
        <v>45</v>
      </c>
      <c r="B2062">
        <v>23.91</v>
      </c>
      <c r="C2062" t="s">
        <v>60</v>
      </c>
    </row>
    <row r="2063" spans="1:38">
      <c r="A2063" t="s">
        <v>46</v>
      </c>
      <c r="B2063" s="11">
        <f>B2062*B2061</f>
        <v>23.91</v>
      </c>
      <c r="C2063" t="s">
        <v>42</v>
      </c>
    </row>
    <row r="2065" spans="1:17">
      <c r="A2065" s="221" t="s">
        <v>48</v>
      </c>
      <c r="B2065" s="221"/>
      <c r="C2065" s="12" t="s">
        <v>49</v>
      </c>
    </row>
    <row r="2066" spans="1:17">
      <c r="A2066" t="s">
        <v>37</v>
      </c>
      <c r="B2066">
        <v>10.17</v>
      </c>
      <c r="C2066" t="s">
        <v>52</v>
      </c>
    </row>
    <row r="2067" spans="1:17">
      <c r="A2067" t="s">
        <v>53</v>
      </c>
      <c r="B2067">
        <f>(40+35+40+45+25)/60</f>
        <v>3.0833333333333335</v>
      </c>
      <c r="C2067" t="s">
        <v>59</v>
      </c>
      <c r="D2067" t="s">
        <v>76</v>
      </c>
      <c r="E2067" s="17" t="s">
        <v>61</v>
      </c>
      <c r="F2067" s="17"/>
      <c r="G2067" s="17"/>
      <c r="H2067" s="17"/>
      <c r="I2067" s="17"/>
      <c r="J2067" s="17"/>
      <c r="K2067" s="17"/>
      <c r="L2067" s="17"/>
      <c r="M2067" s="17"/>
    </row>
    <row r="2068" spans="1:17" ht="17.25">
      <c r="A2068" t="s">
        <v>54</v>
      </c>
      <c r="B2068">
        <f>B2067*B2066</f>
        <v>31.357500000000002</v>
      </c>
      <c r="C2068" t="s">
        <v>42</v>
      </c>
      <c r="E2068" s="16" t="s">
        <v>62</v>
      </c>
      <c r="F2068" s="16"/>
      <c r="G2068" s="16"/>
      <c r="H2068" s="16"/>
      <c r="I2068" s="16"/>
      <c r="J2068" s="16"/>
      <c r="K2068" s="16"/>
      <c r="L2068" s="16"/>
      <c r="M2068" s="16"/>
    </row>
    <row r="2069" spans="1:17" ht="17.25">
      <c r="E2069" s="16" t="s">
        <v>63</v>
      </c>
      <c r="F2069" s="16"/>
      <c r="G2069" s="16"/>
      <c r="H2069" s="16"/>
      <c r="I2069" s="16"/>
      <c r="J2069" s="16"/>
      <c r="K2069" s="16"/>
      <c r="L2069" s="16"/>
      <c r="M2069" s="16"/>
    </row>
    <row r="2070" spans="1:17" ht="17.25">
      <c r="A2070" s="221" t="s">
        <v>50</v>
      </c>
      <c r="B2070" s="221"/>
      <c r="C2070" s="12" t="s">
        <v>51</v>
      </c>
      <c r="E2070" s="16" t="s">
        <v>64</v>
      </c>
      <c r="F2070" s="16"/>
      <c r="G2070" s="16"/>
      <c r="H2070" s="16"/>
      <c r="I2070" s="16"/>
      <c r="J2070" s="16"/>
      <c r="K2070" s="16"/>
      <c r="L2070" s="16"/>
      <c r="M2070" s="16"/>
    </row>
    <row r="2071" spans="1:17">
      <c r="A2071" t="s">
        <v>37</v>
      </c>
      <c r="B2071">
        <v>11.74</v>
      </c>
      <c r="C2071" t="s">
        <v>52</v>
      </c>
    </row>
    <row r="2072" spans="1:17" ht="17.25">
      <c r="A2072" t="s">
        <v>55</v>
      </c>
      <c r="B2072">
        <v>0</v>
      </c>
      <c r="C2072" t="s">
        <v>59</v>
      </c>
      <c r="E2072" s="16" t="s">
        <v>65</v>
      </c>
      <c r="F2072" s="16"/>
      <c r="G2072" s="16"/>
      <c r="H2072" s="16"/>
      <c r="I2072" s="16"/>
      <c r="J2072" s="16"/>
      <c r="K2072" s="16"/>
      <c r="L2072" s="16"/>
      <c r="M2072" s="16"/>
      <c r="N2072" t="s">
        <v>73</v>
      </c>
    </row>
    <row r="2073" spans="1:17">
      <c r="A2073" t="s">
        <v>56</v>
      </c>
      <c r="B2073">
        <f>B2072*B2071</f>
        <v>0</v>
      </c>
      <c r="C2073" t="s">
        <v>42</v>
      </c>
    </row>
    <row r="2075" spans="1:17">
      <c r="A2075" s="222"/>
      <c r="B2075" s="222"/>
      <c r="C2075" s="21"/>
      <c r="D2075" s="21"/>
      <c r="E2075" s="21"/>
      <c r="F2075" s="21"/>
      <c r="G2075" s="21"/>
      <c r="H2075" s="21"/>
      <c r="I2075" s="21"/>
      <c r="J2075" s="21"/>
      <c r="K2075" s="21"/>
      <c r="L2075" s="21"/>
      <c r="M2075" s="21"/>
      <c r="N2075" s="21"/>
      <c r="O2075" s="21"/>
      <c r="P2075" s="21"/>
      <c r="Q2075" s="21"/>
    </row>
    <row r="2076" spans="1:17">
      <c r="A2076" s="21"/>
      <c r="B2076" s="21"/>
      <c r="C2076" s="21"/>
      <c r="D2076" s="21"/>
      <c r="E2076" s="21"/>
      <c r="F2076" s="21"/>
      <c r="G2076" s="21"/>
      <c r="H2076" s="21"/>
      <c r="I2076" s="21"/>
      <c r="J2076" s="21"/>
      <c r="K2076" s="21"/>
      <c r="L2076" s="21"/>
      <c r="M2076" s="21"/>
      <c r="N2076" s="21"/>
      <c r="O2076" s="21"/>
      <c r="P2076" s="21"/>
      <c r="Q2076" s="21"/>
    </row>
    <row r="2077" spans="1:17">
      <c r="A2077" s="21"/>
      <c r="B2077" s="21"/>
      <c r="C2077" s="21"/>
      <c r="D2077" s="21"/>
      <c r="N2077" s="21"/>
      <c r="O2077" s="21"/>
      <c r="P2077" s="21"/>
      <c r="Q2077" s="21"/>
    </row>
    <row r="2078" spans="1:17">
      <c r="A2078" s="21"/>
      <c r="B2078" s="21"/>
      <c r="C2078" s="21"/>
      <c r="D2078" s="21"/>
      <c r="E2078" s="21"/>
      <c r="F2078" s="21"/>
      <c r="G2078" s="21"/>
      <c r="H2078" s="21"/>
      <c r="I2078" s="21"/>
      <c r="J2078" s="21"/>
      <c r="K2078" s="21"/>
      <c r="L2078" s="21"/>
      <c r="M2078" s="21"/>
      <c r="N2078" s="21"/>
      <c r="O2078" s="21"/>
      <c r="P2078" s="21"/>
      <c r="Q2078" s="21"/>
    </row>
    <row r="2080" spans="1:17">
      <c r="A2080" s="11" t="s">
        <v>66</v>
      </c>
    </row>
    <row r="2081" spans="1:4">
      <c r="A2081" t="s">
        <v>67</v>
      </c>
      <c r="B2081" t="s">
        <v>74</v>
      </c>
    </row>
    <row r="2082" spans="1:4">
      <c r="A2082" t="s">
        <v>68</v>
      </c>
      <c r="B2082" t="s">
        <v>72</v>
      </c>
    </row>
    <row r="2083" spans="1:4">
      <c r="A2083" t="s">
        <v>69</v>
      </c>
      <c r="B2083" t="s">
        <v>71</v>
      </c>
    </row>
    <row r="2084" spans="1:4">
      <c r="A2084" t="s">
        <v>70</v>
      </c>
      <c r="B2084" t="s">
        <v>75</v>
      </c>
    </row>
    <row r="2088" spans="1:4">
      <c r="A2088" s="1" t="s">
        <v>57</v>
      </c>
      <c r="B2088" s="1">
        <f>B2078+B2073+B2068+B2063+B2058</f>
        <v>812.32471469116058</v>
      </c>
      <c r="C2088" s="1" t="s">
        <v>58</v>
      </c>
      <c r="D2088" s="19"/>
    </row>
  </sheetData>
  <mergeCells count="11">
    <mergeCell ref="W146:X146"/>
    <mergeCell ref="W154:X154"/>
    <mergeCell ref="T154:U154"/>
    <mergeCell ref="T146:U146"/>
    <mergeCell ref="Z146:AA146"/>
    <mergeCell ref="Z154:AA154"/>
    <mergeCell ref="A2055:B2055"/>
    <mergeCell ref="A2060:B2060"/>
    <mergeCell ref="A2065:B2065"/>
    <mergeCell ref="A2070:B2070"/>
    <mergeCell ref="A2075:B2075"/>
  </mergeCells>
  <hyperlinks>
    <hyperlink ref="W86" r:id="rId1" display="https://spbes.com/wp-content/uploads/2019/05/PBES-Overview-NMC-LTO_2019-05-21-1.pdf" xr:uid="{8E047073-653B-4B89-BC99-9246753CFABC}"/>
    <hyperlink ref="W110" r:id="rId2" display="https://www.praxis-automation.eu/uploads/default_site/files/brochures/513.01_GreenBattery_Rev1.12_A4.pdf" xr:uid="{1137BC22-DB8D-4B57-A36D-69C9A3C0774D}"/>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7908-D287-4C86-A8A1-9C8C32232F0B}">
  <dimension ref="A1:AY139"/>
  <sheetViews>
    <sheetView topLeftCell="A95" zoomScale="70" zoomScaleNormal="70" workbookViewId="0">
      <selection activeCell="D109" sqref="D109"/>
    </sheetView>
  </sheetViews>
  <sheetFormatPr defaultRowHeight="15"/>
  <cols>
    <col min="1" max="1" width="24.42578125" bestFit="1" customWidth="1"/>
    <col min="2" max="2" width="18.140625" customWidth="1"/>
    <col min="3" max="3" width="17.28515625" bestFit="1" customWidth="1"/>
    <col min="4" max="4" width="23.42578125" customWidth="1"/>
    <col min="5" max="6" width="24" customWidth="1"/>
    <col min="7" max="7" width="18.5703125" customWidth="1"/>
    <col min="8" max="8" width="16.140625" customWidth="1"/>
    <col min="31" max="31" width="11.140625" customWidth="1"/>
    <col min="32" max="32" width="29.7109375" bestFit="1" customWidth="1"/>
    <col min="33" max="33" width="18"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$K$3*C2</f>
        <v>24.700272869226399</v>
      </c>
      <c r="E2" s="17">
        <v>0</v>
      </c>
      <c r="F2">
        <v>0</v>
      </c>
      <c r="G2">
        <f>$J$3*E2</f>
        <v>0</v>
      </c>
      <c r="H2">
        <v>50</v>
      </c>
      <c r="J2" t="s">
        <v>5</v>
      </c>
      <c r="K2" t="s">
        <v>6</v>
      </c>
      <c r="AK2">
        <v>300</v>
      </c>
      <c r="AL2">
        <f>AK2/3600</f>
        <v>8.3333333333333329E-2</v>
      </c>
      <c r="AM2">
        <f>$AF$26*E2^2+$AG$26*E2+$AH$26</f>
        <v>0.85950000000000004</v>
      </c>
      <c r="AO2">
        <f>J3*AM103+AN2</f>
        <v>95615.18707761215</v>
      </c>
      <c r="AQ2">
        <f>AO2*AL2</f>
        <v>7967.9322564676786</v>
      </c>
      <c r="AR2">
        <v>0.03</v>
      </c>
      <c r="AS2" s="15">
        <f>AQ2*AR2</f>
        <v>239.03796769403036</v>
      </c>
      <c r="AU2">
        <v>4</v>
      </c>
      <c r="AV2" s="10">
        <f>AU2*AS2</f>
        <v>956.15187077612143</v>
      </c>
      <c r="AW2">
        <f>AU2/33.35</f>
        <v>0.1199400299850075</v>
      </c>
      <c r="AY2">
        <f>AQ2*AW2</f>
        <v>955.67403375924175</v>
      </c>
    </row>
    <row r="3" spans="1:51">
      <c r="A3">
        <v>300</v>
      </c>
      <c r="B3" s="7">
        <v>0</v>
      </c>
      <c r="C3">
        <v>-7.5000176214164604E-2</v>
      </c>
      <c r="D3">
        <f t="shared" ref="D3:D66" si="0">$K$3*C3</f>
        <v>-0.15000035242832921</v>
      </c>
      <c r="E3" s="17">
        <v>1.6667062691946202E-2</v>
      </c>
      <c r="F3">
        <f>ABS(E3-E2)</f>
        <v>1.6667062691946202E-2</v>
      </c>
      <c r="G3">
        <f t="shared" ref="G3:G66" si="1">$J$3*E3</f>
        <v>0.15000356422751582</v>
      </c>
      <c r="H3">
        <v>50.5428687088679</v>
      </c>
      <c r="J3">
        <v>9</v>
      </c>
      <c r="K3">
        <v>2</v>
      </c>
      <c r="AM3">
        <f t="shared" ref="AM3:AM66" si="2">$AF$26*E3^2+$AG$26*E3+$AH$26</f>
        <v>0.88475741251502926</v>
      </c>
    </row>
    <row r="4" spans="1:51" ht="30">
      <c r="A4">
        <v>600</v>
      </c>
      <c r="B4" s="7">
        <v>24</v>
      </c>
      <c r="C4">
        <v>11.999907877959901</v>
      </c>
      <c r="D4">
        <f t="shared" si="0"/>
        <v>23.999815755919801</v>
      </c>
      <c r="E4" s="20">
        <v>2.98169303452535E-5</v>
      </c>
      <c r="F4">
        <f t="shared" ref="F4:F67" si="3">ABS(E4-E3)</f>
        <v>1.6637245761600947E-2</v>
      </c>
      <c r="G4">
        <f t="shared" si="1"/>
        <v>2.6835237310728153E-4</v>
      </c>
      <c r="H4">
        <v>50.078835321904101</v>
      </c>
      <c r="AG4" t="s">
        <v>12</v>
      </c>
      <c r="AM4">
        <f t="shared" si="2"/>
        <v>0.85954518338616803</v>
      </c>
      <c r="AR4" s="14" t="s">
        <v>29</v>
      </c>
      <c r="AS4" s="14"/>
    </row>
    <row r="5" spans="1:51">
      <c r="A5">
        <v>900</v>
      </c>
      <c r="B5" s="7">
        <v>85</v>
      </c>
      <c r="C5">
        <v>29.276071941378799</v>
      </c>
      <c r="D5">
        <f t="shared" si="0"/>
        <v>58.552143882757598</v>
      </c>
      <c r="E5" s="17">
        <v>2.9386052654813999</v>
      </c>
      <c r="F5">
        <f t="shared" si="3"/>
        <v>2.9385754485510547</v>
      </c>
      <c r="G5">
        <f t="shared" si="1"/>
        <v>26.447447389332599</v>
      </c>
      <c r="H5">
        <v>48.219910330193798</v>
      </c>
      <c r="AM5">
        <f t="shared" si="2"/>
        <v>5.3377989323423938</v>
      </c>
      <c r="AR5" s="17" t="s">
        <v>616</v>
      </c>
      <c r="AS5" s="10">
        <f>AS2+25.29%*AS2</f>
        <v>299.49066972385066</v>
      </c>
    </row>
    <row r="6" spans="1:51">
      <c r="A6">
        <v>1200</v>
      </c>
      <c r="B6" s="7">
        <v>116</v>
      </c>
      <c r="C6">
        <v>25.7619044440941</v>
      </c>
      <c r="D6">
        <f t="shared" si="0"/>
        <v>51.523808888188199</v>
      </c>
      <c r="E6" s="17">
        <v>7.16398380774588</v>
      </c>
      <c r="F6">
        <f t="shared" si="3"/>
        <v>4.2253785422644796</v>
      </c>
      <c r="G6">
        <f t="shared" si="1"/>
        <v>64.475854269712926</v>
      </c>
      <c r="H6">
        <v>46.062142784923502</v>
      </c>
      <c r="K6" t="s">
        <v>4</v>
      </c>
      <c r="AM6">
        <f t="shared" si="2"/>
        <v>11.86560660731363</v>
      </c>
      <c r="AR6" t="s">
        <v>617</v>
      </c>
    </row>
    <row r="7" spans="1:51">
      <c r="A7">
        <v>1500</v>
      </c>
      <c r="B7" s="7">
        <v>108</v>
      </c>
      <c r="C7">
        <v>7.5599843468774104</v>
      </c>
      <c r="D7">
        <f t="shared" si="0"/>
        <v>15.119968693754821</v>
      </c>
      <c r="E7" s="17">
        <v>10.319970032923401</v>
      </c>
      <c r="F7">
        <f t="shared" si="3"/>
        <v>3.1559862251775206</v>
      </c>
      <c r="G7">
        <f t="shared" si="1"/>
        <v>92.879730296310612</v>
      </c>
      <c r="H7">
        <v>44.829347023255799</v>
      </c>
      <c r="AM7">
        <f t="shared" si="2"/>
        <v>16.809432118994714</v>
      </c>
    </row>
    <row r="8" spans="1:51">
      <c r="A8">
        <v>1800</v>
      </c>
      <c r="B8" s="7">
        <v>105</v>
      </c>
      <c r="C8">
        <v>-0.95221036459528896</v>
      </c>
      <c r="D8">
        <f t="shared" si="0"/>
        <v>-1.9044207291905779</v>
      </c>
      <c r="E8" s="17">
        <v>11.8782308355</v>
      </c>
      <c r="F8">
        <f t="shared" si="3"/>
        <v>1.5582608025765996</v>
      </c>
      <c r="G8">
        <f t="shared" si="1"/>
        <v>106.90407751950001</v>
      </c>
      <c r="H8">
        <v>44.605025383616997</v>
      </c>
      <c r="AM8">
        <f t="shared" si="2"/>
        <v>19.271917686612696</v>
      </c>
    </row>
    <row r="9" spans="1:51">
      <c r="A9">
        <v>2100</v>
      </c>
      <c r="B9" s="7">
        <v>117</v>
      </c>
      <c r="C9">
        <v>9.1042132523700796E-3</v>
      </c>
      <c r="D9">
        <f t="shared" si="0"/>
        <v>1.8208426504740159E-2</v>
      </c>
      <c r="E9" s="17">
        <v>12.9979268343219</v>
      </c>
      <c r="F9">
        <f t="shared" si="3"/>
        <v>1.1196959988219</v>
      </c>
      <c r="G9">
        <f t="shared" si="1"/>
        <v>116.9813415088971</v>
      </c>
      <c r="H9">
        <v>44.638001478928402</v>
      </c>
      <c r="AM9">
        <f t="shared" si="2"/>
        <v>21.050117904006878</v>
      </c>
    </row>
    <row r="10" spans="1:51">
      <c r="A10">
        <v>2400</v>
      </c>
      <c r="B10" s="7">
        <v>219</v>
      </c>
      <c r="C10">
        <v>33.772293871791803</v>
      </c>
      <c r="D10">
        <f t="shared" si="0"/>
        <v>67.544587743583605</v>
      </c>
      <c r="E10">
        <v>16.8282290065039</v>
      </c>
      <c r="F10">
        <f t="shared" si="3"/>
        <v>3.8303021721819999</v>
      </c>
      <c r="G10">
        <f t="shared" si="1"/>
        <v>151.4540610585351</v>
      </c>
      <c r="H10">
        <v>43.179597643800101</v>
      </c>
      <c r="AM10">
        <f t="shared" si="2"/>
        <v>27.188506526488041</v>
      </c>
    </row>
    <row r="11" spans="1:51">
      <c r="A11">
        <v>2700</v>
      </c>
      <c r="B11" s="7">
        <v>283</v>
      </c>
      <c r="C11">
        <v>36.355104139233397</v>
      </c>
      <c r="D11">
        <f t="shared" si="0"/>
        <v>72.710208278466794</v>
      </c>
      <c r="E11">
        <v>23.3653039556614</v>
      </c>
      <c r="F11">
        <f t="shared" si="3"/>
        <v>6.5370749491574998</v>
      </c>
      <c r="G11">
        <f t="shared" si="1"/>
        <v>210.2877356009526</v>
      </c>
      <c r="H11">
        <v>40.411896380965104</v>
      </c>
      <c r="AM11">
        <f t="shared" si="2"/>
        <v>37.862930094438816</v>
      </c>
    </row>
    <row r="12" spans="1:51">
      <c r="A12">
        <v>3000</v>
      </c>
      <c r="B12" s="7">
        <v>221</v>
      </c>
      <c r="C12">
        <v>-10.865427362889299</v>
      </c>
      <c r="D12">
        <f t="shared" si="0"/>
        <v>-21.730854725778599</v>
      </c>
      <c r="E12">
        <v>26.969969459655299</v>
      </c>
      <c r="F12">
        <f t="shared" si="3"/>
        <v>3.6046655039938997</v>
      </c>
      <c r="G12">
        <f t="shared" si="1"/>
        <v>242.72972513689768</v>
      </c>
      <c r="H12">
        <v>39.594991813072603</v>
      </c>
      <c r="AM12">
        <f t="shared" si="2"/>
        <v>43.855918997186983</v>
      </c>
    </row>
    <row r="13" spans="1:51">
      <c r="A13">
        <v>3300</v>
      </c>
      <c r="B13" s="7">
        <v>209</v>
      </c>
      <c r="C13">
        <v>-17.641434416873398</v>
      </c>
      <c r="D13">
        <f t="shared" si="0"/>
        <v>-35.282868833746797</v>
      </c>
      <c r="E13">
        <v>27.142357002811099</v>
      </c>
      <c r="F13">
        <f t="shared" si="3"/>
        <v>0.17238754315579996</v>
      </c>
      <c r="G13">
        <f t="shared" si="1"/>
        <v>244.28121302529991</v>
      </c>
      <c r="H13">
        <v>40.730938948234801</v>
      </c>
      <c r="AM13">
        <f t="shared" si="2"/>
        <v>44.14442858508616</v>
      </c>
    </row>
    <row r="14" spans="1:51">
      <c r="A14">
        <v>3600</v>
      </c>
      <c r="B14" s="7">
        <v>134</v>
      </c>
      <c r="C14">
        <v>-43.968403184675203</v>
      </c>
      <c r="D14">
        <f t="shared" si="0"/>
        <v>-87.936806369350407</v>
      </c>
      <c r="E14">
        <v>24.659534252302699</v>
      </c>
      <c r="F14">
        <f t="shared" si="3"/>
        <v>2.4828227505084008</v>
      </c>
      <c r="G14">
        <f t="shared" si="1"/>
        <v>221.93580827072429</v>
      </c>
      <c r="H14">
        <v>43.220175561874498</v>
      </c>
      <c r="AM14">
        <f t="shared" si="2"/>
        <v>40.005926557807989</v>
      </c>
    </row>
    <row r="15" spans="1:51">
      <c r="A15">
        <v>3900</v>
      </c>
      <c r="B15" s="7">
        <v>152</v>
      </c>
      <c r="C15">
        <v>-21.292454431817202</v>
      </c>
      <c r="D15">
        <f t="shared" si="0"/>
        <v>-42.584908863634404</v>
      </c>
      <c r="E15">
        <v>21.620401775859101</v>
      </c>
      <c r="F15">
        <f t="shared" si="3"/>
        <v>3.0391324764435979</v>
      </c>
      <c r="G15">
        <f t="shared" si="1"/>
        <v>194.58361598273191</v>
      </c>
      <c r="H15">
        <v>45.662993442696902</v>
      </c>
      <c r="AM15">
        <f t="shared" si="2"/>
        <v>34.989216151221406</v>
      </c>
    </row>
    <row r="16" spans="1:51">
      <c r="A16">
        <v>4200</v>
      </c>
      <c r="B16" s="7">
        <v>227</v>
      </c>
      <c r="C16">
        <v>13.606310343555901</v>
      </c>
      <c r="D16">
        <f t="shared" si="0"/>
        <v>27.212620687111801</v>
      </c>
      <c r="E16">
        <v>22.198405621765101</v>
      </c>
      <c r="F16">
        <f t="shared" si="3"/>
        <v>0.57800384590600018</v>
      </c>
      <c r="G16">
        <f t="shared" si="1"/>
        <v>199.7856505958859</v>
      </c>
      <c r="H16">
        <v>45.825347216376002</v>
      </c>
      <c r="AM16">
        <f t="shared" si="2"/>
        <v>35.939169648541757</v>
      </c>
    </row>
    <row r="17" spans="1:39">
      <c r="A17">
        <v>4500</v>
      </c>
      <c r="B17" s="7">
        <v>226</v>
      </c>
      <c r="C17">
        <v>3.76304167097177</v>
      </c>
      <c r="D17">
        <f t="shared" si="0"/>
        <v>7.52608334194354</v>
      </c>
      <c r="E17">
        <v>24.274723615753398</v>
      </c>
      <c r="F17">
        <f t="shared" si="3"/>
        <v>2.0763179939882974</v>
      </c>
      <c r="G17">
        <f t="shared" si="1"/>
        <v>218.47251254178059</v>
      </c>
      <c r="H17">
        <v>45.1855699278793</v>
      </c>
      <c r="AM17">
        <f t="shared" si="2"/>
        <v>39.367730716387676</v>
      </c>
    </row>
    <row r="18" spans="1:39">
      <c r="A18">
        <v>4800</v>
      </c>
      <c r="B18" s="7">
        <v>211</v>
      </c>
      <c r="C18">
        <v>-7.0602507815072704</v>
      </c>
      <c r="D18">
        <f t="shared" si="0"/>
        <v>-14.120501563014541</v>
      </c>
      <c r="E18">
        <v>25.0132374684244</v>
      </c>
      <c r="F18">
        <f t="shared" si="3"/>
        <v>0.73851385267100156</v>
      </c>
      <c r="G18">
        <f t="shared" si="1"/>
        <v>225.11913721581959</v>
      </c>
      <c r="H18">
        <v>45.355631486809799</v>
      </c>
      <c r="AM18">
        <f t="shared" si="2"/>
        <v>40.593295678192781</v>
      </c>
    </row>
    <row r="19" spans="1:39">
      <c r="A19">
        <v>5100</v>
      </c>
      <c r="B19" s="7">
        <v>198</v>
      </c>
      <c r="C19">
        <v>-11.891528706435</v>
      </c>
      <c r="D19">
        <f t="shared" si="0"/>
        <v>-23.783057412870001</v>
      </c>
      <c r="E19">
        <v>24.642411894771001</v>
      </c>
      <c r="F19">
        <f t="shared" si="3"/>
        <v>0.37082557365339852</v>
      </c>
      <c r="G19">
        <f t="shared" si="1"/>
        <v>221.781707052939</v>
      </c>
      <c r="H19">
        <v>46.111360142503301</v>
      </c>
      <c r="AM19">
        <f t="shared" si="2"/>
        <v>39.9775112768342</v>
      </c>
    </row>
    <row r="20" spans="1:39">
      <c r="A20">
        <v>5400</v>
      </c>
      <c r="B20" s="7">
        <v>226</v>
      </c>
      <c r="C20">
        <v>1.39437714364347</v>
      </c>
      <c r="D20">
        <f t="shared" si="0"/>
        <v>2.78875428728694</v>
      </c>
      <c r="E20">
        <v>24.801060566458801</v>
      </c>
      <c r="F20">
        <f t="shared" si="3"/>
        <v>0.15864867168779995</v>
      </c>
      <c r="G20">
        <f t="shared" si="1"/>
        <v>223.20954509812921</v>
      </c>
      <c r="H20">
        <v>46.468696637145598</v>
      </c>
      <c r="AM20">
        <f t="shared" si="2"/>
        <v>40.240861162106178</v>
      </c>
    </row>
    <row r="21" spans="1:39">
      <c r="A21">
        <v>5700</v>
      </c>
      <c r="B21" s="7">
        <v>229</v>
      </c>
      <c r="C21">
        <v>-0.67352584641577395</v>
      </c>
      <c r="D21">
        <f t="shared" si="0"/>
        <v>-1.3470516928315479</v>
      </c>
      <c r="E21">
        <v>25.593940239277401</v>
      </c>
      <c r="F21">
        <f t="shared" si="3"/>
        <v>0.79287967281860006</v>
      </c>
      <c r="G21">
        <f t="shared" si="1"/>
        <v>230.34546215349661</v>
      </c>
      <c r="H21">
        <v>46.4486023765106</v>
      </c>
      <c r="AF21" t="s">
        <v>13</v>
      </c>
      <c r="AM21">
        <f t="shared" si="2"/>
        <v>41.559213252749608</v>
      </c>
    </row>
    <row r="22" spans="1:39">
      <c r="A22">
        <v>6000</v>
      </c>
      <c r="B22" s="7">
        <v>221</v>
      </c>
      <c r="C22">
        <v>-5.8787647695644498</v>
      </c>
      <c r="D22">
        <f t="shared" si="0"/>
        <v>-11.7575295391289</v>
      </c>
      <c r="E22">
        <v>25.861777944727301</v>
      </c>
      <c r="F22">
        <f t="shared" si="3"/>
        <v>0.26783770544989949</v>
      </c>
      <c r="G22">
        <f t="shared" si="1"/>
        <v>232.7560015025457</v>
      </c>
      <c r="H22">
        <v>46.723653192402402</v>
      </c>
      <c r="AF22" t="s">
        <v>14</v>
      </c>
      <c r="AM22">
        <f t="shared" si="2"/>
        <v>42.005388342414037</v>
      </c>
    </row>
    <row r="23" spans="1:39">
      <c r="A23">
        <v>6300</v>
      </c>
      <c r="B23" s="7">
        <v>207</v>
      </c>
      <c r="C23">
        <v>-10.667456035443999</v>
      </c>
      <c r="D23">
        <f t="shared" si="0"/>
        <v>-21.334912070887999</v>
      </c>
      <c r="E23">
        <v>25.3703872314784</v>
      </c>
      <c r="F23">
        <f t="shared" si="3"/>
        <v>0.49139071324890082</v>
      </c>
      <c r="G23">
        <f t="shared" si="1"/>
        <v>228.33348508330559</v>
      </c>
      <c r="H23">
        <v>47.385480350943403</v>
      </c>
      <c r="AM23">
        <f t="shared" si="2"/>
        <v>41.187130697392853</v>
      </c>
    </row>
    <row r="24" spans="1:39">
      <c r="A24">
        <v>6600</v>
      </c>
      <c r="B24" s="7">
        <v>220</v>
      </c>
      <c r="C24">
        <v>-2.64227051809066</v>
      </c>
      <c r="D24">
        <f t="shared" si="0"/>
        <v>-5.2845410361813201</v>
      </c>
      <c r="E24">
        <v>25.0314372268559</v>
      </c>
      <c r="F24">
        <f t="shared" si="3"/>
        <v>0.33895000462250024</v>
      </c>
      <c r="G24">
        <f t="shared" si="1"/>
        <v>225.2829350417031</v>
      </c>
      <c r="H24">
        <v>47.872401483176603</v>
      </c>
      <c r="AM24">
        <f t="shared" si="2"/>
        <v>40.623538483409469</v>
      </c>
    </row>
    <row r="25" spans="1:39">
      <c r="A25">
        <v>6900</v>
      </c>
      <c r="B25" s="7">
        <v>220</v>
      </c>
      <c r="C25">
        <v>-2.91405260488854</v>
      </c>
      <c r="D25">
        <f t="shared" si="0"/>
        <v>-5.82810520977708</v>
      </c>
      <c r="E25">
        <v>25.091844643801899</v>
      </c>
      <c r="F25">
        <f t="shared" si="3"/>
        <v>6.0407416945999159E-2</v>
      </c>
      <c r="G25">
        <f t="shared" si="1"/>
        <v>225.82660179421708</v>
      </c>
      <c r="H25">
        <v>48.089712820640699</v>
      </c>
      <c r="AF25" t="s">
        <v>15</v>
      </c>
      <c r="AG25" t="s">
        <v>16</v>
      </c>
      <c r="AH25" t="s">
        <v>17</v>
      </c>
      <c r="AM25">
        <f t="shared" si="2"/>
        <v>40.723932259898397</v>
      </c>
    </row>
    <row r="26" spans="1:39">
      <c r="A26">
        <v>7200</v>
      </c>
      <c r="B26" s="7">
        <v>215</v>
      </c>
      <c r="C26">
        <v>-4.7665968843940698</v>
      </c>
      <c r="D26">
        <f t="shared" si="0"/>
        <v>-9.5331937687881396</v>
      </c>
      <c r="E26">
        <v>24.947972002181899</v>
      </c>
      <c r="F26">
        <f t="shared" si="3"/>
        <v>0.1438726416199998</v>
      </c>
      <c r="G26">
        <f t="shared" si="1"/>
        <v>224.53174801963709</v>
      </c>
      <c r="H26">
        <v>48.395699138845302</v>
      </c>
      <c r="AF26">
        <v>2.9244800000000001E-3</v>
      </c>
      <c r="AG26">
        <v>1.51536</v>
      </c>
      <c r="AH26">
        <v>0.85950000000000004</v>
      </c>
      <c r="AM26">
        <f t="shared" si="2"/>
        <v>40.484859027585046</v>
      </c>
    </row>
    <row r="27" spans="1:39">
      <c r="A27">
        <v>7500</v>
      </c>
      <c r="B27" s="7">
        <v>174</v>
      </c>
      <c r="C27">
        <v>-18.945864972470801</v>
      </c>
      <c r="D27">
        <f t="shared" si="0"/>
        <v>-37.891729944941602</v>
      </c>
      <c r="E27">
        <v>23.5434097841088</v>
      </c>
      <c r="F27">
        <f t="shared" si="3"/>
        <v>1.4045622180730994</v>
      </c>
      <c r="G27">
        <f t="shared" si="1"/>
        <v>211.8906880569792</v>
      </c>
      <c r="H27">
        <v>49.370929037252999</v>
      </c>
      <c r="AM27">
        <f t="shared" si="2"/>
        <v>38.157257740499816</v>
      </c>
    </row>
    <row r="28" spans="1:39">
      <c r="A28">
        <v>7800</v>
      </c>
      <c r="B28" s="7">
        <v>120</v>
      </c>
      <c r="C28">
        <v>-30.496476711186101</v>
      </c>
      <c r="D28">
        <f t="shared" si="0"/>
        <v>-60.992953422372203</v>
      </c>
      <c r="E28">
        <v>20.110245928020301</v>
      </c>
      <c r="F28">
        <f t="shared" si="3"/>
        <v>3.4331638560884983</v>
      </c>
      <c r="G28">
        <f t="shared" si="1"/>
        <v>180.99221335218272</v>
      </c>
      <c r="H28">
        <v>51.330723897180199</v>
      </c>
      <c r="AM28">
        <f t="shared" si="2"/>
        <v>32.516486294559336</v>
      </c>
    </row>
    <row r="29" spans="1:39">
      <c r="A29">
        <v>8100</v>
      </c>
      <c r="B29" s="7">
        <v>198</v>
      </c>
      <c r="C29">
        <v>13.978825648366801</v>
      </c>
      <c r="D29">
        <f t="shared" si="0"/>
        <v>27.957651296733601</v>
      </c>
      <c r="E29">
        <v>18.893451859645399</v>
      </c>
      <c r="F29">
        <f t="shared" si="3"/>
        <v>1.2167940683749023</v>
      </c>
      <c r="G29">
        <f t="shared" si="1"/>
        <v>170.0410667368086</v>
      </c>
      <c r="H29">
        <v>51.7971262562993</v>
      </c>
      <c r="AM29">
        <f t="shared" si="2"/>
        <v>30.533810969800459</v>
      </c>
    </row>
    <row r="30" spans="1:39">
      <c r="A30">
        <v>8400</v>
      </c>
      <c r="B30" s="7">
        <v>366</v>
      </c>
      <c r="C30">
        <v>70.870628130033893</v>
      </c>
      <c r="D30">
        <f t="shared" si="0"/>
        <v>141.74125626006779</v>
      </c>
      <c r="E30">
        <v>24.917254892731499</v>
      </c>
      <c r="F30">
        <f t="shared" si="3"/>
        <v>6.0238030330861001</v>
      </c>
      <c r="G30">
        <f t="shared" si="1"/>
        <v>224.2552940345835</v>
      </c>
      <c r="H30">
        <v>48.233346446735297</v>
      </c>
      <c r="AM30">
        <f t="shared" si="2"/>
        <v>40.43383207687593</v>
      </c>
    </row>
    <row r="31" spans="1:39">
      <c r="A31">
        <v>8700</v>
      </c>
      <c r="B31" s="7">
        <v>667</v>
      </c>
      <c r="C31">
        <v>68.490710965552907</v>
      </c>
      <c r="D31">
        <f t="shared" si="0"/>
        <v>136.98142193110581</v>
      </c>
      <c r="E31">
        <v>55.022320805777099</v>
      </c>
      <c r="F31">
        <f t="shared" si="3"/>
        <v>30.1050659130456</v>
      </c>
      <c r="G31">
        <f t="shared" si="1"/>
        <v>495.20088725199389</v>
      </c>
      <c r="H31">
        <v>42.390040118869699</v>
      </c>
      <c r="AM31">
        <f t="shared" si="2"/>
        <v>93.091857955780739</v>
      </c>
    </row>
    <row r="32" spans="1:39">
      <c r="A32">
        <v>9000</v>
      </c>
      <c r="B32" s="7">
        <v>864</v>
      </c>
      <c r="C32">
        <v>57.944805496083497</v>
      </c>
      <c r="D32">
        <f t="shared" si="0"/>
        <v>115.88961099216699</v>
      </c>
      <c r="E32">
        <v>79.652226097089397</v>
      </c>
      <c r="F32">
        <f t="shared" si="3"/>
        <v>24.629905291312298</v>
      </c>
      <c r="G32">
        <f t="shared" si="1"/>
        <v>716.87003487380457</v>
      </c>
      <c r="H32">
        <v>37.418591583619303</v>
      </c>
      <c r="AF32" s="1" t="s">
        <v>222</v>
      </c>
      <c r="AM32">
        <f t="shared" si="2"/>
        <v>140.11559379288073</v>
      </c>
    </row>
    <row r="33" spans="1:39">
      <c r="A33">
        <v>9300</v>
      </c>
      <c r="B33" s="7">
        <v>847</v>
      </c>
      <c r="C33">
        <v>26.5632307664801</v>
      </c>
      <c r="D33">
        <f t="shared" si="0"/>
        <v>53.126461532960199</v>
      </c>
      <c r="E33">
        <v>88.205650337228306</v>
      </c>
      <c r="F33">
        <f t="shared" si="3"/>
        <v>8.5534242401389093</v>
      </c>
      <c r="G33">
        <f t="shared" si="1"/>
        <v>793.8508530350548</v>
      </c>
      <c r="H33">
        <v>33.947225798636303</v>
      </c>
      <c r="AM33">
        <f t="shared" si="2"/>
        <v>157.27596106979573</v>
      </c>
    </row>
    <row r="34" spans="1:39">
      <c r="A34">
        <v>9600</v>
      </c>
      <c r="B34" s="7">
        <v>836</v>
      </c>
      <c r="C34">
        <v>3.17952918570737</v>
      </c>
      <c r="D34">
        <f t="shared" si="0"/>
        <v>6.35905837141474</v>
      </c>
      <c r="E34">
        <v>92.179500507613895</v>
      </c>
      <c r="F34">
        <f t="shared" si="3"/>
        <v>3.9738501703855889</v>
      </c>
      <c r="G34">
        <f t="shared" si="1"/>
        <v>829.61550456852501</v>
      </c>
      <c r="H34">
        <v>32.849093045535199</v>
      </c>
      <c r="AE34" t="s">
        <v>233</v>
      </c>
      <c r="AG34">
        <v>40.605899999999998</v>
      </c>
      <c r="AM34">
        <f t="shared" si="2"/>
        <v>165.39411083581669</v>
      </c>
    </row>
    <row r="35" spans="1:39">
      <c r="A35">
        <v>9900</v>
      </c>
      <c r="B35" s="7">
        <v>787</v>
      </c>
      <c r="C35">
        <v>-27.325184111517299</v>
      </c>
      <c r="D35">
        <f t="shared" si="0"/>
        <v>-54.650368223034597</v>
      </c>
      <c r="E35">
        <v>93.513948338339006</v>
      </c>
      <c r="F35">
        <f t="shared" si="3"/>
        <v>1.3344478307251109</v>
      </c>
      <c r="G35">
        <f t="shared" si="1"/>
        <v>841.62553504505104</v>
      </c>
      <c r="H35">
        <v>33.874320241864503</v>
      </c>
      <c r="AM35">
        <f t="shared" si="2"/>
        <v>168.14096063898748</v>
      </c>
    </row>
    <row r="36" spans="1:39">
      <c r="A36">
        <v>10200</v>
      </c>
      <c r="B36" s="7">
        <v>837</v>
      </c>
      <c r="C36">
        <v>-5.9672112269891597</v>
      </c>
      <c r="D36">
        <f t="shared" si="0"/>
        <v>-11.934422453978319</v>
      </c>
      <c r="E36">
        <v>94.322770308454096</v>
      </c>
      <c r="F36">
        <f t="shared" si="3"/>
        <v>0.80882197011509049</v>
      </c>
      <c r="G36">
        <f t="shared" si="1"/>
        <v>848.90493277608687</v>
      </c>
      <c r="H36">
        <v>35.113299366464403</v>
      </c>
      <c r="AM36">
        <f t="shared" si="2"/>
        <v>169.81092300750427</v>
      </c>
    </row>
    <row r="37" spans="1:39">
      <c r="A37">
        <v>10500</v>
      </c>
      <c r="B37" s="7">
        <v>843</v>
      </c>
      <c r="C37">
        <v>-9.4919617626377502</v>
      </c>
      <c r="D37">
        <f t="shared" si="0"/>
        <v>-18.9839235252755</v>
      </c>
      <c r="E37">
        <v>95.772795244337502</v>
      </c>
      <c r="F37">
        <f t="shared" si="3"/>
        <v>1.4500249358834054</v>
      </c>
      <c r="G37">
        <f t="shared" si="1"/>
        <v>861.95515719903756</v>
      </c>
      <c r="H37">
        <v>35.726142874941303</v>
      </c>
      <c r="AM37">
        <f t="shared" si="2"/>
        <v>172.81434614231148</v>
      </c>
    </row>
    <row r="38" spans="1:39">
      <c r="A38">
        <v>10800</v>
      </c>
      <c r="B38" s="7">
        <v>840</v>
      </c>
      <c r="C38">
        <v>-15.043842114461899</v>
      </c>
      <c r="D38">
        <f t="shared" si="0"/>
        <v>-30.087684228923798</v>
      </c>
      <c r="E38">
        <v>96.673177262737397</v>
      </c>
      <c r="F38">
        <f t="shared" si="3"/>
        <v>0.9003820183998954</v>
      </c>
      <c r="G38">
        <f t="shared" si="1"/>
        <v>870.05859536463663</v>
      </c>
      <c r="H38">
        <v>36.696878566003399</v>
      </c>
      <c r="AM38">
        <f t="shared" si="2"/>
        <v>174.68548799725914</v>
      </c>
    </row>
    <row r="39" spans="1:39">
      <c r="A39">
        <v>11100</v>
      </c>
      <c r="B39" s="7">
        <v>857</v>
      </c>
      <c r="C39">
        <v>-9.9178046531456392</v>
      </c>
      <c r="D39">
        <f t="shared" si="0"/>
        <v>-19.835609306291278</v>
      </c>
      <c r="E39">
        <v>97.422786076682698</v>
      </c>
      <c r="F39">
        <f t="shared" si="3"/>
        <v>0.74960881394530077</v>
      </c>
      <c r="G39">
        <f t="shared" si="1"/>
        <v>876.80507469014424</v>
      </c>
      <c r="H39">
        <v>37.655321730931398</v>
      </c>
      <c r="AM39">
        <f t="shared" si="2"/>
        <v>176.24691548286202</v>
      </c>
    </row>
    <row r="40" spans="1:39">
      <c r="A40">
        <v>11400</v>
      </c>
      <c r="B40" s="7">
        <v>867</v>
      </c>
      <c r="C40">
        <v>-8.9416989869006205</v>
      </c>
      <c r="D40">
        <f t="shared" si="0"/>
        <v>-17.883397973801241</v>
      </c>
      <c r="E40">
        <v>98.316938385726104</v>
      </c>
      <c r="F40">
        <f t="shared" si="3"/>
        <v>0.89415230904340604</v>
      </c>
      <c r="G40">
        <f t="shared" si="1"/>
        <v>884.85244547153491</v>
      </c>
      <c r="H40">
        <v>38.387014559590298</v>
      </c>
      <c r="AM40">
        <f t="shared" si="2"/>
        <v>178.11372391021195</v>
      </c>
    </row>
    <row r="41" spans="1:39">
      <c r="A41">
        <v>11700</v>
      </c>
      <c r="B41" s="7">
        <v>852</v>
      </c>
      <c r="C41">
        <v>-18.1306756818487</v>
      </c>
      <c r="D41">
        <f t="shared" si="0"/>
        <v>-36.261351363697401</v>
      </c>
      <c r="E41">
        <v>98.692351703917296</v>
      </c>
      <c r="F41">
        <f t="shared" si="3"/>
        <v>0.3754133181911925</v>
      </c>
      <c r="G41">
        <f t="shared" si="1"/>
        <v>888.2311653352557</v>
      </c>
      <c r="H41">
        <v>39.464027722537899</v>
      </c>
      <c r="AM41">
        <f t="shared" si="2"/>
        <v>178.89890451748539</v>
      </c>
    </row>
    <row r="42" spans="1:39">
      <c r="A42">
        <v>12000</v>
      </c>
      <c r="B42" s="7">
        <v>849</v>
      </c>
      <c r="C42">
        <v>-18.591909680004299</v>
      </c>
      <c r="D42">
        <f t="shared" si="0"/>
        <v>-37.183819360008599</v>
      </c>
      <c r="E42">
        <v>98.461476529078695</v>
      </c>
      <c r="F42">
        <f t="shared" si="3"/>
        <v>0.23087517483860154</v>
      </c>
      <c r="G42">
        <f t="shared" si="1"/>
        <v>886.15328876170827</v>
      </c>
      <c r="H42">
        <v>40.891592844675699</v>
      </c>
      <c r="AM42">
        <f t="shared" si="2"/>
        <v>178.41592925251481</v>
      </c>
    </row>
    <row r="43" spans="1:39">
      <c r="A43">
        <v>12300</v>
      </c>
      <c r="B43" s="7">
        <v>839</v>
      </c>
      <c r="C43">
        <v>-20.985690565389099</v>
      </c>
      <c r="D43">
        <f t="shared" si="0"/>
        <v>-41.971381130778198</v>
      </c>
      <c r="E43">
        <v>97.882399981344093</v>
      </c>
      <c r="F43">
        <f t="shared" si="3"/>
        <v>0.57907654773460138</v>
      </c>
      <c r="G43">
        <f t="shared" si="1"/>
        <v>880.94159983209681</v>
      </c>
      <c r="H43">
        <v>42.433619183573597</v>
      </c>
      <c r="AM43">
        <f t="shared" si="2"/>
        <v>177.20591189569743</v>
      </c>
    </row>
    <row r="44" spans="1:39">
      <c r="A44">
        <v>12600</v>
      </c>
      <c r="B44" s="7">
        <v>839</v>
      </c>
      <c r="C44">
        <v>-17.621065880215301</v>
      </c>
      <c r="D44">
        <f t="shared" si="0"/>
        <v>-35.242131760430603</v>
      </c>
      <c r="E44">
        <v>97.134724246758694</v>
      </c>
      <c r="F44">
        <f t="shared" si="3"/>
        <v>0.74767573458539971</v>
      </c>
      <c r="G44">
        <f t="shared" si="1"/>
        <v>874.2125182208282</v>
      </c>
      <c r="H44">
        <v>43.922453786443</v>
      </c>
      <c r="AM44">
        <f t="shared" si="2"/>
        <v>175.64649681854243</v>
      </c>
    </row>
    <row r="45" spans="1:39">
      <c r="A45">
        <v>12900</v>
      </c>
      <c r="B45" s="7">
        <v>845</v>
      </c>
      <c r="C45">
        <v>-12.1842314616847</v>
      </c>
      <c r="D45">
        <f t="shared" si="0"/>
        <v>-24.3684629233694</v>
      </c>
      <c r="E45">
        <v>96.593225692799606</v>
      </c>
      <c r="F45">
        <f t="shared" si="3"/>
        <v>0.5414985539590873</v>
      </c>
      <c r="G45">
        <f t="shared" si="1"/>
        <v>869.33903123519644</v>
      </c>
      <c r="H45">
        <v>45.064708719724599</v>
      </c>
      <c r="AM45">
        <f t="shared" si="2"/>
        <v>174.51914366068081</v>
      </c>
    </row>
    <row r="46" spans="1:39">
      <c r="A46">
        <v>13200</v>
      </c>
      <c r="B46" s="7">
        <v>839</v>
      </c>
      <c r="C46">
        <v>-12.952568541866</v>
      </c>
      <c r="D46">
        <f t="shared" si="0"/>
        <v>-25.905137083732001</v>
      </c>
      <c r="E46">
        <v>96.097398910418406</v>
      </c>
      <c r="F46">
        <f t="shared" si="3"/>
        <v>0.49582678238120081</v>
      </c>
      <c r="G46">
        <f t="shared" si="1"/>
        <v>864.87659019376565</v>
      </c>
      <c r="H46">
        <v>46.042233297935603</v>
      </c>
      <c r="AM46">
        <f t="shared" si="2"/>
        <v>173.48837933989455</v>
      </c>
    </row>
    <row r="47" spans="1:39">
      <c r="A47">
        <v>13500</v>
      </c>
      <c r="B47" s="7">
        <v>851</v>
      </c>
      <c r="C47">
        <v>-5.5758223859921001</v>
      </c>
      <c r="D47">
        <f t="shared" si="0"/>
        <v>-11.1516447719842</v>
      </c>
      <c r="E47">
        <v>95.791398935783107</v>
      </c>
      <c r="F47">
        <f t="shared" si="3"/>
        <v>0.3059999746352986</v>
      </c>
      <c r="G47">
        <f t="shared" si="1"/>
        <v>862.12259042204801</v>
      </c>
      <c r="H47">
        <v>46.741900616238802</v>
      </c>
      <c r="AM47">
        <f t="shared" si="2"/>
        <v>172.85295969739852</v>
      </c>
    </row>
    <row r="48" spans="1:39">
      <c r="A48">
        <v>13800</v>
      </c>
      <c r="B48" s="7">
        <v>874</v>
      </c>
      <c r="C48">
        <v>4.02146766882933</v>
      </c>
      <c r="D48">
        <f t="shared" si="0"/>
        <v>8.0429353376586601</v>
      </c>
      <c r="E48">
        <v>96.214135399103299</v>
      </c>
      <c r="F48">
        <f t="shared" si="3"/>
        <v>0.42273646332019155</v>
      </c>
      <c r="G48">
        <f t="shared" si="1"/>
        <v>865.92721859192966</v>
      </c>
      <c r="H48">
        <v>46.7765916493478</v>
      </c>
      <c r="AM48">
        <f t="shared" si="2"/>
        <v>173.73093105825905</v>
      </c>
    </row>
    <row r="49" spans="1:39">
      <c r="A49">
        <v>14100</v>
      </c>
      <c r="B49" s="7">
        <v>864</v>
      </c>
      <c r="C49">
        <v>-3.2340875126543298</v>
      </c>
      <c r="D49">
        <f t="shared" si="0"/>
        <v>-6.4681750253086596</v>
      </c>
      <c r="E49">
        <v>96.715481508052406</v>
      </c>
      <c r="F49">
        <f t="shared" si="3"/>
        <v>0.50134610894910736</v>
      </c>
      <c r="G49">
        <f t="shared" si="1"/>
        <v>870.4393335724717</v>
      </c>
      <c r="H49">
        <v>46.765211062598098</v>
      </c>
      <c r="AM49">
        <f t="shared" si="2"/>
        <v>174.77351980092658</v>
      </c>
    </row>
    <row r="50" spans="1:39">
      <c r="A50">
        <v>14400</v>
      </c>
      <c r="B50" s="7">
        <v>865</v>
      </c>
      <c r="C50">
        <v>-3.4210623231444202</v>
      </c>
      <c r="D50">
        <f t="shared" si="0"/>
        <v>-6.8421246462888403</v>
      </c>
      <c r="E50">
        <v>96.868077542923203</v>
      </c>
      <c r="F50">
        <f t="shared" si="3"/>
        <v>0.15259603487079687</v>
      </c>
      <c r="G50">
        <f t="shared" si="1"/>
        <v>871.8126978863088</v>
      </c>
      <c r="H50">
        <v>47.024356432020099</v>
      </c>
      <c r="AM50">
        <f t="shared" si="2"/>
        <v>175.09114711180243</v>
      </c>
    </row>
    <row r="51" spans="1:39">
      <c r="A51">
        <v>14700</v>
      </c>
      <c r="B51" s="7">
        <v>856</v>
      </c>
      <c r="C51">
        <v>-7.4804480036257601</v>
      </c>
      <c r="D51">
        <f t="shared" si="0"/>
        <v>-14.96089600725152</v>
      </c>
      <c r="E51">
        <v>96.770218326402002</v>
      </c>
      <c r="F51">
        <f t="shared" si="3"/>
        <v>9.7859216521200665E-2</v>
      </c>
      <c r="G51">
        <f t="shared" si="1"/>
        <v>870.93196493761798</v>
      </c>
      <c r="H51">
        <v>47.458450433847702</v>
      </c>
      <c r="AM51">
        <f t="shared" si="2"/>
        <v>174.88743834421405</v>
      </c>
    </row>
    <row r="52" spans="1:39">
      <c r="A52">
        <v>15000</v>
      </c>
      <c r="B52" s="7">
        <v>860</v>
      </c>
      <c r="C52">
        <v>-4.5569635990521302</v>
      </c>
      <c r="D52">
        <f t="shared" si="0"/>
        <v>-9.1139271981042604</v>
      </c>
      <c r="E52">
        <v>96.564956532855604</v>
      </c>
      <c r="F52">
        <f t="shared" si="3"/>
        <v>0.20526179354639851</v>
      </c>
      <c r="G52">
        <f t="shared" si="1"/>
        <v>869.08460879570043</v>
      </c>
      <c r="H52">
        <v>47.918146031539202</v>
      </c>
      <c r="AM52">
        <f t="shared" si="2"/>
        <v>174.46033681870881</v>
      </c>
    </row>
    <row r="53" spans="1:39">
      <c r="A53">
        <v>15300</v>
      </c>
      <c r="B53" s="7">
        <v>934</v>
      </c>
      <c r="C53">
        <v>26.126433865816299</v>
      </c>
      <c r="D53">
        <f t="shared" si="0"/>
        <v>52.252867731632598</v>
      </c>
      <c r="E53">
        <v>97.968177724799503</v>
      </c>
      <c r="F53">
        <f t="shared" si="3"/>
        <v>1.4032211919438993</v>
      </c>
      <c r="G53">
        <f t="shared" si="1"/>
        <v>881.71359952319551</v>
      </c>
      <c r="H53">
        <v>46.994788145938699</v>
      </c>
      <c r="AM53">
        <f t="shared" si="2"/>
        <v>177.38502621150175</v>
      </c>
    </row>
    <row r="54" spans="1:39">
      <c r="A54">
        <v>15600</v>
      </c>
      <c r="B54" s="7">
        <v>873</v>
      </c>
      <c r="C54">
        <v>-9.6643692810249409</v>
      </c>
      <c r="D54">
        <f t="shared" si="0"/>
        <v>-19.328738562049882</v>
      </c>
      <c r="E54">
        <v>99.144464852599</v>
      </c>
      <c r="F54">
        <f t="shared" si="3"/>
        <v>1.1762871277994975</v>
      </c>
      <c r="G54">
        <f t="shared" si="1"/>
        <v>892.30018367339096</v>
      </c>
      <c r="H54">
        <v>46.446598905448802</v>
      </c>
      <c r="AM54">
        <f t="shared" si="2"/>
        <v>179.84559771848734</v>
      </c>
    </row>
    <row r="55" spans="1:39">
      <c r="A55">
        <v>15900</v>
      </c>
      <c r="B55" s="7">
        <v>887</v>
      </c>
      <c r="C55">
        <v>-2.435428634724</v>
      </c>
      <c r="D55">
        <f t="shared" si="0"/>
        <v>-4.8708572694479999</v>
      </c>
      <c r="E55">
        <v>99.093232078545398</v>
      </c>
      <c r="F55">
        <f t="shared" si="3"/>
        <v>5.123277405360227E-2</v>
      </c>
      <c r="G55">
        <f t="shared" si="1"/>
        <v>891.83908870690857</v>
      </c>
      <c r="H55">
        <v>46.897776761250597</v>
      </c>
      <c r="AM55">
        <f t="shared" si="2"/>
        <v>179.73825982188424</v>
      </c>
    </row>
    <row r="56" spans="1:39">
      <c r="A56">
        <v>16200</v>
      </c>
      <c r="B56" s="7">
        <v>852</v>
      </c>
      <c r="C56">
        <v>-17.542378188817299</v>
      </c>
      <c r="D56">
        <f t="shared" si="0"/>
        <v>-35.084756377634598</v>
      </c>
      <c r="E56">
        <v>98.561722885785301</v>
      </c>
      <c r="F56">
        <f t="shared" si="3"/>
        <v>0.53150919276009745</v>
      </c>
      <c r="G56">
        <f t="shared" si="1"/>
        <v>887.05550597206775</v>
      </c>
      <c r="H56">
        <v>47.712072740014797</v>
      </c>
      <c r="AM56">
        <f t="shared" si="2"/>
        <v>178.62559956060707</v>
      </c>
    </row>
    <row r="57" spans="1:39">
      <c r="A57">
        <v>16500</v>
      </c>
      <c r="B57" s="7">
        <v>831</v>
      </c>
      <c r="C57">
        <v>-21.1504665454978</v>
      </c>
      <c r="D57">
        <f t="shared" si="0"/>
        <v>-42.300933090995599</v>
      </c>
      <c r="E57">
        <v>97.030250564224104</v>
      </c>
      <c r="F57">
        <f t="shared" si="3"/>
        <v>1.5314723215611963</v>
      </c>
      <c r="G57">
        <f t="shared" si="1"/>
        <v>873.272255078017</v>
      </c>
      <c r="H57">
        <v>49.219706462824398</v>
      </c>
      <c r="AM57">
        <f t="shared" si="2"/>
        <v>175.42885812217651</v>
      </c>
    </row>
    <row r="58" spans="1:39">
      <c r="A58">
        <v>16800</v>
      </c>
      <c r="B58" s="7">
        <v>807</v>
      </c>
      <c r="C58">
        <v>-23.805478701105599</v>
      </c>
      <c r="D58">
        <f t="shared" si="0"/>
        <v>-47.610957402211199</v>
      </c>
      <c r="E58">
        <v>94.953771360787499</v>
      </c>
      <c r="F58">
        <f t="shared" si="3"/>
        <v>2.0764792034366053</v>
      </c>
      <c r="G58">
        <f t="shared" si="1"/>
        <v>854.58394224708752</v>
      </c>
      <c r="H58">
        <v>50.966476040410399</v>
      </c>
      <c r="AM58">
        <f t="shared" si="2"/>
        <v>171.11639822029861</v>
      </c>
    </row>
    <row r="59" spans="1:39">
      <c r="A59">
        <v>17100</v>
      </c>
      <c r="B59" s="7">
        <v>889</v>
      </c>
      <c r="C59">
        <v>18.639628299778298</v>
      </c>
      <c r="D59">
        <f t="shared" si="0"/>
        <v>37.279256599556597</v>
      </c>
      <c r="E59">
        <v>94.632184952812807</v>
      </c>
      <c r="F59">
        <f t="shared" si="3"/>
        <v>0.32158640797469218</v>
      </c>
      <c r="G59">
        <f t="shared" si="1"/>
        <v>851.68966457531531</v>
      </c>
      <c r="H59">
        <v>51.050453947733402</v>
      </c>
      <c r="AM59">
        <f t="shared" si="2"/>
        <v>170.45077856453074</v>
      </c>
    </row>
    <row r="60" spans="1:39">
      <c r="A60">
        <v>17400</v>
      </c>
      <c r="B60" s="7">
        <v>889</v>
      </c>
      <c r="C60">
        <v>12.4948915728766</v>
      </c>
      <c r="D60">
        <f t="shared" si="0"/>
        <v>24.989783145753201</v>
      </c>
      <c r="E60">
        <v>95.997942465464405</v>
      </c>
      <c r="F60">
        <f t="shared" si="3"/>
        <v>1.3657575126515979</v>
      </c>
      <c r="G60">
        <f t="shared" si="1"/>
        <v>863.98148218917959</v>
      </c>
      <c r="H60">
        <v>49.853788741621898</v>
      </c>
      <c r="AM60">
        <f t="shared" si="2"/>
        <v>173.28179448087585</v>
      </c>
    </row>
    <row r="61" spans="1:39">
      <c r="A61">
        <v>17700</v>
      </c>
      <c r="B61" s="7">
        <v>855</v>
      </c>
      <c r="C61">
        <v>-5.9105127739057499</v>
      </c>
      <c r="D61">
        <f t="shared" si="0"/>
        <v>-11.8210255478115</v>
      </c>
      <c r="E61">
        <v>96.310388861155701</v>
      </c>
      <c r="F61">
        <f t="shared" si="3"/>
        <v>0.31244639569129617</v>
      </c>
      <c r="G61">
        <f t="shared" si="1"/>
        <v>866.79349975040134</v>
      </c>
      <c r="H61">
        <v>49.646475386014501</v>
      </c>
      <c r="AM61">
        <f t="shared" si="2"/>
        <v>173.93098368788662</v>
      </c>
    </row>
    <row r="62" spans="1:39">
      <c r="A62">
        <v>18000</v>
      </c>
      <c r="B62" s="7">
        <v>848</v>
      </c>
      <c r="C62">
        <v>-6.8413814069129604</v>
      </c>
      <c r="D62">
        <f t="shared" si="0"/>
        <v>-13.682762813825921</v>
      </c>
      <c r="E62">
        <v>95.739392726344306</v>
      </c>
      <c r="F62">
        <f t="shared" si="3"/>
        <v>0.570996134811395</v>
      </c>
      <c r="G62">
        <f t="shared" si="1"/>
        <v>861.6545345370987</v>
      </c>
      <c r="H62">
        <v>50.143924814965999</v>
      </c>
      <c r="AM62">
        <f t="shared" si="2"/>
        <v>172.74502143536378</v>
      </c>
    </row>
    <row r="63" spans="1:39">
      <c r="A63">
        <v>18300</v>
      </c>
      <c r="B63" s="7">
        <v>853</v>
      </c>
      <c r="C63">
        <v>-2.27112793964851</v>
      </c>
      <c r="D63">
        <f t="shared" si="0"/>
        <v>-4.54225587929702</v>
      </c>
      <c r="E63">
        <v>95.279320336505293</v>
      </c>
      <c r="F63">
        <f t="shared" si="3"/>
        <v>0.46007238983901289</v>
      </c>
      <c r="G63">
        <f t="shared" si="1"/>
        <v>857.51388302854764</v>
      </c>
      <c r="H63">
        <v>50.485447608927601</v>
      </c>
      <c r="AM63">
        <f t="shared" si="2"/>
        <v>171.7908357127823</v>
      </c>
    </row>
    <row r="64" spans="1:39">
      <c r="A64">
        <v>18600</v>
      </c>
      <c r="B64" s="7">
        <v>845</v>
      </c>
      <c r="C64">
        <v>-4.4416299930429401</v>
      </c>
      <c r="D64">
        <f t="shared" si="0"/>
        <v>-8.8832599860858803</v>
      </c>
      <c r="E64">
        <v>94.872858671295305</v>
      </c>
      <c r="F64">
        <f t="shared" si="3"/>
        <v>0.40646166520998861</v>
      </c>
      <c r="G64">
        <f t="shared" si="1"/>
        <v>853.8557280416577</v>
      </c>
      <c r="H64">
        <v>50.751858037701197</v>
      </c>
      <c r="AM64">
        <f t="shared" si="2"/>
        <v>170.94886815824754</v>
      </c>
    </row>
    <row r="65" spans="1:39">
      <c r="A65">
        <v>18900</v>
      </c>
      <c r="B65" s="7">
        <v>847</v>
      </c>
      <c r="C65">
        <v>-1.61315573446587</v>
      </c>
      <c r="D65">
        <f t="shared" si="0"/>
        <v>-3.22631146893174</v>
      </c>
      <c r="E65">
        <v>94.466519187867306</v>
      </c>
      <c r="F65">
        <f t="shared" si="3"/>
        <v>0.40633948342799897</v>
      </c>
      <c r="G65">
        <f t="shared" si="1"/>
        <v>850.19867269080578</v>
      </c>
      <c r="H65">
        <v>50.979344597065399</v>
      </c>
      <c r="AM65">
        <f t="shared" si="2"/>
        <v>170.10811957529265</v>
      </c>
    </row>
    <row r="66" spans="1:39">
      <c r="A66">
        <v>19200</v>
      </c>
      <c r="B66" s="7">
        <v>839</v>
      </c>
      <c r="C66">
        <v>-3.7407434077259198</v>
      </c>
      <c r="D66">
        <f t="shared" si="0"/>
        <v>-7.4814868154518397</v>
      </c>
      <c r="E66">
        <v>94.0505068984952</v>
      </c>
      <c r="F66">
        <f t="shared" si="3"/>
        <v>0.41601228937210522</v>
      </c>
      <c r="G66">
        <f t="shared" si="1"/>
        <v>846.4545620864568</v>
      </c>
      <c r="H66">
        <v>51.192948707831299</v>
      </c>
      <c r="AM66">
        <f t="shared" si="2"/>
        <v>169.24835767982466</v>
      </c>
    </row>
    <row r="67" spans="1:39">
      <c r="A67">
        <v>19500</v>
      </c>
      <c r="B67" s="7">
        <v>835</v>
      </c>
      <c r="C67">
        <v>-3.34913574833599</v>
      </c>
      <c r="D67">
        <f t="shared" ref="D67:D102" si="4">$K$3*C67</f>
        <v>-6.6982714966719801</v>
      </c>
      <c r="E67">
        <v>93.519063399778005</v>
      </c>
      <c r="F67">
        <f t="shared" si="3"/>
        <v>0.53144349871719498</v>
      </c>
      <c r="G67">
        <f t="shared" ref="G67:G102" si="5">$J$3*E67</f>
        <v>841.67157059800206</v>
      </c>
      <c r="H67">
        <v>51.467144965649503</v>
      </c>
      <c r="AM67">
        <f t="shared" ref="AM67:AM102" si="6">$AF$26*E67^2+$AG$26*E67+$AH$26</f>
        <v>168.15150960565086</v>
      </c>
    </row>
    <row r="68" spans="1:39">
      <c r="A68">
        <v>19800</v>
      </c>
      <c r="B68" s="7">
        <v>837</v>
      </c>
      <c r="C68">
        <v>-0.50741442469028497</v>
      </c>
      <c r="D68">
        <f t="shared" si="4"/>
        <v>-1.0148288493805699</v>
      </c>
      <c r="E68">
        <v>93.109798265708605</v>
      </c>
      <c r="F68">
        <f t="shared" ref="F68:F102" si="7">ABS(E68-E67)</f>
        <v>0.40926513406940046</v>
      </c>
      <c r="G68">
        <f t="shared" si="5"/>
        <v>837.98818439137744</v>
      </c>
      <c r="H68">
        <v>51.609172467085699</v>
      </c>
      <c r="AM68">
        <f t="shared" si="6"/>
        <v>167.3079518032288</v>
      </c>
    </row>
    <row r="69" spans="1:39">
      <c r="A69">
        <v>20100</v>
      </c>
      <c r="B69" s="7">
        <v>834</v>
      </c>
      <c r="C69">
        <v>-0.64699841016693105</v>
      </c>
      <c r="D69">
        <f t="shared" si="4"/>
        <v>-1.2939968203338621</v>
      </c>
      <c r="E69">
        <v>92.807530151582299</v>
      </c>
      <c r="F69">
        <f t="shared" si="7"/>
        <v>0.30226811412630639</v>
      </c>
      <c r="G69">
        <f t="shared" si="5"/>
        <v>835.26777136424073</v>
      </c>
      <c r="H69">
        <v>51.654390523868301</v>
      </c>
      <c r="AM69">
        <f t="shared" si="6"/>
        <v>166.68556014147009</v>
      </c>
    </row>
    <row r="70" spans="1:39">
      <c r="A70">
        <v>20400</v>
      </c>
      <c r="B70" s="7">
        <v>847</v>
      </c>
      <c r="C70">
        <v>5.7733708216982604</v>
      </c>
      <c r="D70">
        <f t="shared" si="4"/>
        <v>11.546741643396521</v>
      </c>
      <c r="E70">
        <v>92.825153003545097</v>
      </c>
      <c r="F70">
        <f t="shared" si="7"/>
        <v>1.7622851962798336E-2</v>
      </c>
      <c r="G70">
        <f t="shared" si="5"/>
        <v>835.42637703190587</v>
      </c>
      <c r="H70">
        <v>51.4375285690775</v>
      </c>
      <c r="AM70">
        <f t="shared" si="6"/>
        <v>166.72183218389122</v>
      </c>
    </row>
    <row r="71" spans="1:39">
      <c r="A71">
        <v>20700</v>
      </c>
      <c r="B71" s="7">
        <v>889</v>
      </c>
      <c r="C71">
        <v>21.484705226265199</v>
      </c>
      <c r="D71">
        <f t="shared" si="4"/>
        <v>42.969410452530397</v>
      </c>
      <c r="E71">
        <v>94.000179232650595</v>
      </c>
      <c r="F71">
        <f t="shared" si="7"/>
        <v>1.175026229105498</v>
      </c>
      <c r="G71">
        <f t="shared" si="5"/>
        <v>846.00161309385533</v>
      </c>
      <c r="H71">
        <v>50.332264367926399</v>
      </c>
      <c r="AM71">
        <f t="shared" si="6"/>
        <v>169.14441542459613</v>
      </c>
    </row>
    <row r="72" spans="1:39">
      <c r="A72">
        <v>21000</v>
      </c>
      <c r="B72" s="7">
        <v>864</v>
      </c>
      <c r="C72">
        <v>3.7307259588504902</v>
      </c>
      <c r="D72">
        <f t="shared" si="4"/>
        <v>7.4614519177009804</v>
      </c>
      <c r="E72">
        <v>95.167944687753305</v>
      </c>
      <c r="F72">
        <f t="shared" si="7"/>
        <v>1.1677654551027103</v>
      </c>
      <c r="G72">
        <f t="shared" si="5"/>
        <v>856.51150218977978</v>
      </c>
      <c r="H72">
        <v>49.398037625597098</v>
      </c>
      <c r="AM72">
        <f t="shared" si="6"/>
        <v>171.56002981549884</v>
      </c>
    </row>
    <row r="73" spans="1:39">
      <c r="A73">
        <v>21300</v>
      </c>
      <c r="B73" s="7">
        <v>873</v>
      </c>
      <c r="C73">
        <v>5.7205561477067404</v>
      </c>
      <c r="D73">
        <f t="shared" si="4"/>
        <v>11.441112295413481</v>
      </c>
      <c r="E73">
        <v>95.725556079873797</v>
      </c>
      <c r="F73">
        <f t="shared" si="7"/>
        <v>0.55761139212049216</v>
      </c>
      <c r="G73">
        <f t="shared" si="5"/>
        <v>861.53000471886412</v>
      </c>
      <c r="H73">
        <v>49.025195071296501</v>
      </c>
      <c r="AM73">
        <f t="shared" si="6"/>
        <v>172.71630630640556</v>
      </c>
    </row>
    <row r="74" spans="1:39">
      <c r="A74">
        <v>21600</v>
      </c>
      <c r="B74" s="7">
        <v>860</v>
      </c>
      <c r="C74">
        <v>-2.1540007054360899</v>
      </c>
      <c r="D74">
        <f t="shared" si="4"/>
        <v>-4.3080014108721798</v>
      </c>
      <c r="E74">
        <v>96.031089954980203</v>
      </c>
      <c r="F74">
        <f t="shared" si="7"/>
        <v>0.30553387510640562</v>
      </c>
      <c r="G74">
        <f t="shared" si="5"/>
        <v>864.27980959482181</v>
      </c>
      <c r="H74">
        <v>48.9075129157604</v>
      </c>
      <c r="AM74">
        <f t="shared" si="6"/>
        <v>173.35063999563397</v>
      </c>
    </row>
    <row r="75" spans="1:39">
      <c r="A75">
        <v>21900</v>
      </c>
      <c r="B75" s="7">
        <v>862</v>
      </c>
      <c r="C75">
        <v>-1.16167948828654</v>
      </c>
      <c r="D75">
        <f t="shared" si="4"/>
        <v>-2.32335897657308</v>
      </c>
      <c r="E75">
        <v>96.032726390754107</v>
      </c>
      <c r="F75">
        <f t="shared" si="7"/>
        <v>1.6364357739035995E-3</v>
      </c>
      <c r="G75">
        <f t="shared" si="5"/>
        <v>864.29453751678693</v>
      </c>
      <c r="H75">
        <v>49.033719816868903</v>
      </c>
      <c r="AM75">
        <f t="shared" si="6"/>
        <v>173.35403894930457</v>
      </c>
    </row>
    <row r="76" spans="1:39">
      <c r="A76">
        <v>22200</v>
      </c>
      <c r="B76" s="7">
        <v>860</v>
      </c>
      <c r="C76">
        <v>-2.0847089465733601</v>
      </c>
      <c r="D76">
        <f t="shared" si="4"/>
        <v>-4.1694178931467203</v>
      </c>
      <c r="E76">
        <v>96.015641872257305</v>
      </c>
      <c r="F76">
        <f t="shared" si="7"/>
        <v>1.7084518496801593E-2</v>
      </c>
      <c r="G76">
        <f t="shared" si="5"/>
        <v>864.14077685031577</v>
      </c>
      <c r="H76">
        <v>49.162286510229599</v>
      </c>
      <c r="AG76" s="11"/>
      <c r="AH76" s="11"/>
      <c r="AM76">
        <f t="shared" si="6"/>
        <v>173.31855437684618</v>
      </c>
    </row>
    <row r="77" spans="1:39">
      <c r="A77">
        <v>22500</v>
      </c>
      <c r="B77" s="7">
        <v>855</v>
      </c>
      <c r="C77">
        <v>-3.8294810312649799</v>
      </c>
      <c r="D77">
        <f t="shared" si="4"/>
        <v>-7.6589620625299597</v>
      </c>
      <c r="E77">
        <v>95.847841490255902</v>
      </c>
      <c r="F77">
        <f t="shared" si="7"/>
        <v>0.16780038200140268</v>
      </c>
      <c r="G77">
        <f t="shared" si="5"/>
        <v>862.63057341230308</v>
      </c>
      <c r="H77">
        <v>49.396620290793997</v>
      </c>
      <c r="AM77">
        <f t="shared" si="6"/>
        <v>172.97012344128871</v>
      </c>
    </row>
    <row r="78" spans="1:39">
      <c r="A78">
        <v>22800</v>
      </c>
      <c r="B78" s="7">
        <v>859</v>
      </c>
      <c r="C78">
        <v>-1.15562046754906</v>
      </c>
      <c r="D78">
        <f t="shared" si="4"/>
        <v>-2.31124093509812</v>
      </c>
      <c r="E78">
        <v>95.698065809726202</v>
      </c>
      <c r="F78">
        <f t="shared" si="7"/>
        <v>0.14977568052970014</v>
      </c>
      <c r="G78">
        <f t="shared" si="5"/>
        <v>861.28259228753586</v>
      </c>
      <c r="H78">
        <v>49.583102774392799</v>
      </c>
      <c r="AM78">
        <f t="shared" si="6"/>
        <v>172.6592591973197</v>
      </c>
    </row>
    <row r="79" spans="1:39">
      <c r="A79">
        <v>23100</v>
      </c>
      <c r="B79" s="7">
        <v>862</v>
      </c>
      <c r="C79">
        <v>0.25397733316854898</v>
      </c>
      <c r="D79">
        <f t="shared" si="4"/>
        <v>0.50795466633709796</v>
      </c>
      <c r="E79">
        <v>95.718158142229598</v>
      </c>
      <c r="F79">
        <f t="shared" si="7"/>
        <v>2.0092332503395482E-2</v>
      </c>
      <c r="G79">
        <f t="shared" si="5"/>
        <v>861.46342328006642</v>
      </c>
      <c r="H79">
        <v>49.614350471793898</v>
      </c>
      <c r="AG79" t="s">
        <v>234</v>
      </c>
      <c r="AH79" t="s">
        <v>235</v>
      </c>
      <c r="AM79">
        <f t="shared" si="6"/>
        <v>172.70095385975605</v>
      </c>
    </row>
    <row r="80" spans="1:39">
      <c r="A80">
        <v>23400</v>
      </c>
      <c r="B80" s="7">
        <v>864</v>
      </c>
      <c r="C80">
        <v>0.7676531429133</v>
      </c>
      <c r="D80">
        <f t="shared" si="4"/>
        <v>1.5353062858266</v>
      </c>
      <c r="E80">
        <v>95.826225607606304</v>
      </c>
      <c r="F80">
        <f t="shared" si="7"/>
        <v>0.1080674653767062</v>
      </c>
      <c r="G80">
        <f t="shared" si="5"/>
        <v>862.43603046845669</v>
      </c>
      <c r="H80">
        <v>49.573272613623502</v>
      </c>
      <c r="AG80">
        <v>1.32</v>
      </c>
      <c r="AH80">
        <v>71000</v>
      </c>
      <c r="AM80">
        <f t="shared" si="6"/>
        <v>172.92525087970952</v>
      </c>
    </row>
    <row r="81" spans="1:39">
      <c r="A81">
        <v>23700</v>
      </c>
      <c r="B81" s="7">
        <v>857</v>
      </c>
      <c r="C81">
        <v>-2.5899452797350802</v>
      </c>
      <c r="D81">
        <f t="shared" si="4"/>
        <v>-5.1798905594701603</v>
      </c>
      <c r="E81">
        <v>95.794625179844104</v>
      </c>
      <c r="F81">
        <f t="shared" si="7"/>
        <v>3.1600427762199956E-2</v>
      </c>
      <c r="G81">
        <f t="shared" si="5"/>
        <v>862.15162661859699</v>
      </c>
      <c r="H81">
        <v>49.653006932070902</v>
      </c>
      <c r="AM81">
        <f t="shared" si="6"/>
        <v>172.85965624925706</v>
      </c>
    </row>
    <row r="82" spans="1:39">
      <c r="A82">
        <v>24000</v>
      </c>
      <c r="B82" s="7">
        <v>685</v>
      </c>
      <c r="C82">
        <v>-71.802668383924598</v>
      </c>
      <c r="D82">
        <f t="shared" si="4"/>
        <v>-143.6053367678492</v>
      </c>
      <c r="E82">
        <v>92.065074939832201</v>
      </c>
      <c r="F82">
        <f t="shared" si="7"/>
        <v>3.7295502400119034</v>
      </c>
      <c r="G82">
        <f t="shared" si="5"/>
        <v>828.58567445848985</v>
      </c>
      <c r="H82">
        <v>52.700018824188803</v>
      </c>
      <c r="AM82">
        <f t="shared" si="6"/>
        <v>165.15906017150681</v>
      </c>
    </row>
    <row r="83" spans="1:39">
      <c r="A83">
        <v>24300</v>
      </c>
      <c r="B83" s="7">
        <v>485</v>
      </c>
      <c r="C83">
        <v>-69.212272375544202</v>
      </c>
      <c r="D83">
        <f t="shared" si="4"/>
        <v>-138.4245447510884</v>
      </c>
      <c r="E83">
        <v>71.552134052222002</v>
      </c>
      <c r="F83">
        <f t="shared" si="7"/>
        <v>20.512940887610199</v>
      </c>
      <c r="G83">
        <f t="shared" si="5"/>
        <v>643.96920646999797</v>
      </c>
      <c r="H83">
        <v>58.389152386486799</v>
      </c>
      <c r="AM83">
        <f t="shared" si="6"/>
        <v>124.25922517999808</v>
      </c>
    </row>
    <row r="84" spans="1:39">
      <c r="A84">
        <v>24600</v>
      </c>
      <c r="B84" s="7">
        <v>481</v>
      </c>
      <c r="C84">
        <v>-38.599751550542997</v>
      </c>
      <c r="D84">
        <f t="shared" si="4"/>
        <v>-77.199503101085995</v>
      </c>
      <c r="E84">
        <v>62.020988902982602</v>
      </c>
      <c r="F84">
        <f t="shared" si="7"/>
        <v>9.5311451492393999</v>
      </c>
      <c r="G84">
        <f t="shared" si="5"/>
        <v>558.18890012684346</v>
      </c>
      <c r="H84">
        <v>62.5407801495355</v>
      </c>
      <c r="AM84">
        <f t="shared" si="6"/>
        <v>106.09293947410406</v>
      </c>
    </row>
    <row r="85" spans="1:39">
      <c r="A85">
        <v>24900</v>
      </c>
      <c r="B85" s="7">
        <v>496</v>
      </c>
      <c r="C85">
        <v>-8.1381444803654901</v>
      </c>
      <c r="D85">
        <f t="shared" si="4"/>
        <v>-16.27628896073098</v>
      </c>
      <c r="E85">
        <v>56.918598797479298</v>
      </c>
      <c r="F85">
        <f t="shared" si="7"/>
        <v>5.1023901055033036</v>
      </c>
      <c r="G85">
        <f t="shared" si="5"/>
        <v>512.2673891773137</v>
      </c>
      <c r="H85">
        <v>64.2461115118127</v>
      </c>
      <c r="AM85">
        <f t="shared" si="6"/>
        <v>96.586184366291022</v>
      </c>
    </row>
    <row r="86" spans="1:39">
      <c r="A86">
        <v>25200</v>
      </c>
      <c r="B86" s="7">
        <v>475</v>
      </c>
      <c r="C86">
        <v>-3.2765917418887498</v>
      </c>
      <c r="D86">
        <f t="shared" si="4"/>
        <v>-6.5531834837774996</v>
      </c>
      <c r="E86">
        <v>53.505133597962804</v>
      </c>
      <c r="F86">
        <f t="shared" si="7"/>
        <v>3.4134651995164944</v>
      </c>
      <c r="G86">
        <f t="shared" si="5"/>
        <v>481.54620238166524</v>
      </c>
      <c r="H86">
        <v>64.673106030755903</v>
      </c>
      <c r="AM86">
        <f t="shared" si="6"/>
        <v>90.311238608269178</v>
      </c>
    </row>
    <row r="87" spans="1:39">
      <c r="A87">
        <v>25500</v>
      </c>
      <c r="B87" s="7">
        <v>477</v>
      </c>
      <c r="C87">
        <v>8.7130676395657805</v>
      </c>
      <c r="D87">
        <f t="shared" si="4"/>
        <v>17.426135279131561</v>
      </c>
      <c r="E87">
        <v>51.063018303125801</v>
      </c>
      <c r="F87">
        <f t="shared" si="7"/>
        <v>2.4421152948370022</v>
      </c>
      <c r="G87">
        <f t="shared" si="5"/>
        <v>459.56716472813218</v>
      </c>
      <c r="H87">
        <v>64.421148280493298</v>
      </c>
      <c r="AM87">
        <f t="shared" si="6"/>
        <v>85.86373767807801</v>
      </c>
    </row>
    <row r="88" spans="1:39">
      <c r="A88">
        <v>25800</v>
      </c>
      <c r="B88" s="7">
        <v>434</v>
      </c>
      <c r="C88">
        <v>-1.90999031039059</v>
      </c>
      <c r="D88">
        <f t="shared" si="4"/>
        <v>-3.8199806207811799</v>
      </c>
      <c r="E88">
        <v>48.646085382598599</v>
      </c>
      <c r="F88">
        <f t="shared" si="7"/>
        <v>2.4169329205272021</v>
      </c>
      <c r="G88">
        <f t="shared" si="5"/>
        <v>437.81476844338738</v>
      </c>
      <c r="H88">
        <v>64.194867865414693</v>
      </c>
      <c r="AM88">
        <f t="shared" si="6"/>
        <v>81.49644314315502</v>
      </c>
    </row>
    <row r="89" spans="1:39">
      <c r="A89">
        <v>26100</v>
      </c>
      <c r="B89" s="7">
        <v>377</v>
      </c>
      <c r="C89">
        <v>-13.164461943049</v>
      </c>
      <c r="D89">
        <f t="shared" si="4"/>
        <v>-26.328923886098</v>
      </c>
      <c r="E89">
        <v>44.8138629031967</v>
      </c>
      <c r="F89">
        <f t="shared" si="7"/>
        <v>3.8322224794018993</v>
      </c>
      <c r="G89">
        <f t="shared" si="5"/>
        <v>403.32476612877031</v>
      </c>
      <c r="H89">
        <v>64.819801565820697</v>
      </c>
      <c r="AM89">
        <f t="shared" si="6"/>
        <v>74.641816733984371</v>
      </c>
    </row>
    <row r="90" spans="1:39">
      <c r="A90">
        <v>26400</v>
      </c>
      <c r="B90" s="7">
        <v>234</v>
      </c>
      <c r="C90">
        <v>-49.425339502621199</v>
      </c>
      <c r="D90">
        <f t="shared" si="4"/>
        <v>-98.850679005242398</v>
      </c>
      <c r="E90">
        <v>37.157214194904498</v>
      </c>
      <c r="F90">
        <f t="shared" si="7"/>
        <v>7.6566487082922023</v>
      </c>
      <c r="G90">
        <f t="shared" si="5"/>
        <v>334.41492775414048</v>
      </c>
      <c r="H90">
        <v>67.434305393184502</v>
      </c>
      <c r="AM90">
        <f t="shared" si="6"/>
        <v>61.203764467609368</v>
      </c>
    </row>
    <row r="91" spans="1:39">
      <c r="A91">
        <v>26700</v>
      </c>
      <c r="B91" s="7">
        <v>139</v>
      </c>
      <c r="C91">
        <v>-41.742446986775398</v>
      </c>
      <c r="D91">
        <f t="shared" si="4"/>
        <v>-83.484893973550797</v>
      </c>
      <c r="E91">
        <v>24.7881098162519</v>
      </c>
      <c r="F91">
        <f t="shared" si="7"/>
        <v>12.369104378652597</v>
      </c>
      <c r="G91">
        <f t="shared" si="5"/>
        <v>223.09298834626711</v>
      </c>
      <c r="H91">
        <v>70.8987116396913</v>
      </c>
      <c r="AM91">
        <f t="shared" si="6"/>
        <v>40.219357962621579</v>
      </c>
    </row>
    <row r="92" spans="1:39">
      <c r="A92">
        <v>27000</v>
      </c>
      <c r="B92" s="7">
        <v>110</v>
      </c>
      <c r="C92">
        <v>-17.549577932768599</v>
      </c>
      <c r="D92">
        <f t="shared" si="4"/>
        <v>-35.099155865537199</v>
      </c>
      <c r="E92">
        <v>16.122063842033398</v>
      </c>
      <c r="F92">
        <f t="shared" si="7"/>
        <v>8.6660459742185019</v>
      </c>
      <c r="G92">
        <f t="shared" si="5"/>
        <v>145.0985745783006</v>
      </c>
      <c r="H92">
        <v>73.0981104787883</v>
      </c>
      <c r="AM92">
        <f t="shared" si="6"/>
        <v>26.050364261663926</v>
      </c>
    </row>
    <row r="93" spans="1:39">
      <c r="A93">
        <v>27300</v>
      </c>
      <c r="B93" s="7">
        <v>105</v>
      </c>
      <c r="C93">
        <v>5.9635339535976701</v>
      </c>
      <c r="D93">
        <f t="shared" si="4"/>
        <v>11.92706790719534</v>
      </c>
      <c r="E93" s="17">
        <v>10.3414206487475</v>
      </c>
      <c r="F93">
        <f t="shared" si="7"/>
        <v>5.7806431932858988</v>
      </c>
      <c r="G93">
        <f t="shared" si="5"/>
        <v>93.072785838727498</v>
      </c>
      <c r="H93">
        <v>73.454971036048505</v>
      </c>
      <c r="AM93">
        <f t="shared" si="6"/>
        <v>16.843233652421322</v>
      </c>
    </row>
    <row r="94" spans="1:39">
      <c r="A94">
        <v>27600</v>
      </c>
      <c r="B94" s="7">
        <v>106</v>
      </c>
      <c r="C94">
        <v>20.6030081950789</v>
      </c>
      <c r="D94">
        <f t="shared" si="4"/>
        <v>41.206016390157799</v>
      </c>
      <c r="E94" s="17">
        <v>7.1993286021960996</v>
      </c>
      <c r="F94">
        <f t="shared" si="7"/>
        <v>3.1420920465514</v>
      </c>
      <c r="G94">
        <f t="shared" si="5"/>
        <v>64.793957419764894</v>
      </c>
      <c r="H94">
        <v>72.363785530345993</v>
      </c>
      <c r="AM94">
        <f t="shared" si="6"/>
        <v>11.920651360894091</v>
      </c>
    </row>
    <row r="95" spans="1:39">
      <c r="A95">
        <v>27900</v>
      </c>
      <c r="B95" s="7">
        <v>105</v>
      </c>
      <c r="C95">
        <v>26.570801055799102</v>
      </c>
      <c r="D95">
        <f t="shared" si="4"/>
        <v>53.141602111598203</v>
      </c>
      <c r="E95" s="17">
        <v>5.7620405147288496</v>
      </c>
      <c r="F95">
        <f t="shared" si="7"/>
        <v>1.43728808746725</v>
      </c>
      <c r="G95">
        <f t="shared" si="5"/>
        <v>51.858364632559649</v>
      </c>
      <c r="H95">
        <v>70.502790207226894</v>
      </c>
      <c r="AM95">
        <f t="shared" si="6"/>
        <v>9.6881616991849722</v>
      </c>
    </row>
    <row r="96" spans="1:39">
      <c r="A96">
        <v>28200</v>
      </c>
      <c r="B96" s="7">
        <v>106</v>
      </c>
      <c r="C96">
        <v>29.006015813589698</v>
      </c>
      <c r="D96">
        <f t="shared" si="4"/>
        <v>58.012031627179397</v>
      </c>
      <c r="E96" s="17">
        <v>5.3319893493804997</v>
      </c>
      <c r="F96">
        <f t="shared" si="7"/>
        <v>0.43005116534834986</v>
      </c>
      <c r="G96">
        <f t="shared" si="5"/>
        <v>47.987904144424498</v>
      </c>
      <c r="H96">
        <v>68.326657328666101</v>
      </c>
      <c r="AM96">
        <f t="shared" si="6"/>
        <v>9.0225266698038933</v>
      </c>
    </row>
    <row r="97" spans="1:45">
      <c r="A97">
        <v>28500</v>
      </c>
      <c r="B97" s="7">
        <v>113</v>
      </c>
      <c r="C97">
        <v>30.882370640807899</v>
      </c>
      <c r="D97">
        <f t="shared" si="4"/>
        <v>61.764741281615798</v>
      </c>
      <c r="E97" s="17">
        <v>5.6927940590444797</v>
      </c>
      <c r="F97">
        <f t="shared" si="7"/>
        <v>0.36080470966397993</v>
      </c>
      <c r="G97">
        <f t="shared" si="5"/>
        <v>51.235146531400318</v>
      </c>
      <c r="H97">
        <v>65.982992470548993</v>
      </c>
      <c r="AM97">
        <f t="shared" si="6"/>
        <v>9.5809086729846342</v>
      </c>
    </row>
    <row r="98" spans="1:45">
      <c r="A98">
        <v>28800</v>
      </c>
      <c r="B98" s="7">
        <v>104</v>
      </c>
      <c r="C98">
        <v>24.3039581942691</v>
      </c>
      <c r="D98">
        <f t="shared" si="4"/>
        <v>48.6079163885382</v>
      </c>
      <c r="E98" s="17">
        <v>6.1546628411857798</v>
      </c>
      <c r="F98">
        <f t="shared" si="7"/>
        <v>0.46186878214130012</v>
      </c>
      <c r="G98">
        <f t="shared" si="5"/>
        <v>55.391965570672021</v>
      </c>
      <c r="H98">
        <v>63.8562896287808</v>
      </c>
      <c r="AM98">
        <f t="shared" si="6"/>
        <v>10.296808818948815</v>
      </c>
    </row>
    <row r="99" spans="1:45">
      <c r="A99">
        <v>29100</v>
      </c>
      <c r="B99" s="7">
        <v>52</v>
      </c>
      <c r="C99">
        <v>3.6444479533215999</v>
      </c>
      <c r="D99">
        <f t="shared" si="4"/>
        <v>7.2888959066431998</v>
      </c>
      <c r="E99" s="17">
        <v>4.96789437736824</v>
      </c>
      <c r="F99">
        <f t="shared" si="7"/>
        <v>1.1867684638175398</v>
      </c>
      <c r="G99">
        <f t="shared" si="5"/>
        <v>44.711049396314159</v>
      </c>
      <c r="H99">
        <v>62.850756447367502</v>
      </c>
      <c r="AM99">
        <f t="shared" si="6"/>
        <v>8.4598245156451828</v>
      </c>
    </row>
    <row r="100" spans="1:45">
      <c r="A100">
        <v>29400</v>
      </c>
      <c r="B100" s="7">
        <v>14</v>
      </c>
      <c r="C100">
        <v>-2.3138464963191998</v>
      </c>
      <c r="D100">
        <f t="shared" si="4"/>
        <v>-4.6276929926383996</v>
      </c>
      <c r="E100" s="17">
        <v>2.0697416971600302</v>
      </c>
      <c r="F100">
        <f t="shared" si="7"/>
        <v>2.8981526802082098</v>
      </c>
      <c r="G100">
        <f t="shared" si="5"/>
        <v>18.627675274440271</v>
      </c>
      <c r="H100">
        <v>62.829699562645096</v>
      </c>
      <c r="AM100">
        <f t="shared" si="6"/>
        <v>4.0084317553933797</v>
      </c>
    </row>
    <row r="101" spans="1:45">
      <c r="A101">
        <v>29700</v>
      </c>
      <c r="B101" s="7">
        <v>0</v>
      </c>
      <c r="C101">
        <v>-1.27582760938395</v>
      </c>
      <c r="D101">
        <f t="shared" si="4"/>
        <v>-2.5516552187679</v>
      </c>
      <c r="E101" s="17">
        <v>0.27852109679253301</v>
      </c>
      <c r="F101">
        <f t="shared" si="7"/>
        <v>1.7912206003674971</v>
      </c>
      <c r="G101">
        <f t="shared" si="5"/>
        <v>2.5066898711327972</v>
      </c>
      <c r="H101">
        <v>62.905892751460797</v>
      </c>
      <c r="AM101">
        <f t="shared" si="6"/>
        <v>1.2817865928510259</v>
      </c>
    </row>
    <row r="102" spans="1:45" s="12" customFormat="1">
      <c r="A102" s="12">
        <v>30000</v>
      </c>
      <c r="B102" s="8">
        <v>0</v>
      </c>
      <c r="C102" s="12">
        <v>-7.5097218035717998E-3</v>
      </c>
      <c r="D102" s="12">
        <f t="shared" si="4"/>
        <v>-1.50194436071436E-2</v>
      </c>
      <c r="E102" s="22">
        <v>1.6687670803022701E-3</v>
      </c>
      <c r="F102">
        <f t="shared" si="7"/>
        <v>0.27685232971223073</v>
      </c>
      <c r="G102" s="12">
        <f t="shared" si="5"/>
        <v>1.501890372272043E-2</v>
      </c>
      <c r="H102" s="12">
        <v>62.937393056802001</v>
      </c>
      <c r="AM102" s="12">
        <f t="shared" si="6"/>
        <v>0.8620287910268507</v>
      </c>
      <c r="AR102"/>
      <c r="AS102"/>
    </row>
    <row r="103" spans="1:45">
      <c r="E103" s="10" t="s">
        <v>35</v>
      </c>
      <c r="F103" s="11">
        <f>SUM(F2:F102)</f>
        <v>242.28017846571126</v>
      </c>
      <c r="AL103" s="11" t="s">
        <v>21</v>
      </c>
      <c r="AM103" s="10">
        <f>SUM(AM2:AM102)</f>
        <v>10623.909675290239</v>
      </c>
    </row>
    <row r="106" spans="1:45">
      <c r="A106" s="221" t="s">
        <v>36</v>
      </c>
      <c r="B106" s="221"/>
    </row>
    <row r="107" spans="1:45">
      <c r="A107" t="s">
        <v>37</v>
      </c>
      <c r="B107">
        <v>0.41849999999999998</v>
      </c>
      <c r="C107" t="s">
        <v>38</v>
      </c>
    </row>
    <row r="108" spans="1:45">
      <c r="A108" t="s">
        <v>39</v>
      </c>
      <c r="B108">
        <f>F103</f>
        <v>242.28017846571126</v>
      </c>
      <c r="C108" t="s">
        <v>40</v>
      </c>
      <c r="D108" s="19" t="s">
        <v>955</v>
      </c>
      <c r="E108" s="19"/>
      <c r="F108" s="19"/>
      <c r="G108" s="19"/>
      <c r="H108" s="19"/>
      <c r="I108" s="19"/>
      <c r="J108" s="19"/>
    </row>
    <row r="109" spans="1:45">
      <c r="A109" t="s">
        <v>41</v>
      </c>
      <c r="B109" s="11">
        <f>B108*B107</f>
        <v>101.39425468790016</v>
      </c>
      <c r="C109" t="s">
        <v>42</v>
      </c>
      <c r="D109" s="19" t="s">
        <v>512</v>
      </c>
      <c r="E109" s="19"/>
      <c r="F109" s="19"/>
      <c r="G109" s="19"/>
      <c r="H109" s="19"/>
      <c r="I109" s="19"/>
      <c r="J109" s="19"/>
      <c r="AE109" s="11" t="s">
        <v>256</v>
      </c>
    </row>
    <row r="110" spans="1:45">
      <c r="AD110" s="49" t="s">
        <v>257</v>
      </c>
    </row>
    <row r="111" spans="1:45">
      <c r="A111" s="221" t="s">
        <v>43</v>
      </c>
      <c r="B111" s="221"/>
    </row>
    <row r="112" spans="1:45">
      <c r="A112" t="s">
        <v>44</v>
      </c>
      <c r="B112">
        <v>1</v>
      </c>
      <c r="C112" t="s">
        <v>44</v>
      </c>
      <c r="D112" t="s">
        <v>47</v>
      </c>
    </row>
    <row r="113" spans="1:38">
      <c r="A113" t="s">
        <v>45</v>
      </c>
      <c r="B113">
        <v>23.91</v>
      </c>
      <c r="C113" t="s">
        <v>60</v>
      </c>
    </row>
    <row r="114" spans="1:38">
      <c r="A114" t="s">
        <v>46</v>
      </c>
      <c r="B114" s="11">
        <f>B113*B112</f>
        <v>23.91</v>
      </c>
      <c r="C114" t="s">
        <v>42</v>
      </c>
    </row>
    <row r="116" spans="1:38">
      <c r="A116" s="221" t="s">
        <v>48</v>
      </c>
      <c r="B116" s="221"/>
      <c r="C116" s="12" t="s">
        <v>49</v>
      </c>
    </row>
    <row r="117" spans="1:38">
      <c r="A117" t="s">
        <v>37</v>
      </c>
      <c r="B117">
        <v>10.17</v>
      </c>
      <c r="C117" t="s">
        <v>52</v>
      </c>
    </row>
    <row r="118" spans="1:38">
      <c r="A118" t="s">
        <v>53</v>
      </c>
      <c r="B118">
        <f>(35+45)/60</f>
        <v>1.3333333333333333</v>
      </c>
      <c r="C118" t="s">
        <v>59</v>
      </c>
      <c r="D118" t="s">
        <v>76</v>
      </c>
      <c r="E118" s="17" t="s">
        <v>61</v>
      </c>
      <c r="F118" s="17"/>
      <c r="G118" s="17"/>
      <c r="H118" s="17"/>
      <c r="I118" s="17"/>
      <c r="J118" s="17"/>
      <c r="K118" s="17"/>
      <c r="L118" s="17"/>
    </row>
    <row r="119" spans="1:38" ht="17.25">
      <c r="A119" t="s">
        <v>54</v>
      </c>
      <c r="B119">
        <f>B118*B117</f>
        <v>13.559999999999999</v>
      </c>
      <c r="C119" t="s">
        <v>42</v>
      </c>
      <c r="E119" s="16" t="s">
        <v>62</v>
      </c>
      <c r="F119" s="16"/>
      <c r="G119" s="16"/>
      <c r="H119" s="16"/>
      <c r="I119" s="16"/>
      <c r="J119" s="16"/>
      <c r="K119" s="16"/>
      <c r="L119" s="16"/>
    </row>
    <row r="120" spans="1:38" ht="17.25">
      <c r="E120" s="16" t="s">
        <v>63</v>
      </c>
      <c r="F120" s="16"/>
      <c r="G120" s="16"/>
      <c r="H120" s="16"/>
      <c r="I120" s="16"/>
      <c r="J120" s="16"/>
      <c r="K120" s="16"/>
      <c r="L120" s="16"/>
    </row>
    <row r="121" spans="1:38" ht="17.25">
      <c r="A121" s="221" t="s">
        <v>50</v>
      </c>
      <c r="B121" s="221"/>
      <c r="C121" s="12" t="s">
        <v>51</v>
      </c>
      <c r="E121" s="16" t="s">
        <v>64</v>
      </c>
      <c r="F121" s="16"/>
      <c r="G121" s="16"/>
      <c r="H121" s="16"/>
      <c r="I121" s="16"/>
      <c r="J121" s="16"/>
      <c r="K121" s="16"/>
      <c r="L121" s="16"/>
      <c r="AD121" t="s">
        <v>259</v>
      </c>
      <c r="AE121" t="s">
        <v>258</v>
      </c>
    </row>
    <row r="122" spans="1:38">
      <c r="A122" t="s">
        <v>37</v>
      </c>
      <c r="B122">
        <v>11.74</v>
      </c>
      <c r="C122" t="s">
        <v>52</v>
      </c>
      <c r="AD122">
        <v>5</v>
      </c>
      <c r="AE122" s="31">
        <v>180000</v>
      </c>
    </row>
    <row r="123" spans="1:38" ht="17.25">
      <c r="A123" t="s">
        <v>55</v>
      </c>
      <c r="B123">
        <v>0</v>
      </c>
      <c r="C123" t="s">
        <v>59</v>
      </c>
      <c r="E123" s="16" t="s">
        <v>65</v>
      </c>
      <c r="F123" s="16"/>
      <c r="G123" s="16"/>
      <c r="H123" s="16"/>
      <c r="I123" s="16"/>
      <c r="J123" s="16"/>
      <c r="K123" s="16"/>
      <c r="L123" s="16"/>
      <c r="M123" t="s">
        <v>73</v>
      </c>
      <c r="AD123">
        <v>10</v>
      </c>
      <c r="AE123" s="2">
        <v>130000</v>
      </c>
    </row>
    <row r="124" spans="1:38">
      <c r="A124" t="s">
        <v>56</v>
      </c>
      <c r="B124">
        <f>B123*B122</f>
        <v>0</v>
      </c>
      <c r="C124" t="s">
        <v>42</v>
      </c>
      <c r="AD124">
        <v>20</v>
      </c>
      <c r="AE124" s="2">
        <v>80000</v>
      </c>
    </row>
    <row r="125" spans="1:38">
      <c r="AD125">
        <v>50</v>
      </c>
      <c r="AE125" s="2">
        <v>24000</v>
      </c>
    </row>
    <row r="126" spans="1:38">
      <c r="A126" s="222"/>
      <c r="B126" s="222"/>
      <c r="C126" s="21"/>
      <c r="D126" s="21"/>
      <c r="E126" s="21"/>
      <c r="F126" s="21"/>
      <c r="G126" s="21"/>
      <c r="H126" s="21"/>
      <c r="I126" s="21"/>
      <c r="J126" s="21"/>
      <c r="K126" s="21"/>
      <c r="L126" s="21"/>
      <c r="M126" s="21"/>
      <c r="N126" s="21"/>
      <c r="O126" s="21"/>
      <c r="P126" s="21"/>
      <c r="AD126">
        <v>80</v>
      </c>
      <c r="AE126" s="2">
        <v>6200</v>
      </c>
      <c r="AK126" t="s">
        <v>260</v>
      </c>
      <c r="AL126" t="s">
        <v>235</v>
      </c>
    </row>
    <row r="127" spans="1:38">
      <c r="A127" s="21"/>
      <c r="B127" s="21"/>
      <c r="C127" s="21"/>
      <c r="D127" s="21"/>
      <c r="E127" s="21"/>
      <c r="F127" s="21"/>
      <c r="G127" s="21"/>
      <c r="H127" s="21"/>
      <c r="I127" s="21"/>
      <c r="J127" s="21"/>
      <c r="K127" s="21"/>
      <c r="L127" s="21"/>
      <c r="M127" s="21"/>
      <c r="N127" s="21"/>
      <c r="O127" s="21"/>
      <c r="P127" s="21"/>
      <c r="AD127">
        <v>90</v>
      </c>
      <c r="AE127" s="2">
        <v>5000</v>
      </c>
      <c r="AK127">
        <v>1.32</v>
      </c>
      <c r="AL127" s="31">
        <f>AE134</f>
        <v>41546.666666666664</v>
      </c>
    </row>
    <row r="128" spans="1:38">
      <c r="A128" s="21"/>
      <c r="B128" s="21"/>
      <c r="C128" s="21"/>
      <c r="D128" s="21"/>
      <c r="M128" s="21"/>
      <c r="N128" s="21"/>
      <c r="O128" s="21"/>
      <c r="P128" s="21"/>
    </row>
    <row r="129" spans="1:31">
      <c r="A129" s="21"/>
      <c r="B129" s="21"/>
      <c r="C129" s="21"/>
      <c r="D129" s="21"/>
      <c r="E129" s="21"/>
      <c r="F129" s="21"/>
      <c r="G129" s="21"/>
      <c r="H129" s="21"/>
      <c r="I129" s="21"/>
      <c r="J129" s="21"/>
      <c r="K129" s="21"/>
      <c r="L129" s="21"/>
      <c r="M129" s="21"/>
      <c r="N129" s="21"/>
      <c r="O129" s="21"/>
      <c r="P129" s="21"/>
    </row>
    <row r="131" spans="1:31">
      <c r="A131" s="11" t="s">
        <v>66</v>
      </c>
    </row>
    <row r="132" spans="1:31">
      <c r="A132" t="s">
        <v>67</v>
      </c>
      <c r="B132" t="s">
        <v>74</v>
      </c>
      <c r="AD132" s="11" t="s">
        <v>263</v>
      </c>
      <c r="AE132" s="11" t="s">
        <v>264</v>
      </c>
    </row>
    <row r="133" spans="1:31">
      <c r="A133" t="s">
        <v>68</v>
      </c>
      <c r="B133" t="s">
        <v>72</v>
      </c>
      <c r="AD133">
        <v>20</v>
      </c>
      <c r="AE133" s="31">
        <v>80000</v>
      </c>
    </row>
    <row r="134" spans="1:31">
      <c r="A134" t="s">
        <v>69</v>
      </c>
      <c r="B134" t="s">
        <v>71</v>
      </c>
      <c r="AD134">
        <v>40.6</v>
      </c>
      <c r="AE134" s="31">
        <f>AE133+((AD134-AD133)*(AE135-AE133))/(AD135-AD133)</f>
        <v>41546.666666666664</v>
      </c>
    </row>
    <row r="135" spans="1:31">
      <c r="A135" t="s">
        <v>70</v>
      </c>
      <c r="B135" t="s">
        <v>75</v>
      </c>
      <c r="AD135">
        <v>50</v>
      </c>
      <c r="AE135" s="31">
        <v>24000</v>
      </c>
    </row>
    <row r="139" spans="1:31">
      <c r="A139" s="1" t="s">
        <v>57</v>
      </c>
      <c r="B139" s="1">
        <f>B129+B124+B119+B114+B109</f>
        <v>138.86425468790014</v>
      </c>
      <c r="C139" s="1" t="s">
        <v>58</v>
      </c>
      <c r="D139" s="19"/>
    </row>
  </sheetData>
  <mergeCells count="5">
    <mergeCell ref="A106:B106"/>
    <mergeCell ref="A111:B111"/>
    <mergeCell ref="A116:B116"/>
    <mergeCell ref="A121:B121"/>
    <mergeCell ref="A126:B126"/>
  </mergeCells>
  <hyperlinks>
    <hyperlink ref="AD110" r:id="rId1" display="https://www.praxis-automation.eu/uploads/default_site/files/brochures/513.01_GreenBattery_Rev1.12_A4.pdf" xr:uid="{537572D2-B6E8-4CA8-BBEA-3A2CAEEBCFA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866D-F530-4B11-B0BC-7FB2AEA7D00D}">
  <dimension ref="A1:AY2051"/>
  <sheetViews>
    <sheetView topLeftCell="R99" zoomScale="72" zoomScaleNormal="130" workbookViewId="0">
      <selection activeCell="D870" sqref="D870"/>
    </sheetView>
  </sheetViews>
  <sheetFormatPr defaultRowHeight="15"/>
  <cols>
    <col min="1" max="1" width="24.42578125" bestFit="1" customWidth="1"/>
    <col min="2" max="2" width="18.140625" customWidth="1"/>
    <col min="3" max="3" width="17.28515625" bestFit="1" customWidth="1"/>
    <col min="4" max="4" width="23.42578125" customWidth="1"/>
    <col min="5" max="5" width="26.42578125" customWidth="1"/>
    <col min="6" max="6" width="18.5703125" customWidth="1"/>
    <col min="7" max="7" width="19.140625" customWidth="1"/>
    <col min="8" max="8" width="16.140625" customWidth="1"/>
    <col min="26" max="26" width="12.5703125" customWidth="1"/>
    <col min="32" max="32" width="24.28515625" customWidth="1"/>
    <col min="33" max="33" width="12.140625"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$K$3*C2</f>
        <v>24.700272869226399</v>
      </c>
      <c r="E2" s="17">
        <v>0</v>
      </c>
      <c r="F2">
        <v>0</v>
      </c>
      <c r="G2">
        <f>$J$3*E2</f>
        <v>0</v>
      </c>
      <c r="H2">
        <v>50</v>
      </c>
      <c r="J2" t="s">
        <v>5</v>
      </c>
      <c r="K2" t="s">
        <v>6</v>
      </c>
      <c r="AK2">
        <v>300</v>
      </c>
      <c r="AL2">
        <f>AK2/3600</f>
        <v>8.3333333333333329E-2</v>
      </c>
      <c r="AM2">
        <f>$AF$28*E2^2+$AG$28*E2+$AH$28</f>
        <v>0.85950000000000004</v>
      </c>
      <c r="AO2">
        <f>J3*AM864+AN2</f>
        <v>896545.61622388929</v>
      </c>
      <c r="AQ2">
        <f>AO2*AL2</f>
        <v>74712.134685324098</v>
      </c>
      <c r="AR2">
        <v>0.03</v>
      </c>
      <c r="AS2" s="15">
        <f>AQ2*AR2</f>
        <v>2241.364040559723</v>
      </c>
      <c r="AU2">
        <v>4</v>
      </c>
      <c r="AV2" s="10">
        <f>AU2*AS2</f>
        <v>8965.4561622388919</v>
      </c>
      <c r="AW2">
        <f>AU2/33.35</f>
        <v>0.1199400299850075</v>
      </c>
      <c r="AY2">
        <f>AQ2*AW2</f>
        <v>8960.9756744016904</v>
      </c>
    </row>
    <row r="3" spans="1:51">
      <c r="A3">
        <v>300</v>
      </c>
      <c r="B3" s="7">
        <v>0</v>
      </c>
      <c r="C3">
        <v>-7.5000176214164604E-2</v>
      </c>
      <c r="D3">
        <f t="shared" ref="D3:D66" si="0">$K$3*C3</f>
        <v>-0.15000035242832921</v>
      </c>
      <c r="E3" s="17">
        <v>1.6667062691946202E-2</v>
      </c>
      <c r="F3">
        <f>ABS(E3-E2)</f>
        <v>1.6667062691946202E-2</v>
      </c>
      <c r="G3">
        <f t="shared" ref="G3:G66" si="1">$J$3*E3</f>
        <v>0.15000356422751582</v>
      </c>
      <c r="H3">
        <v>50.5428687088679</v>
      </c>
      <c r="J3">
        <v>9</v>
      </c>
      <c r="K3">
        <v>2</v>
      </c>
      <c r="AM3">
        <f t="shared" ref="AM3:AM66" si="2">$AF$28*E3^2+$AG$28*E3+$AH$28</f>
        <v>0.88475741251502926</v>
      </c>
    </row>
    <row r="4" spans="1:51" ht="30">
      <c r="A4">
        <v>600</v>
      </c>
      <c r="B4" s="7">
        <v>19</v>
      </c>
      <c r="C4">
        <v>9.4998992493827199</v>
      </c>
      <c r="D4">
        <f t="shared" si="0"/>
        <v>18.99979849876544</v>
      </c>
      <c r="E4" s="20">
        <v>2.9708356487540199E-5</v>
      </c>
      <c r="F4">
        <f t="shared" ref="F4:F67" si="3">ABS(E4-E3)</f>
        <v>1.6637354335458661E-2</v>
      </c>
      <c r="G4">
        <f t="shared" si="1"/>
        <v>2.673752083878618E-4</v>
      </c>
      <c r="H4">
        <v>50.175835337716798</v>
      </c>
      <c r="AM4">
        <f t="shared" si="2"/>
        <v>0.8595450188576681</v>
      </c>
      <c r="AR4" s="14" t="s">
        <v>29</v>
      </c>
      <c r="AS4" s="14"/>
    </row>
    <row r="5" spans="1:51">
      <c r="A5">
        <v>900</v>
      </c>
      <c r="B5" s="7">
        <v>50</v>
      </c>
      <c r="C5">
        <v>19.2783930554357</v>
      </c>
      <c r="D5">
        <f t="shared" si="0"/>
        <v>38.5567861108714</v>
      </c>
      <c r="E5" s="17">
        <v>1.2714487926118001</v>
      </c>
      <c r="F5">
        <f t="shared" si="3"/>
        <v>1.2714190842553126</v>
      </c>
      <c r="G5">
        <f t="shared" si="1"/>
        <v>11.4430391335062</v>
      </c>
      <c r="H5">
        <v>48.9139838840888</v>
      </c>
      <c r="AM5">
        <f t="shared" si="2"/>
        <v>2.7909303041938451</v>
      </c>
      <c r="AR5" s="17" t="s">
        <v>616</v>
      </c>
      <c r="AS5" s="10">
        <f>AS2+25.29%*AS2</f>
        <v>2808.2050064172772</v>
      </c>
    </row>
    <row r="6" spans="1:51">
      <c r="A6">
        <v>1200</v>
      </c>
      <c r="B6" s="7">
        <v>110</v>
      </c>
      <c r="C6">
        <v>30.7093996857372</v>
      </c>
      <c r="D6">
        <f t="shared" si="0"/>
        <v>61.4187993714744</v>
      </c>
      <c r="E6" s="17">
        <v>5.3978811936956799</v>
      </c>
      <c r="F6">
        <f t="shared" si="3"/>
        <v>4.1264324010838802</v>
      </c>
      <c r="G6">
        <f t="shared" si="1"/>
        <v>48.580930743261121</v>
      </c>
      <c r="H6">
        <v>46.961022113146299</v>
      </c>
      <c r="K6" t="s">
        <v>4</v>
      </c>
      <c r="AG6" t="s">
        <v>12</v>
      </c>
      <c r="AM6">
        <f t="shared" si="2"/>
        <v>9.1244441744157339</v>
      </c>
      <c r="AR6" t="s">
        <v>617</v>
      </c>
    </row>
    <row r="7" spans="1:51">
      <c r="A7">
        <v>1500</v>
      </c>
      <c r="B7" s="7">
        <v>124</v>
      </c>
      <c r="C7">
        <v>18.9360182584327</v>
      </c>
      <c r="D7">
        <f t="shared" si="0"/>
        <v>37.8720365168654</v>
      </c>
      <c r="E7" s="17">
        <v>9.56973136364903</v>
      </c>
      <c r="F7">
        <f t="shared" si="3"/>
        <v>4.1718501699533501</v>
      </c>
      <c r="G7">
        <f t="shared" si="1"/>
        <v>86.127582272841266</v>
      </c>
      <c r="H7">
        <v>45.059607992165098</v>
      </c>
      <c r="AM7">
        <f t="shared" si="2"/>
        <v>15.628911290984135</v>
      </c>
    </row>
    <row r="8" spans="1:51">
      <c r="A8">
        <v>1800</v>
      </c>
      <c r="B8" s="7">
        <v>118</v>
      </c>
      <c r="C8">
        <v>4.0007855053950596</v>
      </c>
      <c r="D8">
        <f t="shared" si="0"/>
        <v>8.0015710107901192</v>
      </c>
      <c r="E8" s="17">
        <v>12.2220058275418</v>
      </c>
      <c r="F8">
        <f t="shared" si="3"/>
        <v>2.6522744638927698</v>
      </c>
      <c r="G8">
        <f t="shared" si="1"/>
        <v>109.9980524478762</v>
      </c>
      <c r="H8">
        <v>44.221846401569401</v>
      </c>
      <c r="AM8">
        <f t="shared" si="2"/>
        <v>19.817090046923752</v>
      </c>
    </row>
    <row r="9" spans="1:51">
      <c r="A9">
        <v>2100</v>
      </c>
      <c r="B9" s="7">
        <v>112</v>
      </c>
      <c r="C9">
        <v>-4.34422589669785</v>
      </c>
      <c r="D9">
        <f t="shared" si="0"/>
        <v>-8.6884517933957</v>
      </c>
      <c r="E9" s="17">
        <v>13.4097820172518</v>
      </c>
      <c r="F9">
        <f t="shared" si="3"/>
        <v>1.1877761897100001</v>
      </c>
      <c r="G9">
        <f t="shared" si="1"/>
        <v>120.6880381552662</v>
      </c>
      <c r="H9">
        <v>44.268078236414503</v>
      </c>
      <c r="AM9">
        <f t="shared" si="2"/>
        <v>21.7060338623101</v>
      </c>
    </row>
    <row r="10" spans="1:51">
      <c r="A10">
        <v>2400</v>
      </c>
      <c r="B10" s="7">
        <v>112</v>
      </c>
      <c r="C10">
        <v>-6.4206418277893702</v>
      </c>
      <c r="D10">
        <f t="shared" si="0"/>
        <v>-12.84128365557874</v>
      </c>
      <c r="E10" s="17">
        <v>13.871202811773999</v>
      </c>
      <c r="F10">
        <f t="shared" si="3"/>
        <v>0.46142079452219953</v>
      </c>
      <c r="G10">
        <f t="shared" si="1"/>
        <v>124.84082530596599</v>
      </c>
      <c r="H10">
        <v>44.695547559514601</v>
      </c>
      <c r="AM10">
        <f t="shared" si="2"/>
        <v>22.442065871788476</v>
      </c>
    </row>
    <row r="11" spans="1:51">
      <c r="A11">
        <v>2700</v>
      </c>
      <c r="B11" s="7">
        <v>112</v>
      </c>
      <c r="C11">
        <v>-7.1872122918699901</v>
      </c>
      <c r="D11">
        <f t="shared" si="0"/>
        <v>-14.37442458373998</v>
      </c>
      <c r="E11" s="17">
        <v>14.0415506489751</v>
      </c>
      <c r="F11">
        <f t="shared" si="3"/>
        <v>0.17034783720110092</v>
      </c>
      <c r="G11">
        <f t="shared" si="1"/>
        <v>126.37395584077591</v>
      </c>
      <c r="H11">
        <v>45.228388036982402</v>
      </c>
      <c r="AM11">
        <f t="shared" si="2"/>
        <v>22.714109713591824</v>
      </c>
    </row>
    <row r="12" spans="1:51">
      <c r="A12">
        <v>3000</v>
      </c>
      <c r="B12" s="7">
        <v>112</v>
      </c>
      <c r="C12">
        <v>-7.1977536403182603</v>
      </c>
      <c r="D12">
        <f t="shared" si="0"/>
        <v>-14.395507280636521</v>
      </c>
      <c r="E12" s="17">
        <v>14.043893184336801</v>
      </c>
      <c r="F12">
        <f t="shared" si="3"/>
        <v>2.3425353617003708E-3</v>
      </c>
      <c r="G12">
        <f t="shared" si="1"/>
        <v>126.3950386590312</v>
      </c>
      <c r="H12">
        <v>45.788375302025997</v>
      </c>
      <c r="AM12">
        <f t="shared" si="2"/>
        <v>22.717851902866219</v>
      </c>
    </row>
    <row r="13" spans="1:51">
      <c r="A13">
        <v>3300</v>
      </c>
      <c r="B13" s="7">
        <v>111</v>
      </c>
      <c r="C13">
        <v>-7.1656626659194096</v>
      </c>
      <c r="D13">
        <f t="shared" si="0"/>
        <v>-14.331325331838819</v>
      </c>
      <c r="E13" s="17">
        <v>13.9256521367051</v>
      </c>
      <c r="F13">
        <f t="shared" si="3"/>
        <v>0.11824104763170062</v>
      </c>
      <c r="G13">
        <f t="shared" si="1"/>
        <v>125.3308692303459</v>
      </c>
      <c r="H13">
        <v>46.347261200481697</v>
      </c>
      <c r="AM13">
        <f t="shared" si="2"/>
        <v>22.529002459748096</v>
      </c>
    </row>
    <row r="14" spans="1:51">
      <c r="A14">
        <v>3600</v>
      </c>
      <c r="B14" s="7">
        <v>124</v>
      </c>
      <c r="C14">
        <v>-1.5700236716291101</v>
      </c>
      <c r="D14">
        <f t="shared" si="0"/>
        <v>-3.1400473432582201</v>
      </c>
      <c r="E14" s="17">
        <v>14.126614007851201</v>
      </c>
      <c r="F14">
        <f t="shared" si="3"/>
        <v>0.20096187114610053</v>
      </c>
      <c r="G14">
        <f t="shared" si="1"/>
        <v>127.13952607066081</v>
      </c>
      <c r="H14">
        <v>46.665320450968501</v>
      </c>
      <c r="AM14">
        <f t="shared" si="2"/>
        <v>22.850018609332206</v>
      </c>
    </row>
    <row r="15" spans="1:51">
      <c r="A15">
        <v>3900</v>
      </c>
      <c r="B15" s="7">
        <v>235</v>
      </c>
      <c r="C15">
        <v>37.776748260751098</v>
      </c>
      <c r="D15">
        <f t="shared" si="0"/>
        <v>75.553496521502197</v>
      </c>
      <c r="E15">
        <v>17.716109238024</v>
      </c>
      <c r="F15">
        <f t="shared" si="3"/>
        <v>3.5894952301727994</v>
      </c>
      <c r="G15">
        <f t="shared" si="1"/>
        <v>159.44498314221599</v>
      </c>
      <c r="H15">
        <v>45.089903885894799</v>
      </c>
      <c r="AM15">
        <f t="shared" si="2"/>
        <v>28.62366212756903</v>
      </c>
    </row>
    <row r="16" spans="1:51">
      <c r="A16">
        <v>4200</v>
      </c>
      <c r="B16" s="7">
        <v>428</v>
      </c>
      <c r="C16">
        <v>64.188244176244794</v>
      </c>
      <c r="D16">
        <f t="shared" si="0"/>
        <v>128.37648835248959</v>
      </c>
      <c r="E16">
        <v>32.040252595877398</v>
      </c>
      <c r="F16">
        <f t="shared" si="3"/>
        <v>14.324143357853398</v>
      </c>
      <c r="G16">
        <f t="shared" si="1"/>
        <v>288.36227336289659</v>
      </c>
      <c r="H16">
        <v>40.366277447106697</v>
      </c>
      <c r="AM16">
        <f t="shared" si="2"/>
        <v>52.414223378482156</v>
      </c>
    </row>
    <row r="17" spans="1:39">
      <c r="A17">
        <v>4500</v>
      </c>
      <c r="B17" s="7">
        <v>742</v>
      </c>
      <c r="C17">
        <v>54.307327263076097</v>
      </c>
      <c r="D17">
        <f t="shared" si="0"/>
        <v>108.61465452615219</v>
      </c>
      <c r="E17">
        <v>65.601596689379093</v>
      </c>
      <c r="F17">
        <f t="shared" si="3"/>
        <v>33.561344093501695</v>
      </c>
      <c r="G17">
        <f t="shared" si="1"/>
        <v>590.41437020441185</v>
      </c>
      <c r="H17">
        <v>35.702683914223101</v>
      </c>
      <c r="AM17">
        <f t="shared" si="2"/>
        <v>112.85523845605681</v>
      </c>
    </row>
    <row r="18" spans="1:39">
      <c r="A18">
        <v>4800</v>
      </c>
      <c r="B18" s="7">
        <v>926</v>
      </c>
      <c r="C18">
        <v>45.930223411348997</v>
      </c>
      <c r="D18">
        <f t="shared" si="0"/>
        <v>91.860446822697995</v>
      </c>
      <c r="E18">
        <v>89.004652195239004</v>
      </c>
      <c r="F18">
        <f t="shared" si="3"/>
        <v>23.403055505859911</v>
      </c>
      <c r="G18">
        <f t="shared" si="1"/>
        <v>801.04186975715106</v>
      </c>
      <c r="H18">
        <v>31.758281955003302</v>
      </c>
      <c r="AM18">
        <f t="shared" si="2"/>
        <v>158.90081762871566</v>
      </c>
    </row>
    <row r="19" spans="1:39">
      <c r="A19">
        <v>5100</v>
      </c>
      <c r="B19" s="7">
        <v>916</v>
      </c>
      <c r="C19">
        <v>20.637062173302098</v>
      </c>
      <c r="D19">
        <f t="shared" si="0"/>
        <v>41.274124346604196</v>
      </c>
      <c r="E19">
        <v>97.188501290660795</v>
      </c>
      <c r="F19">
        <f t="shared" si="3"/>
        <v>8.1838490954217917</v>
      </c>
      <c r="G19">
        <f t="shared" si="1"/>
        <v>874.6965116159472</v>
      </c>
      <c r="H19">
        <v>28.972678327983299</v>
      </c>
      <c r="S19" t="s">
        <v>212</v>
      </c>
      <c r="AM19">
        <f t="shared" si="2"/>
        <v>175.75854959196849</v>
      </c>
    </row>
    <row r="20" spans="1:39">
      <c r="A20">
        <v>5400</v>
      </c>
      <c r="B20" s="7">
        <v>905</v>
      </c>
      <c r="C20">
        <v>-2.39262306283733</v>
      </c>
      <c r="D20">
        <f t="shared" si="0"/>
        <v>-4.7852461256746599</v>
      </c>
      <c r="E20">
        <v>101.08365835877601</v>
      </c>
      <c r="F20">
        <f t="shared" si="3"/>
        <v>3.8951570681152106</v>
      </c>
      <c r="G20">
        <f t="shared" si="1"/>
        <v>909.75292522898405</v>
      </c>
      <c r="H20">
        <v>28.3192076062113</v>
      </c>
      <c r="S20" t="s">
        <v>213</v>
      </c>
      <c r="AM20">
        <f t="shared" si="2"/>
        <v>183.91969423198319</v>
      </c>
    </row>
    <row r="21" spans="1:39">
      <c r="A21">
        <v>5700</v>
      </c>
      <c r="B21" s="7">
        <v>738</v>
      </c>
      <c r="C21">
        <v>-81.496515030944494</v>
      </c>
      <c r="D21">
        <f t="shared" si="0"/>
        <v>-162.99303006188899</v>
      </c>
      <c r="E21">
        <v>100.10754924750201</v>
      </c>
      <c r="F21">
        <f t="shared" si="3"/>
        <v>0.97610911127399902</v>
      </c>
      <c r="G21">
        <f t="shared" si="1"/>
        <v>900.96794322751805</v>
      </c>
      <c r="H21">
        <v>31.776452529172101</v>
      </c>
      <c r="S21" t="s">
        <v>214</v>
      </c>
      <c r="AM21">
        <f t="shared" si="2"/>
        <v>181.86621477935569</v>
      </c>
    </row>
    <row r="22" spans="1:39">
      <c r="A22">
        <v>6000</v>
      </c>
      <c r="B22" s="7">
        <v>695</v>
      </c>
      <c r="C22">
        <v>-80.132569965186903</v>
      </c>
      <c r="D22">
        <f t="shared" si="0"/>
        <v>-160.26513993037381</v>
      </c>
      <c r="E22">
        <v>95.026471008843799</v>
      </c>
      <c r="F22">
        <f t="shared" si="3"/>
        <v>5.0810782386582076</v>
      </c>
      <c r="G22">
        <f t="shared" si="1"/>
        <v>855.23823907959422</v>
      </c>
      <c r="H22">
        <v>38.003004941543601</v>
      </c>
      <c r="S22" t="s">
        <v>215</v>
      </c>
      <c r="AM22">
        <f t="shared" si="2"/>
        <v>171.26695580501578</v>
      </c>
    </row>
    <row r="23" spans="1:39">
      <c r="A23">
        <v>6300</v>
      </c>
      <c r="B23" s="7">
        <v>687</v>
      </c>
      <c r="C23">
        <v>-60.888275714340303</v>
      </c>
      <c r="D23">
        <f t="shared" si="0"/>
        <v>-121.77655142868061</v>
      </c>
      <c r="E23">
        <v>89.861339334405102</v>
      </c>
      <c r="F23">
        <f t="shared" si="3"/>
        <v>5.1651316744386975</v>
      </c>
      <c r="G23">
        <f t="shared" si="1"/>
        <v>808.75205400964592</v>
      </c>
      <c r="H23">
        <v>43.3835398470505</v>
      </c>
      <c r="AF23" t="s">
        <v>13</v>
      </c>
      <c r="AM23">
        <f t="shared" si="2"/>
        <v>160.64713154032083</v>
      </c>
    </row>
    <row r="24" spans="1:39">
      <c r="A24">
        <v>6600</v>
      </c>
      <c r="B24" s="7">
        <v>663</v>
      </c>
      <c r="C24">
        <v>-51.504456918958297</v>
      </c>
      <c r="D24">
        <f t="shared" si="0"/>
        <v>-103.00891383791659</v>
      </c>
      <c r="E24">
        <v>85.109789410329796</v>
      </c>
      <c r="F24">
        <f t="shared" si="3"/>
        <v>4.7515499240753059</v>
      </c>
      <c r="G24">
        <f t="shared" si="1"/>
        <v>765.98810469296814</v>
      </c>
      <c r="H24">
        <v>47.689404061443902</v>
      </c>
      <c r="AF24" t="s">
        <v>14</v>
      </c>
      <c r="AM24">
        <f t="shared" si="2"/>
        <v>151.01545681058732</v>
      </c>
    </row>
    <row r="25" spans="1:39">
      <c r="A25">
        <v>6900</v>
      </c>
      <c r="B25" s="7">
        <v>655</v>
      </c>
      <c r="C25">
        <v>-36.244654845577301</v>
      </c>
      <c r="D25">
        <f t="shared" si="0"/>
        <v>-72.489309691154602</v>
      </c>
      <c r="E25">
        <v>80.830059596347297</v>
      </c>
      <c r="F25">
        <f t="shared" si="3"/>
        <v>4.2797298139824989</v>
      </c>
      <c r="G25">
        <f t="shared" si="1"/>
        <v>727.47053636712565</v>
      </c>
      <c r="H25">
        <v>51.0312117532171</v>
      </c>
      <c r="AM25">
        <f t="shared" si="2"/>
        <v>142.45322490365396</v>
      </c>
    </row>
    <row r="26" spans="1:39">
      <c r="A26">
        <v>7200</v>
      </c>
      <c r="B26" s="7">
        <v>677</v>
      </c>
      <c r="C26">
        <v>-12.654784119499899</v>
      </c>
      <c r="D26">
        <f t="shared" si="0"/>
        <v>-25.309568238999798</v>
      </c>
      <c r="E26">
        <v>78.0323887551518</v>
      </c>
      <c r="F26">
        <f t="shared" si="3"/>
        <v>2.7976708411954974</v>
      </c>
      <c r="G26">
        <f t="shared" si="1"/>
        <v>702.29149879636623</v>
      </c>
      <c r="H26">
        <v>52.852830229021997</v>
      </c>
      <c r="AM26">
        <f t="shared" si="2"/>
        <v>136.91397637347831</v>
      </c>
    </row>
    <row r="27" spans="1:39">
      <c r="A27">
        <v>7500</v>
      </c>
      <c r="B27" s="7">
        <v>662</v>
      </c>
      <c r="C27">
        <v>-11.8389628668676</v>
      </c>
      <c r="D27">
        <f t="shared" si="0"/>
        <v>-23.677925733735201</v>
      </c>
      <c r="E27">
        <v>76.184669960285007</v>
      </c>
      <c r="F27">
        <f t="shared" si="3"/>
        <v>1.8477187948667932</v>
      </c>
      <c r="G27">
        <f t="shared" si="1"/>
        <v>685.66202964256502</v>
      </c>
      <c r="H27">
        <v>53.799889064606603</v>
      </c>
      <c r="AF27" t="s">
        <v>15</v>
      </c>
      <c r="AG27" t="s">
        <v>16</v>
      </c>
      <c r="AH27" t="s">
        <v>17</v>
      </c>
      <c r="AM27">
        <f t="shared" si="2"/>
        <v>133.28068735257111</v>
      </c>
    </row>
    <row r="28" spans="1:39">
      <c r="A28">
        <v>7800</v>
      </c>
      <c r="B28" s="7">
        <v>651</v>
      </c>
      <c r="C28">
        <v>-9.1205300121483592</v>
      </c>
      <c r="D28">
        <f t="shared" si="0"/>
        <v>-18.241060024296718</v>
      </c>
      <c r="E28">
        <v>74.358437218925502</v>
      </c>
      <c r="F28">
        <f t="shared" si="3"/>
        <v>1.8262327413595045</v>
      </c>
      <c r="G28">
        <f t="shared" si="1"/>
        <v>669.22593497032949</v>
      </c>
      <c r="H28">
        <v>54.604403876364799</v>
      </c>
      <c r="AF28">
        <v>2.9244800000000001E-3</v>
      </c>
      <c r="AG28">
        <v>1.51536</v>
      </c>
      <c r="AH28">
        <v>0.85950000000000004</v>
      </c>
      <c r="AM28">
        <f t="shared" si="2"/>
        <v>129.709269519934</v>
      </c>
    </row>
    <row r="29" spans="1:39">
      <c r="A29">
        <v>8100</v>
      </c>
      <c r="B29" s="7">
        <v>650</v>
      </c>
      <c r="C29">
        <v>-3.0004207523711099</v>
      </c>
      <c r="D29">
        <f t="shared" si="0"/>
        <v>-6.0008415047422199</v>
      </c>
      <c r="E29">
        <v>72.887347841074401</v>
      </c>
      <c r="F29">
        <f t="shared" si="3"/>
        <v>1.4710893778511007</v>
      </c>
      <c r="G29">
        <f t="shared" si="1"/>
        <v>655.98613056966963</v>
      </c>
      <c r="H29">
        <v>55.055876066941501</v>
      </c>
      <c r="AM29">
        <f t="shared" si="2"/>
        <v>126.84656290567273</v>
      </c>
    </row>
    <row r="30" spans="1:39">
      <c r="A30">
        <v>8400</v>
      </c>
      <c r="B30" s="7">
        <v>647</v>
      </c>
      <c r="C30">
        <v>0.16050925321117199</v>
      </c>
      <c r="D30">
        <f t="shared" si="0"/>
        <v>0.32101850642234397</v>
      </c>
      <c r="E30">
        <v>71.851647059423797</v>
      </c>
      <c r="F30">
        <f t="shared" si="3"/>
        <v>1.0357007816506041</v>
      </c>
      <c r="G30">
        <f t="shared" si="1"/>
        <v>646.66482353481422</v>
      </c>
      <c r="H30">
        <v>55.156371899930299</v>
      </c>
      <c r="AM30">
        <f t="shared" si="2"/>
        <v>124.83870542176177</v>
      </c>
    </row>
    <row r="31" spans="1:39">
      <c r="A31">
        <v>8700</v>
      </c>
      <c r="B31" s="7">
        <v>649</v>
      </c>
      <c r="C31">
        <v>4.0735404954371699</v>
      </c>
      <c r="D31">
        <f t="shared" si="0"/>
        <v>8.1470809908743398</v>
      </c>
      <c r="E31">
        <v>71.20432415162</v>
      </c>
      <c r="F31">
        <f t="shared" si="3"/>
        <v>0.64732290780379742</v>
      </c>
      <c r="G31">
        <f t="shared" si="1"/>
        <v>640.83891736457997</v>
      </c>
      <c r="H31">
        <v>54.979570235026202</v>
      </c>
      <c r="AM31">
        <f t="shared" si="2"/>
        <v>123.58696136771962</v>
      </c>
    </row>
    <row r="32" spans="1:39">
      <c r="A32">
        <v>9000</v>
      </c>
      <c r="B32" s="7">
        <v>653</v>
      </c>
      <c r="C32">
        <v>7.0638713120391801</v>
      </c>
      <c r="D32">
        <f t="shared" si="0"/>
        <v>14.12774262407836</v>
      </c>
      <c r="E32">
        <v>70.984255905701403</v>
      </c>
      <c r="F32">
        <f t="shared" si="3"/>
        <v>0.22006824591859697</v>
      </c>
      <c r="G32">
        <f t="shared" si="1"/>
        <v>638.85830315131261</v>
      </c>
      <c r="H32">
        <v>54.537028977516997</v>
      </c>
      <c r="AM32">
        <f t="shared" si="2"/>
        <v>123.16196828715056</v>
      </c>
    </row>
    <row r="33" spans="1:39">
      <c r="A33">
        <v>9300</v>
      </c>
      <c r="B33" s="7">
        <v>651</v>
      </c>
      <c r="C33">
        <v>6.1987067607922999</v>
      </c>
      <c r="D33">
        <f t="shared" si="0"/>
        <v>12.3974135215846</v>
      </c>
      <c r="E33">
        <v>70.954313899700793</v>
      </c>
      <c r="F33">
        <f t="shared" si="3"/>
        <v>2.9942006000609922E-2</v>
      </c>
      <c r="G33">
        <f t="shared" si="1"/>
        <v>638.58882509730711</v>
      </c>
      <c r="H33">
        <v>54.023920608391798</v>
      </c>
      <c r="AM33">
        <f t="shared" si="2"/>
        <v>123.10416654678541</v>
      </c>
    </row>
    <row r="34" spans="1:39">
      <c r="A34">
        <v>9600</v>
      </c>
      <c r="B34" s="7">
        <v>650</v>
      </c>
      <c r="C34">
        <v>5.7620128761093197</v>
      </c>
      <c r="D34">
        <f t="shared" si="0"/>
        <v>11.524025752218639</v>
      </c>
      <c r="E34">
        <v>70.940243478379301</v>
      </c>
      <c r="F34">
        <f t="shared" si="3"/>
        <v>1.4070421321491722E-2</v>
      </c>
      <c r="G34">
        <f t="shared" si="1"/>
        <v>638.46219130541374</v>
      </c>
      <c r="H34">
        <v>53.560113051906001</v>
      </c>
      <c r="AF34" s="1" t="s">
        <v>222</v>
      </c>
      <c r="AM34">
        <f t="shared" si="2"/>
        <v>123.07700602141891</v>
      </c>
    </row>
    <row r="35" spans="1:39">
      <c r="A35">
        <v>9900</v>
      </c>
      <c r="B35" s="7">
        <v>650</v>
      </c>
      <c r="C35">
        <v>5.6089445349955902</v>
      </c>
      <c r="D35">
        <f t="shared" si="0"/>
        <v>11.21788906999118</v>
      </c>
      <c r="E35">
        <v>70.974253764523496</v>
      </c>
      <c r="F35">
        <f t="shared" si="3"/>
        <v>3.4010286144194879E-2</v>
      </c>
      <c r="G35">
        <f t="shared" si="1"/>
        <v>638.76828388071146</v>
      </c>
      <c r="H35">
        <v>53.118319883001803</v>
      </c>
      <c r="AM35">
        <f t="shared" si="2"/>
        <v>123.14265900535128</v>
      </c>
    </row>
    <row r="36" spans="1:39">
      <c r="A36">
        <v>10200</v>
      </c>
      <c r="B36" s="7">
        <v>647</v>
      </c>
      <c r="C36">
        <v>4.0672287004373597</v>
      </c>
      <c r="D36">
        <f t="shared" si="0"/>
        <v>8.1344574008747195</v>
      </c>
      <c r="E36">
        <v>70.983533285110198</v>
      </c>
      <c r="F36">
        <f t="shared" si="3"/>
        <v>9.2795205867020059E-3</v>
      </c>
      <c r="G36">
        <f t="shared" si="1"/>
        <v>638.85179956599177</v>
      </c>
      <c r="H36">
        <v>52.746875808262899</v>
      </c>
      <c r="AE36" t="s">
        <v>223</v>
      </c>
      <c r="AF36">
        <v>35.6</v>
      </c>
      <c r="AM36">
        <f t="shared" si="2"/>
        <v>123.16057323777798</v>
      </c>
    </row>
    <row r="37" spans="1:39">
      <c r="A37">
        <v>10500</v>
      </c>
      <c r="B37" s="7">
        <v>647</v>
      </c>
      <c r="C37">
        <v>4.1044454777768902</v>
      </c>
      <c r="D37">
        <f t="shared" si="0"/>
        <v>8.2088909555537803</v>
      </c>
      <c r="E37">
        <v>70.9752534442718</v>
      </c>
      <c r="F37">
        <f t="shared" si="3"/>
        <v>8.2798408383979449E-3</v>
      </c>
      <c r="G37">
        <f t="shared" si="1"/>
        <v>638.77728099844626</v>
      </c>
      <c r="H37">
        <v>52.428969299724102</v>
      </c>
      <c r="AM37">
        <f t="shared" si="2"/>
        <v>123.1445888756039</v>
      </c>
    </row>
    <row r="38" spans="1:39">
      <c r="A38">
        <v>10800</v>
      </c>
      <c r="B38" s="7">
        <v>650</v>
      </c>
      <c r="C38">
        <v>5.1065724294225801</v>
      </c>
      <c r="D38">
        <f t="shared" si="0"/>
        <v>10.21314485884516</v>
      </c>
      <c r="E38">
        <v>71.085876702272103</v>
      </c>
      <c r="F38">
        <f t="shared" si="3"/>
        <v>0.11062325800030237</v>
      </c>
      <c r="G38">
        <f t="shared" si="1"/>
        <v>639.77289032044894</v>
      </c>
      <c r="H38">
        <v>52.0675061195629</v>
      </c>
      <c r="AM38">
        <f t="shared" si="2"/>
        <v>123.35818191418656</v>
      </c>
    </row>
    <row r="39" spans="1:39">
      <c r="A39">
        <v>11100</v>
      </c>
      <c r="B39" s="7">
        <v>650</v>
      </c>
      <c r="C39">
        <v>4.2967101988940097</v>
      </c>
      <c r="D39">
        <f t="shared" si="0"/>
        <v>8.5934203977880195</v>
      </c>
      <c r="E39">
        <v>71.265847042893498</v>
      </c>
      <c r="F39">
        <f t="shared" si="3"/>
        <v>0.17997034062139505</v>
      </c>
      <c r="G39">
        <f t="shared" si="1"/>
        <v>641.39262338604146</v>
      </c>
      <c r="H39">
        <v>51.704270660246898</v>
      </c>
      <c r="AM39">
        <f t="shared" si="2"/>
        <v>123.70582428064031</v>
      </c>
    </row>
    <row r="40" spans="1:39">
      <c r="A40">
        <v>11400</v>
      </c>
      <c r="B40" s="7">
        <v>647</v>
      </c>
      <c r="C40">
        <v>2.4159221459470999</v>
      </c>
      <c r="D40">
        <f t="shared" si="0"/>
        <v>4.8318442918941997</v>
      </c>
      <c r="E40">
        <v>71.350472093094893</v>
      </c>
      <c r="F40">
        <f t="shared" si="3"/>
        <v>8.4625050201395879E-2</v>
      </c>
      <c r="G40">
        <f t="shared" si="1"/>
        <v>642.15424883785408</v>
      </c>
      <c r="H40">
        <v>51.449145313577198</v>
      </c>
      <c r="AM40">
        <f t="shared" si="2"/>
        <v>123.86935699189044</v>
      </c>
    </row>
    <row r="41" spans="1:39">
      <c r="A41">
        <v>11700</v>
      </c>
      <c r="B41" s="7">
        <v>648</v>
      </c>
      <c r="C41">
        <v>2.7176135176991698</v>
      </c>
      <c r="D41">
        <f t="shared" si="0"/>
        <v>5.4352270353983396</v>
      </c>
      <c r="E41">
        <v>71.394525307215801</v>
      </c>
      <c r="F41">
        <f t="shared" si="3"/>
        <v>4.4053214120907569E-2</v>
      </c>
      <c r="G41">
        <f t="shared" si="1"/>
        <v>642.55072776494217</v>
      </c>
      <c r="H41">
        <v>51.248561424928702</v>
      </c>
      <c r="AM41">
        <f t="shared" si="2"/>
        <v>123.95450370009557</v>
      </c>
    </row>
    <row r="42" spans="1:39">
      <c r="A42">
        <v>12000</v>
      </c>
      <c r="B42" s="7">
        <v>648</v>
      </c>
      <c r="C42">
        <v>2.3791580151846299</v>
      </c>
      <c r="D42">
        <f t="shared" si="0"/>
        <v>4.7583160303692598</v>
      </c>
      <c r="E42">
        <v>71.469737205510896</v>
      </c>
      <c r="F42">
        <f t="shared" si="3"/>
        <v>7.521189829509467E-2</v>
      </c>
      <c r="G42">
        <f t="shared" si="1"/>
        <v>643.22763484959808</v>
      </c>
      <c r="H42">
        <v>51.051412355354401</v>
      </c>
      <c r="AM42">
        <f t="shared" si="2"/>
        <v>124.09990061006566</v>
      </c>
    </row>
    <row r="43" spans="1:39">
      <c r="A43">
        <v>12300</v>
      </c>
      <c r="B43" s="7">
        <v>645</v>
      </c>
      <c r="C43">
        <v>0.87885398565907802</v>
      </c>
      <c r="D43">
        <f t="shared" si="0"/>
        <v>1.757707971318156</v>
      </c>
      <c r="E43">
        <v>71.469814508988094</v>
      </c>
      <c r="F43">
        <f t="shared" si="3"/>
        <v>7.73034771981429E-5</v>
      </c>
      <c r="G43">
        <f t="shared" si="1"/>
        <v>643.22833058089282</v>
      </c>
      <c r="H43">
        <v>50.929461582860299</v>
      </c>
      <c r="AM43">
        <f t="shared" si="2"/>
        <v>124.10005006736081</v>
      </c>
    </row>
    <row r="44" spans="1:39">
      <c r="A44">
        <v>12600</v>
      </c>
      <c r="B44" s="7">
        <v>645</v>
      </c>
      <c r="C44">
        <v>1.0948661518060701</v>
      </c>
      <c r="D44">
        <f t="shared" si="0"/>
        <v>2.1897323036121401</v>
      </c>
      <c r="E44">
        <v>71.4218042356908</v>
      </c>
      <c r="F44">
        <f t="shared" si="3"/>
        <v>4.8010273297293793E-2</v>
      </c>
      <c r="G44">
        <f t="shared" si="1"/>
        <v>642.79623812121724</v>
      </c>
      <c r="H44">
        <v>50.852047482847098</v>
      </c>
      <c r="AM44">
        <f t="shared" si="2"/>
        <v>124.00723450987678</v>
      </c>
    </row>
    <row r="45" spans="1:39">
      <c r="A45">
        <v>12900</v>
      </c>
      <c r="B45" s="7">
        <v>648</v>
      </c>
      <c r="C45">
        <v>2.3529299900801899</v>
      </c>
      <c r="D45">
        <f t="shared" si="0"/>
        <v>4.7058599801603798</v>
      </c>
      <c r="E45">
        <v>71.475555417951398</v>
      </c>
      <c r="F45">
        <f t="shared" si="3"/>
        <v>5.375118226059783E-2</v>
      </c>
      <c r="G45">
        <f t="shared" si="1"/>
        <v>643.27999876156264</v>
      </c>
      <c r="H45">
        <v>50.713992560799397</v>
      </c>
      <c r="AM45">
        <f t="shared" si="2"/>
        <v>124.11114954577631</v>
      </c>
    </row>
    <row r="46" spans="1:39">
      <c r="A46">
        <v>13200</v>
      </c>
      <c r="B46" s="7">
        <v>645</v>
      </c>
      <c r="C46">
        <v>0.65456603563028004</v>
      </c>
      <c r="D46">
        <f t="shared" si="0"/>
        <v>1.3091320712605601</v>
      </c>
      <c r="E46">
        <v>71.519653858881696</v>
      </c>
      <c r="F46">
        <f t="shared" si="3"/>
        <v>4.4098440930298466E-2</v>
      </c>
      <c r="G46">
        <f t="shared" si="1"/>
        <v>643.6768847299353</v>
      </c>
      <c r="H46">
        <v>50.602393021549702</v>
      </c>
      <c r="AM46">
        <f t="shared" si="2"/>
        <v>124.19641593760885</v>
      </c>
    </row>
    <row r="47" spans="1:39">
      <c r="A47">
        <v>13500</v>
      </c>
      <c r="B47" s="7">
        <v>646</v>
      </c>
      <c r="C47">
        <v>1.1525077894804501</v>
      </c>
      <c r="D47">
        <f t="shared" si="0"/>
        <v>2.3050155789609001</v>
      </c>
      <c r="E47">
        <v>71.520097991681993</v>
      </c>
      <c r="F47">
        <f t="shared" si="3"/>
        <v>4.441328002968703E-4</v>
      </c>
      <c r="G47">
        <f t="shared" si="1"/>
        <v>643.6808819251379</v>
      </c>
      <c r="H47">
        <v>50.5305644312743</v>
      </c>
      <c r="AM47">
        <f t="shared" si="2"/>
        <v>124.19727474694241</v>
      </c>
    </row>
    <row r="48" spans="1:39">
      <c r="A48">
        <v>13800</v>
      </c>
      <c r="B48" s="7">
        <v>647</v>
      </c>
      <c r="C48">
        <v>1.4025907075882</v>
      </c>
      <c r="D48">
        <f t="shared" si="0"/>
        <v>2.8051814151764001</v>
      </c>
      <c r="E48">
        <v>71.575632356325102</v>
      </c>
      <c r="F48">
        <f t="shared" si="3"/>
        <v>5.5534364643108347E-2</v>
      </c>
      <c r="G48">
        <f t="shared" si="1"/>
        <v>644.18069120692587</v>
      </c>
      <c r="H48">
        <v>50.430412679088299</v>
      </c>
      <c r="AM48">
        <f t="shared" si="2"/>
        <v>124.30466935606712</v>
      </c>
    </row>
    <row r="49" spans="1:39">
      <c r="A49">
        <v>14100</v>
      </c>
      <c r="B49" s="7">
        <v>651</v>
      </c>
      <c r="C49">
        <v>2.6670862302334402</v>
      </c>
      <c r="D49">
        <f t="shared" si="0"/>
        <v>5.3341724604668803</v>
      </c>
      <c r="E49">
        <v>71.739059754790105</v>
      </c>
      <c r="F49">
        <f t="shared" si="3"/>
        <v>0.16342739846500365</v>
      </c>
      <c r="G49">
        <f t="shared" si="1"/>
        <v>645.65153779311095</v>
      </c>
      <c r="H49">
        <v>50.268133057724</v>
      </c>
      <c r="AM49">
        <f t="shared" si="2"/>
        <v>124.62081654523404</v>
      </c>
    </row>
    <row r="50" spans="1:39">
      <c r="A50">
        <v>14400</v>
      </c>
      <c r="B50" s="7">
        <v>649</v>
      </c>
      <c r="C50">
        <v>0.95791541744912401</v>
      </c>
      <c r="D50">
        <f t="shared" si="0"/>
        <v>1.915830834898248</v>
      </c>
      <c r="E50">
        <v>71.896665173380995</v>
      </c>
      <c r="F50">
        <f t="shared" si="3"/>
        <v>0.15760541859089017</v>
      </c>
      <c r="G50">
        <f t="shared" si="1"/>
        <v>647.06998656042902</v>
      </c>
      <c r="H50">
        <v>50.132526106105601</v>
      </c>
      <c r="AM50">
        <f t="shared" si="2"/>
        <v>124.92584919372462</v>
      </c>
    </row>
    <row r="51" spans="1:39">
      <c r="A51">
        <v>14700</v>
      </c>
      <c r="B51" s="7">
        <v>648</v>
      </c>
      <c r="C51">
        <v>0.25570378841352998</v>
      </c>
      <c r="D51">
        <f t="shared" si="0"/>
        <v>0.51140757682705995</v>
      </c>
      <c r="E51">
        <v>71.941595355513897</v>
      </c>
      <c r="F51">
        <f t="shared" si="3"/>
        <v>4.4930182132901564E-2</v>
      </c>
      <c r="G51">
        <f t="shared" si="1"/>
        <v>647.47435819962504</v>
      </c>
      <c r="H51">
        <v>50.087553698202498</v>
      </c>
      <c r="AM51">
        <f t="shared" si="2"/>
        <v>125.0128345707148</v>
      </c>
    </row>
    <row r="52" spans="1:39">
      <c r="A52">
        <v>15000</v>
      </c>
      <c r="B52" s="7">
        <v>650</v>
      </c>
      <c r="C52">
        <v>0.99147337947788095</v>
      </c>
      <c r="D52">
        <f t="shared" si="0"/>
        <v>1.9829467589557619</v>
      </c>
      <c r="E52">
        <v>72.000300278586096</v>
      </c>
      <c r="F52">
        <f t="shared" si="3"/>
        <v>5.8704923072198767E-2</v>
      </c>
      <c r="G52">
        <f t="shared" si="1"/>
        <v>648.00270250727488</v>
      </c>
      <c r="H52">
        <v>50.036743490098502</v>
      </c>
      <c r="AM52">
        <f t="shared" si="2"/>
        <v>125.12650580527753</v>
      </c>
    </row>
    <row r="53" spans="1:39">
      <c r="A53">
        <v>15300</v>
      </c>
      <c r="B53" s="7">
        <v>646</v>
      </c>
      <c r="C53">
        <v>-0.962524785160915</v>
      </c>
      <c r="D53">
        <f t="shared" si="0"/>
        <v>-1.92504957032183</v>
      </c>
      <c r="E53">
        <v>71.990097941746697</v>
      </c>
      <c r="F53">
        <f t="shared" si="3"/>
        <v>1.020233683939864E-2</v>
      </c>
      <c r="G53">
        <f t="shared" si="1"/>
        <v>647.91088147572032</v>
      </c>
      <c r="H53">
        <v>50.041756299424797</v>
      </c>
      <c r="AM53">
        <f t="shared" si="2"/>
        <v>125.10674941828259</v>
      </c>
    </row>
    <row r="54" spans="1:39">
      <c r="A54">
        <v>15600</v>
      </c>
      <c r="B54" s="7">
        <v>644</v>
      </c>
      <c r="C54">
        <v>-1.3302532708891599</v>
      </c>
      <c r="D54">
        <f t="shared" si="0"/>
        <v>-2.6605065417783198</v>
      </c>
      <c r="E54">
        <v>71.849593359265995</v>
      </c>
      <c r="F54">
        <f t="shared" si="3"/>
        <v>0.14050458248070186</v>
      </c>
      <c r="G54">
        <f t="shared" si="1"/>
        <v>646.64634023339397</v>
      </c>
      <c r="H54">
        <v>50.132048025636799</v>
      </c>
      <c r="AM54">
        <f t="shared" si="2"/>
        <v>124.83473025631682</v>
      </c>
    </row>
    <row r="55" spans="1:39">
      <c r="A55">
        <v>15900</v>
      </c>
      <c r="B55" s="7">
        <v>646</v>
      </c>
      <c r="C55">
        <v>8.0380987644808596E-2</v>
      </c>
      <c r="D55">
        <f t="shared" si="0"/>
        <v>0.16076197528961719</v>
      </c>
      <c r="E55">
        <v>71.758332822920593</v>
      </c>
      <c r="F55">
        <f t="shared" si="3"/>
        <v>9.1260536345401988E-2</v>
      </c>
      <c r="G55">
        <f t="shared" si="1"/>
        <v>645.82499540628532</v>
      </c>
      <c r="H55">
        <v>50.1761961507287</v>
      </c>
      <c r="AM55">
        <f t="shared" si="2"/>
        <v>124.65811022607035</v>
      </c>
    </row>
    <row r="56" spans="1:39">
      <c r="A56">
        <v>16200</v>
      </c>
      <c r="B56" s="7">
        <v>647</v>
      </c>
      <c r="C56">
        <v>0.54956166851757005</v>
      </c>
      <c r="D56">
        <f t="shared" si="0"/>
        <v>1.0991233370351401</v>
      </c>
      <c r="E56">
        <v>71.7651846772971</v>
      </c>
      <c r="F56">
        <f t="shared" si="3"/>
        <v>6.8518543765065942E-3</v>
      </c>
      <c r="G56">
        <f t="shared" si="1"/>
        <v>645.88666209567396</v>
      </c>
      <c r="H56">
        <v>50.150217220313003</v>
      </c>
      <c r="AM56">
        <f t="shared" si="2"/>
        <v>124.67136919230559</v>
      </c>
    </row>
    <row r="57" spans="1:39">
      <c r="A57">
        <v>16500</v>
      </c>
      <c r="B57" s="7">
        <v>646</v>
      </c>
      <c r="C57">
        <v>2.5121004765945299E-2</v>
      </c>
      <c r="D57">
        <f t="shared" si="0"/>
        <v>5.0242009531890598E-2</v>
      </c>
      <c r="E57">
        <v>71.770622346177404</v>
      </c>
      <c r="F57">
        <f t="shared" si="3"/>
        <v>5.4376688803046136E-3</v>
      </c>
      <c r="G57">
        <f t="shared" si="1"/>
        <v>645.93560111559668</v>
      </c>
      <c r="H57">
        <v>50.129522121426398</v>
      </c>
      <c r="AM57">
        <f t="shared" si="2"/>
        <v>124.6818917754188</v>
      </c>
    </row>
    <row r="58" spans="1:39">
      <c r="A58">
        <v>16800</v>
      </c>
      <c r="B58" s="7">
        <v>645</v>
      </c>
      <c r="C58">
        <v>-0.29802954495996498</v>
      </c>
      <c r="D58">
        <f t="shared" si="0"/>
        <v>-0.59605908991992995</v>
      </c>
      <c r="E58">
        <v>71.731324298545104</v>
      </c>
      <c r="F58">
        <f t="shared" si="3"/>
        <v>3.9298047632300381E-2</v>
      </c>
      <c r="G58">
        <f t="shared" si="1"/>
        <v>645.58191868690596</v>
      </c>
      <c r="H58">
        <v>50.141153007952397</v>
      </c>
      <c r="AM58">
        <f t="shared" si="2"/>
        <v>124.6058489303902</v>
      </c>
    </row>
    <row r="59" spans="1:39">
      <c r="A59">
        <v>17100</v>
      </c>
      <c r="B59" s="7">
        <v>645</v>
      </c>
      <c r="C59">
        <v>-8.9022258723315706E-2</v>
      </c>
      <c r="D59">
        <f t="shared" si="0"/>
        <v>-0.17804451744663141</v>
      </c>
      <c r="E59">
        <v>71.684877268797806</v>
      </c>
      <c r="F59">
        <f t="shared" si="3"/>
        <v>4.6447029747298529E-2</v>
      </c>
      <c r="G59">
        <f t="shared" si="1"/>
        <v>645.16389541918022</v>
      </c>
      <c r="H59">
        <v>50.155544194562196</v>
      </c>
      <c r="AM59">
        <f t="shared" si="2"/>
        <v>124.51598424774795</v>
      </c>
    </row>
    <row r="60" spans="1:39">
      <c r="A60">
        <v>17400</v>
      </c>
      <c r="B60" s="7">
        <v>646</v>
      </c>
      <c r="C60">
        <v>0.43647346026891998</v>
      </c>
      <c r="D60">
        <f t="shared" si="0"/>
        <v>0.87294692053783995</v>
      </c>
      <c r="E60">
        <v>71.679208687534896</v>
      </c>
      <c r="F60">
        <f t="shared" si="3"/>
        <v>5.6685812629098109E-3</v>
      </c>
      <c r="G60">
        <f t="shared" si="1"/>
        <v>645.11287818781409</v>
      </c>
      <c r="H60">
        <v>50.140377080480803</v>
      </c>
      <c r="AM60">
        <f t="shared" si="2"/>
        <v>124.50501766644288</v>
      </c>
    </row>
    <row r="61" spans="1:39">
      <c r="A61">
        <v>17700</v>
      </c>
      <c r="B61" s="7">
        <v>647</v>
      </c>
      <c r="C61">
        <v>0.73793879312913002</v>
      </c>
      <c r="D61">
        <f t="shared" si="0"/>
        <v>1.47587758625826</v>
      </c>
      <c r="E61">
        <v>71.723325302343994</v>
      </c>
      <c r="F61">
        <f t="shared" si="3"/>
        <v>4.4116614809098564E-2</v>
      </c>
      <c r="G61">
        <f t="shared" si="1"/>
        <v>645.50992772109589</v>
      </c>
      <c r="H61">
        <v>50.093757409357003</v>
      </c>
      <c r="AM61">
        <f t="shared" si="2"/>
        <v>124.59037175060156</v>
      </c>
    </row>
    <row r="62" spans="1:39">
      <c r="A62">
        <v>18000</v>
      </c>
      <c r="B62" s="7">
        <v>643</v>
      </c>
      <c r="C62">
        <v>-1.0771523159408301</v>
      </c>
      <c r="D62">
        <f t="shared" si="0"/>
        <v>-2.1543046318816601</v>
      </c>
      <c r="E62">
        <v>71.682252829798799</v>
      </c>
      <c r="F62">
        <f t="shared" si="3"/>
        <v>4.1072472545195637E-2</v>
      </c>
      <c r="G62">
        <f t="shared" si="1"/>
        <v>645.1402754681892</v>
      </c>
      <c r="H62">
        <v>50.112658745162399</v>
      </c>
      <c r="AM62">
        <f t="shared" si="2"/>
        <v>124.51090691803007</v>
      </c>
    </row>
    <row r="63" spans="1:39">
      <c r="A63">
        <v>18300</v>
      </c>
      <c r="B63" s="7">
        <v>646</v>
      </c>
      <c r="C63">
        <v>0.61110351027059895</v>
      </c>
      <c r="D63">
        <f t="shared" si="0"/>
        <v>1.2222070205411979</v>
      </c>
      <c r="E63">
        <v>71.640397205490203</v>
      </c>
      <c r="F63">
        <f t="shared" si="3"/>
        <v>4.1855624308595907E-2</v>
      </c>
      <c r="G63">
        <f t="shared" si="1"/>
        <v>644.76357484941184</v>
      </c>
      <c r="H63">
        <v>50.125462123084901</v>
      </c>
      <c r="AM63">
        <f t="shared" si="2"/>
        <v>124.42993703602473</v>
      </c>
    </row>
    <row r="64" spans="1:39">
      <c r="A64">
        <v>18600</v>
      </c>
      <c r="B64" s="7">
        <v>647</v>
      </c>
      <c r="C64">
        <v>0.83205927654628198</v>
      </c>
      <c r="D64">
        <f t="shared" si="0"/>
        <v>1.664118553092564</v>
      </c>
      <c r="E64">
        <v>71.702410656737399</v>
      </c>
      <c r="F64">
        <f t="shared" si="3"/>
        <v>6.2013451247196372E-2</v>
      </c>
      <c r="G64">
        <f t="shared" si="1"/>
        <v>645.32169591063655</v>
      </c>
      <c r="H64">
        <v>50.068638626494</v>
      </c>
      <c r="AM64">
        <f t="shared" si="2"/>
        <v>124.54990597514588</v>
      </c>
    </row>
    <row r="65" spans="1:39">
      <c r="A65">
        <v>18900</v>
      </c>
      <c r="B65" s="7">
        <v>648</v>
      </c>
      <c r="C65">
        <v>0.92759074742852399</v>
      </c>
      <c r="D65">
        <f t="shared" si="0"/>
        <v>1.855181494857048</v>
      </c>
      <c r="E65">
        <v>71.792288147226301</v>
      </c>
      <c r="F65">
        <f t="shared" si="3"/>
        <v>8.9877490488902367E-2</v>
      </c>
      <c r="G65">
        <f t="shared" si="1"/>
        <v>646.13059332503667</v>
      </c>
      <c r="H65">
        <v>49.999908292886701</v>
      </c>
      <c r="AM65">
        <f t="shared" si="2"/>
        <v>124.72381958224642</v>
      </c>
    </row>
    <row r="66" spans="1:39">
      <c r="A66">
        <v>19200</v>
      </c>
      <c r="B66" s="7">
        <v>646</v>
      </c>
      <c r="C66">
        <v>-0.23712446164813999</v>
      </c>
      <c r="D66">
        <f t="shared" si="0"/>
        <v>-0.47424892329627999</v>
      </c>
      <c r="E66">
        <v>71.828899503527893</v>
      </c>
      <c r="F66">
        <f t="shared" si="3"/>
        <v>3.6611356301591513E-2</v>
      </c>
      <c r="G66">
        <f t="shared" si="1"/>
        <v>646.46009553175099</v>
      </c>
      <c r="H66">
        <v>49.976727193635803</v>
      </c>
      <c r="AM66">
        <f t="shared" si="2"/>
        <v>124.79467636982015</v>
      </c>
    </row>
    <row r="67" spans="1:39">
      <c r="A67">
        <v>19500</v>
      </c>
      <c r="B67" s="7">
        <v>646</v>
      </c>
      <c r="C67">
        <v>-0.154803861016438</v>
      </c>
      <c r="D67">
        <f t="shared" ref="D67:D130" si="4">$K$3*C67</f>
        <v>-0.30960772203287601</v>
      </c>
      <c r="E67">
        <v>71.810600213842605</v>
      </c>
      <c r="F67">
        <f t="shared" si="3"/>
        <v>1.8299289685288045E-2</v>
      </c>
      <c r="G67">
        <f t="shared" ref="G67:G130" si="5">$J$3*E67</f>
        <v>646.29540192458342</v>
      </c>
      <c r="H67">
        <v>49.991711643548797</v>
      </c>
      <c r="AM67">
        <f t="shared" ref="AM67:AM130" si="6">$AF$28*E67^2+$AG$28*E67+$AH$28</f>
        <v>124.75925936013749</v>
      </c>
    </row>
    <row r="68" spans="1:39">
      <c r="A68">
        <v>19800</v>
      </c>
      <c r="B68" s="7">
        <v>646</v>
      </c>
      <c r="C68">
        <v>-9.6716339711516802E-2</v>
      </c>
      <c r="D68">
        <f t="shared" si="4"/>
        <v>-0.1934326794230336</v>
      </c>
      <c r="E68">
        <v>71.797692544914</v>
      </c>
      <c r="F68">
        <f t="shared" ref="F68:F131" si="7">ABS(E68-E67)</f>
        <v>1.2907668928605176E-2</v>
      </c>
      <c r="G68">
        <f t="shared" si="5"/>
        <v>646.17923290422596</v>
      </c>
      <c r="H68">
        <v>50.001307466909402</v>
      </c>
      <c r="AM68">
        <f t="shared" si="6"/>
        <v>124.73427863757433</v>
      </c>
    </row>
    <row r="69" spans="1:39">
      <c r="A69">
        <v>20100</v>
      </c>
      <c r="B69" s="7">
        <v>646</v>
      </c>
      <c r="C69">
        <v>-5.6412689071707399E-2</v>
      </c>
      <c r="D69">
        <f t="shared" si="4"/>
        <v>-0.1128253781434148</v>
      </c>
      <c r="E69">
        <v>71.788736642645702</v>
      </c>
      <c r="F69">
        <f t="shared" si="7"/>
        <v>8.9559022682976774E-3</v>
      </c>
      <c r="G69">
        <f t="shared" si="5"/>
        <v>646.09862978381136</v>
      </c>
      <c r="H69">
        <v>50.007133979249602</v>
      </c>
      <c r="AM69">
        <f t="shared" si="6"/>
        <v>124.71694649807642</v>
      </c>
    </row>
    <row r="70" spans="1:39">
      <c r="A70">
        <v>20400</v>
      </c>
      <c r="B70" s="7">
        <v>647</v>
      </c>
      <c r="C70">
        <v>0.36399020264853399</v>
      </c>
      <c r="D70">
        <f t="shared" si="4"/>
        <v>0.72798040529706798</v>
      </c>
      <c r="E70">
        <v>71.806420669035703</v>
      </c>
      <c r="F70">
        <f t="shared" si="7"/>
        <v>1.768402639000044E-2</v>
      </c>
      <c r="G70">
        <f t="shared" si="5"/>
        <v>646.25778602132129</v>
      </c>
      <c r="H70">
        <v>49.993849872644198</v>
      </c>
      <c r="AM70">
        <f t="shared" si="6"/>
        <v>124.75117041496247</v>
      </c>
    </row>
    <row r="71" spans="1:39">
      <c r="A71">
        <v>20700</v>
      </c>
      <c r="B71" s="7">
        <v>647</v>
      </c>
      <c r="C71">
        <v>0.21161619676214399</v>
      </c>
      <c r="D71">
        <f t="shared" si="4"/>
        <v>0.42323239352428799</v>
      </c>
      <c r="E71">
        <v>71.840283186590497</v>
      </c>
      <c r="F71">
        <f t="shared" si="7"/>
        <v>3.3862517554794636E-2</v>
      </c>
      <c r="G71">
        <f t="shared" si="5"/>
        <v>646.56254867931443</v>
      </c>
      <c r="H71">
        <v>49.971946360614297</v>
      </c>
      <c r="AM71">
        <f t="shared" si="6"/>
        <v>124.81670968932568</v>
      </c>
    </row>
    <row r="72" spans="1:39">
      <c r="A72">
        <v>21000</v>
      </c>
      <c r="B72" s="7">
        <v>647</v>
      </c>
      <c r="C72">
        <v>0.10787780635782</v>
      </c>
      <c r="D72">
        <f t="shared" si="4"/>
        <v>0.21575561271564</v>
      </c>
      <c r="E72">
        <v>71.863334964476394</v>
      </c>
      <c r="F72">
        <f t="shared" si="7"/>
        <v>2.305177788589674E-2</v>
      </c>
      <c r="G72">
        <f t="shared" si="5"/>
        <v>646.77001468028755</v>
      </c>
      <c r="H72">
        <v>49.959851077844803</v>
      </c>
      <c r="AM72">
        <f t="shared" si="6"/>
        <v>124.86132913376795</v>
      </c>
    </row>
    <row r="73" spans="1:39">
      <c r="A73">
        <v>21300</v>
      </c>
      <c r="B73" s="7">
        <v>647</v>
      </c>
      <c r="C73">
        <v>3.9021527296044002E-2</v>
      </c>
      <c r="D73">
        <f t="shared" si="4"/>
        <v>7.8043054592088004E-2</v>
      </c>
      <c r="E73">
        <v>71.878635563066993</v>
      </c>
      <c r="F73">
        <f t="shared" si="7"/>
        <v>1.5300598590599179E-2</v>
      </c>
      <c r="G73">
        <f t="shared" si="5"/>
        <v>646.9077200676029</v>
      </c>
      <c r="H73">
        <v>49.954356668617002</v>
      </c>
      <c r="AM73">
        <f t="shared" si="6"/>
        <v>124.89094696940296</v>
      </c>
    </row>
    <row r="74" spans="1:39">
      <c r="A74">
        <v>21600</v>
      </c>
      <c r="B74" s="7">
        <v>646</v>
      </c>
      <c r="C74">
        <v>-0.39812640443877401</v>
      </c>
      <c r="D74">
        <f t="shared" si="4"/>
        <v>-0.79625280887754801</v>
      </c>
      <c r="E74">
        <v>71.864672462724101</v>
      </c>
      <c r="F74">
        <f t="shared" si="7"/>
        <v>1.3963100342891721E-2</v>
      </c>
      <c r="G74">
        <f t="shared" si="5"/>
        <v>646.78205216451693</v>
      </c>
      <c r="H74">
        <v>49.969694868496603</v>
      </c>
      <c r="AM74">
        <f t="shared" si="6"/>
        <v>124.86391811532729</v>
      </c>
    </row>
    <row r="75" spans="1:39">
      <c r="A75">
        <v>21900</v>
      </c>
      <c r="B75" s="7">
        <v>648</v>
      </c>
      <c r="C75">
        <v>0.531600398163523</v>
      </c>
      <c r="D75">
        <f t="shared" si="4"/>
        <v>1.063200796327046</v>
      </c>
      <c r="E75">
        <v>71.880278042926193</v>
      </c>
      <c r="F75">
        <f t="shared" si="7"/>
        <v>1.5605580202091573E-2</v>
      </c>
      <c r="G75">
        <f t="shared" si="5"/>
        <v>646.92250238633574</v>
      </c>
      <c r="H75">
        <v>49.9615785548988</v>
      </c>
      <c r="AM75">
        <f t="shared" si="6"/>
        <v>124.89412644917596</v>
      </c>
    </row>
    <row r="76" spans="1:39">
      <c r="A76">
        <v>22200</v>
      </c>
      <c r="B76" s="7">
        <v>646</v>
      </c>
      <c r="C76">
        <v>-0.495057538729269</v>
      </c>
      <c r="D76">
        <f t="shared" si="4"/>
        <v>-0.990115077458538</v>
      </c>
      <c r="E76">
        <v>71.886214981041903</v>
      </c>
      <c r="F76">
        <f t="shared" si="7"/>
        <v>5.9369381157097223E-3</v>
      </c>
      <c r="G76">
        <f t="shared" si="5"/>
        <v>646.97593482937714</v>
      </c>
      <c r="H76">
        <v>49.963383886138402</v>
      </c>
      <c r="AM76">
        <f t="shared" si="6"/>
        <v>124.9056191872406</v>
      </c>
    </row>
    <row r="77" spans="1:39">
      <c r="A77">
        <v>22500</v>
      </c>
      <c r="B77" s="7">
        <v>645</v>
      </c>
      <c r="C77">
        <v>-0.70871174233488199</v>
      </c>
      <c r="D77">
        <f t="shared" si="4"/>
        <v>-1.417423484669764</v>
      </c>
      <c r="E77">
        <v>71.822582277077601</v>
      </c>
      <c r="F77">
        <f t="shared" si="7"/>
        <v>6.3632703964302095E-2</v>
      </c>
      <c r="G77">
        <f t="shared" si="5"/>
        <v>646.40324049369838</v>
      </c>
      <c r="H77">
        <v>50.010860140011097</v>
      </c>
      <c r="AM77">
        <f t="shared" si="6"/>
        <v>124.78244959353501</v>
      </c>
    </row>
    <row r="78" spans="1:39">
      <c r="A78">
        <v>22800</v>
      </c>
      <c r="B78" s="7">
        <v>647</v>
      </c>
      <c r="C78">
        <v>0.37326407567146902</v>
      </c>
      <c r="D78">
        <f t="shared" si="4"/>
        <v>0.74652815134293804</v>
      </c>
      <c r="E78">
        <v>71.804356517418995</v>
      </c>
      <c r="F78">
        <f t="shared" si="7"/>
        <v>1.8225759658605512E-2</v>
      </c>
      <c r="G78">
        <f t="shared" si="5"/>
        <v>646.23920865677098</v>
      </c>
      <c r="H78">
        <v>50.020494336787301</v>
      </c>
      <c r="AM78">
        <f t="shared" si="6"/>
        <v>124.74717556564211</v>
      </c>
    </row>
    <row r="79" spans="1:39">
      <c r="A79">
        <v>23100</v>
      </c>
      <c r="B79" s="7">
        <v>647</v>
      </c>
      <c r="C79">
        <v>0.23362938213908199</v>
      </c>
      <c r="D79">
        <f t="shared" si="4"/>
        <v>0.46725876427816398</v>
      </c>
      <c r="E79">
        <v>71.835391607830005</v>
      </c>
      <c r="F79">
        <f t="shared" si="7"/>
        <v>3.1035090411009492E-2</v>
      </c>
      <c r="G79">
        <f t="shared" si="5"/>
        <v>646.51852447047008</v>
      </c>
      <c r="H79">
        <v>49.997331043981802</v>
      </c>
      <c r="AM79">
        <f t="shared" si="6"/>
        <v>124.80724185941992</v>
      </c>
    </row>
    <row r="80" spans="1:39">
      <c r="A80">
        <v>23400</v>
      </c>
      <c r="B80" s="7">
        <v>646</v>
      </c>
      <c r="C80">
        <v>-0.25639093293659398</v>
      </c>
      <c r="D80">
        <f t="shared" si="4"/>
        <v>-0.51278186587318797</v>
      </c>
      <c r="E80">
        <v>71.8331773183574</v>
      </c>
      <c r="F80">
        <f t="shared" si="7"/>
        <v>2.2142894726044915E-3</v>
      </c>
      <c r="G80">
        <f t="shared" si="5"/>
        <v>646.49859586521666</v>
      </c>
      <c r="H80">
        <v>49.999759398877501</v>
      </c>
      <c r="AM80">
        <f t="shared" si="6"/>
        <v>124.80295606703491</v>
      </c>
    </row>
    <row r="81" spans="1:39">
      <c r="A81">
        <v>23700</v>
      </c>
      <c r="B81" s="7">
        <v>645</v>
      </c>
      <c r="C81">
        <v>-0.54488290831438901</v>
      </c>
      <c r="D81">
        <f t="shared" si="4"/>
        <v>-1.089765816628778</v>
      </c>
      <c r="E81">
        <v>71.786177757510202</v>
      </c>
      <c r="F81">
        <f t="shared" si="7"/>
        <v>4.6999560847197586E-2</v>
      </c>
      <c r="G81">
        <f t="shared" si="5"/>
        <v>646.07559981759186</v>
      </c>
      <c r="H81">
        <v>50.031822078629297</v>
      </c>
      <c r="AM81">
        <f t="shared" si="6"/>
        <v>124.71199443617689</v>
      </c>
    </row>
    <row r="82" spans="1:39">
      <c r="A82">
        <v>24000</v>
      </c>
      <c r="B82" s="7">
        <v>646</v>
      </c>
      <c r="C82">
        <v>9.0216353540961206E-2</v>
      </c>
      <c r="D82">
        <f t="shared" si="4"/>
        <v>0.18043270708192241</v>
      </c>
      <c r="E82">
        <v>71.756150706785306</v>
      </c>
      <c r="F82">
        <f t="shared" si="7"/>
        <v>3.0027050724896753E-2</v>
      </c>
      <c r="G82">
        <f t="shared" si="5"/>
        <v>645.80535636106777</v>
      </c>
      <c r="H82">
        <v>50.047499651247001</v>
      </c>
      <c r="AM82">
        <f t="shared" si="6"/>
        <v>124.6538876889943</v>
      </c>
    </row>
    <row r="83" spans="1:39">
      <c r="A83">
        <v>24300</v>
      </c>
      <c r="B83" s="7">
        <v>643</v>
      </c>
      <c r="C83">
        <v>-1.09600235897423</v>
      </c>
      <c r="D83">
        <f t="shared" si="4"/>
        <v>-2.1920047179484601</v>
      </c>
      <c r="E83">
        <v>71.686438187047997</v>
      </c>
      <c r="F83">
        <f t="shared" si="7"/>
        <v>6.9712519737308298E-2</v>
      </c>
      <c r="G83">
        <f t="shared" si="5"/>
        <v>645.17794368343198</v>
      </c>
      <c r="H83">
        <v>50.090333226881803</v>
      </c>
      <c r="AF83" t="s">
        <v>236</v>
      </c>
      <c r="AG83" t="s">
        <v>237</v>
      </c>
      <c r="AM83">
        <f t="shared" si="6"/>
        <v>124.51900407284714</v>
      </c>
    </row>
    <row r="84" spans="1:39">
      <c r="A84">
        <v>24600</v>
      </c>
      <c r="B84" s="7">
        <v>643</v>
      </c>
      <c r="C84">
        <v>-0.59243232778169896</v>
      </c>
      <c r="D84">
        <f t="shared" si="4"/>
        <v>-1.1848646555633979</v>
      </c>
      <c r="E84">
        <v>71.574529398706204</v>
      </c>
      <c r="F84">
        <f t="shared" si="7"/>
        <v>0.1119087883417933</v>
      </c>
      <c r="G84">
        <f t="shared" si="5"/>
        <v>644.17076458835584</v>
      </c>
      <c r="H84">
        <v>50.154389389299197</v>
      </c>
      <c r="AF84">
        <v>3.46</v>
      </c>
      <c r="AG84" s="2">
        <v>90000</v>
      </c>
      <c r="AM84">
        <f t="shared" si="6"/>
        <v>124.30253623626925</v>
      </c>
    </row>
    <row r="85" spans="1:39">
      <c r="A85">
        <v>24900</v>
      </c>
      <c r="B85" s="7">
        <v>644</v>
      </c>
      <c r="C85">
        <v>0.13814999659138499</v>
      </c>
      <c r="D85">
        <f t="shared" si="4"/>
        <v>0.27629999318276999</v>
      </c>
      <c r="E85">
        <v>71.523288332311196</v>
      </c>
      <c r="F85">
        <f t="shared" si="7"/>
        <v>5.1241066395007806E-2</v>
      </c>
      <c r="G85">
        <f t="shared" si="5"/>
        <v>643.70959499080072</v>
      </c>
      <c r="H85">
        <v>50.169744336409799</v>
      </c>
      <c r="AM85">
        <f t="shared" si="6"/>
        <v>124.20344386880943</v>
      </c>
    </row>
    <row r="86" spans="1:39">
      <c r="A86">
        <v>25200</v>
      </c>
      <c r="B86" s="7">
        <v>644</v>
      </c>
      <c r="C86">
        <v>0.18680962869338399</v>
      </c>
      <c r="D86">
        <f t="shared" si="4"/>
        <v>0.37361925738676799</v>
      </c>
      <c r="E86">
        <v>71.512479016554707</v>
      </c>
      <c r="F86">
        <f t="shared" si="7"/>
        <v>1.0809315756489468E-2</v>
      </c>
      <c r="G86">
        <f t="shared" si="5"/>
        <v>643.61231114899238</v>
      </c>
      <c r="H86">
        <v>50.156952571260099</v>
      </c>
      <c r="AM86">
        <f t="shared" si="6"/>
        <v>124.18254227065324</v>
      </c>
    </row>
    <row r="87" spans="1:39">
      <c r="A87">
        <v>25500</v>
      </c>
      <c r="B87" s="7">
        <v>645</v>
      </c>
      <c r="C87">
        <v>0.60040361579456203</v>
      </c>
      <c r="D87">
        <f t="shared" si="4"/>
        <v>1.2008072315891241</v>
      </c>
      <c r="E87">
        <v>71.531676126928303</v>
      </c>
      <c r="F87">
        <f t="shared" si="7"/>
        <v>1.9197110373596615E-2</v>
      </c>
      <c r="G87">
        <f t="shared" si="5"/>
        <v>643.78508514235477</v>
      </c>
      <c r="H87">
        <v>50.1250376278768</v>
      </c>
      <c r="AM87">
        <f t="shared" si="6"/>
        <v>124.21966352661224</v>
      </c>
    </row>
    <row r="88" spans="1:39">
      <c r="A88">
        <v>25800</v>
      </c>
      <c r="B88" s="7">
        <v>647</v>
      </c>
      <c r="C88">
        <v>1.2180485543013999</v>
      </c>
      <c r="D88">
        <f t="shared" si="4"/>
        <v>2.4360971086027998</v>
      </c>
      <c r="E88">
        <v>71.616636435297906</v>
      </c>
      <c r="F88">
        <f t="shared" si="7"/>
        <v>8.4960308369602444E-2</v>
      </c>
      <c r="G88">
        <f t="shared" si="5"/>
        <v>644.54972791768114</v>
      </c>
      <c r="H88">
        <v>50.052371050359604</v>
      </c>
      <c r="AM88">
        <f t="shared" si="6"/>
        <v>124.38397628527758</v>
      </c>
    </row>
    <row r="89" spans="1:39">
      <c r="A89">
        <v>26100</v>
      </c>
      <c r="B89" s="7">
        <v>645</v>
      </c>
      <c r="C89">
        <v>-3.2956055065350397E-2</v>
      </c>
      <c r="D89">
        <f t="shared" si="4"/>
        <v>-6.5912110130700793E-2</v>
      </c>
      <c r="E89">
        <v>71.672425586594301</v>
      </c>
      <c r="F89">
        <f t="shared" si="7"/>
        <v>5.5789151296394834E-2</v>
      </c>
      <c r="G89">
        <f t="shared" si="5"/>
        <v>645.05183027934868</v>
      </c>
      <c r="H89">
        <v>50.010228621423799</v>
      </c>
      <c r="AM89">
        <f t="shared" si="6"/>
        <v>124.49189515406276</v>
      </c>
    </row>
    <row r="90" spans="1:39">
      <c r="A90">
        <v>26400</v>
      </c>
      <c r="B90" s="7">
        <v>642</v>
      </c>
      <c r="C90">
        <v>-1.1919422737536201</v>
      </c>
      <c r="D90">
        <f t="shared" si="4"/>
        <v>-2.3838845475072401</v>
      </c>
      <c r="E90">
        <v>71.596651549313606</v>
      </c>
      <c r="F90">
        <f t="shared" si="7"/>
        <v>7.5774037280694984E-2</v>
      </c>
      <c r="G90">
        <f t="shared" si="5"/>
        <v>644.36986394382245</v>
      </c>
      <c r="H90">
        <v>50.061505085459601</v>
      </c>
      <c r="AM90">
        <f t="shared" si="6"/>
        <v>124.34532183064202</v>
      </c>
    </row>
    <row r="91" spans="1:39">
      <c r="A91">
        <v>26700</v>
      </c>
      <c r="B91" s="7">
        <v>642</v>
      </c>
      <c r="C91">
        <v>-0.66680054942432498</v>
      </c>
      <c r="D91">
        <f t="shared" si="4"/>
        <v>-1.33360109884865</v>
      </c>
      <c r="E91">
        <v>71.479949300698806</v>
      </c>
      <c r="F91">
        <f t="shared" si="7"/>
        <v>0.11670224861479994</v>
      </c>
      <c r="G91">
        <f t="shared" si="5"/>
        <v>643.31954370628921</v>
      </c>
      <c r="H91">
        <v>50.132112426128998</v>
      </c>
      <c r="AM91">
        <f t="shared" si="6"/>
        <v>124.11964481275702</v>
      </c>
    </row>
    <row r="92" spans="1:39">
      <c r="A92">
        <v>27000</v>
      </c>
      <c r="B92" s="7">
        <v>644</v>
      </c>
      <c r="C92">
        <v>0.47326360988014199</v>
      </c>
      <c r="D92">
        <f t="shared" si="4"/>
        <v>0.94652721976028398</v>
      </c>
      <c r="E92">
        <v>71.4488191350287</v>
      </c>
      <c r="F92">
        <f t="shared" si="7"/>
        <v>3.113016567010618E-2</v>
      </c>
      <c r="G92">
        <f t="shared" si="5"/>
        <v>643.03937221525825</v>
      </c>
      <c r="H92">
        <v>50.136035398496297</v>
      </c>
      <c r="AM92">
        <f t="shared" si="6"/>
        <v>124.05945923458995</v>
      </c>
    </row>
    <row r="93" spans="1:39">
      <c r="A93">
        <v>27300</v>
      </c>
      <c r="B93" s="7">
        <v>646</v>
      </c>
      <c r="C93">
        <v>1.1496151720137</v>
      </c>
      <c r="D93">
        <f t="shared" si="4"/>
        <v>2.2992303440274</v>
      </c>
      <c r="E93">
        <v>71.520737576430406</v>
      </c>
      <c r="F93">
        <f t="shared" si="7"/>
        <v>7.1918441401706446E-2</v>
      </c>
      <c r="G93">
        <f t="shared" si="5"/>
        <v>643.68663818787365</v>
      </c>
      <c r="H93">
        <v>50.070785572696401</v>
      </c>
      <c r="Z93" s="11" t="s">
        <v>256</v>
      </c>
      <c r="AM93">
        <f t="shared" si="6"/>
        <v>124.1985114992189</v>
      </c>
    </row>
    <row r="94" spans="1:39">
      <c r="A94">
        <v>27600</v>
      </c>
      <c r="B94" s="7">
        <v>644</v>
      </c>
      <c r="C94">
        <v>-6.2109949039254798E-2</v>
      </c>
      <c r="D94">
        <f t="shared" si="4"/>
        <v>-0.1242198980785096</v>
      </c>
      <c r="E94">
        <v>71.567798389482704</v>
      </c>
      <c r="F94">
        <f t="shared" si="7"/>
        <v>4.706081305229759E-2</v>
      </c>
      <c r="G94">
        <f t="shared" si="5"/>
        <v>644.11018550534436</v>
      </c>
      <c r="H94">
        <v>50.032316282177497</v>
      </c>
      <c r="Y94" s="49" t="s">
        <v>257</v>
      </c>
      <c r="AM94">
        <f t="shared" si="6"/>
        <v>124.28951862008712</v>
      </c>
    </row>
    <row r="95" spans="1:39">
      <c r="A95">
        <v>27900</v>
      </c>
      <c r="B95" s="7">
        <v>643</v>
      </c>
      <c r="C95">
        <v>-0.40966323834707502</v>
      </c>
      <c r="D95">
        <f t="shared" si="4"/>
        <v>-0.81932647669415004</v>
      </c>
      <c r="E95">
        <v>71.533919559413107</v>
      </c>
      <c r="F95">
        <f t="shared" si="7"/>
        <v>3.3878830069596688E-2</v>
      </c>
      <c r="G95">
        <f t="shared" si="5"/>
        <v>643.80527603471796</v>
      </c>
      <c r="H95">
        <v>50.051760247997798</v>
      </c>
      <c r="AM95">
        <f t="shared" si="6"/>
        <v>124.22400176972835</v>
      </c>
    </row>
    <row r="96" spans="1:39">
      <c r="A96">
        <v>28200</v>
      </c>
      <c r="B96" s="7">
        <v>646</v>
      </c>
      <c r="C96">
        <v>0.96825647742837595</v>
      </c>
      <c r="D96">
        <f t="shared" si="4"/>
        <v>1.9365129548567519</v>
      </c>
      <c r="E96">
        <v>71.561034080384403</v>
      </c>
      <c r="F96">
        <f t="shared" si="7"/>
        <v>2.7114520971295519E-2</v>
      </c>
      <c r="G96">
        <f t="shared" si="5"/>
        <v>644.04930672345961</v>
      </c>
      <c r="H96">
        <v>50.025691871611201</v>
      </c>
      <c r="AM96">
        <f t="shared" si="6"/>
        <v>124.27643686968278</v>
      </c>
    </row>
    <row r="97" spans="1:48">
      <c r="A97">
        <v>28500</v>
      </c>
      <c r="B97" s="7">
        <v>647</v>
      </c>
      <c r="C97">
        <v>0.98139947116943604</v>
      </c>
      <c r="D97">
        <f t="shared" si="4"/>
        <v>1.9627989423388721</v>
      </c>
      <c r="E97">
        <v>71.669225751387899</v>
      </c>
      <c r="F97">
        <f t="shared" si="7"/>
        <v>0.10819167100349603</v>
      </c>
      <c r="G97">
        <f t="shared" si="5"/>
        <v>645.02303176249109</v>
      </c>
      <c r="H97">
        <v>49.949824593391902</v>
      </c>
      <c r="AM97">
        <f t="shared" si="6"/>
        <v>124.48570488152981</v>
      </c>
    </row>
    <row r="98" spans="1:48">
      <c r="A98">
        <v>28800</v>
      </c>
      <c r="B98" s="7">
        <v>646</v>
      </c>
      <c r="C98">
        <v>0.15655661653685601</v>
      </c>
      <c r="D98">
        <f t="shared" si="4"/>
        <v>0.31311323307371203</v>
      </c>
      <c r="E98">
        <v>71.741416003015303</v>
      </c>
      <c r="F98">
        <f t="shared" si="7"/>
        <v>7.2190251627404223E-2</v>
      </c>
      <c r="G98">
        <f t="shared" si="5"/>
        <v>645.6727440271377</v>
      </c>
      <c r="H98">
        <v>49.908173819417797</v>
      </c>
      <c r="AM98">
        <f t="shared" si="6"/>
        <v>124.62537580492308</v>
      </c>
    </row>
    <row r="99" spans="1:48">
      <c r="A99">
        <v>29100</v>
      </c>
      <c r="B99" s="7">
        <v>648</v>
      </c>
      <c r="C99">
        <v>0.82165076931743197</v>
      </c>
      <c r="D99">
        <f t="shared" si="4"/>
        <v>1.6433015386348639</v>
      </c>
      <c r="E99">
        <v>71.815825793321096</v>
      </c>
      <c r="F99">
        <f t="shared" si="7"/>
        <v>7.4409790305793422E-2</v>
      </c>
      <c r="G99">
        <f t="shared" si="5"/>
        <v>646.34243213988987</v>
      </c>
      <c r="H99">
        <v>49.868043069332501</v>
      </c>
      <c r="AM99">
        <f t="shared" si="6"/>
        <v>124.76937290804486</v>
      </c>
    </row>
    <row r="100" spans="1:48">
      <c r="A100">
        <v>29400</v>
      </c>
      <c r="B100" s="7">
        <v>647</v>
      </c>
      <c r="C100">
        <v>1.1733753933996401E-2</v>
      </c>
      <c r="D100">
        <f t="shared" si="4"/>
        <v>2.3467507867992801E-2</v>
      </c>
      <c r="E100">
        <v>71.884702570439998</v>
      </c>
      <c r="F100">
        <f t="shared" si="7"/>
        <v>6.8876777118902055E-2</v>
      </c>
      <c r="G100">
        <f t="shared" si="5"/>
        <v>646.96232313396001</v>
      </c>
      <c r="H100">
        <v>49.838184062535298</v>
      </c>
      <c r="AM100">
        <f t="shared" si="6"/>
        <v>124.90269143984969</v>
      </c>
    </row>
    <row r="101" spans="1:48">
      <c r="A101">
        <v>29700</v>
      </c>
      <c r="B101" s="7">
        <v>646</v>
      </c>
      <c r="C101">
        <v>-0.48614119284226198</v>
      </c>
      <c r="D101">
        <f t="shared" si="4"/>
        <v>-0.97228238568452396</v>
      </c>
      <c r="E101">
        <v>71.884230268176196</v>
      </c>
      <c r="F101">
        <f t="shared" si="7"/>
        <v>4.7230226380179374E-4</v>
      </c>
      <c r="G101">
        <f t="shared" si="5"/>
        <v>646.9580724135858</v>
      </c>
      <c r="H101">
        <v>49.8582000653752</v>
      </c>
      <c r="AM101">
        <f t="shared" si="6"/>
        <v>124.90177715270256</v>
      </c>
    </row>
    <row r="102" spans="1:48">
      <c r="A102">
        <v>30000</v>
      </c>
      <c r="B102" s="7">
        <v>657</v>
      </c>
      <c r="C102">
        <v>3.9477837311543902</v>
      </c>
      <c r="D102">
        <f t="shared" si="4"/>
        <v>7.8955674623087804</v>
      </c>
      <c r="E102">
        <v>72.121084150908999</v>
      </c>
      <c r="F102">
        <f t="shared" si="7"/>
        <v>0.23685388273280239</v>
      </c>
      <c r="G102">
        <f t="shared" si="5"/>
        <v>649.08975735818103</v>
      </c>
      <c r="H102">
        <v>49.709561470216897</v>
      </c>
      <c r="AM102">
        <f t="shared" si="6"/>
        <v>125.36044485339113</v>
      </c>
      <c r="AT102" s="12"/>
      <c r="AU102" s="12"/>
      <c r="AV102" s="12"/>
    </row>
    <row r="103" spans="1:48">
      <c r="A103">
        <v>30300</v>
      </c>
      <c r="B103" s="7">
        <v>655</v>
      </c>
      <c r="C103">
        <v>1.3736339756420299</v>
      </c>
      <c r="D103">
        <f t="shared" si="4"/>
        <v>2.7472679512840599</v>
      </c>
      <c r="E103">
        <v>72.470920950914504</v>
      </c>
      <c r="F103">
        <f t="shared" si="7"/>
        <v>0.34983680000550521</v>
      </c>
      <c r="G103">
        <f t="shared" si="5"/>
        <v>652.23828855823058</v>
      </c>
      <c r="H103">
        <v>49.5106157577505</v>
      </c>
      <c r="AL103" s="11"/>
      <c r="AM103">
        <f t="shared" si="6"/>
        <v>126.03850428595896</v>
      </c>
    </row>
    <row r="104" spans="1:48">
      <c r="A104">
        <v>30600</v>
      </c>
      <c r="B104" s="7">
        <v>651</v>
      </c>
      <c r="C104">
        <v>-1.0606578437259799</v>
      </c>
      <c r="D104">
        <f t="shared" si="4"/>
        <v>-2.1213156874519599</v>
      </c>
      <c r="E104">
        <v>72.567431446953293</v>
      </c>
      <c r="F104">
        <f t="shared" si="7"/>
        <v>9.6510496038789029E-2</v>
      </c>
      <c r="G104">
        <f t="shared" si="5"/>
        <v>653.10688302257961</v>
      </c>
      <c r="H104">
        <v>49.506088484241999</v>
      </c>
      <c r="AM104">
        <f t="shared" si="6"/>
        <v>126.22568849317378</v>
      </c>
    </row>
    <row r="105" spans="1:48">
      <c r="A105">
        <v>30900</v>
      </c>
      <c r="B105" s="7">
        <v>652</v>
      </c>
      <c r="C105">
        <v>-0.54024365789085504</v>
      </c>
      <c r="D105">
        <f t="shared" si="4"/>
        <v>-1.0804873157817101</v>
      </c>
      <c r="E105">
        <v>72.562878401248298</v>
      </c>
      <c r="F105">
        <f t="shared" si="7"/>
        <v>4.5530457049949291E-3</v>
      </c>
      <c r="G105">
        <f t="shared" si="5"/>
        <v>653.06590561123471</v>
      </c>
      <c r="H105">
        <v>49.566709605317598</v>
      </c>
      <c r="Y105" t="s">
        <v>259</v>
      </c>
      <c r="Z105" t="s">
        <v>258</v>
      </c>
      <c r="AM105">
        <f t="shared" si="6"/>
        <v>126.21685653751071</v>
      </c>
    </row>
    <row r="106" spans="1:48">
      <c r="A106">
        <v>31200</v>
      </c>
      <c r="B106" s="7">
        <v>645</v>
      </c>
      <c r="C106">
        <v>-3.3409489909422301</v>
      </c>
      <c r="D106">
        <f t="shared" si="4"/>
        <v>-6.6818979818844602</v>
      </c>
      <c r="E106">
        <v>72.407513890172396</v>
      </c>
      <c r="F106">
        <f t="shared" si="7"/>
        <v>0.1553645110759021</v>
      </c>
      <c r="G106">
        <f t="shared" si="5"/>
        <v>651.66762501155154</v>
      </c>
      <c r="H106">
        <v>49.726332669611999</v>
      </c>
      <c r="Y106">
        <v>5</v>
      </c>
      <c r="Z106" s="31">
        <v>180000</v>
      </c>
      <c r="AM106">
        <f t="shared" si="6"/>
        <v>125.91555456580127</v>
      </c>
    </row>
    <row r="107" spans="1:48">
      <c r="A107">
        <v>31500</v>
      </c>
      <c r="B107" s="7">
        <v>644</v>
      </c>
      <c r="C107">
        <v>-2.5424767930315801</v>
      </c>
      <c r="D107">
        <f t="shared" si="4"/>
        <v>-5.0849535860631603</v>
      </c>
      <c r="E107">
        <v>72.118958986352098</v>
      </c>
      <c r="F107">
        <f t="shared" si="7"/>
        <v>0.28855490382029814</v>
      </c>
      <c r="G107">
        <f t="shared" si="5"/>
        <v>649.07063087716892</v>
      </c>
      <c r="H107">
        <v>49.952482807788599</v>
      </c>
      <c r="Y107">
        <v>10</v>
      </c>
      <c r="Z107" s="31">
        <v>130000</v>
      </c>
      <c r="AM107">
        <f t="shared" si="6"/>
        <v>125.35632801198075</v>
      </c>
    </row>
    <row r="108" spans="1:48">
      <c r="A108">
        <v>31800</v>
      </c>
      <c r="B108" s="7">
        <v>647</v>
      </c>
      <c r="C108">
        <v>-0.355645760017746</v>
      </c>
      <c r="D108">
        <f t="shared" si="4"/>
        <v>-0.71129152003549201</v>
      </c>
      <c r="E108">
        <v>71.966324810763695</v>
      </c>
      <c r="F108">
        <f t="shared" si="7"/>
        <v>0.15263417558840331</v>
      </c>
      <c r="G108">
        <f t="shared" si="5"/>
        <v>647.69692329687325</v>
      </c>
      <c r="H108">
        <v>50.058254076461097</v>
      </c>
      <c r="Y108">
        <v>20</v>
      </c>
      <c r="Z108" s="31">
        <v>80000</v>
      </c>
      <c r="AM108">
        <f t="shared" si="6"/>
        <v>125.06071613354474</v>
      </c>
    </row>
    <row r="109" spans="1:48">
      <c r="A109">
        <v>32100</v>
      </c>
      <c r="B109" s="7">
        <v>644</v>
      </c>
      <c r="C109">
        <v>-1.3534561450975999</v>
      </c>
      <c r="D109">
        <f t="shared" si="4"/>
        <v>-2.7069122901951999</v>
      </c>
      <c r="E109">
        <v>71.854752763142102</v>
      </c>
      <c r="F109">
        <f t="shared" si="7"/>
        <v>0.11157204762159267</v>
      </c>
      <c r="G109">
        <f t="shared" si="5"/>
        <v>646.69277486827889</v>
      </c>
      <c r="H109">
        <v>50.1278213631497</v>
      </c>
      <c r="Y109">
        <v>50</v>
      </c>
      <c r="Z109" s="31">
        <v>24000</v>
      </c>
      <c r="AM109">
        <f t="shared" si="6"/>
        <v>124.84471690415572</v>
      </c>
    </row>
    <row r="110" spans="1:48">
      <c r="A110">
        <v>32400</v>
      </c>
      <c r="B110" s="7">
        <v>644</v>
      </c>
      <c r="C110">
        <v>-0.72193565972269202</v>
      </c>
      <c r="D110">
        <f t="shared" si="4"/>
        <v>-1.443871319445384</v>
      </c>
      <c r="E110">
        <v>71.714412015704994</v>
      </c>
      <c r="F110">
        <f t="shared" si="7"/>
        <v>0.14034074743710789</v>
      </c>
      <c r="G110">
        <f t="shared" si="5"/>
        <v>645.42970814134492</v>
      </c>
      <c r="H110">
        <v>50.206514543700202</v>
      </c>
      <c r="Y110">
        <v>80</v>
      </c>
      <c r="Z110" s="31">
        <v>6200</v>
      </c>
      <c r="AF110" t="s">
        <v>261</v>
      </c>
      <c r="AG110" t="s">
        <v>262</v>
      </c>
      <c r="AM110">
        <f t="shared" si="6"/>
        <v>124.57312596000354</v>
      </c>
    </row>
    <row r="111" spans="1:48">
      <c r="A111">
        <v>32700</v>
      </c>
      <c r="B111" s="7">
        <v>644</v>
      </c>
      <c r="C111">
        <v>-0.29921220083797201</v>
      </c>
      <c r="D111">
        <f t="shared" si="4"/>
        <v>-0.59842440167594402</v>
      </c>
      <c r="E111">
        <v>71.620478348258104</v>
      </c>
      <c r="F111">
        <f t="shared" si="7"/>
        <v>9.3933667446890468E-2</v>
      </c>
      <c r="G111">
        <f t="shared" si="5"/>
        <v>644.5843051343229</v>
      </c>
      <c r="H111">
        <v>50.244878004114199</v>
      </c>
      <c r="Y111">
        <v>90</v>
      </c>
      <c r="Z111" s="31">
        <v>5000</v>
      </c>
      <c r="AF111">
        <v>3.46</v>
      </c>
      <c r="AG111" s="31">
        <f>Z117</f>
        <v>50880</v>
      </c>
      <c r="AM111">
        <f t="shared" si="6"/>
        <v>124.39140752108604</v>
      </c>
    </row>
    <row r="112" spans="1:48">
      <c r="A112">
        <v>33000</v>
      </c>
      <c r="B112" s="7">
        <v>646</v>
      </c>
      <c r="C112">
        <v>0.76032952712159196</v>
      </c>
      <c r="D112">
        <f t="shared" si="4"/>
        <v>1.5206590542431839</v>
      </c>
      <c r="E112">
        <v>71.607241092235</v>
      </c>
      <c r="F112">
        <f t="shared" si="7"/>
        <v>1.3237256023103328E-2</v>
      </c>
      <c r="G112">
        <f t="shared" si="5"/>
        <v>644.46516983011497</v>
      </c>
      <c r="H112">
        <v>50.223604572693603</v>
      </c>
      <c r="AM112">
        <f t="shared" si="6"/>
        <v>124.36580366836257</v>
      </c>
    </row>
    <row r="113" spans="1:39">
      <c r="A113">
        <v>33300</v>
      </c>
      <c r="B113" s="7">
        <v>644</v>
      </c>
      <c r="C113">
        <v>-0.19765132029207899</v>
      </c>
      <c r="D113">
        <f t="shared" si="4"/>
        <v>-0.39530264058415798</v>
      </c>
      <c r="E113">
        <v>71.597917204765196</v>
      </c>
      <c r="F113">
        <f t="shared" si="7"/>
        <v>9.3238874698045038E-3</v>
      </c>
      <c r="G113">
        <f t="shared" si="5"/>
        <v>644.38125484288673</v>
      </c>
      <c r="H113">
        <v>50.204741534396902</v>
      </c>
      <c r="AM113">
        <f t="shared" si="6"/>
        <v>124.3477697723807</v>
      </c>
    </row>
    <row r="114" spans="1:39">
      <c r="A114">
        <v>33600</v>
      </c>
      <c r="B114" s="7">
        <v>644</v>
      </c>
      <c r="C114">
        <v>9.7540968766981102E-3</v>
      </c>
      <c r="D114">
        <f t="shared" si="4"/>
        <v>1.950819375339622E-2</v>
      </c>
      <c r="E114">
        <v>71.551822758258098</v>
      </c>
      <c r="F114">
        <f t="shared" si="7"/>
        <v>4.6094446507098041E-2</v>
      </c>
      <c r="G114">
        <f t="shared" si="5"/>
        <v>643.96640482432292</v>
      </c>
      <c r="H114">
        <v>50.211397566214302</v>
      </c>
      <c r="AM114">
        <f t="shared" si="6"/>
        <v>124.25862317960254</v>
      </c>
    </row>
    <row r="115" spans="1:39">
      <c r="A115">
        <v>33900</v>
      </c>
      <c r="B115" s="7">
        <v>643</v>
      </c>
      <c r="C115">
        <v>-0.25618362646630499</v>
      </c>
      <c r="D115">
        <f t="shared" si="4"/>
        <v>-0.51236725293260998</v>
      </c>
      <c r="E115">
        <v>71.499814820762595</v>
      </c>
      <c r="F115">
        <f t="shared" si="7"/>
        <v>5.2007937495503143E-2</v>
      </c>
      <c r="G115">
        <f t="shared" si="5"/>
        <v>643.49833338686335</v>
      </c>
      <c r="H115">
        <v>50.221816450608898</v>
      </c>
      <c r="Y115" s="11" t="s">
        <v>263</v>
      </c>
      <c r="Z115" s="11" t="s">
        <v>264</v>
      </c>
      <c r="AM115">
        <f t="shared" si="6"/>
        <v>124.15805482481549</v>
      </c>
    </row>
    <row r="116" spans="1:39">
      <c r="A116">
        <v>34200</v>
      </c>
      <c r="B116" s="7">
        <v>642</v>
      </c>
      <c r="C116">
        <v>-0.40690547205868899</v>
      </c>
      <c r="D116">
        <f t="shared" si="4"/>
        <v>-0.81381094411737798</v>
      </c>
      <c r="E116">
        <v>71.422201286488402</v>
      </c>
      <c r="F116">
        <f t="shared" si="7"/>
        <v>7.7613534274192375E-2</v>
      </c>
      <c r="G116">
        <f t="shared" si="5"/>
        <v>642.79981157839563</v>
      </c>
      <c r="H116">
        <v>50.248072710076102</v>
      </c>
      <c r="Y116">
        <v>20</v>
      </c>
      <c r="Z116" s="31">
        <v>80000</v>
      </c>
      <c r="AM116">
        <f t="shared" si="6"/>
        <v>124.00800205053545</v>
      </c>
    </row>
    <row r="117" spans="1:39">
      <c r="A117">
        <v>34500</v>
      </c>
      <c r="B117" s="7">
        <v>643</v>
      </c>
      <c r="C117">
        <v>0.30590503560870902</v>
      </c>
      <c r="D117">
        <f t="shared" si="4"/>
        <v>0.61181007121741804</v>
      </c>
      <c r="E117">
        <v>71.374905959455802</v>
      </c>
      <c r="F117">
        <f t="shared" si="7"/>
        <v>4.7295327032600198E-2</v>
      </c>
      <c r="G117">
        <f t="shared" si="5"/>
        <v>642.37415363510218</v>
      </c>
      <c r="H117">
        <v>50.249749776765398</v>
      </c>
      <c r="Y117">
        <v>35.6</v>
      </c>
      <c r="Z117" s="31">
        <f>Z116+((Y117-Y116)*(Z118-Z116))/(Y118-Y116)</f>
        <v>50880</v>
      </c>
      <c r="AM117">
        <f t="shared" si="6"/>
        <v>123.91658173068596</v>
      </c>
    </row>
    <row r="118" spans="1:39">
      <c r="A118">
        <v>34800</v>
      </c>
      <c r="B118" s="7">
        <v>646</v>
      </c>
      <c r="C118">
        <v>1.5137140655166501</v>
      </c>
      <c r="D118">
        <f t="shared" si="4"/>
        <v>3.0274281310333002</v>
      </c>
      <c r="E118">
        <v>71.439827659868996</v>
      </c>
      <c r="F118">
        <f t="shared" si="7"/>
        <v>6.4921700413194117E-2</v>
      </c>
      <c r="G118">
        <f t="shared" si="5"/>
        <v>642.95844893882099</v>
      </c>
      <c r="H118">
        <v>50.175170208420901</v>
      </c>
      <c r="Y118">
        <v>50</v>
      </c>
      <c r="Z118" s="31">
        <v>24000</v>
      </c>
      <c r="AM118">
        <f t="shared" si="6"/>
        <v>124.0420766002015</v>
      </c>
    </row>
    <row r="119" spans="1:39">
      <c r="A119">
        <v>35100</v>
      </c>
      <c r="B119" s="7">
        <v>646</v>
      </c>
      <c r="C119">
        <v>1.0032792374436199</v>
      </c>
      <c r="D119">
        <f t="shared" si="4"/>
        <v>2.0065584748872398</v>
      </c>
      <c r="E119">
        <v>71.553261888670605</v>
      </c>
      <c r="F119">
        <f t="shared" si="7"/>
        <v>0.11343422880160858</v>
      </c>
      <c r="G119">
        <f t="shared" si="5"/>
        <v>643.97935699803543</v>
      </c>
      <c r="H119">
        <v>50.078890993704199</v>
      </c>
      <c r="AM119">
        <f t="shared" si="6"/>
        <v>124.26140626779458</v>
      </c>
    </row>
    <row r="120" spans="1:39">
      <c r="A120">
        <v>35400</v>
      </c>
      <c r="B120" s="7">
        <v>646</v>
      </c>
      <c r="C120">
        <v>0.64199534070966502</v>
      </c>
      <c r="D120">
        <f t="shared" si="4"/>
        <v>1.28399068141933</v>
      </c>
      <c r="E120">
        <v>71.633543066706906</v>
      </c>
      <c r="F120">
        <f t="shared" si="7"/>
        <v>8.0281178036301526E-2</v>
      </c>
      <c r="G120">
        <f t="shared" si="5"/>
        <v>644.70188760036217</v>
      </c>
      <c r="H120">
        <v>50.016053486704401</v>
      </c>
      <c r="AM120">
        <f t="shared" si="6"/>
        <v>124.41667865197653</v>
      </c>
    </row>
    <row r="121" spans="1:39">
      <c r="A121">
        <v>35700</v>
      </c>
      <c r="B121" s="7">
        <v>641</v>
      </c>
      <c r="C121">
        <v>-1.57481477795707</v>
      </c>
      <c r="D121">
        <f t="shared" si="4"/>
        <v>-3.1496295559141401</v>
      </c>
      <c r="E121">
        <v>71.570631303932203</v>
      </c>
      <c r="F121">
        <f t="shared" si="7"/>
        <v>6.2911762774703561E-2</v>
      </c>
      <c r="G121">
        <f t="shared" si="5"/>
        <v>644.13568173538988</v>
      </c>
      <c r="H121">
        <v>50.0593017702653</v>
      </c>
      <c r="AM121">
        <f t="shared" si="6"/>
        <v>124.29499737882573</v>
      </c>
    </row>
    <row r="122" spans="1:39">
      <c r="A122">
        <v>36000</v>
      </c>
      <c r="B122" s="7">
        <v>649</v>
      </c>
      <c r="C122">
        <v>2.2479599736992499</v>
      </c>
      <c r="D122">
        <f t="shared" si="4"/>
        <v>4.4959199473984999</v>
      </c>
      <c r="E122">
        <v>71.609970016702107</v>
      </c>
      <c r="F122">
        <f t="shared" si="7"/>
        <v>3.9338712769904305E-2</v>
      </c>
      <c r="G122">
        <f t="shared" si="5"/>
        <v>644.48973015031902</v>
      </c>
      <c r="H122">
        <v>50.021057728640699</v>
      </c>
      <c r="AM122">
        <f t="shared" si="6"/>
        <v>124.37108194279514</v>
      </c>
    </row>
    <row r="123" spans="1:39">
      <c r="A123">
        <v>36300</v>
      </c>
      <c r="B123" s="7">
        <v>651</v>
      </c>
      <c r="C123">
        <v>2.12868360822777</v>
      </c>
      <c r="D123">
        <f t="shared" si="4"/>
        <v>4.2573672164555401</v>
      </c>
      <c r="E123">
        <v>71.858705703156105</v>
      </c>
      <c r="F123">
        <f t="shared" si="7"/>
        <v>0.24873568645399757</v>
      </c>
      <c r="G123">
        <f t="shared" si="5"/>
        <v>646.72835132840498</v>
      </c>
      <c r="H123">
        <v>49.851174734191297</v>
      </c>
      <c r="AM123">
        <f t="shared" si="6"/>
        <v>124.8523684011687</v>
      </c>
    </row>
    <row r="124" spans="1:39">
      <c r="A124">
        <v>36600</v>
      </c>
      <c r="B124" s="7">
        <v>646</v>
      </c>
      <c r="C124">
        <v>-0.79719933138398802</v>
      </c>
      <c r="D124">
        <f t="shared" si="4"/>
        <v>-1.594398662767976</v>
      </c>
      <c r="E124">
        <v>71.953364484040407</v>
      </c>
      <c r="F124">
        <f t="shared" si="7"/>
        <v>9.4658780884302018E-2</v>
      </c>
      <c r="G124">
        <f t="shared" si="5"/>
        <v>647.58028035636369</v>
      </c>
      <c r="H124">
        <v>49.808600540070799</v>
      </c>
      <c r="AM124">
        <f t="shared" si="6"/>
        <v>125.03562169764848</v>
      </c>
    </row>
    <row r="125" spans="1:39">
      <c r="A125">
        <v>36900</v>
      </c>
      <c r="B125" s="7">
        <v>644</v>
      </c>
      <c r="C125">
        <v>-1.37649995815318</v>
      </c>
      <c r="D125">
        <f t="shared" si="4"/>
        <v>-2.7529999163063601</v>
      </c>
      <c r="E125">
        <v>71.859870086821303</v>
      </c>
      <c r="F125">
        <f t="shared" si="7"/>
        <v>9.3494397219103575E-2</v>
      </c>
      <c r="G125">
        <f t="shared" si="5"/>
        <v>646.7388307813917</v>
      </c>
      <c r="H125">
        <v>49.894938103153002</v>
      </c>
      <c r="AM125">
        <f t="shared" si="6"/>
        <v>124.85462225449989</v>
      </c>
    </row>
    <row r="126" spans="1:39">
      <c r="A126">
        <v>37200</v>
      </c>
      <c r="B126" s="7">
        <v>645</v>
      </c>
      <c r="C126">
        <v>-0.48659399585295599</v>
      </c>
      <c r="D126">
        <f t="shared" si="4"/>
        <v>-0.97318799170591197</v>
      </c>
      <c r="E126">
        <v>71.773218795603199</v>
      </c>
      <c r="F126">
        <f t="shared" si="7"/>
        <v>8.6651291218103665E-2</v>
      </c>
      <c r="G126">
        <f t="shared" si="5"/>
        <v>645.95896916042875</v>
      </c>
      <c r="H126">
        <v>49.964567123209001</v>
      </c>
      <c r="AM126">
        <f t="shared" si="6"/>
        <v>124.68691629736188</v>
      </c>
    </row>
    <row r="127" spans="1:39">
      <c r="A127">
        <v>37500</v>
      </c>
      <c r="B127" s="7">
        <v>643</v>
      </c>
      <c r="C127">
        <v>-1.0955948595734599</v>
      </c>
      <c r="D127">
        <f t="shared" si="4"/>
        <v>-2.1911897191469198</v>
      </c>
      <c r="E127">
        <v>71.686344429595394</v>
      </c>
      <c r="F127">
        <f t="shared" si="7"/>
        <v>8.6874366007805293E-2</v>
      </c>
      <c r="G127">
        <f t="shared" si="5"/>
        <v>645.1770998663585</v>
      </c>
      <c r="H127">
        <v>50.027989021709303</v>
      </c>
      <c r="AM127">
        <f t="shared" si="6"/>
        <v>124.51882268491315</v>
      </c>
    </row>
    <row r="128" spans="1:39">
      <c r="A128">
        <v>37800</v>
      </c>
      <c r="B128" s="7">
        <v>644</v>
      </c>
      <c r="C128">
        <v>-0.23784434871496199</v>
      </c>
      <c r="D128">
        <f t="shared" si="4"/>
        <v>-0.47568869742992398</v>
      </c>
      <c r="E128">
        <v>71.606838471175607</v>
      </c>
      <c r="F128">
        <f t="shared" si="7"/>
        <v>7.9505958419787248E-2</v>
      </c>
      <c r="G128">
        <f t="shared" si="5"/>
        <v>644.46154624058045</v>
      </c>
      <c r="H128">
        <v>50.077127512285898</v>
      </c>
      <c r="AM128">
        <f t="shared" si="6"/>
        <v>124.36502492405975</v>
      </c>
    </row>
    <row r="129" spans="1:39">
      <c r="A129">
        <v>38100</v>
      </c>
      <c r="B129" s="7">
        <v>643</v>
      </c>
      <c r="C129">
        <v>-0.48569278556064499</v>
      </c>
      <c r="D129">
        <f t="shared" si="4"/>
        <v>-0.97138557112128998</v>
      </c>
      <c r="E129">
        <v>71.5508142704725</v>
      </c>
      <c r="F129">
        <f t="shared" si="7"/>
        <v>5.602420070310643E-2</v>
      </c>
      <c r="G129">
        <f t="shared" si="5"/>
        <v>643.95732843425253</v>
      </c>
      <c r="H129">
        <v>50.106034604550103</v>
      </c>
      <c r="AM129">
        <f t="shared" si="6"/>
        <v>124.25667290460676</v>
      </c>
    </row>
    <row r="130" spans="1:39">
      <c r="A130">
        <v>38400</v>
      </c>
      <c r="B130" s="7">
        <v>643</v>
      </c>
      <c r="C130">
        <v>-0.221535497172616</v>
      </c>
      <c r="D130">
        <f t="shared" si="4"/>
        <v>-0.44307099434523201</v>
      </c>
      <c r="E130">
        <v>71.492112315694698</v>
      </c>
      <c r="F130">
        <f t="shared" si="7"/>
        <v>5.8701954777802712E-2</v>
      </c>
      <c r="G130">
        <f t="shared" si="5"/>
        <v>643.42901084125231</v>
      </c>
      <c r="H130">
        <v>50.132698392806702</v>
      </c>
      <c r="AM130">
        <f t="shared" si="6"/>
        <v>124.14316174603469</v>
      </c>
    </row>
    <row r="131" spans="1:39">
      <c r="A131">
        <v>38700</v>
      </c>
      <c r="B131" s="7">
        <v>644</v>
      </c>
      <c r="C131">
        <v>0.344013894050614</v>
      </c>
      <c r="D131">
        <f t="shared" ref="D131:D194" si="8">$K$3*C131</f>
        <v>0.688027788101228</v>
      </c>
      <c r="E131">
        <v>71.477543335326104</v>
      </c>
      <c r="F131">
        <f t="shared" si="7"/>
        <v>1.4568980368593998E-2</v>
      </c>
      <c r="G131">
        <f t="shared" ref="G131:G194" si="9">$J$3*E131</f>
        <v>643.29789001793495</v>
      </c>
      <c r="H131">
        <v>50.126150106738301</v>
      </c>
      <c r="AM131">
        <f t="shared" ref="AM131:AM194" si="10">$AF$28*E131^2+$AG$28*E131+$AH$28</f>
        <v>124.11499303190138</v>
      </c>
    </row>
    <row r="132" spans="1:39">
      <c r="A132">
        <v>39000</v>
      </c>
      <c r="B132" s="7">
        <v>643</v>
      </c>
      <c r="C132">
        <v>-0.111288036810182</v>
      </c>
      <c r="D132">
        <f t="shared" si="8"/>
        <v>-0.222576073620364</v>
      </c>
      <c r="E132">
        <v>71.4676175244403</v>
      </c>
      <c r="F132">
        <f t="shared" ref="F132:F195" si="11">ABS(E132-E131)</f>
        <v>9.9258108858037986E-3</v>
      </c>
      <c r="G132">
        <f t="shared" si="9"/>
        <v>643.20855771996276</v>
      </c>
      <c r="H132">
        <v>50.118535268414099</v>
      </c>
      <c r="AM132">
        <f t="shared" si="10"/>
        <v>124.09580246651404</v>
      </c>
    </row>
    <row r="133" spans="1:39">
      <c r="A133">
        <v>39300</v>
      </c>
      <c r="B133" s="7">
        <v>644</v>
      </c>
      <c r="C133">
        <v>0.40035311778317101</v>
      </c>
      <c r="D133">
        <f t="shared" si="8"/>
        <v>0.80070623556634202</v>
      </c>
      <c r="E133">
        <v>71.465024167004302</v>
      </c>
      <c r="F133">
        <f t="shared" si="11"/>
        <v>2.5933574359982003E-3</v>
      </c>
      <c r="G133">
        <f t="shared" si="9"/>
        <v>643.18521750303876</v>
      </c>
      <c r="H133">
        <v>50.105683045091197</v>
      </c>
      <c r="AM133">
        <f t="shared" si="10"/>
        <v>124.0907885635107</v>
      </c>
    </row>
    <row r="134" spans="1:39">
      <c r="A134">
        <v>39600</v>
      </c>
      <c r="B134" s="7">
        <v>642</v>
      </c>
      <c r="C134">
        <v>-0.48344630949838602</v>
      </c>
      <c r="D134">
        <f t="shared" si="8"/>
        <v>-0.96689261899677204</v>
      </c>
      <c r="E134">
        <v>71.439212932237695</v>
      </c>
      <c r="F134">
        <f t="shared" si="11"/>
        <v>2.5811234766607072E-2</v>
      </c>
      <c r="G134">
        <f t="shared" si="9"/>
        <v>642.95291639013931</v>
      </c>
      <c r="H134">
        <v>50.111699221206599</v>
      </c>
      <c r="AM134">
        <f t="shared" si="10"/>
        <v>124.04088820450511</v>
      </c>
    </row>
    <row r="135" spans="1:39">
      <c r="A135">
        <v>39900</v>
      </c>
      <c r="B135" s="7">
        <v>642</v>
      </c>
      <c r="C135">
        <v>-0.216624258818023</v>
      </c>
      <c r="D135">
        <f t="shared" si="8"/>
        <v>-0.43324851763604599</v>
      </c>
      <c r="E135">
        <v>71.379915472179803</v>
      </c>
      <c r="F135">
        <f t="shared" si="11"/>
        <v>5.9297460057891271E-2</v>
      </c>
      <c r="G135">
        <f t="shared" si="9"/>
        <v>642.41923924961827</v>
      </c>
      <c r="H135">
        <v>50.138078908900198</v>
      </c>
      <c r="AM135">
        <f t="shared" si="10"/>
        <v>123.92626433539476</v>
      </c>
    </row>
    <row r="136" spans="1:39">
      <c r="A136">
        <v>40200</v>
      </c>
      <c r="B136" s="7">
        <v>645</v>
      </c>
      <c r="C136">
        <v>1.1357358178048</v>
      </c>
      <c r="D136">
        <f t="shared" si="8"/>
        <v>2.2714716356096001</v>
      </c>
      <c r="E136">
        <v>71.412713027060093</v>
      </c>
      <c r="F136">
        <f t="shared" si="11"/>
        <v>3.2797554880289681E-2</v>
      </c>
      <c r="G136">
        <f t="shared" si="9"/>
        <v>642.71441724354088</v>
      </c>
      <c r="H136">
        <v>50.098065339445903</v>
      </c>
      <c r="AM136">
        <f t="shared" si="10"/>
        <v>123.98966050639753</v>
      </c>
    </row>
    <row r="137" spans="1:39">
      <c r="A137">
        <v>40500</v>
      </c>
      <c r="B137" s="7">
        <v>644</v>
      </c>
      <c r="C137">
        <v>0.33931770320171101</v>
      </c>
      <c r="D137">
        <f t="shared" si="8"/>
        <v>0.67863540640342201</v>
      </c>
      <c r="E137">
        <v>71.478593673134895</v>
      </c>
      <c r="F137">
        <f t="shared" si="11"/>
        <v>6.5880646074802485E-2</v>
      </c>
      <c r="G137">
        <f t="shared" si="9"/>
        <v>643.30734305821409</v>
      </c>
      <c r="H137">
        <v>50.043213449894303</v>
      </c>
      <c r="AM137">
        <f t="shared" si="10"/>
        <v>124.11702378901356</v>
      </c>
    </row>
    <row r="138" spans="1:39">
      <c r="A138">
        <v>40800</v>
      </c>
      <c r="B138" s="7">
        <v>644</v>
      </c>
      <c r="C138">
        <v>0.22726509417811899</v>
      </c>
      <c r="D138">
        <f t="shared" si="8"/>
        <v>0.45453018835623799</v>
      </c>
      <c r="E138">
        <v>71.503489607495894</v>
      </c>
      <c r="F138">
        <f t="shared" si="11"/>
        <v>2.489593436099824E-2</v>
      </c>
      <c r="G138">
        <f t="shared" si="9"/>
        <v>643.53140646746306</v>
      </c>
      <c r="H138">
        <v>50.021540288121997</v>
      </c>
      <c r="AM138">
        <f t="shared" si="10"/>
        <v>124.16516028331556</v>
      </c>
    </row>
    <row r="139" spans="1:39">
      <c r="A139">
        <v>41100</v>
      </c>
      <c r="B139" s="7">
        <v>645</v>
      </c>
      <c r="C139">
        <v>0.54048594541734896</v>
      </c>
      <c r="D139">
        <f t="shared" si="8"/>
        <v>1.0809718908346979</v>
      </c>
      <c r="E139">
        <v>71.544990700265998</v>
      </c>
      <c r="F139">
        <f t="shared" si="11"/>
        <v>4.1501092770104719E-2</v>
      </c>
      <c r="G139">
        <f t="shared" si="9"/>
        <v>643.90491630239399</v>
      </c>
      <c r="H139">
        <v>49.990698894639699</v>
      </c>
      <c r="AM139">
        <f t="shared" si="10"/>
        <v>124.24541104682491</v>
      </c>
    </row>
    <row r="140" spans="1:39">
      <c r="A140">
        <v>41400</v>
      </c>
      <c r="B140" s="7">
        <v>644</v>
      </c>
      <c r="C140">
        <v>-7.8999094652813795E-2</v>
      </c>
      <c r="D140">
        <f t="shared" si="8"/>
        <v>-0.15799818930562759</v>
      </c>
      <c r="E140">
        <v>71.571548179426699</v>
      </c>
      <c r="F140">
        <f t="shared" si="11"/>
        <v>2.6557479160700836E-2</v>
      </c>
      <c r="G140">
        <f t="shared" si="9"/>
        <v>644.14393361484031</v>
      </c>
      <c r="H140">
        <v>49.974706997604997</v>
      </c>
      <c r="AM140">
        <f t="shared" si="10"/>
        <v>124.29677059443146</v>
      </c>
    </row>
    <row r="141" spans="1:39">
      <c r="A141">
        <v>41700</v>
      </c>
      <c r="B141" s="7">
        <v>642</v>
      </c>
      <c r="C141">
        <v>-0.84809718779293297</v>
      </c>
      <c r="D141">
        <f t="shared" si="8"/>
        <v>-1.6961943755858659</v>
      </c>
      <c r="E141">
        <v>71.520242333803793</v>
      </c>
      <c r="F141">
        <f t="shared" si="11"/>
        <v>5.1305845622906077E-2</v>
      </c>
      <c r="G141">
        <f t="shared" si="9"/>
        <v>643.68218100423417</v>
      </c>
      <c r="H141">
        <v>50.013178139668199</v>
      </c>
      <c r="AM141">
        <f t="shared" si="10"/>
        <v>124.19755385821651</v>
      </c>
    </row>
    <row r="142" spans="1:39">
      <c r="A142">
        <v>42000</v>
      </c>
      <c r="B142" s="7">
        <v>644</v>
      </c>
      <c r="C142">
        <v>0.29232792609952701</v>
      </c>
      <c r="D142">
        <f t="shared" si="8"/>
        <v>0.58465585219905403</v>
      </c>
      <c r="E142">
        <v>71.489025211852095</v>
      </c>
      <c r="F142">
        <f t="shared" si="11"/>
        <v>3.1217121951698346E-2</v>
      </c>
      <c r="G142">
        <f t="shared" si="9"/>
        <v>643.40122690666885</v>
      </c>
      <c r="H142">
        <v>50.031190524398298</v>
      </c>
      <c r="AM142">
        <f t="shared" si="10"/>
        <v>124.13719281384672</v>
      </c>
    </row>
    <row r="143" spans="1:39">
      <c r="A143">
        <v>42300</v>
      </c>
      <c r="B143" s="7">
        <v>644</v>
      </c>
      <c r="C143">
        <v>0.192214863305956</v>
      </c>
      <c r="D143">
        <f t="shared" si="8"/>
        <v>0.38442972661191199</v>
      </c>
      <c r="E143">
        <v>71.511278148345198</v>
      </c>
      <c r="F143">
        <f t="shared" si="11"/>
        <v>2.2252936493103448E-2</v>
      </c>
      <c r="G143">
        <f t="shared" si="9"/>
        <v>643.60150333510683</v>
      </c>
      <c r="H143">
        <v>50.012660514426003</v>
      </c>
      <c r="AM143">
        <f t="shared" si="10"/>
        <v>124.18022023571636</v>
      </c>
    </row>
    <row r="144" spans="1:39">
      <c r="A144">
        <v>42600</v>
      </c>
      <c r="B144" s="7">
        <v>646</v>
      </c>
      <c r="C144">
        <v>0.90709124454493395</v>
      </c>
      <c r="D144">
        <f t="shared" si="8"/>
        <v>1.8141824890898679</v>
      </c>
      <c r="E144">
        <v>71.574629217740394</v>
      </c>
      <c r="F144">
        <f t="shared" si="11"/>
        <v>6.3351069395196191E-2</v>
      </c>
      <c r="G144">
        <f t="shared" si="9"/>
        <v>644.17166295966354</v>
      </c>
      <c r="H144">
        <v>49.967657231923297</v>
      </c>
      <c r="AM144">
        <f t="shared" si="10"/>
        <v>124.30272928596708</v>
      </c>
    </row>
    <row r="145" spans="1:39">
      <c r="A145">
        <v>42900</v>
      </c>
      <c r="B145" s="7">
        <v>644</v>
      </c>
      <c r="C145">
        <v>-0.26928455183417599</v>
      </c>
      <c r="D145">
        <f t="shared" si="8"/>
        <v>-0.53856910366835198</v>
      </c>
      <c r="E145">
        <v>71.6138350295669</v>
      </c>
      <c r="F145">
        <f t="shared" si="11"/>
        <v>3.920581182650551E-2</v>
      </c>
      <c r="G145">
        <f t="shared" si="9"/>
        <v>644.52451526610207</v>
      </c>
      <c r="H145">
        <v>49.946561883070402</v>
      </c>
      <c r="AM145">
        <f t="shared" si="10"/>
        <v>124.37855770924624</v>
      </c>
    </row>
    <row r="146" spans="1:39">
      <c r="A146">
        <v>43200</v>
      </c>
      <c r="B146" s="7">
        <v>645</v>
      </c>
      <c r="C146">
        <v>0.200452137381746</v>
      </c>
      <c r="D146">
        <f t="shared" si="8"/>
        <v>0.400904274763492</v>
      </c>
      <c r="E146">
        <v>71.620549863984394</v>
      </c>
      <c r="F146">
        <f t="shared" si="11"/>
        <v>6.7148344174938757E-3</v>
      </c>
      <c r="G146">
        <f t="shared" si="9"/>
        <v>644.58494877585952</v>
      </c>
      <c r="H146">
        <v>49.947762358659197</v>
      </c>
      <c r="AM146">
        <f t="shared" si="10"/>
        <v>124.3915458514897</v>
      </c>
    </row>
    <row r="147" spans="1:39">
      <c r="A147">
        <v>43500</v>
      </c>
      <c r="B147" s="7">
        <v>644</v>
      </c>
      <c r="C147">
        <v>-0.306608622851202</v>
      </c>
      <c r="D147">
        <f t="shared" si="8"/>
        <v>-0.61321724570240399</v>
      </c>
      <c r="E147">
        <v>71.622125458732</v>
      </c>
      <c r="F147">
        <f t="shared" si="11"/>
        <v>1.5755947476066012E-3</v>
      </c>
      <c r="G147">
        <f t="shared" si="9"/>
        <v>644.59912912858795</v>
      </c>
      <c r="H147">
        <v>49.953485895653102</v>
      </c>
      <c r="AM147">
        <f t="shared" si="10"/>
        <v>124.39459347767647</v>
      </c>
    </row>
    <row r="148" spans="1:39">
      <c r="A148">
        <v>43800</v>
      </c>
      <c r="B148" s="7">
        <v>645</v>
      </c>
      <c r="C148">
        <v>0.182722042163529</v>
      </c>
      <c r="D148">
        <f t="shared" si="8"/>
        <v>0.36544408432705799</v>
      </c>
      <c r="E148">
        <v>71.624489675739298</v>
      </c>
      <c r="F148">
        <f t="shared" si="11"/>
        <v>2.3642170072974977E-3</v>
      </c>
      <c r="G148">
        <f t="shared" si="9"/>
        <v>644.62040708165364</v>
      </c>
      <c r="H148">
        <v>49.956762003824601</v>
      </c>
      <c r="AM148">
        <f t="shared" si="10"/>
        <v>124.39916653974922</v>
      </c>
    </row>
    <row r="149" spans="1:39">
      <c r="A149">
        <v>44100</v>
      </c>
      <c r="B149" s="7">
        <v>645</v>
      </c>
      <c r="C149">
        <v>8.1351847119604304E-2</v>
      </c>
      <c r="D149">
        <f t="shared" si="8"/>
        <v>0.16270369423920861</v>
      </c>
      <c r="E149">
        <v>71.647018593571801</v>
      </c>
      <c r="F149">
        <f t="shared" si="11"/>
        <v>2.2528917832502771E-2</v>
      </c>
      <c r="G149">
        <f t="shared" si="9"/>
        <v>644.82316734214623</v>
      </c>
      <c r="H149">
        <v>49.9468114268157</v>
      </c>
      <c r="AM149">
        <f t="shared" si="10"/>
        <v>124.44274545695461</v>
      </c>
    </row>
    <row r="150" spans="1:39">
      <c r="A150">
        <v>44400</v>
      </c>
      <c r="B150" s="7">
        <v>647</v>
      </c>
      <c r="C150">
        <v>0.80097623720097999</v>
      </c>
      <c r="D150">
        <f t="shared" si="8"/>
        <v>1.60195247440196</v>
      </c>
      <c r="E150">
        <v>71.709314580639401</v>
      </c>
      <c r="F150">
        <f t="shared" si="11"/>
        <v>6.2295987067599867E-2</v>
      </c>
      <c r="G150">
        <f t="shared" si="9"/>
        <v>645.38383122575465</v>
      </c>
      <c r="H150">
        <v>49.910232814565703</v>
      </c>
      <c r="AM150">
        <f t="shared" si="10"/>
        <v>124.56326344355638</v>
      </c>
    </row>
    <row r="151" spans="1:39">
      <c r="A151">
        <v>44700</v>
      </c>
      <c r="B151" s="7">
        <v>646</v>
      </c>
      <c r="C151">
        <v>2.5454649608706199E-2</v>
      </c>
      <c r="D151">
        <f t="shared" si="8"/>
        <v>5.0909299217412399E-2</v>
      </c>
      <c r="E151">
        <v>71.7705484906636</v>
      </c>
      <c r="F151">
        <f t="shared" si="11"/>
        <v>6.1233910024199645E-2</v>
      </c>
      <c r="G151">
        <f t="shared" si="9"/>
        <v>645.9349364159724</v>
      </c>
      <c r="H151">
        <v>49.880537251696303</v>
      </c>
      <c r="AM151">
        <f t="shared" si="10"/>
        <v>124.68174885441734</v>
      </c>
    </row>
    <row r="152" spans="1:39">
      <c r="A152">
        <v>45000</v>
      </c>
      <c r="B152" s="7">
        <v>647</v>
      </c>
      <c r="C152">
        <v>0.33408536438743902</v>
      </c>
      <c r="D152">
        <f t="shared" si="8"/>
        <v>0.66817072877487804</v>
      </c>
      <c r="E152">
        <v>71.813066100293995</v>
      </c>
      <c r="F152">
        <f t="shared" si="11"/>
        <v>4.2517609630394304E-2</v>
      </c>
      <c r="G152">
        <f t="shared" si="9"/>
        <v>646.31759490264596</v>
      </c>
      <c r="H152">
        <v>49.8655884443085</v>
      </c>
      <c r="AM152">
        <f t="shared" si="10"/>
        <v>124.76403179865208</v>
      </c>
    </row>
    <row r="153" spans="1:39">
      <c r="A153">
        <v>45300</v>
      </c>
      <c r="B153" s="7">
        <v>644</v>
      </c>
      <c r="C153">
        <v>-1.0643093485873001</v>
      </c>
      <c r="D153">
        <f t="shared" si="8"/>
        <v>-2.1286186971746002</v>
      </c>
      <c r="E153">
        <v>71.790501365108298</v>
      </c>
      <c r="F153">
        <f t="shared" si="11"/>
        <v>2.256473518569635E-2</v>
      </c>
      <c r="G153">
        <f t="shared" si="9"/>
        <v>646.11451228597468</v>
      </c>
      <c r="H153">
        <v>49.898378378675702</v>
      </c>
      <c r="AM153">
        <f t="shared" si="10"/>
        <v>124.72036168535749</v>
      </c>
    </row>
    <row r="154" spans="1:39">
      <c r="A154">
        <v>45600</v>
      </c>
      <c r="B154" s="7">
        <v>640</v>
      </c>
      <c r="C154">
        <v>-2.2643999375903299</v>
      </c>
      <c r="D154">
        <f t="shared" si="8"/>
        <v>-4.5287998751806597</v>
      </c>
      <c r="E154">
        <v>71.612755588345706</v>
      </c>
      <c r="F154">
        <f t="shared" si="11"/>
        <v>0.17774577676259184</v>
      </c>
      <c r="G154">
        <f t="shared" si="9"/>
        <v>644.5148002951114</v>
      </c>
      <c r="H154">
        <v>50.031547877405302</v>
      </c>
      <c r="AM154">
        <f t="shared" si="10"/>
        <v>124.37646982888552</v>
      </c>
    </row>
    <row r="155" spans="1:39">
      <c r="A155">
        <v>45900</v>
      </c>
      <c r="B155" s="7">
        <v>642</v>
      </c>
      <c r="C155">
        <v>-0.53381744445430501</v>
      </c>
      <c r="D155">
        <f t="shared" si="8"/>
        <v>-1.06763488890861</v>
      </c>
      <c r="E155">
        <v>71.4503924580047</v>
      </c>
      <c r="F155">
        <f t="shared" si="11"/>
        <v>0.16236313034100647</v>
      </c>
      <c r="G155">
        <f t="shared" si="9"/>
        <v>643.05353212204227</v>
      </c>
      <c r="H155">
        <v>50.134866377569601</v>
      </c>
      <c r="AM155">
        <f t="shared" si="10"/>
        <v>124.06250088622762</v>
      </c>
    </row>
    <row r="156" spans="1:39">
      <c r="A156">
        <v>46200</v>
      </c>
      <c r="B156" s="7">
        <v>647</v>
      </c>
      <c r="C156">
        <v>1.7319772600035801</v>
      </c>
      <c r="D156">
        <f t="shared" si="8"/>
        <v>3.4639545200071602</v>
      </c>
      <c r="E156">
        <v>71.502426043297802</v>
      </c>
      <c r="F156">
        <f t="shared" si="11"/>
        <v>5.2033585293102647E-2</v>
      </c>
      <c r="G156">
        <f t="shared" si="9"/>
        <v>643.52183438968018</v>
      </c>
      <c r="H156">
        <v>50.081106797375</v>
      </c>
      <c r="AM156">
        <f t="shared" si="10"/>
        <v>124.16310379904414</v>
      </c>
    </row>
    <row r="157" spans="1:39">
      <c r="A157">
        <v>46500</v>
      </c>
      <c r="B157" s="7">
        <v>647</v>
      </c>
      <c r="C157">
        <v>1.07435760094336</v>
      </c>
      <c r="D157">
        <f t="shared" si="8"/>
        <v>2.1487152018867199</v>
      </c>
      <c r="E157">
        <v>71.6485730565945</v>
      </c>
      <c r="F157">
        <f t="shared" si="11"/>
        <v>0.14614701329669799</v>
      </c>
      <c r="G157">
        <f t="shared" si="9"/>
        <v>644.8371575093505</v>
      </c>
      <c r="H157">
        <v>49.974029294733498</v>
      </c>
      <c r="AM157">
        <f t="shared" si="10"/>
        <v>124.44575244923011</v>
      </c>
    </row>
    <row r="158" spans="1:39">
      <c r="A158">
        <v>46800</v>
      </c>
      <c r="B158" s="7">
        <v>647</v>
      </c>
      <c r="C158">
        <v>0.61932774202507901</v>
      </c>
      <c r="D158">
        <f t="shared" si="8"/>
        <v>1.238655484050158</v>
      </c>
      <c r="E158">
        <v>71.7496855812918</v>
      </c>
      <c r="F158">
        <f t="shared" si="11"/>
        <v>0.10111252469729948</v>
      </c>
      <c r="G158">
        <f t="shared" si="9"/>
        <v>645.74717023162623</v>
      </c>
      <c r="H158">
        <v>49.909603500585497</v>
      </c>
      <c r="AM158">
        <f t="shared" si="10"/>
        <v>124.64137741289485</v>
      </c>
    </row>
    <row r="159" spans="1:39">
      <c r="A159">
        <v>47100</v>
      </c>
      <c r="B159" s="7">
        <v>646</v>
      </c>
      <c r="C159">
        <v>-8.2462421928653398E-2</v>
      </c>
      <c r="D159">
        <f t="shared" si="8"/>
        <v>-0.1649248438573068</v>
      </c>
      <c r="E159">
        <v>71.794528819884107</v>
      </c>
      <c r="F159">
        <f t="shared" si="11"/>
        <v>4.4843238592306989E-2</v>
      </c>
      <c r="G159">
        <f t="shared" si="9"/>
        <v>646.15075937895699</v>
      </c>
      <c r="H159">
        <v>49.890940953577598</v>
      </c>
      <c r="AM159">
        <f t="shared" si="10"/>
        <v>124.7281559040003</v>
      </c>
    </row>
    <row r="160" spans="1:39">
      <c r="A160">
        <v>47400</v>
      </c>
      <c r="B160" s="7">
        <v>645</v>
      </c>
      <c r="C160">
        <v>-0.50924313941536803</v>
      </c>
      <c r="D160">
        <f t="shared" si="8"/>
        <v>-1.0184862788307361</v>
      </c>
      <c r="E160">
        <v>71.778258492960006</v>
      </c>
      <c r="F160">
        <f t="shared" si="11"/>
        <v>1.6270326924100686E-2</v>
      </c>
      <c r="G160">
        <f t="shared" si="9"/>
        <v>646.0043264366401</v>
      </c>
      <c r="H160">
        <v>49.915293581796</v>
      </c>
      <c r="AM160">
        <f t="shared" si="10"/>
        <v>124.69666898575328</v>
      </c>
    </row>
    <row r="161" spans="1:39">
      <c r="A161">
        <v>47700</v>
      </c>
      <c r="B161" s="7">
        <v>646</v>
      </c>
      <c r="C161">
        <v>3.9239808758432401E-2</v>
      </c>
      <c r="D161">
        <f t="shared" si="8"/>
        <v>7.8479617516864802E-2</v>
      </c>
      <c r="E161">
        <v>71.767478504633104</v>
      </c>
      <c r="F161">
        <f t="shared" si="11"/>
        <v>1.0779988326902412E-2</v>
      </c>
      <c r="G161">
        <f t="shared" si="9"/>
        <v>645.90730654169795</v>
      </c>
      <c r="H161">
        <v>49.931841388135801</v>
      </c>
      <c r="AM161">
        <f t="shared" si="10"/>
        <v>124.67580801979639</v>
      </c>
    </row>
    <row r="162" spans="1:39">
      <c r="A162">
        <v>48000</v>
      </c>
      <c r="B162" s="7">
        <v>645</v>
      </c>
      <c r="C162">
        <v>-0.411830569514059</v>
      </c>
      <c r="D162">
        <f t="shared" si="8"/>
        <v>-0.82366113902811799</v>
      </c>
      <c r="E162">
        <v>71.756612367551497</v>
      </c>
      <c r="F162">
        <f t="shared" si="11"/>
        <v>1.0866137081606553E-2</v>
      </c>
      <c r="G162">
        <f t="shared" si="9"/>
        <v>645.80951130796348</v>
      </c>
      <c r="H162">
        <v>49.947745815658003</v>
      </c>
      <c r="AM162">
        <f t="shared" si="10"/>
        <v>124.65478103037134</v>
      </c>
    </row>
    <row r="163" spans="1:39">
      <c r="A163">
        <v>48300</v>
      </c>
      <c r="B163" s="7">
        <v>644</v>
      </c>
      <c r="C163">
        <v>-0.66892882427951605</v>
      </c>
      <c r="D163">
        <f t="shared" si="8"/>
        <v>-1.3378576485590321</v>
      </c>
      <c r="E163">
        <v>71.702636859075398</v>
      </c>
      <c r="F163">
        <f t="shared" si="11"/>
        <v>5.3975508476099776E-2</v>
      </c>
      <c r="G163">
        <f t="shared" si="9"/>
        <v>645.32373173167855</v>
      </c>
      <c r="H163">
        <v>49.990575087060598</v>
      </c>
      <c r="AM163">
        <f t="shared" si="10"/>
        <v>124.55034361903206</v>
      </c>
    </row>
    <row r="164" spans="1:39">
      <c r="A164">
        <v>48600</v>
      </c>
      <c r="B164" s="7">
        <v>649</v>
      </c>
      <c r="C164">
        <v>1.56298739388369</v>
      </c>
      <c r="D164">
        <f t="shared" si="8"/>
        <v>3.12597478776738</v>
      </c>
      <c r="E164">
        <v>71.762188403393495</v>
      </c>
      <c r="F164">
        <f t="shared" si="11"/>
        <v>5.9551544318097172E-2</v>
      </c>
      <c r="G164">
        <f t="shared" si="9"/>
        <v>645.85969563054141</v>
      </c>
      <c r="H164">
        <v>49.948768263263197</v>
      </c>
      <c r="AM164">
        <f t="shared" si="10"/>
        <v>124.66557109388958</v>
      </c>
    </row>
    <row r="165" spans="1:39">
      <c r="A165">
        <v>48900</v>
      </c>
      <c r="B165" s="7">
        <v>648</v>
      </c>
      <c r="C165">
        <v>0.50035378789524398</v>
      </c>
      <c r="D165">
        <f t="shared" si="8"/>
        <v>1.000707575790488</v>
      </c>
      <c r="E165">
        <v>71.887231884654199</v>
      </c>
      <c r="F165">
        <f t="shared" si="11"/>
        <v>0.12504348126070397</v>
      </c>
      <c r="G165">
        <f t="shared" si="9"/>
        <v>646.98508696188776</v>
      </c>
      <c r="H165">
        <v>49.8718635569738</v>
      </c>
      <c r="AM165">
        <f t="shared" si="10"/>
        <v>124.90758773220468</v>
      </c>
    </row>
    <row r="166" spans="1:39">
      <c r="A166">
        <v>49200</v>
      </c>
      <c r="B166" s="7">
        <v>649</v>
      </c>
      <c r="C166">
        <v>0.60991134348989795</v>
      </c>
      <c r="D166">
        <f t="shared" si="8"/>
        <v>1.2198226869797959</v>
      </c>
      <c r="E166">
        <v>71.973985607358301</v>
      </c>
      <c r="F166">
        <f t="shared" si="11"/>
        <v>8.6753722704102643E-2</v>
      </c>
      <c r="G166">
        <f t="shared" si="9"/>
        <v>647.76587046622467</v>
      </c>
      <c r="H166">
        <v>49.8283499117871</v>
      </c>
      <c r="AM166">
        <f t="shared" si="10"/>
        <v>125.07554981488133</v>
      </c>
    </row>
    <row r="167" spans="1:39">
      <c r="A167">
        <v>49500</v>
      </c>
      <c r="B167" s="7">
        <v>649</v>
      </c>
      <c r="C167">
        <v>0.255088844354317</v>
      </c>
      <c r="D167">
        <f t="shared" si="8"/>
        <v>0.510177688708634</v>
      </c>
      <c r="E167">
        <v>72.052834332475001</v>
      </c>
      <c r="F167">
        <f t="shared" si="11"/>
        <v>7.8848725116699825E-2</v>
      </c>
      <c r="G167">
        <f t="shared" si="9"/>
        <v>648.47550899227497</v>
      </c>
      <c r="H167">
        <v>49.795830263443101</v>
      </c>
      <c r="AM167">
        <f t="shared" si="10"/>
        <v>125.22824538225147</v>
      </c>
    </row>
    <row r="168" spans="1:39">
      <c r="A168">
        <v>49800</v>
      </c>
      <c r="B168" s="7">
        <v>650</v>
      </c>
      <c r="C168">
        <v>0.41807388292445202</v>
      </c>
      <c r="D168">
        <f t="shared" si="8"/>
        <v>0.83614776584890405</v>
      </c>
      <c r="E168">
        <v>72.127719525977298</v>
      </c>
      <c r="F168">
        <f t="shared" si="11"/>
        <v>7.4885193502296943E-2</v>
      </c>
      <c r="G168">
        <f t="shared" si="9"/>
        <v>649.14947573379573</v>
      </c>
      <c r="H168">
        <v>49.769143734665697</v>
      </c>
      <c r="AM168">
        <f t="shared" si="10"/>
        <v>125.37329898651726</v>
      </c>
    </row>
    <row r="169" spans="1:39">
      <c r="A169">
        <v>50100</v>
      </c>
      <c r="B169" s="7">
        <v>649</v>
      </c>
      <c r="C169">
        <v>-0.28800287327403501</v>
      </c>
      <c r="D169">
        <f t="shared" si="8"/>
        <v>-0.57600574654807002</v>
      </c>
      <c r="E169">
        <v>72.173518462502102</v>
      </c>
      <c r="F169">
        <f t="shared" si="11"/>
        <v>4.5798936524803935E-2</v>
      </c>
      <c r="G169">
        <f t="shared" si="9"/>
        <v>649.56166616251892</v>
      </c>
      <c r="H169">
        <v>49.766304715085703</v>
      </c>
      <c r="AM169">
        <f t="shared" si="10"/>
        <v>125.46202829284532</v>
      </c>
    </row>
    <row r="170" spans="1:39">
      <c r="A170">
        <v>50400</v>
      </c>
      <c r="B170" s="7">
        <v>649</v>
      </c>
      <c r="C170">
        <v>-0.31491073766466399</v>
      </c>
      <c r="D170">
        <f t="shared" si="8"/>
        <v>-0.62982147532932797</v>
      </c>
      <c r="E170">
        <v>72.179494257606507</v>
      </c>
      <c r="F170">
        <f t="shared" si="11"/>
        <v>5.9757951044048241E-3</v>
      </c>
      <c r="G170">
        <f t="shared" si="9"/>
        <v>649.61544831845856</v>
      </c>
      <c r="H170">
        <v>49.789834286906903</v>
      </c>
      <c r="AM170">
        <f t="shared" si="10"/>
        <v>125.4736065004284</v>
      </c>
    </row>
    <row r="171" spans="1:39">
      <c r="A171">
        <v>50700</v>
      </c>
      <c r="B171" s="7">
        <v>650</v>
      </c>
      <c r="C171">
        <v>7.6901895146496702E-2</v>
      </c>
      <c r="D171">
        <f t="shared" si="8"/>
        <v>0.1538037902929934</v>
      </c>
      <c r="E171">
        <v>72.203531522447705</v>
      </c>
      <c r="F171">
        <f t="shared" si="11"/>
        <v>2.4037264841197725E-2</v>
      </c>
      <c r="G171">
        <f t="shared" si="9"/>
        <v>649.83178370202938</v>
      </c>
      <c r="H171">
        <v>49.797857172515101</v>
      </c>
      <c r="AM171">
        <f t="shared" si="10"/>
        <v>125.52018123149072</v>
      </c>
    </row>
    <row r="172" spans="1:39">
      <c r="A172">
        <v>51000</v>
      </c>
      <c r="B172" s="7">
        <v>648</v>
      </c>
      <c r="C172">
        <v>-0.86552386688804595</v>
      </c>
      <c r="D172">
        <f t="shared" si="8"/>
        <v>-1.7310477337760919</v>
      </c>
      <c r="E172">
        <v>72.190747818157703</v>
      </c>
      <c r="F172">
        <f t="shared" si="11"/>
        <v>1.2783704290001197E-2</v>
      </c>
      <c r="G172">
        <f t="shared" si="9"/>
        <v>649.71673036341929</v>
      </c>
      <c r="H172">
        <v>49.831476169462498</v>
      </c>
      <c r="AM172">
        <f t="shared" si="10"/>
        <v>125.49541103795043</v>
      </c>
    </row>
    <row r="173" spans="1:39">
      <c r="A173">
        <v>51300</v>
      </c>
      <c r="B173" s="7">
        <v>648</v>
      </c>
      <c r="C173">
        <v>-0.61683017264346696</v>
      </c>
      <c r="D173">
        <f t="shared" si="8"/>
        <v>-1.2336603452869339</v>
      </c>
      <c r="E173">
        <v>72.135478623171196</v>
      </c>
      <c r="F173">
        <f t="shared" si="11"/>
        <v>5.5269194986507841E-2</v>
      </c>
      <c r="G173">
        <f t="shared" si="9"/>
        <v>649.2193076085407</v>
      </c>
      <c r="H173">
        <v>49.888328320357999</v>
      </c>
      <c r="AM173">
        <f t="shared" si="10"/>
        <v>125.3883303350925</v>
      </c>
    </row>
    <row r="174" spans="1:39">
      <c r="A174">
        <v>51600</v>
      </c>
      <c r="B174" s="7">
        <v>650</v>
      </c>
      <c r="C174">
        <v>0.35200310440955401</v>
      </c>
      <c r="D174">
        <f t="shared" si="8"/>
        <v>0.70400620881910803</v>
      </c>
      <c r="E174">
        <v>72.142397687747902</v>
      </c>
      <c r="F174">
        <f t="shared" si="11"/>
        <v>6.9190645767065462E-3</v>
      </c>
      <c r="G174">
        <f t="shared" si="9"/>
        <v>649.28157918973113</v>
      </c>
      <c r="H174">
        <v>49.895576931718502</v>
      </c>
      <c r="AM174">
        <f t="shared" si="10"/>
        <v>125.40173462342395</v>
      </c>
    </row>
    <row r="175" spans="1:39">
      <c r="A175">
        <v>51900</v>
      </c>
      <c r="B175" s="7">
        <v>649</v>
      </c>
      <c r="C175">
        <v>-0.24902197240742499</v>
      </c>
      <c r="D175">
        <f t="shared" si="8"/>
        <v>-0.49804394481484998</v>
      </c>
      <c r="E175">
        <v>72.164856431141999</v>
      </c>
      <c r="F175">
        <f t="shared" si="11"/>
        <v>2.2458743394096814E-2</v>
      </c>
      <c r="G175">
        <f t="shared" si="9"/>
        <v>649.48370788027796</v>
      </c>
      <c r="H175">
        <v>49.8934570586514</v>
      </c>
      <c r="AM175">
        <f t="shared" si="10"/>
        <v>125.44524582631587</v>
      </c>
    </row>
    <row r="176" spans="1:39">
      <c r="A176">
        <v>52200</v>
      </c>
      <c r="B176" s="7">
        <v>647</v>
      </c>
      <c r="C176">
        <v>-0.99963528036777505</v>
      </c>
      <c r="D176">
        <f t="shared" si="8"/>
        <v>-1.9992705607355501</v>
      </c>
      <c r="E176">
        <v>72.109443147271904</v>
      </c>
      <c r="F176">
        <f t="shared" si="11"/>
        <v>5.5413283870095142E-2</v>
      </c>
      <c r="G176">
        <f t="shared" si="9"/>
        <v>648.98498832544715</v>
      </c>
      <c r="H176">
        <v>49.944361858372702</v>
      </c>
      <c r="AM176">
        <f t="shared" si="10"/>
        <v>125.33789437502182</v>
      </c>
    </row>
    <row r="177" spans="1:39">
      <c r="A177">
        <v>52500</v>
      </c>
      <c r="B177" s="7">
        <v>646</v>
      </c>
      <c r="C177">
        <v>-1.0195360230516799</v>
      </c>
      <c r="D177">
        <f t="shared" si="8"/>
        <v>-2.0390720461033598</v>
      </c>
      <c r="E177">
        <v>72.002756489867295</v>
      </c>
      <c r="F177">
        <f t="shared" si="11"/>
        <v>0.10668665740460881</v>
      </c>
      <c r="G177">
        <f t="shared" si="9"/>
        <v>648.02480840880571</v>
      </c>
      <c r="H177">
        <v>50.022921330155903</v>
      </c>
      <c r="AM177">
        <f t="shared" si="10"/>
        <v>125.13126224383234</v>
      </c>
    </row>
    <row r="178" spans="1:39">
      <c r="A178">
        <v>52800</v>
      </c>
      <c r="B178" s="7">
        <v>649</v>
      </c>
      <c r="C178">
        <v>0.58971667520558801</v>
      </c>
      <c r="D178">
        <f t="shared" si="8"/>
        <v>1.179433350411176</v>
      </c>
      <c r="E178">
        <v>71.978466282267902</v>
      </c>
      <c r="F178">
        <f t="shared" si="11"/>
        <v>2.4290207599392488E-2</v>
      </c>
      <c r="G178">
        <f t="shared" si="9"/>
        <v>647.80619654041107</v>
      </c>
      <c r="H178">
        <v>50.034566335628298</v>
      </c>
      <c r="AM178">
        <f t="shared" si="10"/>
        <v>125.08422595211781</v>
      </c>
    </row>
    <row r="179" spans="1:39">
      <c r="A179">
        <v>53100</v>
      </c>
      <c r="B179" s="7">
        <v>652</v>
      </c>
      <c r="C179">
        <v>1.54982814492464</v>
      </c>
      <c r="D179">
        <f t="shared" si="8"/>
        <v>3.0996562898492801</v>
      </c>
      <c r="E179">
        <v>72.098435677336298</v>
      </c>
      <c r="F179">
        <f t="shared" si="11"/>
        <v>0.1199693950683951</v>
      </c>
      <c r="G179">
        <f t="shared" si="9"/>
        <v>648.88592109602666</v>
      </c>
      <c r="H179">
        <v>49.948330586041699</v>
      </c>
      <c r="AM179">
        <f t="shared" si="10"/>
        <v>125.3165718814293</v>
      </c>
    </row>
    <row r="180" spans="1:39">
      <c r="A180">
        <v>53400</v>
      </c>
      <c r="B180" s="7">
        <v>655</v>
      </c>
      <c r="C180">
        <v>2.0656225583707402</v>
      </c>
      <c r="D180">
        <f t="shared" si="8"/>
        <v>4.1312451167414803</v>
      </c>
      <c r="E180">
        <v>72.317136950264398</v>
      </c>
      <c r="F180">
        <f t="shared" si="11"/>
        <v>0.21870127292810082</v>
      </c>
      <c r="G180">
        <f t="shared" si="9"/>
        <v>650.85423255237959</v>
      </c>
      <c r="H180">
        <v>49.806080350856</v>
      </c>
      <c r="AM180">
        <f t="shared" si="10"/>
        <v>125.74034943723703</v>
      </c>
    </row>
    <row r="181" spans="1:39">
      <c r="A181">
        <v>53700</v>
      </c>
      <c r="B181" s="7">
        <v>649</v>
      </c>
      <c r="C181">
        <v>-1.2548651996873299</v>
      </c>
      <c r="D181">
        <f t="shared" si="8"/>
        <v>-2.5097303993746598</v>
      </c>
      <c r="E181">
        <v>72.388382585953906</v>
      </c>
      <c r="F181">
        <f t="shared" si="11"/>
        <v>7.124563568950748E-2</v>
      </c>
      <c r="G181">
        <f t="shared" si="9"/>
        <v>651.49544327358512</v>
      </c>
      <c r="H181">
        <v>49.7849648107617</v>
      </c>
      <c r="AM181">
        <f t="shared" si="10"/>
        <v>125.87846255015126</v>
      </c>
    </row>
    <row r="182" spans="1:39">
      <c r="A182">
        <v>54000</v>
      </c>
      <c r="B182" s="7">
        <v>648</v>
      </c>
      <c r="C182">
        <v>-1.2699731196013</v>
      </c>
      <c r="D182">
        <f t="shared" si="8"/>
        <v>-2.5399462392026</v>
      </c>
      <c r="E182">
        <v>72.280617297869</v>
      </c>
      <c r="F182">
        <f t="shared" si="11"/>
        <v>0.10776528808490582</v>
      </c>
      <c r="G182">
        <f t="shared" si="9"/>
        <v>650.52555568082096</v>
      </c>
      <c r="H182">
        <v>49.883176531775298</v>
      </c>
      <c r="AM182">
        <f t="shared" si="10"/>
        <v>125.66956583303848</v>
      </c>
    </row>
    <row r="183" spans="1:39">
      <c r="A183">
        <v>54300</v>
      </c>
      <c r="B183" s="7">
        <v>649</v>
      </c>
      <c r="C183">
        <v>-0.43139096506043201</v>
      </c>
      <c r="D183">
        <f t="shared" si="8"/>
        <v>-0.86278193012086402</v>
      </c>
      <c r="E183">
        <v>72.205373990174706</v>
      </c>
      <c r="F183">
        <f t="shared" si="11"/>
        <v>7.5243307694293549E-2</v>
      </c>
      <c r="G183">
        <f t="shared" si="9"/>
        <v>649.84836591157239</v>
      </c>
      <c r="H183">
        <v>49.946683843401303</v>
      </c>
      <c r="AM183">
        <f t="shared" si="10"/>
        <v>125.52375134611738</v>
      </c>
    </row>
    <row r="184" spans="1:39">
      <c r="A184">
        <v>54600</v>
      </c>
      <c r="B184" s="7">
        <v>633</v>
      </c>
      <c r="C184">
        <v>-6.5787382044576104</v>
      </c>
      <c r="D184">
        <f t="shared" si="8"/>
        <v>-13.157476408915221</v>
      </c>
      <c r="E184">
        <v>71.793749321743405</v>
      </c>
      <c r="F184">
        <f t="shared" si="11"/>
        <v>0.41162466843130119</v>
      </c>
      <c r="G184">
        <f t="shared" si="9"/>
        <v>646.1437438956907</v>
      </c>
      <c r="H184">
        <v>50.238303688139702</v>
      </c>
      <c r="AM184">
        <f t="shared" si="10"/>
        <v>124.7266473560219</v>
      </c>
    </row>
    <row r="185" spans="1:39">
      <c r="A185">
        <v>54900</v>
      </c>
      <c r="B185" s="7">
        <v>627</v>
      </c>
      <c r="C185">
        <v>-6.1004463354307203</v>
      </c>
      <c r="D185">
        <f t="shared" si="8"/>
        <v>-12.200892670861441</v>
      </c>
      <c r="E185">
        <v>71.020800208671105</v>
      </c>
      <c r="F185">
        <f t="shared" si="11"/>
        <v>0.77294911307230052</v>
      </c>
      <c r="G185">
        <f t="shared" si="9"/>
        <v>639.1872018780399</v>
      </c>
      <c r="H185">
        <v>50.729228510102502</v>
      </c>
      <c r="AM185">
        <f t="shared" si="10"/>
        <v>123.23252258026839</v>
      </c>
    </row>
    <row r="186" spans="1:39">
      <c r="A186">
        <v>55200</v>
      </c>
      <c r="B186" s="7">
        <v>627</v>
      </c>
      <c r="C186">
        <v>-3.1461215558569098</v>
      </c>
      <c r="D186">
        <f t="shared" si="8"/>
        <v>-6.2922431117138196</v>
      </c>
      <c r="E186">
        <v>70.364297255329006</v>
      </c>
      <c r="F186">
        <f t="shared" si="11"/>
        <v>0.65650295334209829</v>
      </c>
      <c r="G186">
        <f t="shared" si="9"/>
        <v>633.27867529796106</v>
      </c>
      <c r="H186">
        <v>51.079068398432703</v>
      </c>
      <c r="AM186">
        <f t="shared" si="10"/>
        <v>121.96623480907586</v>
      </c>
    </row>
    <row r="187" spans="1:39">
      <c r="A187">
        <v>55500</v>
      </c>
      <c r="B187" s="7">
        <v>628</v>
      </c>
      <c r="C187">
        <v>-0.78843029601054204</v>
      </c>
      <c r="D187">
        <f t="shared" si="8"/>
        <v>-1.5768605920210841</v>
      </c>
      <c r="E187">
        <v>69.951494761961499</v>
      </c>
      <c r="F187">
        <f t="shared" si="11"/>
        <v>0.41280249336750785</v>
      </c>
      <c r="G187">
        <f t="shared" si="9"/>
        <v>629.56345285765349</v>
      </c>
      <c r="H187">
        <v>51.224475071968698</v>
      </c>
      <c r="AM187">
        <f t="shared" si="10"/>
        <v>121.17129661928459</v>
      </c>
    </row>
    <row r="188" spans="1:39">
      <c r="A188">
        <v>55800</v>
      </c>
      <c r="B188" s="7">
        <v>630</v>
      </c>
      <c r="C188">
        <v>1.0837768229532401</v>
      </c>
      <c r="D188">
        <f t="shared" si="8"/>
        <v>2.1675536459064801</v>
      </c>
      <c r="E188">
        <v>69.757677769202601</v>
      </c>
      <c r="F188">
        <f t="shared" si="11"/>
        <v>0.1938169927588973</v>
      </c>
      <c r="G188">
        <f t="shared" si="9"/>
        <v>627.8190999228234</v>
      </c>
      <c r="H188">
        <v>51.207024248031303</v>
      </c>
      <c r="AM188">
        <f t="shared" si="10"/>
        <v>120.79840499753715</v>
      </c>
    </row>
    <row r="189" spans="1:39">
      <c r="A189">
        <v>56100</v>
      </c>
      <c r="B189" s="7">
        <v>627</v>
      </c>
      <c r="C189">
        <v>0.214895126285503</v>
      </c>
      <c r="D189">
        <f t="shared" si="8"/>
        <v>0.429790252571006</v>
      </c>
      <c r="E189">
        <v>69.617452142801397</v>
      </c>
      <c r="F189">
        <f t="shared" si="11"/>
        <v>0.14022562640120384</v>
      </c>
      <c r="G189">
        <f t="shared" si="9"/>
        <v>626.55706928521261</v>
      </c>
      <c r="H189">
        <v>51.1592986328207</v>
      </c>
      <c r="AM189">
        <f t="shared" si="10"/>
        <v>120.52875675785283</v>
      </c>
    </row>
    <row r="190" spans="1:39">
      <c r="A190">
        <v>56400</v>
      </c>
      <c r="B190" s="7">
        <v>628</v>
      </c>
      <c r="C190">
        <v>1.24175249562454</v>
      </c>
      <c r="D190">
        <f t="shared" si="8"/>
        <v>2.4835049912490801</v>
      </c>
      <c r="E190">
        <v>69.500365639253303</v>
      </c>
      <c r="F190">
        <f t="shared" si="11"/>
        <v>0.11708650354809436</v>
      </c>
      <c r="G190">
        <f t="shared" si="9"/>
        <v>625.50329075327977</v>
      </c>
      <c r="H190">
        <v>51.0993955867892</v>
      </c>
      <c r="AM190">
        <f t="shared" si="10"/>
        <v>120.30369222884087</v>
      </c>
    </row>
    <row r="191" spans="1:39">
      <c r="A191">
        <v>56700</v>
      </c>
      <c r="B191" s="7">
        <v>623</v>
      </c>
      <c r="C191">
        <v>-0.54232439093016804</v>
      </c>
      <c r="D191">
        <f t="shared" si="8"/>
        <v>-1.0846487818603361</v>
      </c>
      <c r="E191">
        <v>69.341298238733302</v>
      </c>
      <c r="F191">
        <f t="shared" si="11"/>
        <v>0.15906740052000146</v>
      </c>
      <c r="G191">
        <f t="shared" si="9"/>
        <v>624.07168414859973</v>
      </c>
      <c r="H191">
        <v>51.0778933608266</v>
      </c>
      <c r="AM191">
        <f t="shared" si="10"/>
        <v>119.99806017810477</v>
      </c>
    </row>
    <row r="192" spans="1:39">
      <c r="A192">
        <v>57000</v>
      </c>
      <c r="B192" s="7">
        <v>589</v>
      </c>
      <c r="C192">
        <v>-12.9575561749734</v>
      </c>
      <c r="D192">
        <f t="shared" si="8"/>
        <v>-25.915112349946799</v>
      </c>
      <c r="E192">
        <v>68.322595028470801</v>
      </c>
      <c r="F192">
        <f t="shared" si="11"/>
        <v>1.0187032102625011</v>
      </c>
      <c r="G192">
        <f t="shared" si="9"/>
        <v>614.90335525623721</v>
      </c>
      <c r="H192">
        <v>51.6414140168039</v>
      </c>
      <c r="AM192">
        <f t="shared" si="10"/>
        <v>118.04423295422441</v>
      </c>
    </row>
    <row r="193" spans="1:39">
      <c r="A193">
        <v>57300</v>
      </c>
      <c r="B193" s="7">
        <v>592</v>
      </c>
      <c r="C193">
        <v>-5.3744840058739802</v>
      </c>
      <c r="D193">
        <f t="shared" si="8"/>
        <v>-10.74896801174796</v>
      </c>
      <c r="E193">
        <v>66.9707494953972</v>
      </c>
      <c r="F193">
        <f t="shared" si="11"/>
        <v>1.3518455330736003</v>
      </c>
      <c r="G193">
        <f t="shared" si="9"/>
        <v>602.73674545857477</v>
      </c>
      <c r="H193">
        <v>52.328604211000503</v>
      </c>
      <c r="AM193">
        <f t="shared" si="10"/>
        <v>115.46082548040295</v>
      </c>
    </row>
    <row r="194" spans="1:39">
      <c r="A194">
        <v>57600</v>
      </c>
      <c r="B194" s="7">
        <v>590</v>
      </c>
      <c r="C194">
        <v>-2.43978958307307</v>
      </c>
      <c r="D194">
        <f t="shared" si="8"/>
        <v>-4.8795791661461401</v>
      </c>
      <c r="E194">
        <v>66.096429476071094</v>
      </c>
      <c r="F194">
        <f t="shared" si="11"/>
        <v>0.87432001932610603</v>
      </c>
      <c r="G194">
        <f t="shared" si="9"/>
        <v>594.86786528463983</v>
      </c>
      <c r="H194">
        <v>52.622640435061797</v>
      </c>
      <c r="AM194">
        <f t="shared" si="10"/>
        <v>113.79567224634889</v>
      </c>
    </row>
    <row r="195" spans="1:39">
      <c r="A195">
        <v>57900</v>
      </c>
      <c r="B195" s="7">
        <v>589</v>
      </c>
      <c r="C195">
        <v>-0.14486756777988699</v>
      </c>
      <c r="D195">
        <f t="shared" ref="D195:D258" si="12">$K$3*C195</f>
        <v>-0.28973513555977398</v>
      </c>
      <c r="E195">
        <v>65.475361153353603</v>
      </c>
      <c r="F195">
        <f t="shared" si="11"/>
        <v>0.62106832271749113</v>
      </c>
      <c r="G195">
        <f t="shared" ref="G195:G258" si="13">$J$3*E195</f>
        <v>589.27825038018239</v>
      </c>
      <c r="H195">
        <v>52.715640786116097</v>
      </c>
      <c r="AM195">
        <f t="shared" ref="AM195:AM258" si="14">$AF$28*E195^2+$AG$28*E195+$AH$28</f>
        <v>112.61555606105257</v>
      </c>
    </row>
    <row r="196" spans="1:39">
      <c r="A196">
        <v>58200</v>
      </c>
      <c r="B196" s="7">
        <v>590</v>
      </c>
      <c r="C196">
        <v>2.0312813942772698</v>
      </c>
      <c r="D196">
        <f t="shared" si="12"/>
        <v>4.0625627885545397</v>
      </c>
      <c r="E196">
        <v>65.102894757488002</v>
      </c>
      <c r="F196">
        <f t="shared" ref="F196:F259" si="15">ABS(E196-E195)</f>
        <v>0.37246639586560093</v>
      </c>
      <c r="G196">
        <f t="shared" si="13"/>
        <v>585.92605281739202</v>
      </c>
      <c r="H196">
        <v>52.635218616331898</v>
      </c>
      <c r="AM196">
        <f t="shared" si="14"/>
        <v>111.90890033799433</v>
      </c>
    </row>
    <row r="197" spans="1:39">
      <c r="A197">
        <v>58500</v>
      </c>
      <c r="B197" s="7">
        <v>589</v>
      </c>
      <c r="C197">
        <v>2.4648214476903898</v>
      </c>
      <c r="D197">
        <f t="shared" si="12"/>
        <v>4.9296428953807796</v>
      </c>
      <c r="E197">
        <v>64.895456733237296</v>
      </c>
      <c r="F197">
        <f t="shared" si="15"/>
        <v>0.20743802425070612</v>
      </c>
      <c r="G197">
        <f t="shared" si="13"/>
        <v>584.05911059913569</v>
      </c>
      <c r="H197">
        <v>52.458979095799599</v>
      </c>
      <c r="AM197">
        <f t="shared" si="14"/>
        <v>111.51569376772032</v>
      </c>
    </row>
    <row r="198" spans="1:39">
      <c r="A198">
        <v>58800</v>
      </c>
      <c r="B198" s="7">
        <v>589</v>
      </c>
      <c r="C198">
        <v>2.9936374401288299</v>
      </c>
      <c r="D198">
        <f t="shared" si="12"/>
        <v>5.9872748802576599</v>
      </c>
      <c r="E198">
        <v>64.777944423860603</v>
      </c>
      <c r="F198">
        <f t="shared" si="15"/>
        <v>0.11751230937669277</v>
      </c>
      <c r="G198">
        <f t="shared" si="13"/>
        <v>583.00149981474544</v>
      </c>
      <c r="H198">
        <v>52.2449782539639</v>
      </c>
      <c r="AM198">
        <f t="shared" si="14"/>
        <v>111.2930564425166</v>
      </c>
    </row>
    <row r="199" spans="1:39">
      <c r="A199">
        <v>59100</v>
      </c>
      <c r="B199" s="7">
        <v>589</v>
      </c>
      <c r="C199">
        <v>3.1638237330741998</v>
      </c>
      <c r="D199">
        <f t="shared" si="12"/>
        <v>6.3276474661483997</v>
      </c>
      <c r="E199">
        <v>64.740127045666</v>
      </c>
      <c r="F199">
        <f t="shared" si="15"/>
        <v>3.781737819460318E-2</v>
      </c>
      <c r="G199">
        <f t="shared" si="13"/>
        <v>582.66114341099399</v>
      </c>
      <c r="H199">
        <v>52.004935699456098</v>
      </c>
      <c r="AM199">
        <f t="shared" si="14"/>
        <v>111.22142529813974</v>
      </c>
    </row>
    <row r="200" spans="1:39">
      <c r="A200">
        <v>59400</v>
      </c>
      <c r="B200" s="7">
        <v>590</v>
      </c>
      <c r="C200">
        <v>3.4987835026074401</v>
      </c>
      <c r="D200">
        <f t="shared" si="12"/>
        <v>6.9975670052148802</v>
      </c>
      <c r="E200">
        <v>64.776798259495294</v>
      </c>
      <c r="F200">
        <f t="shared" si="15"/>
        <v>3.6671213829293947E-2</v>
      </c>
      <c r="G200">
        <f t="shared" si="13"/>
        <v>582.99118433545766</v>
      </c>
      <c r="H200">
        <v>51.7446773575846</v>
      </c>
      <c r="AM200">
        <f t="shared" si="14"/>
        <v>111.29088533183827</v>
      </c>
    </row>
    <row r="201" spans="1:39">
      <c r="A201">
        <v>59700</v>
      </c>
      <c r="B201" s="7">
        <v>590</v>
      </c>
      <c r="C201">
        <v>3.13785630738036</v>
      </c>
      <c r="D201">
        <f t="shared" si="12"/>
        <v>6.2757126147607201</v>
      </c>
      <c r="E201">
        <v>64.857003840155002</v>
      </c>
      <c r="F201">
        <f t="shared" si="15"/>
        <v>8.0205580659708176E-2</v>
      </c>
      <c r="G201">
        <f t="shared" si="13"/>
        <v>583.71303456139503</v>
      </c>
      <c r="H201">
        <v>51.487695472752002</v>
      </c>
      <c r="AM201">
        <f t="shared" si="14"/>
        <v>111.44283251545627</v>
      </c>
    </row>
    <row r="202" spans="1:39">
      <c r="A202">
        <v>60000</v>
      </c>
      <c r="B202" s="7">
        <v>590</v>
      </c>
      <c r="C202">
        <v>2.76524284546382</v>
      </c>
      <c r="D202">
        <f t="shared" si="12"/>
        <v>5.5304856909276401</v>
      </c>
      <c r="E202">
        <v>64.939803226805296</v>
      </c>
      <c r="F202">
        <f t="shared" si="15"/>
        <v>8.2799386650293627E-2</v>
      </c>
      <c r="G202">
        <f t="shared" si="13"/>
        <v>584.45822904124771</v>
      </c>
      <c r="H202">
        <v>51.259293131519399</v>
      </c>
      <c r="AM202">
        <f t="shared" si="14"/>
        <v>111.59973306136261</v>
      </c>
    </row>
    <row r="203" spans="1:39">
      <c r="A203">
        <v>60300</v>
      </c>
      <c r="B203" s="7">
        <v>590</v>
      </c>
      <c r="C203">
        <v>2.4040958325706301</v>
      </c>
      <c r="D203">
        <f t="shared" si="12"/>
        <v>4.8081916651412602</v>
      </c>
      <c r="E203">
        <v>65.020054608058501</v>
      </c>
      <c r="F203">
        <f t="shared" si="15"/>
        <v>8.0251381253205523E-2</v>
      </c>
      <c r="G203">
        <f t="shared" si="13"/>
        <v>585.18049147252646</v>
      </c>
      <c r="H203">
        <v>51.059400197968799</v>
      </c>
      <c r="AM203">
        <f t="shared" si="14"/>
        <v>111.75184353607899</v>
      </c>
    </row>
    <row r="204" spans="1:39">
      <c r="A204">
        <v>60600</v>
      </c>
      <c r="B204" s="7">
        <v>590</v>
      </c>
      <c r="C204">
        <v>2.0677094374086602</v>
      </c>
      <c r="D204">
        <f t="shared" si="12"/>
        <v>4.1354188748173204</v>
      </c>
      <c r="E204">
        <v>65.094803857952698</v>
      </c>
      <c r="F204">
        <f t="shared" si="15"/>
        <v>7.4749249894196623E-2</v>
      </c>
      <c r="G204">
        <f t="shared" si="13"/>
        <v>585.85323472157427</v>
      </c>
      <c r="H204">
        <v>50.886563060119002</v>
      </c>
      <c r="AM204">
        <f t="shared" si="14"/>
        <v>111.89355901699086</v>
      </c>
    </row>
    <row r="205" spans="1:39">
      <c r="A205">
        <v>60900</v>
      </c>
      <c r="B205" s="7">
        <v>592</v>
      </c>
      <c r="C205">
        <v>2.5418914098583398</v>
      </c>
      <c r="D205">
        <f t="shared" si="12"/>
        <v>5.0837828197166797</v>
      </c>
      <c r="E205">
        <v>65.211641309757198</v>
      </c>
      <c r="F205">
        <f t="shared" si="15"/>
        <v>0.11683745180449989</v>
      </c>
      <c r="G205">
        <f t="shared" si="13"/>
        <v>586.90477178781475</v>
      </c>
      <c r="H205">
        <v>50.705704099851197</v>
      </c>
      <c r="AM205">
        <f t="shared" si="14"/>
        <v>112.11513406967313</v>
      </c>
    </row>
    <row r="206" spans="1:39">
      <c r="A206">
        <v>61200</v>
      </c>
      <c r="B206" s="7">
        <v>590</v>
      </c>
      <c r="C206">
        <v>1.14408518356075</v>
      </c>
      <c r="D206">
        <f t="shared" si="12"/>
        <v>2.2881703671214999</v>
      </c>
      <c r="E206">
        <v>65.300050650635797</v>
      </c>
      <c r="F206">
        <f t="shared" si="15"/>
        <v>8.8409340878598641E-2</v>
      </c>
      <c r="G206">
        <f t="shared" si="13"/>
        <v>587.70045585572211</v>
      </c>
      <c r="H206">
        <v>50.566896131120799</v>
      </c>
      <c r="AM206">
        <f t="shared" si="14"/>
        <v>112.28285002251131</v>
      </c>
    </row>
    <row r="207" spans="1:39">
      <c r="A207">
        <v>61500</v>
      </c>
      <c r="B207" s="7">
        <v>590</v>
      </c>
      <c r="C207">
        <v>1.02397619746651</v>
      </c>
      <c r="D207">
        <f t="shared" si="12"/>
        <v>2.0479523949330201</v>
      </c>
      <c r="E207">
        <v>65.326734286770801</v>
      </c>
      <c r="F207">
        <f t="shared" si="15"/>
        <v>2.6683636135004463E-2</v>
      </c>
      <c r="G207">
        <f t="shared" si="13"/>
        <v>587.94060858093724</v>
      </c>
      <c r="H207">
        <v>50.482974992496899</v>
      </c>
      <c r="AM207">
        <f t="shared" si="14"/>
        <v>112.33347889783046</v>
      </c>
    </row>
    <row r="208" spans="1:39">
      <c r="A208">
        <v>61800</v>
      </c>
      <c r="B208" s="7">
        <v>588</v>
      </c>
      <c r="C208">
        <v>0.121805529708613</v>
      </c>
      <c r="D208">
        <f t="shared" si="12"/>
        <v>0.24361105941722599</v>
      </c>
      <c r="E208">
        <v>65.305001192926795</v>
      </c>
      <c r="F208">
        <f t="shared" si="15"/>
        <v>2.173309384400568E-2</v>
      </c>
      <c r="G208">
        <f t="shared" si="13"/>
        <v>587.7450107363411</v>
      </c>
      <c r="H208">
        <v>50.441362536922199</v>
      </c>
      <c r="AM208">
        <f t="shared" si="14"/>
        <v>112.29224274512343</v>
      </c>
    </row>
    <row r="209" spans="1:39">
      <c r="A209">
        <v>62100</v>
      </c>
      <c r="B209" s="7">
        <v>589</v>
      </c>
      <c r="C209">
        <v>0.74064392981632998</v>
      </c>
      <c r="D209">
        <f t="shared" si="12"/>
        <v>1.48128785963266</v>
      </c>
      <c r="E209">
        <v>65.2785848822041</v>
      </c>
      <c r="F209">
        <f t="shared" si="15"/>
        <v>2.6416310722694902E-2</v>
      </c>
      <c r="G209">
        <f t="shared" si="13"/>
        <v>587.50726393983689</v>
      </c>
      <c r="H209">
        <v>50.405807130515903</v>
      </c>
      <c r="AM209">
        <f t="shared" si="14"/>
        <v>112.24212442375446</v>
      </c>
    </row>
    <row r="210" spans="1:39">
      <c r="A210">
        <v>62400</v>
      </c>
      <c r="B210" s="7">
        <v>587</v>
      </c>
      <c r="C210">
        <v>-9.1551932744241907E-2</v>
      </c>
      <c r="D210">
        <f t="shared" si="12"/>
        <v>-0.18310386548848381</v>
      </c>
      <c r="E210">
        <v>65.241305556332904</v>
      </c>
      <c r="F210">
        <f t="shared" si="15"/>
        <v>3.7279325871196534E-2</v>
      </c>
      <c r="G210">
        <f t="shared" si="13"/>
        <v>587.17175000699615</v>
      </c>
      <c r="H210">
        <v>50.3832797053064</v>
      </c>
      <c r="AM210">
        <f t="shared" si="14"/>
        <v>112.17140320109255</v>
      </c>
    </row>
    <row r="211" spans="1:39">
      <c r="A211">
        <v>62700</v>
      </c>
      <c r="B211" s="7">
        <v>587</v>
      </c>
      <c r="C211">
        <v>0.190390506923273</v>
      </c>
      <c r="D211">
        <f t="shared" si="12"/>
        <v>0.380781013846546</v>
      </c>
      <c r="E211">
        <v>65.178648449126996</v>
      </c>
      <c r="F211">
        <f t="shared" si="15"/>
        <v>6.2657107205907892E-2</v>
      </c>
      <c r="G211">
        <f t="shared" si="13"/>
        <v>586.60783604214294</v>
      </c>
      <c r="H211">
        <v>50.378519969338399</v>
      </c>
      <c r="AM211">
        <f t="shared" si="14"/>
        <v>112.05255704557851</v>
      </c>
    </row>
    <row r="212" spans="1:39">
      <c r="A212">
        <v>63000</v>
      </c>
      <c r="B212" s="7">
        <v>588</v>
      </c>
      <c r="C212">
        <v>0.74063233108264104</v>
      </c>
      <c r="D212">
        <f t="shared" si="12"/>
        <v>1.4812646621652821</v>
      </c>
      <c r="E212">
        <v>65.167481306079694</v>
      </c>
      <c r="F212">
        <f t="shared" si="15"/>
        <v>1.1167143047302375E-2</v>
      </c>
      <c r="G212">
        <f t="shared" si="13"/>
        <v>586.50733175471726</v>
      </c>
      <c r="H212">
        <v>50.340514240599497</v>
      </c>
      <c r="AM212">
        <f t="shared" si="14"/>
        <v>112.03137794851001</v>
      </c>
    </row>
    <row r="213" spans="1:39">
      <c r="A213">
        <v>63300</v>
      </c>
      <c r="B213" s="7">
        <v>590</v>
      </c>
      <c r="C213">
        <v>1.4252695814773899</v>
      </c>
      <c r="D213">
        <f t="shared" si="12"/>
        <v>2.8505391629547798</v>
      </c>
      <c r="E213">
        <v>65.237556066494093</v>
      </c>
      <c r="F213">
        <f t="shared" si="15"/>
        <v>7.0074760414399861E-2</v>
      </c>
      <c r="G213">
        <f t="shared" si="13"/>
        <v>587.13800459844686</v>
      </c>
      <c r="H213">
        <v>50.254032737596901</v>
      </c>
      <c r="AM213">
        <f t="shared" si="14"/>
        <v>112.16429063325951</v>
      </c>
    </row>
    <row r="214" spans="1:39">
      <c r="A214">
        <v>63600</v>
      </c>
      <c r="B214" s="7">
        <v>589</v>
      </c>
      <c r="C214">
        <v>0.59888751456745304</v>
      </c>
      <c r="D214">
        <f t="shared" si="12"/>
        <v>1.1977750291349061</v>
      </c>
      <c r="E214">
        <v>65.310091127951793</v>
      </c>
      <c r="F214">
        <f t="shared" si="15"/>
        <v>7.2535061457699612E-2</v>
      </c>
      <c r="G214">
        <f t="shared" si="13"/>
        <v>587.79082015156609</v>
      </c>
      <c r="H214">
        <v>50.178000927819099</v>
      </c>
      <c r="AM214">
        <f t="shared" si="14"/>
        <v>112.3019000886799</v>
      </c>
    </row>
    <row r="215" spans="1:39">
      <c r="A215">
        <v>63900</v>
      </c>
      <c r="B215" s="7">
        <v>589</v>
      </c>
      <c r="C215">
        <v>0.46058779124593902</v>
      </c>
      <c r="D215">
        <f t="shared" si="12"/>
        <v>0.92117558249187803</v>
      </c>
      <c r="E215">
        <v>65.340819982331894</v>
      </c>
      <c r="F215">
        <f t="shared" si="15"/>
        <v>3.0728854380100756E-2</v>
      </c>
      <c r="G215">
        <f t="shared" si="13"/>
        <v>588.06737984098709</v>
      </c>
      <c r="H215">
        <v>50.1372523854956</v>
      </c>
      <c r="AM215">
        <f t="shared" si="14"/>
        <v>112.36020642978661</v>
      </c>
    </row>
    <row r="216" spans="1:39">
      <c r="A216">
        <v>64200</v>
      </c>
      <c r="B216" s="7">
        <v>590</v>
      </c>
      <c r="C216">
        <v>0.74416549302491497</v>
      </c>
      <c r="D216">
        <f t="shared" si="12"/>
        <v>1.4883309860498299</v>
      </c>
      <c r="E216">
        <v>65.388908779289196</v>
      </c>
      <c r="F216">
        <f t="shared" si="15"/>
        <v>4.8088796957301838E-2</v>
      </c>
      <c r="G216">
        <f t="shared" si="13"/>
        <v>588.50017901360275</v>
      </c>
      <c r="H216">
        <v>50.0894721468703</v>
      </c>
      <c r="AM216">
        <f t="shared" si="14"/>
        <v>112.45146340858783</v>
      </c>
    </row>
    <row r="217" spans="1:39">
      <c r="A217">
        <v>64500</v>
      </c>
      <c r="B217" s="7">
        <v>589</v>
      </c>
      <c r="C217">
        <v>9.9158726335766806E-2</v>
      </c>
      <c r="D217">
        <f t="shared" si="12"/>
        <v>0.19831745267153361</v>
      </c>
      <c r="E217">
        <v>65.421136987069204</v>
      </c>
      <c r="F217">
        <f t="shared" si="15"/>
        <v>3.2228207780008233E-2</v>
      </c>
      <c r="G217">
        <f t="shared" si="13"/>
        <v>588.79023288362282</v>
      </c>
      <c r="H217">
        <v>50.058777859211197</v>
      </c>
      <c r="AM217">
        <f t="shared" si="14"/>
        <v>112.51262969033111</v>
      </c>
    </row>
    <row r="218" spans="1:39">
      <c r="A218">
        <v>64800</v>
      </c>
      <c r="B218" s="7">
        <v>589</v>
      </c>
      <c r="C218">
        <v>9.4838221252607699E-2</v>
      </c>
      <c r="D218">
        <f t="shared" si="12"/>
        <v>0.1896764425052154</v>
      </c>
      <c r="E218">
        <v>65.422094010224896</v>
      </c>
      <c r="F218">
        <f t="shared" si="15"/>
        <v>9.5702315569212715E-4</v>
      </c>
      <c r="G218">
        <f t="shared" si="13"/>
        <v>588.79884609202406</v>
      </c>
      <c r="H218">
        <v>50.051250701794999</v>
      </c>
      <c r="AM218">
        <f t="shared" si="14"/>
        <v>112.51444612833127</v>
      </c>
    </row>
    <row r="219" spans="1:39">
      <c r="A219">
        <v>65100</v>
      </c>
      <c r="B219" s="7">
        <v>589</v>
      </c>
      <c r="C219">
        <v>8.7602289995963006E-2</v>
      </c>
      <c r="D219">
        <f t="shared" si="12"/>
        <v>0.17520457999192601</v>
      </c>
      <c r="E219">
        <v>65.423701925416594</v>
      </c>
      <c r="F219">
        <f t="shared" si="15"/>
        <v>1.6079151916983392E-3</v>
      </c>
      <c r="G219">
        <f t="shared" si="13"/>
        <v>588.81331732874935</v>
      </c>
      <c r="H219">
        <v>50.0441795202224</v>
      </c>
      <c r="AM219">
        <f t="shared" si="14"/>
        <v>112.51749797695234</v>
      </c>
    </row>
    <row r="220" spans="1:39">
      <c r="A220">
        <v>65400</v>
      </c>
      <c r="B220" s="7">
        <v>588</v>
      </c>
      <c r="C220">
        <v>-0.31078835687871798</v>
      </c>
      <c r="D220">
        <f t="shared" si="12"/>
        <v>-0.62157671375743595</v>
      </c>
      <c r="E220">
        <v>65.401126008508996</v>
      </c>
      <c r="F220">
        <f t="shared" si="15"/>
        <v>2.2575916907598526E-2</v>
      </c>
      <c r="G220">
        <f t="shared" si="13"/>
        <v>588.61013407658095</v>
      </c>
      <c r="H220">
        <v>50.054157993879002</v>
      </c>
      <c r="AM220">
        <f t="shared" si="14"/>
        <v>112.47464991177098</v>
      </c>
    </row>
    <row r="221" spans="1:39">
      <c r="A221">
        <v>65700</v>
      </c>
      <c r="B221" s="7">
        <v>588</v>
      </c>
      <c r="C221">
        <v>-0.14605802548326899</v>
      </c>
      <c r="D221">
        <f t="shared" si="12"/>
        <v>-0.29211605096653798</v>
      </c>
      <c r="E221">
        <v>65.364517878823804</v>
      </c>
      <c r="F221">
        <f t="shared" si="15"/>
        <v>3.660812968519167E-2</v>
      </c>
      <c r="G221">
        <f t="shared" si="13"/>
        <v>588.28066090941422</v>
      </c>
      <c r="H221">
        <v>50.071387371004</v>
      </c>
      <c r="AM221">
        <f t="shared" si="14"/>
        <v>112.40517568013011</v>
      </c>
    </row>
    <row r="222" spans="1:39">
      <c r="A222">
        <v>66000</v>
      </c>
      <c r="B222" s="7">
        <v>590</v>
      </c>
      <c r="C222">
        <v>0.739902557416663</v>
      </c>
      <c r="D222">
        <f t="shared" si="12"/>
        <v>1.479805114833326</v>
      </c>
      <c r="E222">
        <v>65.389853075434104</v>
      </c>
      <c r="F222">
        <f t="shared" si="15"/>
        <v>2.5335196610299704E-2</v>
      </c>
      <c r="G222">
        <f t="shared" si="13"/>
        <v>588.50867767890691</v>
      </c>
      <c r="H222">
        <v>50.045399227418201</v>
      </c>
      <c r="AM222">
        <f t="shared" si="14"/>
        <v>112.45325551257807</v>
      </c>
    </row>
    <row r="223" spans="1:39">
      <c r="A223">
        <v>66300</v>
      </c>
      <c r="B223" s="7">
        <v>589</v>
      </c>
      <c r="C223">
        <v>6.8748273968331594E-2</v>
      </c>
      <c r="D223">
        <f t="shared" si="12"/>
        <v>0.13749654793666319</v>
      </c>
      <c r="E223">
        <v>65.427894624413099</v>
      </c>
      <c r="F223">
        <f t="shared" si="15"/>
        <v>3.8041548978995365E-2</v>
      </c>
      <c r="G223">
        <f t="shared" si="13"/>
        <v>588.85105161971785</v>
      </c>
      <c r="H223">
        <v>50.016135731909401</v>
      </c>
      <c r="AM223">
        <f t="shared" si="14"/>
        <v>112.52545585749141</v>
      </c>
    </row>
    <row r="224" spans="1:39">
      <c r="A224">
        <v>66600</v>
      </c>
      <c r="B224" s="7">
        <v>589</v>
      </c>
      <c r="C224">
        <v>5.0105216713692599E-2</v>
      </c>
      <c r="D224">
        <f t="shared" si="12"/>
        <v>0.1002104334273852</v>
      </c>
      <c r="E224">
        <v>65.432034289803696</v>
      </c>
      <c r="F224">
        <f t="shared" si="15"/>
        <v>4.1396653905962921E-3</v>
      </c>
      <c r="G224">
        <f t="shared" si="13"/>
        <v>588.88830860823327</v>
      </c>
      <c r="H224">
        <v>50.011577612595801</v>
      </c>
      <c r="AM224">
        <f t="shared" si="14"/>
        <v>112.53331317937754</v>
      </c>
    </row>
    <row r="225" spans="1:39">
      <c r="A225">
        <v>66900</v>
      </c>
      <c r="B225" s="7">
        <v>589</v>
      </c>
      <c r="C225">
        <v>3.6440233741933899E-2</v>
      </c>
      <c r="D225">
        <f t="shared" si="12"/>
        <v>7.2880467483867797E-2</v>
      </c>
      <c r="E225">
        <v>65.435070815997193</v>
      </c>
      <c r="F225">
        <f t="shared" si="15"/>
        <v>3.0365261934974797E-3</v>
      </c>
      <c r="G225">
        <f t="shared" si="13"/>
        <v>588.91563734397471</v>
      </c>
      <c r="H225">
        <v>50.008256671082201</v>
      </c>
      <c r="AM225">
        <f t="shared" si="14"/>
        <v>112.53907674364491</v>
      </c>
    </row>
    <row r="226" spans="1:39">
      <c r="A226">
        <v>67200</v>
      </c>
      <c r="B226" s="7">
        <v>590</v>
      </c>
      <c r="C226">
        <v>0.41610487006480701</v>
      </c>
      <c r="D226">
        <f t="shared" si="12"/>
        <v>0.83220974012961402</v>
      </c>
      <c r="E226">
        <v>65.461807913570794</v>
      </c>
      <c r="F226">
        <f t="shared" si="15"/>
        <v>2.6737097573601432E-2</v>
      </c>
      <c r="G226">
        <f t="shared" si="13"/>
        <v>589.15627122213709</v>
      </c>
      <c r="H226">
        <v>49.9894184805853</v>
      </c>
      <c r="AM226">
        <f t="shared" si="14"/>
        <v>112.5898281745863</v>
      </c>
    </row>
    <row r="227" spans="1:39">
      <c r="A227">
        <v>67500</v>
      </c>
      <c r="B227" s="7">
        <v>589</v>
      </c>
      <c r="C227">
        <v>-0.15479988508487699</v>
      </c>
      <c r="D227">
        <f t="shared" si="12"/>
        <v>-0.30959977016975399</v>
      </c>
      <c r="E227">
        <v>65.477569748325905</v>
      </c>
      <c r="F227">
        <f t="shared" si="15"/>
        <v>1.5761834755110726E-2</v>
      </c>
      <c r="G227">
        <f t="shared" si="13"/>
        <v>589.29812773493313</v>
      </c>
      <c r="H227">
        <v>49.981116514582702</v>
      </c>
      <c r="AM227">
        <f t="shared" si="14"/>
        <v>112.6197487014399</v>
      </c>
    </row>
    <row r="228" spans="1:39">
      <c r="A228">
        <v>67800</v>
      </c>
      <c r="B228" s="7">
        <v>588</v>
      </c>
      <c r="C228">
        <v>-0.49164690325452298</v>
      </c>
      <c r="D228">
        <f t="shared" si="12"/>
        <v>-0.98329380650904596</v>
      </c>
      <c r="E228">
        <v>65.441315033637494</v>
      </c>
      <c r="F228">
        <f t="shared" si="15"/>
        <v>3.6254714688411127E-2</v>
      </c>
      <c r="G228">
        <f t="shared" si="13"/>
        <v>588.97183530273742</v>
      </c>
      <c r="H228">
        <v>50.007355088557603</v>
      </c>
      <c r="AM228">
        <f t="shared" si="14"/>
        <v>112.55092892669747</v>
      </c>
    </row>
    <row r="229" spans="1:39">
      <c r="A229">
        <v>68100</v>
      </c>
      <c r="B229" s="7">
        <v>589</v>
      </c>
      <c r="C229">
        <v>0.108899507499174</v>
      </c>
      <c r="D229">
        <f t="shared" si="12"/>
        <v>0.217799014998348</v>
      </c>
      <c r="E229">
        <v>65.418966433574298</v>
      </c>
      <c r="F229">
        <f t="shared" si="15"/>
        <v>2.23486000631965E-2</v>
      </c>
      <c r="G229">
        <f t="shared" si="13"/>
        <v>588.77069790216865</v>
      </c>
      <c r="H229">
        <v>50.020281042869001</v>
      </c>
      <c r="AM229">
        <f t="shared" si="14"/>
        <v>112.50850998139171</v>
      </c>
    </row>
    <row r="230" spans="1:39">
      <c r="A230">
        <v>68400</v>
      </c>
      <c r="B230" s="7">
        <v>589</v>
      </c>
      <c r="C230">
        <v>7.6150253560508599E-2</v>
      </c>
      <c r="D230">
        <f t="shared" si="12"/>
        <v>0.1523005071210172</v>
      </c>
      <c r="E230">
        <v>65.426246766848394</v>
      </c>
      <c r="F230">
        <f t="shared" si="15"/>
        <v>7.2803332740960514E-3</v>
      </c>
      <c r="G230">
        <f t="shared" si="13"/>
        <v>588.83622090163556</v>
      </c>
      <c r="H230">
        <v>50.013188800801899</v>
      </c>
      <c r="AM230">
        <f t="shared" si="14"/>
        <v>112.52232815739295</v>
      </c>
    </row>
    <row r="231" spans="1:39">
      <c r="A231">
        <v>68700</v>
      </c>
      <c r="B231" s="7">
        <v>590</v>
      </c>
      <c r="C231">
        <v>0.44228563451381703</v>
      </c>
      <c r="D231">
        <f t="shared" si="12"/>
        <v>0.88457126902763406</v>
      </c>
      <c r="E231">
        <v>65.455990230105101</v>
      </c>
      <c r="F231">
        <f t="shared" si="15"/>
        <v>2.9743463256707514E-2</v>
      </c>
      <c r="G231">
        <f t="shared" si="13"/>
        <v>589.10391207094585</v>
      </c>
      <c r="H231">
        <v>49.991832187172498</v>
      </c>
      <c r="AM231">
        <f t="shared" si="14"/>
        <v>112.578784893766</v>
      </c>
    </row>
    <row r="232" spans="1:39">
      <c r="A232">
        <v>69000</v>
      </c>
      <c r="B232" s="7">
        <v>589</v>
      </c>
      <c r="C232">
        <v>-0.138068193443972</v>
      </c>
      <c r="D232">
        <f t="shared" si="12"/>
        <v>-0.27613638688794401</v>
      </c>
      <c r="E232">
        <v>65.473851763768096</v>
      </c>
      <c r="F232">
        <f t="shared" si="15"/>
        <v>1.7861533662994589E-2</v>
      </c>
      <c r="G232">
        <f t="shared" si="13"/>
        <v>589.26466587391292</v>
      </c>
      <c r="H232">
        <v>49.981892297021403</v>
      </c>
      <c r="AM232">
        <f t="shared" si="14"/>
        <v>112.61269075909877</v>
      </c>
    </row>
    <row r="233" spans="1:39">
      <c r="A233">
        <v>69300</v>
      </c>
      <c r="B233" s="7">
        <v>589</v>
      </c>
      <c r="C233">
        <v>-9.1713082390750905E-2</v>
      </c>
      <c r="D233">
        <f t="shared" si="12"/>
        <v>-0.18342616478150181</v>
      </c>
      <c r="E233">
        <v>65.463548040854803</v>
      </c>
      <c r="F233">
        <f t="shared" si="15"/>
        <v>1.030372291329229E-2</v>
      </c>
      <c r="G233">
        <f t="shared" si="13"/>
        <v>589.17193236769322</v>
      </c>
      <c r="H233">
        <v>49.990679369804901</v>
      </c>
      <c r="AM233">
        <f t="shared" si="14"/>
        <v>112.59313136874086</v>
      </c>
    </row>
    <row r="234" spans="1:39">
      <c r="A234">
        <v>69600</v>
      </c>
      <c r="B234" s="7">
        <v>590</v>
      </c>
      <c r="C234">
        <v>0.33055365561531302</v>
      </c>
      <c r="D234">
        <f t="shared" si="12"/>
        <v>0.66110731123062605</v>
      </c>
      <c r="E234">
        <v>65.480818431826606</v>
      </c>
      <c r="F234">
        <f t="shared" si="15"/>
        <v>1.7270390971802385E-2</v>
      </c>
      <c r="G234">
        <f t="shared" si="13"/>
        <v>589.32736588643945</v>
      </c>
      <c r="H234">
        <v>49.980013201042802</v>
      </c>
      <c r="AM234">
        <f t="shared" si="14"/>
        <v>112.62591582412776</v>
      </c>
    </row>
    <row r="235" spans="1:39">
      <c r="A235">
        <v>69900</v>
      </c>
      <c r="B235" s="7">
        <v>592</v>
      </c>
      <c r="C235">
        <v>0.95877119848204895</v>
      </c>
      <c r="D235">
        <f t="shared" si="12"/>
        <v>1.9175423969640979</v>
      </c>
      <c r="E235">
        <v>65.563430240261098</v>
      </c>
      <c r="F235">
        <f t="shared" si="15"/>
        <v>8.2611808434492673E-2</v>
      </c>
      <c r="G235">
        <f t="shared" si="13"/>
        <v>590.07087216234993</v>
      </c>
      <c r="H235">
        <v>49.9278154252533</v>
      </c>
      <c r="AM235">
        <f t="shared" si="14"/>
        <v>112.78276229666545</v>
      </c>
    </row>
    <row r="236" spans="1:39">
      <c r="A236">
        <v>70200</v>
      </c>
      <c r="B236" s="7">
        <v>591</v>
      </c>
      <c r="C236">
        <v>0.121365182141738</v>
      </c>
      <c r="D236">
        <f t="shared" si="12"/>
        <v>0.242730364283476</v>
      </c>
      <c r="E236">
        <v>65.638415006726007</v>
      </c>
      <c r="F236">
        <f t="shared" si="15"/>
        <v>7.4984766464908148E-2</v>
      </c>
      <c r="G236">
        <f t="shared" si="13"/>
        <v>590.74573506053412</v>
      </c>
      <c r="H236">
        <v>49.888532916157601</v>
      </c>
      <c r="AM236">
        <f t="shared" si="14"/>
        <v>112.92516265524048</v>
      </c>
    </row>
    <row r="237" spans="1:39">
      <c r="A237">
        <v>70500</v>
      </c>
      <c r="B237" s="7">
        <v>589</v>
      </c>
      <c r="C237">
        <v>-0.77990491457259403</v>
      </c>
      <c r="D237">
        <f t="shared" si="12"/>
        <v>-1.5598098291451881</v>
      </c>
      <c r="E237">
        <v>65.616478746672897</v>
      </c>
      <c r="F237">
        <f t="shared" si="15"/>
        <v>2.1936260053109891E-2</v>
      </c>
      <c r="G237">
        <f t="shared" si="13"/>
        <v>590.54830872005607</v>
      </c>
      <c r="H237">
        <v>49.917080304878098</v>
      </c>
      <c r="AM237">
        <f t="shared" si="14"/>
        <v>112.8835010400753</v>
      </c>
    </row>
    <row r="238" spans="1:39">
      <c r="A238">
        <v>70800</v>
      </c>
      <c r="B238" s="7">
        <v>591</v>
      </c>
      <c r="C238">
        <v>0.27385505959210799</v>
      </c>
      <c r="D238">
        <f t="shared" si="12"/>
        <v>0.54771011918421597</v>
      </c>
      <c r="E238">
        <v>65.604520715672905</v>
      </c>
      <c r="F238">
        <f t="shared" si="15"/>
        <v>1.195803099999182E-2</v>
      </c>
      <c r="G238">
        <f t="shared" si="13"/>
        <v>590.44068644105619</v>
      </c>
      <c r="H238">
        <v>49.933327625467101</v>
      </c>
      <c r="AM238">
        <f t="shared" si="14"/>
        <v>112.86079138569464</v>
      </c>
    </row>
    <row r="239" spans="1:39">
      <c r="A239">
        <v>71100</v>
      </c>
      <c r="B239" s="7">
        <v>589</v>
      </c>
      <c r="C239">
        <v>-0.66273177295963104</v>
      </c>
      <c r="D239">
        <f t="shared" si="12"/>
        <v>-1.3254635459192621</v>
      </c>
      <c r="E239">
        <v>65.590441442927201</v>
      </c>
      <c r="F239">
        <f t="shared" si="15"/>
        <v>1.4079272745703975E-2</v>
      </c>
      <c r="G239">
        <f t="shared" si="13"/>
        <v>590.31397298634477</v>
      </c>
      <c r="H239">
        <v>49.951496027434899</v>
      </c>
      <c r="AM239">
        <f t="shared" si="14"/>
        <v>112.83405432521299</v>
      </c>
    </row>
    <row r="240" spans="1:39">
      <c r="A240">
        <v>71400</v>
      </c>
      <c r="B240" s="7">
        <v>590</v>
      </c>
      <c r="C240">
        <v>-2.6021941334825299E-2</v>
      </c>
      <c r="D240">
        <f t="shared" si="12"/>
        <v>-5.2043882669650599E-2</v>
      </c>
      <c r="E240">
        <v>65.560053856177802</v>
      </c>
      <c r="F240">
        <f t="shared" si="15"/>
        <v>3.0387586749398565E-2</v>
      </c>
      <c r="G240">
        <f t="shared" si="13"/>
        <v>590.04048470560019</v>
      </c>
      <c r="H240">
        <v>49.976207491727799</v>
      </c>
      <c r="AM240">
        <f t="shared" si="14"/>
        <v>112.77635112400648</v>
      </c>
    </row>
    <row r="241" spans="1:39">
      <c r="A241">
        <v>71700</v>
      </c>
      <c r="B241" s="7">
        <v>591</v>
      </c>
      <c r="C241">
        <v>0.35960900572083898</v>
      </c>
      <c r="D241">
        <f t="shared" si="12"/>
        <v>0.71921801144167796</v>
      </c>
      <c r="E241">
        <v>65.585468219424698</v>
      </c>
      <c r="F241">
        <f t="shared" si="15"/>
        <v>2.5414363246895277E-2</v>
      </c>
      <c r="G241">
        <f t="shared" si="13"/>
        <v>590.26921397482226</v>
      </c>
      <c r="H241">
        <v>49.961974103148997</v>
      </c>
      <c r="AM241">
        <f t="shared" si="14"/>
        <v>112.82461026666022</v>
      </c>
    </row>
    <row r="242" spans="1:39">
      <c r="A242">
        <v>72000</v>
      </c>
      <c r="B242" s="7">
        <v>591</v>
      </c>
      <c r="C242">
        <v>0.18478933727861999</v>
      </c>
      <c r="D242">
        <f t="shared" si="12"/>
        <v>0.36957867455723997</v>
      </c>
      <c r="E242">
        <v>65.624318326664493</v>
      </c>
      <c r="F242">
        <f t="shared" si="15"/>
        <v>3.8850107239795761E-2</v>
      </c>
      <c r="G242">
        <f t="shared" si="13"/>
        <v>590.61886493998043</v>
      </c>
      <c r="H242">
        <v>49.941370438067899</v>
      </c>
      <c r="AM242">
        <f t="shared" si="14"/>
        <v>112.8983897437235</v>
      </c>
    </row>
    <row r="243" spans="1:39">
      <c r="A243">
        <v>72300</v>
      </c>
      <c r="B243" s="7">
        <v>592</v>
      </c>
      <c r="C243">
        <v>0.45994811591144402</v>
      </c>
      <c r="D243">
        <f t="shared" si="12"/>
        <v>0.91989623182288804</v>
      </c>
      <c r="E243">
        <v>65.674277827304806</v>
      </c>
      <c r="F243">
        <f t="shared" si="15"/>
        <v>4.9959500640312626E-2</v>
      </c>
      <c r="G243">
        <f t="shared" si="13"/>
        <v>591.06850044574321</v>
      </c>
      <c r="H243">
        <v>49.915399983842697</v>
      </c>
      <c r="AM243">
        <f t="shared" si="14"/>
        <v>112.99327982758889</v>
      </c>
    </row>
    <row r="244" spans="1:39">
      <c r="A244">
        <v>72600</v>
      </c>
      <c r="B244" s="7">
        <v>592</v>
      </c>
      <c r="C244">
        <v>0.21360696592461501</v>
      </c>
      <c r="D244">
        <f t="shared" si="12"/>
        <v>0.42721393184923001</v>
      </c>
      <c r="E244">
        <v>65.729020872972498</v>
      </c>
      <c r="F244">
        <f t="shared" si="15"/>
        <v>5.4743045667692058E-2</v>
      </c>
      <c r="G244">
        <f t="shared" si="13"/>
        <v>591.56118785675244</v>
      </c>
      <c r="H244">
        <v>49.890006203663802</v>
      </c>
      <c r="AM244">
        <f t="shared" si="14"/>
        <v>113.09727225278144</v>
      </c>
    </row>
    <row r="245" spans="1:39">
      <c r="A245">
        <v>72900</v>
      </c>
      <c r="B245" s="7">
        <v>593</v>
      </c>
      <c r="C245">
        <v>0.44422411820559798</v>
      </c>
      <c r="D245">
        <f t="shared" si="12"/>
        <v>0.88844823641119597</v>
      </c>
      <c r="E245">
        <v>65.788878149086003</v>
      </c>
      <c r="F245">
        <f t="shared" si="15"/>
        <v>5.9857276113504554E-2</v>
      </c>
      <c r="G245">
        <f t="shared" si="13"/>
        <v>592.09990334177405</v>
      </c>
      <c r="H245">
        <v>49.863672379007703</v>
      </c>
      <c r="AM245">
        <f t="shared" si="14"/>
        <v>113.21099996796235</v>
      </c>
    </row>
    <row r="246" spans="1:39">
      <c r="A246">
        <v>73200</v>
      </c>
      <c r="B246" s="7">
        <v>591</v>
      </c>
      <c r="C246">
        <v>-0.60801024370731505</v>
      </c>
      <c r="D246">
        <f t="shared" si="12"/>
        <v>-1.2160204874146301</v>
      </c>
      <c r="E246">
        <v>65.8004941497788</v>
      </c>
      <c r="F246">
        <f t="shared" si="15"/>
        <v>1.1616000692797002E-2</v>
      </c>
      <c r="G246">
        <f t="shared" si="13"/>
        <v>592.20444734800924</v>
      </c>
      <c r="H246">
        <v>49.873465053688903</v>
      </c>
      <c r="AM246">
        <f t="shared" si="14"/>
        <v>113.23307258198162</v>
      </c>
    </row>
    <row r="247" spans="1:39">
      <c r="A247">
        <v>73500</v>
      </c>
      <c r="B247" s="7">
        <v>589</v>
      </c>
      <c r="C247">
        <v>-1.2134595163300399</v>
      </c>
      <c r="D247">
        <f t="shared" si="12"/>
        <v>-2.4269190326600798</v>
      </c>
      <c r="E247">
        <v>65.712819846413495</v>
      </c>
      <c r="F247">
        <f t="shared" si="15"/>
        <v>8.767430336530424E-2</v>
      </c>
      <c r="G247">
        <f t="shared" si="13"/>
        <v>591.41537861772144</v>
      </c>
      <c r="H247">
        <v>49.946262583267099</v>
      </c>
      <c r="AM247">
        <f t="shared" si="14"/>
        <v>113.06649420621028</v>
      </c>
    </row>
    <row r="248" spans="1:39">
      <c r="A248">
        <v>73800</v>
      </c>
      <c r="B248" s="7">
        <v>592</v>
      </c>
      <c r="C248">
        <v>0.43028973712952101</v>
      </c>
      <c r="D248">
        <f t="shared" si="12"/>
        <v>0.86057947425904202</v>
      </c>
      <c r="E248">
        <v>65.680862214812905</v>
      </c>
      <c r="F248">
        <f t="shared" si="15"/>
        <v>3.195763160059073E-2</v>
      </c>
      <c r="G248">
        <f t="shared" si="13"/>
        <v>591.12775993331616</v>
      </c>
      <c r="H248">
        <v>49.971362001752198</v>
      </c>
      <c r="AM248">
        <f t="shared" si="14"/>
        <v>113.00578690774265</v>
      </c>
    </row>
    <row r="249" spans="1:39">
      <c r="A249">
        <v>74100</v>
      </c>
      <c r="B249" s="7">
        <v>591</v>
      </c>
      <c r="C249">
        <v>-0.157857138673626</v>
      </c>
      <c r="D249">
        <f t="shared" si="12"/>
        <v>-0.31571427734725199</v>
      </c>
      <c r="E249">
        <v>65.700461644772801</v>
      </c>
      <c r="F249">
        <f t="shared" si="15"/>
        <v>1.9599429959896497E-2</v>
      </c>
      <c r="G249">
        <f t="shared" si="13"/>
        <v>591.30415480295517</v>
      </c>
      <c r="H249">
        <v>49.962675490945003</v>
      </c>
      <c r="AM249">
        <f t="shared" si="14"/>
        <v>113.0430176331631</v>
      </c>
    </row>
    <row r="250" spans="1:39">
      <c r="A250">
        <v>74400</v>
      </c>
      <c r="B250" s="7">
        <v>589</v>
      </c>
      <c r="C250">
        <v>-0.89511698932697503</v>
      </c>
      <c r="D250">
        <f t="shared" si="12"/>
        <v>-1.7902339786539501</v>
      </c>
      <c r="E250">
        <v>65.642080320576099</v>
      </c>
      <c r="F250">
        <f t="shared" si="15"/>
        <v>5.8381324196702167E-2</v>
      </c>
      <c r="G250">
        <f t="shared" si="13"/>
        <v>590.77872288518483</v>
      </c>
      <c r="H250">
        <v>50.006022768042897</v>
      </c>
      <c r="AM250">
        <f t="shared" si="14"/>
        <v>112.93212413885753</v>
      </c>
    </row>
    <row r="251" spans="1:39">
      <c r="A251">
        <v>74700</v>
      </c>
      <c r="B251" s="7">
        <v>590</v>
      </c>
      <c r="C251">
        <v>-0.12643066440997999</v>
      </c>
      <c r="D251">
        <f t="shared" si="12"/>
        <v>-0.25286132881995999</v>
      </c>
      <c r="E251">
        <v>65.582365960568794</v>
      </c>
      <c r="F251">
        <f t="shared" si="15"/>
        <v>5.9714360007305345E-2</v>
      </c>
      <c r="G251">
        <f t="shared" si="13"/>
        <v>590.24129364511919</v>
      </c>
      <c r="H251">
        <v>50.0432431383893</v>
      </c>
      <c r="AM251">
        <f t="shared" si="14"/>
        <v>112.81871920829451</v>
      </c>
    </row>
    <row r="252" spans="1:39">
      <c r="A252">
        <v>75000</v>
      </c>
      <c r="B252" s="7">
        <v>591</v>
      </c>
      <c r="C252">
        <v>0.34384299836612098</v>
      </c>
      <c r="D252">
        <f t="shared" si="12"/>
        <v>0.68768599673224196</v>
      </c>
      <c r="E252">
        <v>65.588971691899204</v>
      </c>
      <c r="F252">
        <f t="shared" si="15"/>
        <v>6.6057313304099807E-3</v>
      </c>
      <c r="G252">
        <f t="shared" si="13"/>
        <v>590.30074522709288</v>
      </c>
      <c r="H252">
        <v>50.033251440649899</v>
      </c>
      <c r="AM252">
        <f t="shared" si="14"/>
        <v>112.83126328040063</v>
      </c>
    </row>
    <row r="253" spans="1:39">
      <c r="A253">
        <v>75300</v>
      </c>
      <c r="B253" s="7">
        <v>590</v>
      </c>
      <c r="C253">
        <v>-0.16892409587760199</v>
      </c>
      <c r="D253">
        <f t="shared" si="12"/>
        <v>-0.33784819175520397</v>
      </c>
      <c r="E253">
        <v>65.591814638322404</v>
      </c>
      <c r="F253">
        <f t="shared" si="15"/>
        <v>2.8429464232004875E-3</v>
      </c>
      <c r="G253">
        <f t="shared" si="13"/>
        <v>590.32633174490161</v>
      </c>
      <c r="H253">
        <v>50.028118008253003</v>
      </c>
      <c r="AM253">
        <f t="shared" si="14"/>
        <v>112.83666202310954</v>
      </c>
    </row>
    <row r="254" spans="1:39">
      <c r="A254">
        <v>75600</v>
      </c>
      <c r="B254" s="7">
        <v>590</v>
      </c>
      <c r="C254">
        <v>-8.0318966308549497E-2</v>
      </c>
      <c r="D254">
        <f t="shared" si="12"/>
        <v>-0.16063793261709899</v>
      </c>
      <c r="E254">
        <v>65.572122446856397</v>
      </c>
      <c r="F254">
        <f t="shared" si="15"/>
        <v>1.9692191466006648E-2</v>
      </c>
      <c r="G254">
        <f t="shared" si="13"/>
        <v>590.14910202170756</v>
      </c>
      <c r="H254">
        <v>50.037523846856203</v>
      </c>
      <c r="AM254">
        <f t="shared" si="14"/>
        <v>112.79926760877504</v>
      </c>
    </row>
    <row r="255" spans="1:39">
      <c r="A255">
        <v>75900</v>
      </c>
      <c r="B255" s="7">
        <v>590</v>
      </c>
      <c r="C255">
        <v>-2.2831060969959599E-2</v>
      </c>
      <c r="D255">
        <f t="shared" si="12"/>
        <v>-4.5662121939919198E-2</v>
      </c>
      <c r="E255">
        <v>65.559347939140096</v>
      </c>
      <c r="F255">
        <f t="shared" si="15"/>
        <v>1.2774507716301287E-2</v>
      </c>
      <c r="G255">
        <f t="shared" si="13"/>
        <v>590.03413145226091</v>
      </c>
      <c r="H255">
        <v>50.041347271411702</v>
      </c>
      <c r="AM255">
        <f t="shared" si="14"/>
        <v>112.77501071739249</v>
      </c>
    </row>
    <row r="256" spans="1:39">
      <c r="A256">
        <v>76200</v>
      </c>
      <c r="B256" s="7">
        <v>591</v>
      </c>
      <c r="C256">
        <v>0.402749490701243</v>
      </c>
      <c r="D256">
        <f t="shared" si="12"/>
        <v>0.80549898140248599</v>
      </c>
      <c r="E256">
        <v>65.575881963446804</v>
      </c>
      <c r="F256">
        <f t="shared" si="15"/>
        <v>1.6534024306707806E-2</v>
      </c>
      <c r="G256">
        <f t="shared" si="13"/>
        <v>590.18293767102125</v>
      </c>
      <c r="H256">
        <v>50.025184543279401</v>
      </c>
      <c r="AM256">
        <f t="shared" si="14"/>
        <v>112.80640655376064</v>
      </c>
    </row>
    <row r="257" spans="1:39">
      <c r="A257">
        <v>76500</v>
      </c>
      <c r="B257" s="7">
        <v>591</v>
      </c>
      <c r="C257">
        <v>0.249950134619009</v>
      </c>
      <c r="D257">
        <f t="shared" si="12"/>
        <v>0.499900269238018</v>
      </c>
      <c r="E257">
        <v>65.609838893692299</v>
      </c>
      <c r="F257">
        <f t="shared" si="15"/>
        <v>3.3956930245494732E-2</v>
      </c>
      <c r="G257">
        <f t="shared" si="13"/>
        <v>590.4885500432307</v>
      </c>
      <c r="H257">
        <v>50.000297101977701</v>
      </c>
      <c r="AM257">
        <f t="shared" si="14"/>
        <v>112.8708911044411</v>
      </c>
    </row>
    <row r="258" spans="1:39">
      <c r="A258">
        <v>76800</v>
      </c>
      <c r="B258" s="7">
        <v>590</v>
      </c>
      <c r="C258">
        <v>-0.24442563331067499</v>
      </c>
      <c r="D258">
        <f t="shared" si="12"/>
        <v>-0.48885126662134998</v>
      </c>
      <c r="E258">
        <v>65.608592004606294</v>
      </c>
      <c r="F258">
        <f t="shared" si="15"/>
        <v>1.2468890860048987E-3</v>
      </c>
      <c r="G258">
        <f t="shared" si="13"/>
        <v>590.47732804145664</v>
      </c>
      <c r="H258">
        <v>50.0016938314089</v>
      </c>
      <c r="AM258">
        <f t="shared" si="14"/>
        <v>112.86852313029954</v>
      </c>
    </row>
    <row r="259" spans="1:39">
      <c r="A259">
        <v>77100</v>
      </c>
      <c r="B259" s="7">
        <v>591</v>
      </c>
      <c r="C259">
        <v>0.24884142072961099</v>
      </c>
      <c r="D259">
        <f t="shared" ref="D259:D322" si="16">$K$3*C259</f>
        <v>0.49768284145922198</v>
      </c>
      <c r="E259">
        <v>65.610082204530798</v>
      </c>
      <c r="F259">
        <f t="shared" si="15"/>
        <v>1.4901999245040543E-3</v>
      </c>
      <c r="G259">
        <f t="shared" ref="G259:G322" si="17">$J$3*E259</f>
        <v>590.49073984077722</v>
      </c>
      <c r="H259">
        <v>49.999916367704898</v>
      </c>
      <c r="AM259">
        <f t="shared" ref="AM259:AM322" si="18">$AF$28*E259^2+$AG$28*E259+$AH$28</f>
        <v>112.87135317849608</v>
      </c>
    </row>
    <row r="260" spans="1:39">
      <c r="A260">
        <v>77400</v>
      </c>
      <c r="B260" s="7">
        <v>591</v>
      </c>
      <c r="C260">
        <v>0.14453932732298899</v>
      </c>
      <c r="D260">
        <f t="shared" si="16"/>
        <v>0.28907865464597798</v>
      </c>
      <c r="E260">
        <v>65.633262453818006</v>
      </c>
      <c r="F260">
        <f t="shared" ref="F260:F323" si="19">ABS(E260-E259)</f>
        <v>2.3180249287207744E-2</v>
      </c>
      <c r="G260">
        <f t="shared" si="17"/>
        <v>590.69936208436206</v>
      </c>
      <c r="H260">
        <v>49.984955727902303</v>
      </c>
      <c r="AM260">
        <f t="shared" si="18"/>
        <v>112.91537661041507</v>
      </c>
    </row>
    <row r="261" spans="1:39">
      <c r="A261">
        <v>77700</v>
      </c>
      <c r="B261" s="7">
        <v>590</v>
      </c>
      <c r="C261">
        <v>-0.31539315018679698</v>
      </c>
      <c r="D261">
        <f t="shared" si="16"/>
        <v>-0.63078630037359396</v>
      </c>
      <c r="E261">
        <v>65.624361846834404</v>
      </c>
      <c r="F261">
        <f t="shared" si="19"/>
        <v>8.9006069836017332E-3</v>
      </c>
      <c r="G261">
        <f t="shared" si="17"/>
        <v>590.61925662150963</v>
      </c>
      <c r="H261">
        <v>49.9930986840005</v>
      </c>
      <c r="AM261">
        <f t="shared" si="18"/>
        <v>112.89847239697517</v>
      </c>
    </row>
    <row r="262" spans="1:39">
      <c r="A262">
        <v>78000</v>
      </c>
      <c r="B262" s="7">
        <v>591</v>
      </c>
      <c r="C262">
        <v>0.202166465521088</v>
      </c>
      <c r="D262">
        <f t="shared" si="16"/>
        <v>0.40433293104217599</v>
      </c>
      <c r="E262">
        <v>65.620453943832302</v>
      </c>
      <c r="F262">
        <f t="shared" si="19"/>
        <v>3.9079030021014205E-3</v>
      </c>
      <c r="G262">
        <f t="shared" si="17"/>
        <v>590.58408549449075</v>
      </c>
      <c r="H262">
        <v>49.995816870590801</v>
      </c>
      <c r="AM262">
        <f t="shared" si="18"/>
        <v>112.89105057465756</v>
      </c>
    </row>
    <row r="263" spans="1:39">
      <c r="A263">
        <v>78300</v>
      </c>
      <c r="B263" s="7">
        <v>591</v>
      </c>
      <c r="C263">
        <v>0.11483023914088999</v>
      </c>
      <c r="D263">
        <f t="shared" si="16"/>
        <v>0.22966047828177999</v>
      </c>
      <c r="E263">
        <v>65.639864171796702</v>
      </c>
      <c r="F263">
        <f t="shared" si="19"/>
        <v>1.9410227964399951E-2</v>
      </c>
      <c r="G263">
        <f t="shared" si="17"/>
        <v>590.75877754617034</v>
      </c>
      <c r="H263">
        <v>49.983771415747299</v>
      </c>
      <c r="AM263">
        <f t="shared" si="18"/>
        <v>112.92791502649311</v>
      </c>
    </row>
    <row r="264" spans="1:39">
      <c r="A264">
        <v>78600</v>
      </c>
      <c r="B264" s="7">
        <v>590</v>
      </c>
      <c r="C264">
        <v>-0.33340374162884001</v>
      </c>
      <c r="D264">
        <f t="shared" si="16"/>
        <v>-0.66680748325768002</v>
      </c>
      <c r="E264">
        <v>65.628364016916294</v>
      </c>
      <c r="F264">
        <f t="shared" si="19"/>
        <v>1.1500154880408786E-2</v>
      </c>
      <c r="G264">
        <f t="shared" si="17"/>
        <v>590.65527615224664</v>
      </c>
      <c r="H264">
        <v>49.993731782488297</v>
      </c>
      <c r="AM264">
        <f t="shared" si="18"/>
        <v>112.90607334229459</v>
      </c>
    </row>
    <row r="265" spans="1:39">
      <c r="A265">
        <v>78900</v>
      </c>
      <c r="B265" s="7">
        <v>589</v>
      </c>
      <c r="C265">
        <v>-0.587488075712571</v>
      </c>
      <c r="D265">
        <f t="shared" si="16"/>
        <v>-1.174976151425142</v>
      </c>
      <c r="E265">
        <v>65.573718396203503</v>
      </c>
      <c r="F265">
        <f t="shared" si="19"/>
        <v>5.4645620712790333E-2</v>
      </c>
      <c r="G265">
        <f t="shared" si="17"/>
        <v>590.16346556583153</v>
      </c>
      <c r="H265">
        <v>50.030370148670798</v>
      </c>
      <c r="AM265">
        <f t="shared" si="18"/>
        <v>112.80229814643886</v>
      </c>
    </row>
    <row r="266" spans="1:39">
      <c r="A266">
        <v>79200</v>
      </c>
      <c r="B266" s="7">
        <v>593</v>
      </c>
      <c r="C266">
        <v>1.23709728456373</v>
      </c>
      <c r="D266">
        <f t="shared" si="16"/>
        <v>2.4741945691274601</v>
      </c>
      <c r="E266">
        <v>65.612683011897801</v>
      </c>
      <c r="F266">
        <f t="shared" si="19"/>
        <v>3.8964615694297322E-2</v>
      </c>
      <c r="G266">
        <f t="shared" si="17"/>
        <v>590.51414710708025</v>
      </c>
      <c r="H266">
        <v>49.999154130255803</v>
      </c>
      <c r="AM266">
        <f t="shared" si="18"/>
        <v>112.87629241949786</v>
      </c>
    </row>
    <row r="267" spans="1:39">
      <c r="A267">
        <v>79500</v>
      </c>
      <c r="B267" s="7">
        <v>592</v>
      </c>
      <c r="C267">
        <v>0.32846988061356902</v>
      </c>
      <c r="D267">
        <f t="shared" si="16"/>
        <v>0.65693976122713804</v>
      </c>
      <c r="E267">
        <v>65.703500059757005</v>
      </c>
      <c r="F267">
        <f t="shared" si="19"/>
        <v>9.0817047859204081E-2</v>
      </c>
      <c r="G267">
        <f t="shared" si="17"/>
        <v>591.3315005378131</v>
      </c>
      <c r="H267">
        <v>49.941216140505901</v>
      </c>
      <c r="AM267">
        <f t="shared" si="18"/>
        <v>113.0487895528947</v>
      </c>
    </row>
    <row r="268" spans="1:39">
      <c r="A268">
        <v>79800</v>
      </c>
      <c r="B268" s="7">
        <v>591</v>
      </c>
      <c r="C268">
        <v>-0.236340699284459</v>
      </c>
      <c r="D268">
        <f t="shared" si="16"/>
        <v>-0.472681398568918</v>
      </c>
      <c r="E268">
        <v>65.717901628894495</v>
      </c>
      <c r="F268">
        <f t="shared" si="19"/>
        <v>1.4401569137490355E-2</v>
      </c>
      <c r="G268">
        <f t="shared" si="17"/>
        <v>591.4611146600505</v>
      </c>
      <c r="H268">
        <v>49.939476954085599</v>
      </c>
      <c r="AM268">
        <f t="shared" si="18"/>
        <v>113.0761482031397</v>
      </c>
    </row>
    <row r="269" spans="1:39">
      <c r="A269">
        <v>80100</v>
      </c>
      <c r="B269" s="7">
        <v>592</v>
      </c>
      <c r="C269">
        <v>0.21408531997466501</v>
      </c>
      <c r="D269">
        <f t="shared" si="16"/>
        <v>0.42817063994933002</v>
      </c>
      <c r="E269">
        <v>65.728911558219295</v>
      </c>
      <c r="F269">
        <f t="shared" si="19"/>
        <v>1.1009929324799828E-2</v>
      </c>
      <c r="G269">
        <f t="shared" si="17"/>
        <v>591.56020402397371</v>
      </c>
      <c r="H269">
        <v>49.938877541076202</v>
      </c>
      <c r="AM269">
        <f t="shared" si="18"/>
        <v>113.09706457594712</v>
      </c>
    </row>
    <row r="270" spans="1:39">
      <c r="A270">
        <v>80400</v>
      </c>
      <c r="B270" s="7">
        <v>591</v>
      </c>
      <c r="C270">
        <v>-0.30417817412420101</v>
      </c>
      <c r="D270">
        <f t="shared" si="16"/>
        <v>-0.60835634824840201</v>
      </c>
      <c r="E270">
        <v>65.732975929410202</v>
      </c>
      <c r="F270">
        <f t="shared" si="19"/>
        <v>4.064371190906968E-3</v>
      </c>
      <c r="G270">
        <f t="shared" si="17"/>
        <v>591.59678336469187</v>
      </c>
      <c r="H270">
        <v>49.944066544851097</v>
      </c>
      <c r="AM270">
        <f t="shared" si="18"/>
        <v>113.10478614011531</v>
      </c>
    </row>
    <row r="271" spans="1:39">
      <c r="A271">
        <v>80700</v>
      </c>
      <c r="B271" s="7">
        <v>591</v>
      </c>
      <c r="C271">
        <v>-0.2122711181559</v>
      </c>
      <c r="D271">
        <f t="shared" si="16"/>
        <v>-0.42454223631179999</v>
      </c>
      <c r="E271">
        <v>65.712549999781899</v>
      </c>
      <c r="F271">
        <f t="shared" si="19"/>
        <v>2.0425929628302697E-2</v>
      </c>
      <c r="G271">
        <f t="shared" si="17"/>
        <v>591.41294999803711</v>
      </c>
      <c r="H271">
        <v>49.963852438219398</v>
      </c>
      <c r="AM271">
        <f t="shared" si="18"/>
        <v>113.06598157563219</v>
      </c>
    </row>
    <row r="272" spans="1:39">
      <c r="A272">
        <v>81000</v>
      </c>
      <c r="B272" s="7">
        <v>589</v>
      </c>
      <c r="C272">
        <v>-0.92594458280269798</v>
      </c>
      <c r="D272">
        <f t="shared" si="16"/>
        <v>-1.851889165605396</v>
      </c>
      <c r="E272">
        <v>65.648930560126502</v>
      </c>
      <c r="F272">
        <f t="shared" si="19"/>
        <v>6.3619439655397514E-2</v>
      </c>
      <c r="G272">
        <f t="shared" si="17"/>
        <v>590.84037504113849</v>
      </c>
      <c r="H272">
        <v>50.010433815231501</v>
      </c>
      <c r="AM272">
        <f t="shared" si="18"/>
        <v>112.94513492169808</v>
      </c>
    </row>
    <row r="273" spans="1:39">
      <c r="A273">
        <v>81300</v>
      </c>
      <c r="B273" s="7">
        <v>593</v>
      </c>
      <c r="C273">
        <v>1.0278485079506601</v>
      </c>
      <c r="D273">
        <f t="shared" si="16"/>
        <v>2.0556970159013201</v>
      </c>
      <c r="E273">
        <v>65.659180586264199</v>
      </c>
      <c r="F273">
        <f t="shared" si="19"/>
        <v>1.0250026137697432E-2</v>
      </c>
      <c r="G273">
        <f t="shared" si="17"/>
        <v>590.93262527637785</v>
      </c>
      <c r="H273">
        <v>50.0001019428503</v>
      </c>
      <c r="AM273">
        <f t="shared" si="18"/>
        <v>112.96460349277828</v>
      </c>
    </row>
    <row r="274" spans="1:39">
      <c r="A274">
        <v>81600</v>
      </c>
      <c r="B274" s="7">
        <v>593</v>
      </c>
      <c r="C274">
        <v>0.597412147422828</v>
      </c>
      <c r="D274">
        <f t="shared" si="16"/>
        <v>1.194824294845656</v>
      </c>
      <c r="E274">
        <v>65.754841006806998</v>
      </c>
      <c r="F274">
        <f t="shared" si="19"/>
        <v>9.5660420542799329E-2</v>
      </c>
      <c r="G274">
        <f t="shared" si="17"/>
        <v>591.79356906126304</v>
      </c>
      <c r="H274">
        <v>49.938282910576703</v>
      </c>
      <c r="AM274">
        <f t="shared" si="18"/>
        <v>113.14632745833893</v>
      </c>
    </row>
    <row r="275" spans="1:39">
      <c r="A275">
        <v>81900</v>
      </c>
      <c r="B275" s="7">
        <v>592</v>
      </c>
      <c r="C275">
        <v>-8.1851002120663E-2</v>
      </c>
      <c r="D275">
        <f t="shared" si="16"/>
        <v>-0.163702004241326</v>
      </c>
      <c r="E275">
        <v>65.794678290438995</v>
      </c>
      <c r="F275">
        <f t="shared" si="19"/>
        <v>3.9837283631996456E-2</v>
      </c>
      <c r="G275">
        <f t="shared" si="17"/>
        <v>592.152104613951</v>
      </c>
      <c r="H275">
        <v>49.920446389846099</v>
      </c>
      <c r="AM275">
        <f t="shared" si="18"/>
        <v>113.22202124273656</v>
      </c>
    </row>
    <row r="276" spans="1:39">
      <c r="A276">
        <v>82200</v>
      </c>
      <c r="B276" s="7">
        <v>592</v>
      </c>
      <c r="C276">
        <v>-9.80654639521817E-2</v>
      </c>
      <c r="D276">
        <f t="shared" si="16"/>
        <v>-0.1961309279043634</v>
      </c>
      <c r="E276">
        <v>65.798278265423704</v>
      </c>
      <c r="F276">
        <f t="shared" si="19"/>
        <v>3.5999749847093199E-3</v>
      </c>
      <c r="G276">
        <f t="shared" si="17"/>
        <v>592.18450438881337</v>
      </c>
      <c r="H276">
        <v>49.9274988620584</v>
      </c>
      <c r="AM276">
        <f t="shared" si="18"/>
        <v>113.228861918693</v>
      </c>
    </row>
    <row r="277" spans="1:39">
      <c r="A277">
        <v>82500</v>
      </c>
      <c r="B277" s="7">
        <v>593</v>
      </c>
      <c r="C277">
        <v>0.28692691036470203</v>
      </c>
      <c r="D277">
        <f t="shared" si="16"/>
        <v>0.57385382072940405</v>
      </c>
      <c r="E277">
        <v>65.823831500769302</v>
      </c>
      <c r="F277">
        <f t="shared" si="19"/>
        <v>2.5553235345597614E-2</v>
      </c>
      <c r="G277">
        <f t="shared" si="17"/>
        <v>592.41448350692372</v>
      </c>
      <c r="H277">
        <v>49.918900578629</v>
      </c>
      <c r="AM277">
        <f t="shared" si="18"/>
        <v>113.27742037989006</v>
      </c>
    </row>
    <row r="278" spans="1:39">
      <c r="A278">
        <v>82800</v>
      </c>
      <c r="B278" s="7">
        <v>596</v>
      </c>
      <c r="C278">
        <v>1.28514449596749</v>
      </c>
      <c r="D278">
        <f t="shared" si="16"/>
        <v>2.5702889919349801</v>
      </c>
      <c r="E278">
        <v>65.935327914296593</v>
      </c>
      <c r="F278">
        <f t="shared" si="19"/>
        <v>0.11149641352729134</v>
      </c>
      <c r="G278">
        <f t="shared" si="17"/>
        <v>593.41795122866938</v>
      </c>
      <c r="H278">
        <v>49.854502046468703</v>
      </c>
      <c r="AM278">
        <f t="shared" si="18"/>
        <v>113.48934016658558</v>
      </c>
    </row>
    <row r="279" spans="1:39">
      <c r="A279">
        <v>83100</v>
      </c>
      <c r="B279" s="7">
        <v>596</v>
      </c>
      <c r="C279">
        <v>0.65522435141077295</v>
      </c>
      <c r="D279">
        <f t="shared" si="16"/>
        <v>1.3104487028215459</v>
      </c>
      <c r="E279">
        <v>66.075312989205798</v>
      </c>
      <c r="F279">
        <f t="shared" si="19"/>
        <v>0.13998507490920531</v>
      </c>
      <c r="G279">
        <f t="shared" si="17"/>
        <v>594.67781690285221</v>
      </c>
      <c r="H279">
        <v>49.781075083527597</v>
      </c>
      <c r="AM279">
        <f t="shared" si="18"/>
        <v>113.75551093475777</v>
      </c>
    </row>
    <row r="280" spans="1:39">
      <c r="A280">
        <v>83400</v>
      </c>
      <c r="B280" s="7">
        <v>594</v>
      </c>
      <c r="C280">
        <v>-0.53761119918413403</v>
      </c>
      <c r="D280">
        <f t="shared" si="16"/>
        <v>-1.0752223983682681</v>
      </c>
      <c r="E280">
        <v>66.118169221719995</v>
      </c>
      <c r="F280">
        <f t="shared" si="19"/>
        <v>4.285623251419679E-2</v>
      </c>
      <c r="G280">
        <f t="shared" si="17"/>
        <v>595.06352299547996</v>
      </c>
      <c r="H280">
        <v>49.780380257438999</v>
      </c>
      <c r="AM280">
        <f t="shared" si="18"/>
        <v>113.83702165453258</v>
      </c>
    </row>
    <row r="281" spans="1:39">
      <c r="A281">
        <v>83700</v>
      </c>
      <c r="B281" s="7">
        <v>594</v>
      </c>
      <c r="C281">
        <v>-0.45192066352826998</v>
      </c>
      <c r="D281">
        <f t="shared" si="16"/>
        <v>-0.90384132705653997</v>
      </c>
      <c r="E281">
        <v>66.099121566847501</v>
      </c>
      <c r="F281">
        <f t="shared" si="19"/>
        <v>1.9047654872494491E-2</v>
      </c>
      <c r="G281">
        <f t="shared" si="17"/>
        <v>594.89209410162755</v>
      </c>
      <c r="H281">
        <v>49.818585847050997</v>
      </c>
      <c r="AM281">
        <f t="shared" si="18"/>
        <v>113.80079250405812</v>
      </c>
    </row>
    <row r="282" spans="1:39">
      <c r="A282">
        <v>84000</v>
      </c>
      <c r="B282" s="7">
        <v>593</v>
      </c>
      <c r="C282">
        <v>-0.76780693539025002</v>
      </c>
      <c r="D282">
        <f t="shared" si="16"/>
        <v>-1.5356138707805</v>
      </c>
      <c r="E282">
        <v>66.058212266059797</v>
      </c>
      <c r="F282">
        <f t="shared" si="19"/>
        <v>4.0909300787703273E-2</v>
      </c>
      <c r="G282">
        <f t="shared" si="17"/>
        <v>594.52391039453823</v>
      </c>
      <c r="H282">
        <v>49.867040280577299</v>
      </c>
      <c r="AM282">
        <f t="shared" si="18"/>
        <v>113.72298908982367</v>
      </c>
    </row>
    <row r="283" spans="1:39">
      <c r="A283">
        <v>84300</v>
      </c>
      <c r="B283" s="7">
        <v>594</v>
      </c>
      <c r="C283">
        <v>-0.140815899276545</v>
      </c>
      <c r="D283">
        <f t="shared" si="16"/>
        <v>-0.28163179855309001</v>
      </c>
      <c r="E283">
        <v>66.029987246654301</v>
      </c>
      <c r="F283">
        <f t="shared" si="19"/>
        <v>2.822501940549671E-2</v>
      </c>
      <c r="G283">
        <f t="shared" si="17"/>
        <v>594.26988521988869</v>
      </c>
      <c r="H283">
        <v>49.9003349975765</v>
      </c>
      <c r="AM283">
        <f t="shared" si="18"/>
        <v>113.66931500149333</v>
      </c>
    </row>
    <row r="284" spans="1:39">
      <c r="A284">
        <v>84600</v>
      </c>
      <c r="B284" s="7">
        <v>595</v>
      </c>
      <c r="C284">
        <v>0.24503075189107101</v>
      </c>
      <c r="D284">
        <f t="shared" si="16"/>
        <v>0.49006150378214203</v>
      </c>
      <c r="E284">
        <v>66.055353765457198</v>
      </c>
      <c r="F284">
        <f t="shared" si="19"/>
        <v>2.5366518802897531E-2</v>
      </c>
      <c r="G284">
        <f t="shared" si="17"/>
        <v>594.49818388911478</v>
      </c>
      <c r="H284">
        <v>49.895024402795897</v>
      </c>
      <c r="AM284">
        <f t="shared" si="18"/>
        <v>113.71755301210558</v>
      </c>
    </row>
    <row r="285" spans="1:39">
      <c r="A285">
        <v>84900</v>
      </c>
      <c r="B285" s="7">
        <v>595</v>
      </c>
      <c r="C285">
        <v>7.6077073553164606E-2</v>
      </c>
      <c r="D285">
        <f t="shared" si="16"/>
        <v>0.15215414710632921</v>
      </c>
      <c r="E285">
        <v>66.092900381435697</v>
      </c>
      <c r="F285">
        <f t="shared" si="19"/>
        <v>3.7546615978499176E-2</v>
      </c>
      <c r="G285">
        <f t="shared" si="17"/>
        <v>594.83610343292128</v>
      </c>
      <c r="H285">
        <v>49.883084356160701</v>
      </c>
      <c r="AM285">
        <f t="shared" si="18"/>
        <v>113.78896010227123</v>
      </c>
    </row>
    <row r="286" spans="1:39">
      <c r="A286">
        <v>85200</v>
      </c>
      <c r="B286" s="7">
        <v>594</v>
      </c>
      <c r="C286">
        <v>-0.41983561538676401</v>
      </c>
      <c r="D286">
        <f t="shared" si="16"/>
        <v>-0.83967123077352801</v>
      </c>
      <c r="E286">
        <v>66.091994928744498</v>
      </c>
      <c r="F286">
        <f t="shared" si="19"/>
        <v>9.0545269119957084E-4</v>
      </c>
      <c r="G286">
        <f t="shared" si="17"/>
        <v>594.82795435870048</v>
      </c>
      <c r="H286">
        <v>49.898064544403198</v>
      </c>
      <c r="AM286">
        <f t="shared" si="18"/>
        <v>113.78723799274853</v>
      </c>
    </row>
    <row r="287" spans="1:39">
      <c r="A287">
        <v>85500</v>
      </c>
      <c r="B287" s="7">
        <v>595</v>
      </c>
      <c r="C287">
        <v>8.1220244961105206E-2</v>
      </c>
      <c r="D287">
        <f t="shared" si="16"/>
        <v>0.16244048992221041</v>
      </c>
      <c r="E287">
        <v>66.091754408623899</v>
      </c>
      <c r="F287">
        <f t="shared" si="19"/>
        <v>2.4052012059883054E-4</v>
      </c>
      <c r="G287">
        <f t="shared" si="17"/>
        <v>594.82578967761515</v>
      </c>
      <c r="H287">
        <v>49.909605514841203</v>
      </c>
      <c r="AM287">
        <f t="shared" si="18"/>
        <v>113.78678054062073</v>
      </c>
    </row>
    <row r="288" spans="1:39">
      <c r="A288">
        <v>85800</v>
      </c>
      <c r="B288" s="7">
        <v>596</v>
      </c>
      <c r="C288">
        <v>0.380089210723696</v>
      </c>
      <c r="D288">
        <f t="shared" si="16"/>
        <v>0.76017842144739201</v>
      </c>
      <c r="E288">
        <v>66.136448171680996</v>
      </c>
      <c r="F288">
        <f t="shared" si="19"/>
        <v>4.4693763057097158E-2</v>
      </c>
      <c r="G288">
        <f t="shared" si="17"/>
        <v>595.22803354512894</v>
      </c>
      <c r="H288">
        <v>49.890691238161402</v>
      </c>
      <c r="AM288">
        <f t="shared" si="18"/>
        <v>113.87179070299354</v>
      </c>
    </row>
    <row r="289" spans="1:39">
      <c r="A289">
        <v>86100</v>
      </c>
      <c r="B289" s="7">
        <v>594</v>
      </c>
      <c r="C289">
        <v>-0.62817668878384403</v>
      </c>
      <c r="D289">
        <f t="shared" si="16"/>
        <v>-1.2563533775676881</v>
      </c>
      <c r="E289">
        <v>66.138293893706901</v>
      </c>
      <c r="F289">
        <f t="shared" si="19"/>
        <v>1.845722025905161E-3</v>
      </c>
      <c r="G289">
        <f t="shared" si="17"/>
        <v>595.24464504336208</v>
      </c>
      <c r="H289">
        <v>49.903612519566003</v>
      </c>
      <c r="AM289">
        <f t="shared" si="18"/>
        <v>113.87530162590299</v>
      </c>
    </row>
    <row r="290" spans="1:39">
      <c r="A290">
        <v>86400</v>
      </c>
      <c r="B290" s="7">
        <v>594</v>
      </c>
      <c r="C290">
        <v>-0.42657120818267702</v>
      </c>
      <c r="D290">
        <f t="shared" si="16"/>
        <v>-0.85314241636535404</v>
      </c>
      <c r="E290">
        <v>66.0934885532252</v>
      </c>
      <c r="F290">
        <f t="shared" si="19"/>
        <v>4.4805340481701705E-2</v>
      </c>
      <c r="G290">
        <f t="shared" si="17"/>
        <v>594.84139697902674</v>
      </c>
      <c r="H290">
        <v>49.943975208704501</v>
      </c>
      <c r="AM290">
        <f t="shared" si="18"/>
        <v>113.79007876763697</v>
      </c>
    </row>
    <row r="291" spans="1:39">
      <c r="A291">
        <v>86700</v>
      </c>
      <c r="B291" s="7">
        <v>594</v>
      </c>
      <c r="C291">
        <v>-0.28360043723879802</v>
      </c>
      <c r="D291">
        <f t="shared" si="16"/>
        <v>-0.56720087447759604</v>
      </c>
      <c r="E291">
        <v>66.061718726809602</v>
      </c>
      <c r="F291">
        <f t="shared" si="19"/>
        <v>3.176982641559789E-2</v>
      </c>
      <c r="G291">
        <f t="shared" si="17"/>
        <v>594.55546854128647</v>
      </c>
      <c r="H291">
        <v>49.971124768580999</v>
      </c>
      <c r="AM291">
        <f t="shared" si="18"/>
        <v>113.72965747383883</v>
      </c>
    </row>
    <row r="292" spans="1:39">
      <c r="A292">
        <v>87000</v>
      </c>
      <c r="B292" s="7">
        <v>594</v>
      </c>
      <c r="C292">
        <v>-0.18323274833161801</v>
      </c>
      <c r="D292">
        <f t="shared" si="16"/>
        <v>-0.36646549666323602</v>
      </c>
      <c r="E292">
        <v>66.0394158178499</v>
      </c>
      <c r="F292">
        <f t="shared" si="19"/>
        <v>2.2302908959701995E-2</v>
      </c>
      <c r="G292">
        <f t="shared" si="17"/>
        <v>594.35474236064908</v>
      </c>
      <c r="H292">
        <v>49.988951052908803</v>
      </c>
      <c r="AM292">
        <f t="shared" si="18"/>
        <v>113.68724431899885</v>
      </c>
    </row>
    <row r="293" spans="1:39">
      <c r="A293">
        <v>87300</v>
      </c>
      <c r="B293" s="7">
        <v>595</v>
      </c>
      <c r="C293">
        <v>0.27644502819769301</v>
      </c>
      <c r="D293">
        <f t="shared" si="16"/>
        <v>0.55289005639538602</v>
      </c>
      <c r="E293">
        <v>66.048373097426094</v>
      </c>
      <c r="F293">
        <f t="shared" si="19"/>
        <v>8.9572795761938551E-3</v>
      </c>
      <c r="G293">
        <f t="shared" si="17"/>
        <v>594.43535787683481</v>
      </c>
      <c r="H293">
        <v>49.9838306579665</v>
      </c>
      <c r="AM293">
        <f t="shared" si="18"/>
        <v>113.70427791265855</v>
      </c>
    </row>
    <row r="294" spans="1:39">
      <c r="A294">
        <v>87600</v>
      </c>
      <c r="B294" s="7">
        <v>595</v>
      </c>
      <c r="C294">
        <v>0.15059017002061401</v>
      </c>
      <c r="D294">
        <f t="shared" si="16"/>
        <v>0.30118034004122801</v>
      </c>
      <c r="E294">
        <v>66.076342642262603</v>
      </c>
      <c r="F294">
        <f t="shared" si="19"/>
        <v>2.7969544836508931E-2</v>
      </c>
      <c r="G294">
        <f t="shared" si="17"/>
        <v>594.68708378036342</v>
      </c>
      <c r="H294">
        <v>49.967630760572902</v>
      </c>
      <c r="AM294">
        <f t="shared" si="18"/>
        <v>113.75746916484917</v>
      </c>
    </row>
    <row r="295" spans="1:39">
      <c r="A295">
        <v>87900</v>
      </c>
      <c r="B295" s="7">
        <v>596</v>
      </c>
      <c r="C295">
        <v>0.45711902284373401</v>
      </c>
      <c r="D295">
        <f t="shared" si="16"/>
        <v>0.91423804568746803</v>
      </c>
      <c r="E295">
        <v>66.119331206711095</v>
      </c>
      <c r="F295">
        <f t="shared" si="19"/>
        <v>4.2988564448492639E-2</v>
      </c>
      <c r="G295">
        <f t="shared" si="17"/>
        <v>595.07398086039984</v>
      </c>
      <c r="H295">
        <v>49.943000758782098</v>
      </c>
      <c r="AM295">
        <f t="shared" si="18"/>
        <v>113.8392318498295</v>
      </c>
    </row>
    <row r="296" spans="1:39">
      <c r="A296">
        <v>88200</v>
      </c>
      <c r="B296" s="7">
        <v>596</v>
      </c>
      <c r="C296">
        <v>0.229879065225328</v>
      </c>
      <c r="D296">
        <f t="shared" si="16"/>
        <v>0.459758130450656</v>
      </c>
      <c r="E296">
        <v>66.169829738582493</v>
      </c>
      <c r="F296">
        <f t="shared" si="19"/>
        <v>5.0498531871397745E-2</v>
      </c>
      <c r="G296">
        <f t="shared" si="17"/>
        <v>595.52846764724245</v>
      </c>
      <c r="H296">
        <v>49.917020448172501</v>
      </c>
      <c r="AM296">
        <f t="shared" si="18"/>
        <v>113.93529202587372</v>
      </c>
    </row>
    <row r="297" spans="1:39">
      <c r="A297">
        <v>88500</v>
      </c>
      <c r="B297" s="7">
        <v>596</v>
      </c>
      <c r="C297">
        <v>8.1211643247511206E-2</v>
      </c>
      <c r="D297">
        <f t="shared" si="16"/>
        <v>0.16242328649502241</v>
      </c>
      <c r="E297">
        <v>66.202865419502302</v>
      </c>
      <c r="F297">
        <f t="shared" si="19"/>
        <v>3.3035680919809352E-2</v>
      </c>
      <c r="G297">
        <f t="shared" si="17"/>
        <v>595.82578877552078</v>
      </c>
      <c r="H297">
        <v>49.9054066137872</v>
      </c>
      <c r="AM297">
        <f t="shared" si="18"/>
        <v>113.99814179104108</v>
      </c>
    </row>
    <row r="298" spans="1:39">
      <c r="A298">
        <v>88800</v>
      </c>
      <c r="B298" s="7">
        <v>595</v>
      </c>
      <c r="C298">
        <v>-0.40272389434767702</v>
      </c>
      <c r="D298">
        <f t="shared" si="16"/>
        <v>-0.80544778869535405</v>
      </c>
      <c r="E298">
        <v>66.199298745641698</v>
      </c>
      <c r="F298">
        <f t="shared" si="19"/>
        <v>3.5666738606039416E-3</v>
      </c>
      <c r="G298">
        <f t="shared" si="17"/>
        <v>595.79368871077531</v>
      </c>
      <c r="H298">
        <v>49.919481677207699</v>
      </c>
      <c r="AM298">
        <f t="shared" si="18"/>
        <v>113.99135595333837</v>
      </c>
    </row>
    <row r="299" spans="1:39">
      <c r="A299">
        <v>89100</v>
      </c>
      <c r="B299" s="7">
        <v>596</v>
      </c>
      <c r="C299">
        <v>0.10473881031191901</v>
      </c>
      <c r="D299">
        <f t="shared" si="16"/>
        <v>0.20947762062383801</v>
      </c>
      <c r="E299">
        <v>66.197634299656698</v>
      </c>
      <c r="F299">
        <f t="shared" si="19"/>
        <v>1.6644459849999294E-3</v>
      </c>
      <c r="G299">
        <f t="shared" si="17"/>
        <v>595.77870869691026</v>
      </c>
      <c r="H299">
        <v>49.929422617062997</v>
      </c>
      <c r="AM299">
        <f t="shared" si="18"/>
        <v>113.98818925799652</v>
      </c>
    </row>
    <row r="300" spans="1:39">
      <c r="A300">
        <v>89400</v>
      </c>
      <c r="B300" s="7">
        <v>596</v>
      </c>
      <c r="C300">
        <v>1.6316469668988101E-2</v>
      </c>
      <c r="D300">
        <f t="shared" si="16"/>
        <v>3.2632939337976202E-2</v>
      </c>
      <c r="E300">
        <v>66.217285890300602</v>
      </c>
      <c r="F300">
        <f t="shared" si="19"/>
        <v>1.9651590643903205E-2</v>
      </c>
      <c r="G300">
        <f t="shared" si="17"/>
        <v>595.95557301270537</v>
      </c>
      <c r="H300">
        <v>49.924999958219701</v>
      </c>
      <c r="AM300">
        <f t="shared" si="18"/>
        <v>114.02557846840415</v>
      </c>
    </row>
    <row r="301" spans="1:39">
      <c r="A301">
        <v>89700</v>
      </c>
      <c r="B301" s="7">
        <v>598</v>
      </c>
      <c r="C301">
        <v>0.74222471531276302</v>
      </c>
      <c r="D301">
        <f t="shared" si="16"/>
        <v>1.484449430625526</v>
      </c>
      <c r="E301">
        <v>66.278186482875</v>
      </c>
      <c r="F301">
        <f t="shared" si="19"/>
        <v>6.0900592574398615E-2</v>
      </c>
      <c r="G301">
        <f t="shared" si="17"/>
        <v>596.50367834587496</v>
      </c>
      <c r="H301">
        <v>49.893140834822802</v>
      </c>
      <c r="AM301">
        <f t="shared" si="18"/>
        <v>114.14146257384452</v>
      </c>
    </row>
    <row r="302" spans="1:39">
      <c r="A302">
        <v>90000</v>
      </c>
      <c r="B302" s="7">
        <v>596</v>
      </c>
      <c r="C302">
        <v>-0.41582134463479298</v>
      </c>
      <c r="D302">
        <f t="shared" si="16"/>
        <v>-0.83164268926958596</v>
      </c>
      <c r="E302">
        <v>66.313318271920494</v>
      </c>
      <c r="F302">
        <f t="shared" si="19"/>
        <v>3.5131789045493633E-2</v>
      </c>
      <c r="G302">
        <f t="shared" si="17"/>
        <v>596.81986444728443</v>
      </c>
      <c r="H302">
        <v>49.884203059056503</v>
      </c>
      <c r="AM302">
        <f t="shared" si="18"/>
        <v>114.20832262650532</v>
      </c>
    </row>
    <row r="303" spans="1:39">
      <c r="A303">
        <v>90300</v>
      </c>
      <c r="B303" s="7">
        <v>597</v>
      </c>
      <c r="C303">
        <v>7.4743501452027003E-2</v>
      </c>
      <c r="D303">
        <f t="shared" si="16"/>
        <v>0.14948700290405401</v>
      </c>
      <c r="E303">
        <v>66.315405905335894</v>
      </c>
      <c r="F303">
        <f t="shared" si="19"/>
        <v>2.0876334153996368E-3</v>
      </c>
      <c r="G303">
        <f t="shared" si="17"/>
        <v>596.83865314802301</v>
      </c>
      <c r="H303">
        <v>49.895878822869598</v>
      </c>
      <c r="AM303">
        <f t="shared" si="18"/>
        <v>114.21229587315757</v>
      </c>
    </row>
    <row r="304" spans="1:39">
      <c r="A304">
        <v>90600</v>
      </c>
      <c r="B304" s="7">
        <v>598</v>
      </c>
      <c r="C304">
        <v>0.36782951402240499</v>
      </c>
      <c r="D304">
        <f t="shared" si="16"/>
        <v>0.73565902804480998</v>
      </c>
      <c r="E304">
        <v>66.361384648632594</v>
      </c>
      <c r="F304">
        <f t="shared" si="19"/>
        <v>4.5978743296700486E-2</v>
      </c>
      <c r="G304">
        <f t="shared" si="17"/>
        <v>597.25246183769332</v>
      </c>
      <c r="H304">
        <v>49.8777133154965</v>
      </c>
      <c r="AM304">
        <f t="shared" si="18"/>
        <v>114.29981046231322</v>
      </c>
    </row>
    <row r="305" spans="1:39">
      <c r="A305">
        <v>90900</v>
      </c>
      <c r="B305" s="7">
        <v>596</v>
      </c>
      <c r="C305">
        <v>-0.64354091681236503</v>
      </c>
      <c r="D305">
        <f t="shared" si="16"/>
        <v>-1.2870818336247301</v>
      </c>
      <c r="E305">
        <v>66.363920262035805</v>
      </c>
      <c r="F305">
        <f t="shared" si="19"/>
        <v>2.5356134032108457E-3</v>
      </c>
      <c r="G305">
        <f t="shared" si="17"/>
        <v>597.27528235832222</v>
      </c>
      <c r="H305">
        <v>49.891714896301998</v>
      </c>
      <c r="AM305">
        <f t="shared" si="18"/>
        <v>114.30463703412065</v>
      </c>
    </row>
    <row r="306" spans="1:39">
      <c r="A306">
        <v>91200</v>
      </c>
      <c r="B306" s="7">
        <v>594</v>
      </c>
      <c r="C306">
        <v>-1.2235539804172799</v>
      </c>
      <c r="D306">
        <f t="shared" si="16"/>
        <v>-2.4471079608345598</v>
      </c>
      <c r="E306">
        <v>66.270593788585501</v>
      </c>
      <c r="F306">
        <f t="shared" si="19"/>
        <v>9.3326473450304093E-2</v>
      </c>
      <c r="G306">
        <f t="shared" si="17"/>
        <v>596.43534409726954</v>
      </c>
      <c r="H306">
        <v>49.966196149180298</v>
      </c>
      <c r="AM306">
        <f t="shared" si="18"/>
        <v>114.1270137050316</v>
      </c>
    </row>
    <row r="307" spans="1:39">
      <c r="A307">
        <v>91500</v>
      </c>
      <c r="B307" s="7">
        <v>592</v>
      </c>
      <c r="C307">
        <v>-1.5137142062909199</v>
      </c>
      <c r="D307">
        <f t="shared" si="16"/>
        <v>-3.0274284125818398</v>
      </c>
      <c r="E307">
        <v>66.112858526442807</v>
      </c>
      <c r="F307">
        <f t="shared" si="19"/>
        <v>0.15773526214269395</v>
      </c>
      <c r="G307">
        <f t="shared" si="17"/>
        <v>595.01572673798523</v>
      </c>
      <c r="H307">
        <v>50.073559489623499</v>
      </c>
      <c r="AM307">
        <f t="shared" si="18"/>
        <v>113.82692035631987</v>
      </c>
    </row>
    <row r="308" spans="1:39">
      <c r="A308">
        <v>91800</v>
      </c>
      <c r="B308" s="7">
        <v>593</v>
      </c>
      <c r="C308">
        <v>-0.44392043014289101</v>
      </c>
      <c r="D308">
        <f t="shared" si="16"/>
        <v>-0.88784086028578202</v>
      </c>
      <c r="E308">
        <v>65.986234507738502</v>
      </c>
      <c r="F308">
        <f t="shared" si="19"/>
        <v>0.12662401870430529</v>
      </c>
      <c r="G308">
        <f t="shared" si="17"/>
        <v>593.87611056964647</v>
      </c>
      <c r="H308">
        <v>50.146196270735601</v>
      </c>
      <c r="AM308">
        <f t="shared" si="18"/>
        <v>113.58612184610399</v>
      </c>
    </row>
    <row r="309" spans="1:39">
      <c r="A309">
        <v>92100</v>
      </c>
      <c r="B309" s="7">
        <v>600</v>
      </c>
      <c r="C309">
        <v>2.5643585427587299</v>
      </c>
      <c r="D309">
        <f t="shared" si="16"/>
        <v>5.1287170855174598</v>
      </c>
      <c r="E309">
        <v>66.095483402221504</v>
      </c>
      <c r="F309">
        <f t="shared" si="19"/>
        <v>0.10924889448300235</v>
      </c>
      <c r="G309">
        <f t="shared" si="17"/>
        <v>594.85935061999351</v>
      </c>
      <c r="H309">
        <v>50.053914258247502</v>
      </c>
      <c r="AM309">
        <f t="shared" si="18"/>
        <v>113.79387285872578</v>
      </c>
    </row>
    <row r="310" spans="1:39">
      <c r="A310">
        <v>92400</v>
      </c>
      <c r="B310" s="7">
        <v>598</v>
      </c>
      <c r="C310">
        <v>0.74613257576969205</v>
      </c>
      <c r="D310">
        <f t="shared" si="16"/>
        <v>1.4922651515393841</v>
      </c>
      <c r="E310">
        <v>66.277330550499698</v>
      </c>
      <c r="F310">
        <f t="shared" si="19"/>
        <v>0.18184714827819448</v>
      </c>
      <c r="G310">
        <f t="shared" si="17"/>
        <v>596.49597495449734</v>
      </c>
      <c r="H310">
        <v>49.9310345137308</v>
      </c>
      <c r="AM310">
        <f t="shared" si="18"/>
        <v>114.13983372087496</v>
      </c>
    </row>
    <row r="311" spans="1:39">
      <c r="A311">
        <v>92700</v>
      </c>
      <c r="B311" s="7">
        <v>597</v>
      </c>
      <c r="C311">
        <v>3.6655290309251502E-4</v>
      </c>
      <c r="D311">
        <f t="shared" si="16"/>
        <v>7.3310580618503004E-4</v>
      </c>
      <c r="E311">
        <v>66.331939630285405</v>
      </c>
      <c r="F311">
        <f t="shared" si="19"/>
        <v>5.4609079785706172E-2</v>
      </c>
      <c r="G311">
        <f t="shared" si="17"/>
        <v>596.98745667256867</v>
      </c>
      <c r="H311">
        <v>49.904432807770597</v>
      </c>
      <c r="AM311">
        <f t="shared" si="18"/>
        <v>114.24376425573122</v>
      </c>
    </row>
    <row r="312" spans="1:39">
      <c r="A312">
        <v>93000</v>
      </c>
      <c r="B312" s="7">
        <v>595</v>
      </c>
      <c r="C312">
        <v>-0.84062477106815003</v>
      </c>
      <c r="D312">
        <f t="shared" si="16"/>
        <v>-1.6812495421363001</v>
      </c>
      <c r="E312">
        <v>66.296608761514605</v>
      </c>
      <c r="F312">
        <f t="shared" si="19"/>
        <v>3.5330868770799384E-2</v>
      </c>
      <c r="G312">
        <f t="shared" si="17"/>
        <v>596.6694788536314</v>
      </c>
      <c r="H312">
        <v>49.939838448888501</v>
      </c>
      <c r="AM312">
        <f t="shared" si="18"/>
        <v>114.17652150271167</v>
      </c>
    </row>
    <row r="313" spans="1:39">
      <c r="A313">
        <v>93300</v>
      </c>
      <c r="B313" s="7">
        <v>596</v>
      </c>
      <c r="C313">
        <v>-0.13728572969504799</v>
      </c>
      <c r="D313">
        <f t="shared" si="16"/>
        <v>-0.27457145939009597</v>
      </c>
      <c r="E313">
        <v>66.251415150951701</v>
      </c>
      <c r="F313">
        <f t="shared" si="19"/>
        <v>4.5193610562904496E-2</v>
      </c>
      <c r="G313">
        <f t="shared" si="17"/>
        <v>596.26273635856535</v>
      </c>
      <c r="H313">
        <v>49.975583427602402</v>
      </c>
      <c r="AM313">
        <f t="shared" si="18"/>
        <v>114.0905183309397</v>
      </c>
    </row>
    <row r="314" spans="1:39">
      <c r="A314">
        <v>93600</v>
      </c>
      <c r="B314" s="7">
        <v>597</v>
      </c>
      <c r="C314">
        <v>0.29482196791390097</v>
      </c>
      <c r="D314">
        <f t="shared" si="16"/>
        <v>0.58964393582780195</v>
      </c>
      <c r="E314">
        <v>66.266501957271501</v>
      </c>
      <c r="F314">
        <f t="shared" si="19"/>
        <v>1.5086806319800417E-2</v>
      </c>
      <c r="G314">
        <f t="shared" si="17"/>
        <v>596.39851761544355</v>
      </c>
      <c r="H314">
        <v>49.968050064922203</v>
      </c>
      <c r="AM314">
        <f t="shared" si="18"/>
        <v>114.1192271051797</v>
      </c>
    </row>
    <row r="315" spans="1:39">
      <c r="A315">
        <v>93900</v>
      </c>
      <c r="B315" s="7">
        <v>598</v>
      </c>
      <c r="C315">
        <v>0.54153892280937499</v>
      </c>
      <c r="D315">
        <f t="shared" si="16"/>
        <v>1.08307784561875</v>
      </c>
      <c r="E315">
        <v>66.322784465306498</v>
      </c>
      <c r="F315">
        <f t="shared" si="19"/>
        <v>5.6282508034996681E-2</v>
      </c>
      <c r="G315">
        <f t="shared" si="17"/>
        <v>596.90506018775852</v>
      </c>
      <c r="H315">
        <v>49.934720009301998</v>
      </c>
      <c r="AM315">
        <f t="shared" si="18"/>
        <v>114.22633917449458</v>
      </c>
    </row>
    <row r="316" spans="1:39">
      <c r="A316">
        <v>94200</v>
      </c>
      <c r="B316" s="7">
        <v>601</v>
      </c>
      <c r="C316">
        <v>1.44446720851567</v>
      </c>
      <c r="D316">
        <f t="shared" si="16"/>
        <v>2.88893441703134</v>
      </c>
      <c r="E316">
        <v>66.455455186867894</v>
      </c>
      <c r="F316">
        <f t="shared" si="19"/>
        <v>0.13267072156139648</v>
      </c>
      <c r="G316">
        <f t="shared" si="17"/>
        <v>598.09909668181103</v>
      </c>
      <c r="H316">
        <v>49.854538735484702</v>
      </c>
      <c r="AM316">
        <f t="shared" si="18"/>
        <v>114.47890008963398</v>
      </c>
    </row>
    <row r="317" spans="1:39">
      <c r="A317">
        <v>94500</v>
      </c>
      <c r="B317" s="7">
        <v>601</v>
      </c>
      <c r="C317">
        <v>0.74936730236624505</v>
      </c>
      <c r="D317">
        <f t="shared" si="16"/>
        <v>1.4987346047324901</v>
      </c>
      <c r="E317">
        <v>66.609923993920404</v>
      </c>
      <c r="F317">
        <f t="shared" si="19"/>
        <v>0.15446880705250976</v>
      </c>
      <c r="G317">
        <f t="shared" si="17"/>
        <v>599.48931594528358</v>
      </c>
      <c r="H317">
        <v>49.771458465106797</v>
      </c>
      <c r="AM317">
        <f t="shared" si="18"/>
        <v>114.77308702014236</v>
      </c>
    </row>
    <row r="318" spans="1:39">
      <c r="A318">
        <v>94800</v>
      </c>
      <c r="B318" s="7">
        <v>602</v>
      </c>
      <c r="C318">
        <v>0.68248728365386901</v>
      </c>
      <c r="D318">
        <f t="shared" si="16"/>
        <v>1.364974567307738</v>
      </c>
      <c r="E318">
        <v>66.735888355835598</v>
      </c>
      <c r="F318">
        <f t="shared" si="19"/>
        <v>0.12596436191519444</v>
      </c>
      <c r="G318">
        <f t="shared" si="17"/>
        <v>600.62299520252043</v>
      </c>
      <c r="H318">
        <v>49.715988609053497</v>
      </c>
      <c r="AM318">
        <f t="shared" si="18"/>
        <v>115.01309034025529</v>
      </c>
    </row>
    <row r="319" spans="1:39">
      <c r="A319">
        <v>95100</v>
      </c>
      <c r="B319" s="7">
        <v>607</v>
      </c>
      <c r="C319">
        <v>2.1704092688619401</v>
      </c>
      <c r="D319">
        <f t="shared" si="16"/>
        <v>4.3408185377238802</v>
      </c>
      <c r="E319">
        <v>66.960772268499497</v>
      </c>
      <c r="F319">
        <f t="shared" si="19"/>
        <v>0.2248839126638984</v>
      </c>
      <c r="G319">
        <f t="shared" si="17"/>
        <v>602.64695041649543</v>
      </c>
      <c r="H319">
        <v>49.600186196597498</v>
      </c>
      <c r="AM319">
        <f t="shared" si="18"/>
        <v>115.44179850905357</v>
      </c>
    </row>
    <row r="320" spans="1:39">
      <c r="A320">
        <v>95400</v>
      </c>
      <c r="B320" s="7">
        <v>604</v>
      </c>
      <c r="C320">
        <v>-0.157629920247079</v>
      </c>
      <c r="D320">
        <f t="shared" si="16"/>
        <v>-0.31525984049415801</v>
      </c>
      <c r="E320">
        <v>67.144797014303506</v>
      </c>
      <c r="F320">
        <f t="shared" si="19"/>
        <v>0.18402474580400963</v>
      </c>
      <c r="G320">
        <f t="shared" si="17"/>
        <v>604.3031731287316</v>
      </c>
      <c r="H320">
        <v>49.5294177763843</v>
      </c>
      <c r="AM320">
        <f t="shared" si="18"/>
        <v>115.79283473905575</v>
      </c>
    </row>
    <row r="321" spans="1:39">
      <c r="A321">
        <v>95700</v>
      </c>
      <c r="B321" s="7">
        <v>603</v>
      </c>
      <c r="C321">
        <v>-0.77945636284675002</v>
      </c>
      <c r="D321">
        <f t="shared" si="16"/>
        <v>-1.5589127256935</v>
      </c>
      <c r="E321">
        <v>67.171861915947204</v>
      </c>
      <c r="F321">
        <f t="shared" si="19"/>
        <v>2.7064901643697681E-2</v>
      </c>
      <c r="G321">
        <f t="shared" si="17"/>
        <v>604.54675724352478</v>
      </c>
      <c r="H321">
        <v>49.567878481603898</v>
      </c>
      <c r="AM321">
        <f t="shared" si="18"/>
        <v>115.84447907452356</v>
      </c>
    </row>
    <row r="322" spans="1:39">
      <c r="A322">
        <v>96000</v>
      </c>
      <c r="B322" s="7">
        <v>602</v>
      </c>
      <c r="C322">
        <v>-1.1179532371177201</v>
      </c>
      <c r="D322">
        <f t="shared" si="16"/>
        <v>-2.2359064742354402</v>
      </c>
      <c r="E322">
        <v>67.135973701944096</v>
      </c>
      <c r="F322">
        <f t="shared" si="19"/>
        <v>3.5888214003108487E-2</v>
      </c>
      <c r="G322">
        <f t="shared" si="17"/>
        <v>604.22376331749683</v>
      </c>
      <c r="H322">
        <v>49.642751756075299</v>
      </c>
      <c r="AM322">
        <f t="shared" si="18"/>
        <v>115.77599931707253</v>
      </c>
    </row>
    <row r="323" spans="1:39">
      <c r="A323">
        <v>96300</v>
      </c>
      <c r="B323" s="7">
        <v>601</v>
      </c>
      <c r="C323">
        <v>-1.26819054352113</v>
      </c>
      <c r="D323">
        <f t="shared" ref="D323:D386" si="20">$K$3*C323</f>
        <v>-2.5363810870422601</v>
      </c>
      <c r="E323">
        <v>67.0582522599654</v>
      </c>
      <c r="F323">
        <f t="shared" si="19"/>
        <v>7.7721441978695793E-2</v>
      </c>
      <c r="G323">
        <f t="shared" ref="G323:G386" si="21">$J$3*E323</f>
        <v>603.52427033968866</v>
      </c>
      <c r="H323">
        <v>49.736013419392499</v>
      </c>
      <c r="AM323">
        <f t="shared" ref="AM323:AM386" si="22">$AF$28*E323^2+$AG$28*E323+$AH$28</f>
        <v>115.62772170265053</v>
      </c>
    </row>
    <row r="324" spans="1:39">
      <c r="A324">
        <v>96600</v>
      </c>
      <c r="B324" s="7">
        <v>600</v>
      </c>
      <c r="C324">
        <v>-1.29685001061278</v>
      </c>
      <c r="D324">
        <f t="shared" si="20"/>
        <v>-2.5937000212255601</v>
      </c>
      <c r="E324">
        <v>66.953514476441498</v>
      </c>
      <c r="F324">
        <f t="shared" ref="F324:F387" si="23">ABS(E324-E323)</f>
        <v>0.10473778352390184</v>
      </c>
      <c r="G324">
        <f t="shared" si="21"/>
        <v>602.58163028797344</v>
      </c>
      <c r="H324">
        <v>49.8358336830198</v>
      </c>
      <c r="AM324">
        <f t="shared" si="22"/>
        <v>115.42795797469316</v>
      </c>
    </row>
    <row r="325" spans="1:39">
      <c r="A325">
        <v>96900</v>
      </c>
      <c r="B325" s="7">
        <v>597</v>
      </c>
      <c r="C325">
        <v>-2.0312162829939</v>
      </c>
      <c r="D325">
        <f t="shared" si="20"/>
        <v>-4.0624325659878</v>
      </c>
      <c r="E325">
        <v>66.783387300916701</v>
      </c>
      <c r="F325">
        <f t="shared" si="23"/>
        <v>0.17012717552479728</v>
      </c>
      <c r="G325">
        <f t="shared" si="21"/>
        <v>601.05048570825033</v>
      </c>
      <c r="H325">
        <v>49.967589280839803</v>
      </c>
      <c r="AM325">
        <f t="shared" si="22"/>
        <v>115.10361546618996</v>
      </c>
    </row>
    <row r="326" spans="1:39">
      <c r="A326">
        <v>97200</v>
      </c>
      <c r="B326" s="7">
        <v>597</v>
      </c>
      <c r="C326">
        <v>-1.2043625466635599</v>
      </c>
      <c r="D326">
        <f t="shared" si="20"/>
        <v>-2.4087250933271198</v>
      </c>
      <c r="E326">
        <v>66.599641236121002</v>
      </c>
      <c r="F326">
        <f t="shared" si="23"/>
        <v>0.18374606479569877</v>
      </c>
      <c r="G326">
        <f t="shared" si="21"/>
        <v>599.396771125089</v>
      </c>
      <c r="H326">
        <v>50.0907004379252</v>
      </c>
      <c r="AM326">
        <f t="shared" si="22"/>
        <v>114.75349909959925</v>
      </c>
    </row>
    <row r="327" spans="1:39">
      <c r="A327">
        <v>97500</v>
      </c>
      <c r="B327" s="7">
        <v>601</v>
      </c>
      <c r="C327">
        <v>0.91688397271525901</v>
      </c>
      <c r="D327">
        <f t="shared" si="20"/>
        <v>1.833767945430518</v>
      </c>
      <c r="E327">
        <v>66.572687057033903</v>
      </c>
      <c r="F327">
        <f t="shared" si="23"/>
        <v>2.6954179087098851E-2</v>
      </c>
      <c r="G327">
        <f t="shared" si="21"/>
        <v>599.15418351330516</v>
      </c>
      <c r="H327">
        <v>50.094991986283603</v>
      </c>
      <c r="AM327">
        <f t="shared" si="22"/>
        <v>114.70215624529443</v>
      </c>
    </row>
    <row r="328" spans="1:39">
      <c r="A328">
        <v>97800</v>
      </c>
      <c r="B328" s="7">
        <v>604</v>
      </c>
      <c r="C328">
        <v>1.7651946141719199</v>
      </c>
      <c r="D328">
        <f t="shared" si="20"/>
        <v>3.5303892283438398</v>
      </c>
      <c r="E328">
        <v>66.717503734816901</v>
      </c>
      <c r="F328">
        <f t="shared" si="23"/>
        <v>0.14481667778299823</v>
      </c>
      <c r="G328">
        <f t="shared" si="21"/>
        <v>600.4575336133521</v>
      </c>
      <c r="H328">
        <v>49.987905636291003</v>
      </c>
      <c r="AM328">
        <f t="shared" si="22"/>
        <v>114.97805583840426</v>
      </c>
    </row>
    <row r="329" spans="1:39">
      <c r="A329">
        <v>98100</v>
      </c>
      <c r="B329" s="7">
        <v>598</v>
      </c>
      <c r="C329">
        <v>-1.32101773710805</v>
      </c>
      <c r="D329">
        <f t="shared" si="20"/>
        <v>-2.6420354742161001</v>
      </c>
      <c r="E329">
        <v>66.736688262897303</v>
      </c>
      <c r="F329">
        <f t="shared" si="23"/>
        <v>1.9184528080401719E-2</v>
      </c>
      <c r="G329">
        <f t="shared" si="21"/>
        <v>600.63019436607578</v>
      </c>
      <c r="H329">
        <v>49.980614492077798</v>
      </c>
      <c r="AM329">
        <f t="shared" si="22"/>
        <v>115.01461472144767</v>
      </c>
    </row>
    <row r="330" spans="1:39">
      <c r="A330">
        <v>98400</v>
      </c>
      <c r="B330" s="7">
        <v>600</v>
      </c>
      <c r="C330">
        <v>-1.6689088733346201E-3</v>
      </c>
      <c r="D330">
        <f t="shared" si="20"/>
        <v>-3.3378177466692402E-3</v>
      </c>
      <c r="E330">
        <v>66.665700554071293</v>
      </c>
      <c r="F330">
        <f t="shared" si="23"/>
        <v>7.0987708826010021E-2</v>
      </c>
      <c r="G330">
        <f t="shared" si="21"/>
        <v>599.99130498664158</v>
      </c>
      <c r="H330">
        <v>50.027782390032002</v>
      </c>
      <c r="AM330">
        <f t="shared" si="22"/>
        <v>114.87934816630761</v>
      </c>
    </row>
    <row r="331" spans="1:39">
      <c r="A331">
        <v>98700</v>
      </c>
      <c r="B331" s="7">
        <v>600</v>
      </c>
      <c r="C331">
        <v>1.66886665847189E-2</v>
      </c>
      <c r="D331">
        <f t="shared" si="20"/>
        <v>3.3377333169437799E-2</v>
      </c>
      <c r="E331">
        <v>66.661627513715302</v>
      </c>
      <c r="F331">
        <f t="shared" si="23"/>
        <v>4.0730403559905426E-3</v>
      </c>
      <c r="G331">
        <f t="shared" si="21"/>
        <v>599.95464762343772</v>
      </c>
      <c r="H331">
        <v>50.027132704129002</v>
      </c>
      <c r="AM331">
        <f t="shared" si="22"/>
        <v>114.87158791206426</v>
      </c>
    </row>
    <row r="332" spans="1:39">
      <c r="A332">
        <v>99000</v>
      </c>
      <c r="B332" s="7">
        <v>601</v>
      </c>
      <c r="C332">
        <v>0.41718657856010399</v>
      </c>
      <c r="D332">
        <f t="shared" si="20"/>
        <v>0.83437315712020799</v>
      </c>
      <c r="E332">
        <v>66.683735266029004</v>
      </c>
      <c r="F332">
        <f t="shared" si="23"/>
        <v>2.2107752313701212E-2</v>
      </c>
      <c r="G332">
        <f t="shared" si="21"/>
        <v>600.153617394261</v>
      </c>
      <c r="H332">
        <v>50.008961637909103</v>
      </c>
      <c r="AM332">
        <f t="shared" si="22"/>
        <v>114.9137103839565</v>
      </c>
    </row>
    <row r="333" spans="1:39">
      <c r="A333">
        <v>99300</v>
      </c>
      <c r="B333" s="7">
        <v>601</v>
      </c>
      <c r="C333">
        <v>0.248801054248937</v>
      </c>
      <c r="D333">
        <f t="shared" si="20"/>
        <v>0.49760210849787401</v>
      </c>
      <c r="E333">
        <v>66.721155647707107</v>
      </c>
      <c r="F333">
        <f t="shared" si="23"/>
        <v>3.7420381678103354E-2</v>
      </c>
      <c r="G333">
        <f t="shared" si="21"/>
        <v>600.49040082936392</v>
      </c>
      <c r="H333">
        <v>49.983605786683</v>
      </c>
      <c r="AM333">
        <f t="shared" si="22"/>
        <v>114.985014918826</v>
      </c>
    </row>
    <row r="334" spans="1:39">
      <c r="A334">
        <v>99600</v>
      </c>
      <c r="B334" s="7">
        <v>599</v>
      </c>
      <c r="C334">
        <v>-0.64607829195113098</v>
      </c>
      <c r="D334">
        <f t="shared" si="20"/>
        <v>-1.292156583902262</v>
      </c>
      <c r="E334">
        <v>66.697802489631698</v>
      </c>
      <c r="F334">
        <f t="shared" si="23"/>
        <v>2.3353158075408942E-2</v>
      </c>
      <c r="G334">
        <f t="shared" si="21"/>
        <v>600.28022240668531</v>
      </c>
      <c r="H334">
        <v>50.0019526983871</v>
      </c>
      <c r="AM334">
        <f t="shared" si="22"/>
        <v>114.94051451688949</v>
      </c>
    </row>
    <row r="335" spans="1:39">
      <c r="A335">
        <v>99900</v>
      </c>
      <c r="B335" s="7">
        <v>599</v>
      </c>
      <c r="C335">
        <v>-0.37532006729489398</v>
      </c>
      <c r="D335">
        <f t="shared" si="20"/>
        <v>-0.75064013458978796</v>
      </c>
      <c r="E335">
        <v>66.637630561221897</v>
      </c>
      <c r="F335">
        <f t="shared" si="23"/>
        <v>6.0171928409801012E-2</v>
      </c>
      <c r="G335">
        <f t="shared" si="21"/>
        <v>599.73867505099702</v>
      </c>
      <c r="H335">
        <v>50.0407947594571</v>
      </c>
      <c r="AM335">
        <f t="shared" si="22"/>
        <v>114.8258691338043</v>
      </c>
    </row>
    <row r="336" spans="1:39">
      <c r="A336">
        <v>100200</v>
      </c>
      <c r="B336" s="7">
        <v>598</v>
      </c>
      <c r="C336">
        <v>-0.583165123523399</v>
      </c>
      <c r="D336">
        <f t="shared" si="20"/>
        <v>-1.166330247046798</v>
      </c>
      <c r="E336">
        <v>66.572713000249607</v>
      </c>
      <c r="F336">
        <f t="shared" si="23"/>
        <v>6.4917560972290289E-2</v>
      </c>
      <c r="G336">
        <f t="shared" si="21"/>
        <v>599.15441700224642</v>
      </c>
      <c r="H336">
        <v>50.078735917098797</v>
      </c>
      <c r="AM336">
        <f t="shared" si="22"/>
        <v>114.7022056604026</v>
      </c>
    </row>
    <row r="337" spans="1:39">
      <c r="A337">
        <v>100500</v>
      </c>
      <c r="B337" s="7">
        <v>598</v>
      </c>
      <c r="C337">
        <v>-0.28993848790640397</v>
      </c>
      <c r="D337">
        <f t="shared" si="20"/>
        <v>-0.57987697581280795</v>
      </c>
      <c r="E337">
        <v>66.5075514451337</v>
      </c>
      <c r="F337">
        <f t="shared" si="23"/>
        <v>6.5161555115906822E-2</v>
      </c>
      <c r="G337">
        <f t="shared" si="21"/>
        <v>598.56796300620329</v>
      </c>
      <c r="H337">
        <v>50.1117352976799</v>
      </c>
      <c r="AM337">
        <f t="shared" si="22"/>
        <v>114.57810218334949</v>
      </c>
    </row>
    <row r="338" spans="1:39">
      <c r="A338">
        <v>100800</v>
      </c>
      <c r="B338" s="7">
        <v>598</v>
      </c>
      <c r="C338">
        <v>-9.8188526964666595E-2</v>
      </c>
      <c r="D338">
        <f t="shared" si="20"/>
        <v>-0.19637705392933319</v>
      </c>
      <c r="E338">
        <v>66.4649423246114</v>
      </c>
      <c r="F338">
        <f t="shared" si="23"/>
        <v>4.2609120522300259E-2</v>
      </c>
      <c r="G338">
        <f t="shared" si="21"/>
        <v>598.18448092150265</v>
      </c>
      <c r="H338">
        <v>50.1262042773389</v>
      </c>
      <c r="AM338">
        <f t="shared" si="22"/>
        <v>114.49696438774858</v>
      </c>
    </row>
    <row r="339" spans="1:39">
      <c r="A339">
        <v>101100</v>
      </c>
      <c r="B339" s="7">
        <v>597</v>
      </c>
      <c r="C339">
        <v>-0.36756714561688802</v>
      </c>
      <c r="D339">
        <f t="shared" si="20"/>
        <v>-0.73513429123377605</v>
      </c>
      <c r="E339">
        <v>66.413698615075006</v>
      </c>
      <c r="F339">
        <f t="shared" si="23"/>
        <v>5.1243709536393567E-2</v>
      </c>
      <c r="G339">
        <f t="shared" si="21"/>
        <v>597.72328753567501</v>
      </c>
      <c r="H339">
        <v>50.145187895231402</v>
      </c>
      <c r="AM339">
        <f t="shared" si="22"/>
        <v>114.39939836699291</v>
      </c>
    </row>
    <row r="340" spans="1:39">
      <c r="A340">
        <v>101400</v>
      </c>
      <c r="B340" s="7">
        <v>599</v>
      </c>
      <c r="C340">
        <v>0.65816241662577901</v>
      </c>
      <c r="D340">
        <f t="shared" si="20"/>
        <v>1.316324833251558</v>
      </c>
      <c r="E340">
        <v>66.407972228688706</v>
      </c>
      <c r="F340">
        <f t="shared" si="23"/>
        <v>5.7263863862999642E-3</v>
      </c>
      <c r="G340">
        <f t="shared" si="21"/>
        <v>597.67175005819831</v>
      </c>
      <c r="H340">
        <v>50.130558211316199</v>
      </c>
      <c r="AM340">
        <f t="shared" si="22"/>
        <v>114.38849650511683</v>
      </c>
    </row>
    <row r="341" spans="1:39">
      <c r="A341">
        <v>101700</v>
      </c>
      <c r="B341" s="7">
        <v>599</v>
      </c>
      <c r="C341">
        <v>0.465866439887898</v>
      </c>
      <c r="D341">
        <f t="shared" si="20"/>
        <v>0.931732879775796</v>
      </c>
      <c r="E341">
        <v>66.450708901900299</v>
      </c>
      <c r="F341">
        <f t="shared" si="23"/>
        <v>4.2736673211592802E-2</v>
      </c>
      <c r="G341">
        <f t="shared" si="21"/>
        <v>598.05638011710266</v>
      </c>
      <c r="H341">
        <v>50.087463842764897</v>
      </c>
      <c r="AM341">
        <f t="shared" si="22"/>
        <v>114.46986296647047</v>
      </c>
    </row>
    <row r="342" spans="1:39">
      <c r="A342">
        <v>102000</v>
      </c>
      <c r="B342" s="7">
        <v>598</v>
      </c>
      <c r="C342">
        <v>-6.3642012101990206E-2</v>
      </c>
      <c r="D342">
        <f t="shared" si="20"/>
        <v>-0.12728402420398041</v>
      </c>
      <c r="E342">
        <v>66.4572687805653</v>
      </c>
      <c r="F342">
        <f t="shared" si="23"/>
        <v>6.5598786650014063E-3</v>
      </c>
      <c r="G342">
        <f t="shared" si="21"/>
        <v>598.1154190250877</v>
      </c>
      <c r="H342">
        <v>50.073540900112398</v>
      </c>
      <c r="AM342">
        <f t="shared" si="22"/>
        <v>114.48235328194305</v>
      </c>
    </row>
    <row r="343" spans="1:39">
      <c r="A343">
        <v>102300</v>
      </c>
      <c r="B343" s="7">
        <v>597</v>
      </c>
      <c r="C343">
        <v>-0.38081015968098603</v>
      </c>
      <c r="D343">
        <f t="shared" si="20"/>
        <v>-0.76162031936197205</v>
      </c>
      <c r="E343">
        <v>66.416641368072206</v>
      </c>
      <c r="F343">
        <f t="shared" si="23"/>
        <v>4.0627412493094539E-2</v>
      </c>
      <c r="G343">
        <f t="shared" si="21"/>
        <v>597.74977231264984</v>
      </c>
      <c r="H343">
        <v>50.091854662171201</v>
      </c>
      <c r="AM343">
        <f t="shared" si="22"/>
        <v>114.40500083804081</v>
      </c>
    </row>
    <row r="344" spans="1:39">
      <c r="A344">
        <v>102600</v>
      </c>
      <c r="B344" s="7">
        <v>598</v>
      </c>
      <c r="C344">
        <v>0.22653321676993701</v>
      </c>
      <c r="D344">
        <f t="shared" si="20"/>
        <v>0.45306643353987403</v>
      </c>
      <c r="E344">
        <v>66.392782184772798</v>
      </c>
      <c r="F344">
        <f t="shared" si="23"/>
        <v>2.3859183299407505E-2</v>
      </c>
      <c r="G344">
        <f t="shared" si="21"/>
        <v>597.53503966295523</v>
      </c>
      <c r="H344">
        <v>50.095883917858103</v>
      </c>
      <c r="AM344">
        <f t="shared" si="22"/>
        <v>114.35957871496012</v>
      </c>
    </row>
    <row r="345" spans="1:39">
      <c r="A345">
        <v>102900</v>
      </c>
      <c r="B345" s="7">
        <v>596</v>
      </c>
      <c r="C345">
        <v>-0.58777664713159405</v>
      </c>
      <c r="D345">
        <f t="shared" si="20"/>
        <v>-1.1755532942631881</v>
      </c>
      <c r="E345">
        <v>66.351528591322094</v>
      </c>
      <c r="F345">
        <f t="shared" si="23"/>
        <v>4.1253593450704784E-2</v>
      </c>
      <c r="G345">
        <f t="shared" si="21"/>
        <v>597.16375732189886</v>
      </c>
      <c r="H345">
        <v>50.112569870994797</v>
      </c>
      <c r="AM345">
        <f t="shared" si="22"/>
        <v>114.28104969120045</v>
      </c>
    </row>
    <row r="346" spans="1:39">
      <c r="A346">
        <v>103200</v>
      </c>
      <c r="B346" s="7">
        <v>596</v>
      </c>
      <c r="C346">
        <v>-0.27099888344084799</v>
      </c>
      <c r="D346">
        <f t="shared" si="20"/>
        <v>-0.54199776688169599</v>
      </c>
      <c r="E346">
        <v>66.281130593943701</v>
      </c>
      <c r="F346">
        <f t="shared" si="23"/>
        <v>7.0397997378393029E-2</v>
      </c>
      <c r="G346">
        <f t="shared" si="21"/>
        <v>596.53017534549326</v>
      </c>
      <c r="H346">
        <v>50.1449374308175</v>
      </c>
      <c r="AM346">
        <f t="shared" si="22"/>
        <v>114.14706529691007</v>
      </c>
    </row>
    <row r="347" spans="1:39">
      <c r="A347">
        <v>103500</v>
      </c>
      <c r="B347" s="7">
        <v>597</v>
      </c>
      <c r="C347">
        <v>0.32414029107588399</v>
      </c>
      <c r="D347">
        <f t="shared" si="20"/>
        <v>0.64828058215176798</v>
      </c>
      <c r="E347">
        <v>66.259986773830093</v>
      </c>
      <c r="F347">
        <f t="shared" si="23"/>
        <v>2.1143820113607603E-2</v>
      </c>
      <c r="G347">
        <f t="shared" si="21"/>
        <v>596.33988096447081</v>
      </c>
      <c r="H347">
        <v>50.1409362720701</v>
      </c>
      <c r="AM347">
        <f t="shared" si="22"/>
        <v>114.1068291602099</v>
      </c>
    </row>
    <row r="348" spans="1:39">
      <c r="A348">
        <v>103800</v>
      </c>
      <c r="B348" s="7">
        <v>597</v>
      </c>
      <c r="C348">
        <v>0.27788232177257599</v>
      </c>
      <c r="D348">
        <f t="shared" si="20"/>
        <v>0.55576464354515198</v>
      </c>
      <c r="E348">
        <v>66.270268950504303</v>
      </c>
      <c r="F348">
        <f t="shared" si="23"/>
        <v>1.0282176674209609E-2</v>
      </c>
      <c r="G348">
        <f t="shared" si="21"/>
        <v>596.43242055453868</v>
      </c>
      <c r="H348">
        <v>50.117672135085598</v>
      </c>
      <c r="AM348">
        <f t="shared" si="22"/>
        <v>114.1263955469005</v>
      </c>
    </row>
    <row r="349" spans="1:39">
      <c r="A349">
        <v>104100</v>
      </c>
      <c r="B349" s="7">
        <v>599</v>
      </c>
      <c r="C349">
        <v>1.0164314085853501</v>
      </c>
      <c r="D349">
        <f t="shared" si="20"/>
        <v>2.0328628171707002</v>
      </c>
      <c r="E349">
        <v>66.3283605996956</v>
      </c>
      <c r="F349">
        <f t="shared" si="23"/>
        <v>5.8091649191297279E-2</v>
      </c>
      <c r="G349">
        <f t="shared" si="21"/>
        <v>596.95524539726034</v>
      </c>
      <c r="H349">
        <v>50.064934726734897</v>
      </c>
      <c r="AM349">
        <f t="shared" si="22"/>
        <v>114.23695220665792</v>
      </c>
    </row>
    <row r="350" spans="1:39">
      <c r="A350">
        <v>104400</v>
      </c>
      <c r="B350" s="7">
        <v>599</v>
      </c>
      <c r="C350">
        <v>0.63283669563413703</v>
      </c>
      <c r="D350">
        <f t="shared" si="20"/>
        <v>1.2656733912682741</v>
      </c>
      <c r="E350">
        <v>66.413606135019805</v>
      </c>
      <c r="F350">
        <f t="shared" si="23"/>
        <v>8.524553532420498E-2</v>
      </c>
      <c r="G350">
        <f t="shared" si="21"/>
        <v>597.72245521517823</v>
      </c>
      <c r="H350">
        <v>50.002032254271697</v>
      </c>
      <c r="AM350">
        <f t="shared" si="22"/>
        <v>114.39922230246539</v>
      </c>
    </row>
    <row r="351" spans="1:39">
      <c r="A351">
        <v>104700</v>
      </c>
      <c r="B351" s="7">
        <v>599</v>
      </c>
      <c r="C351">
        <v>0.36973996377310703</v>
      </c>
      <c r="D351">
        <f t="shared" si="20"/>
        <v>0.73947992754621406</v>
      </c>
      <c r="E351">
        <v>66.4720693750008</v>
      </c>
      <c r="F351">
        <f t="shared" si="23"/>
        <v>5.8463239980994786E-2</v>
      </c>
      <c r="G351">
        <f t="shared" si="21"/>
        <v>598.24862437500724</v>
      </c>
      <c r="H351">
        <v>49.963896960648903</v>
      </c>
      <c r="AM351">
        <f t="shared" si="22"/>
        <v>114.51053522983771</v>
      </c>
    </row>
    <row r="352" spans="1:39">
      <c r="A352">
        <v>105000</v>
      </c>
      <c r="B352" s="7">
        <v>599</v>
      </c>
      <c r="C352">
        <v>0.192479359211392</v>
      </c>
      <c r="D352">
        <f t="shared" si="20"/>
        <v>0.38495871842278401</v>
      </c>
      <c r="E352">
        <v>66.511458795761598</v>
      </c>
      <c r="F352">
        <f t="shared" si="23"/>
        <v>3.9389420760798544E-2</v>
      </c>
      <c r="G352">
        <f t="shared" si="21"/>
        <v>598.60312916185444</v>
      </c>
      <c r="H352">
        <v>49.942608965909002</v>
      </c>
      <c r="AM352">
        <f t="shared" si="22"/>
        <v>114.58554323027207</v>
      </c>
    </row>
    <row r="353" spans="1:39">
      <c r="A353">
        <v>105300</v>
      </c>
      <c r="B353" s="7">
        <v>601</v>
      </c>
      <c r="C353">
        <v>0.85631788342849702</v>
      </c>
      <c r="D353">
        <f t="shared" si="20"/>
        <v>1.712635766856994</v>
      </c>
      <c r="E353">
        <v>66.586151975118696</v>
      </c>
      <c r="F353">
        <f t="shared" si="23"/>
        <v>7.4693179357097961E-2</v>
      </c>
      <c r="G353">
        <f t="shared" si="21"/>
        <v>599.27536777606826</v>
      </c>
      <c r="H353">
        <v>49.8996663588077</v>
      </c>
      <c r="AM353">
        <f t="shared" si="22"/>
        <v>114.72780395683253</v>
      </c>
    </row>
    <row r="354" spans="1:39">
      <c r="A354">
        <v>105600</v>
      </c>
      <c r="B354" s="7">
        <v>599</v>
      </c>
      <c r="C354">
        <v>-0.34506819568201702</v>
      </c>
      <c r="D354">
        <f t="shared" si="20"/>
        <v>-0.69013639136403404</v>
      </c>
      <c r="E354">
        <v>66.630914484299296</v>
      </c>
      <c r="F354">
        <f t="shared" si="23"/>
        <v>4.4762509180600318E-2</v>
      </c>
      <c r="G354">
        <f t="shared" si="21"/>
        <v>599.67823035869367</v>
      </c>
      <c r="H354">
        <v>49.883674537573597</v>
      </c>
      <c r="AM354">
        <f t="shared" si="22"/>
        <v>114.81307432763595</v>
      </c>
    </row>
    <row r="355" spans="1:39">
      <c r="A355">
        <v>105900</v>
      </c>
      <c r="B355" s="7">
        <v>597</v>
      </c>
      <c r="C355">
        <v>-1.0552566308935301</v>
      </c>
      <c r="D355">
        <f t="shared" si="20"/>
        <v>-2.1105132617870601</v>
      </c>
      <c r="E355">
        <v>66.566514552231993</v>
      </c>
      <c r="F355">
        <f t="shared" si="23"/>
        <v>6.4399932067303212E-2</v>
      </c>
      <c r="G355">
        <f t="shared" si="21"/>
        <v>599.09863097008792</v>
      </c>
      <c r="H355">
        <v>49.9404291292553</v>
      </c>
      <c r="AM355">
        <f t="shared" si="22"/>
        <v>114.69039933384836</v>
      </c>
    </row>
    <row r="356" spans="1:39">
      <c r="A356">
        <v>106200</v>
      </c>
      <c r="B356" s="7">
        <v>644</v>
      </c>
      <c r="C356">
        <v>17.691555002716399</v>
      </c>
      <c r="D356">
        <f t="shared" si="20"/>
        <v>35.383110005432798</v>
      </c>
      <c r="E356">
        <v>67.622577488211306</v>
      </c>
      <c r="F356">
        <f t="shared" si="23"/>
        <v>1.0560629359793126</v>
      </c>
      <c r="G356">
        <f t="shared" si="21"/>
        <v>608.60319739390172</v>
      </c>
      <c r="H356">
        <v>49.230852127057702</v>
      </c>
      <c r="AM356">
        <f t="shared" si="22"/>
        <v>116.70514914426933</v>
      </c>
    </row>
    <row r="357" spans="1:39">
      <c r="A357">
        <v>106500</v>
      </c>
      <c r="B357" s="7">
        <v>679</v>
      </c>
      <c r="C357">
        <v>23.561248004120898</v>
      </c>
      <c r="D357">
        <f t="shared" si="20"/>
        <v>47.122496008241797</v>
      </c>
      <c r="E357">
        <v>70.206997079556501</v>
      </c>
      <c r="F357">
        <f t="shared" si="23"/>
        <v>2.5844195913451955</v>
      </c>
      <c r="G357">
        <f t="shared" si="21"/>
        <v>631.86297371600847</v>
      </c>
      <c r="H357">
        <v>47.6005775726777</v>
      </c>
      <c r="AM357">
        <f t="shared" si="22"/>
        <v>121.66320263667541</v>
      </c>
    </row>
    <row r="358" spans="1:39">
      <c r="A358">
        <v>106800</v>
      </c>
      <c r="B358" s="7">
        <v>654</v>
      </c>
      <c r="C358">
        <v>2.5948264601778601</v>
      </c>
      <c r="D358">
        <f t="shared" si="20"/>
        <v>5.1896529203557202</v>
      </c>
      <c r="E358">
        <v>72.088533526531094</v>
      </c>
      <c r="F358">
        <f t="shared" si="23"/>
        <v>1.881536446974593</v>
      </c>
      <c r="G358">
        <f t="shared" si="21"/>
        <v>648.79680173877989</v>
      </c>
      <c r="H358">
        <v>46.646805148469902</v>
      </c>
      <c r="AM358">
        <f t="shared" si="22"/>
        <v>125.2973910993648</v>
      </c>
    </row>
    <row r="359" spans="1:39">
      <c r="A359">
        <v>107100</v>
      </c>
      <c r="B359" s="7">
        <v>655</v>
      </c>
      <c r="C359">
        <v>-0.13731748763323301</v>
      </c>
      <c r="D359">
        <f t="shared" si="20"/>
        <v>-0.27463497526646602</v>
      </c>
      <c r="E359">
        <v>72.806661736455894</v>
      </c>
      <c r="F359">
        <f t="shared" si="23"/>
        <v>0.71812820992479942</v>
      </c>
      <c r="G359">
        <f t="shared" si="21"/>
        <v>655.25995562810306</v>
      </c>
      <c r="H359">
        <v>46.559912137520399</v>
      </c>
      <c r="AM359">
        <f t="shared" si="22"/>
        <v>126.68991573788897</v>
      </c>
    </row>
    <row r="360" spans="1:39">
      <c r="A360">
        <v>107400</v>
      </c>
      <c r="B360" s="7">
        <v>656</v>
      </c>
      <c r="C360">
        <v>-1.8027629865005801</v>
      </c>
      <c r="D360">
        <f t="shared" si="20"/>
        <v>-3.6055259730011602</v>
      </c>
      <c r="E360">
        <v>73.287846367502297</v>
      </c>
      <c r="F360">
        <f t="shared" si="23"/>
        <v>0.48118463104640341</v>
      </c>
      <c r="G360">
        <f t="shared" si="21"/>
        <v>659.59061730752069</v>
      </c>
      <c r="H360">
        <v>46.640661304380899</v>
      </c>
      <c r="AM360">
        <f t="shared" si="22"/>
        <v>127.62467003874804</v>
      </c>
    </row>
    <row r="361" spans="1:39">
      <c r="A361">
        <v>107700</v>
      </c>
      <c r="B361" s="7">
        <v>655</v>
      </c>
      <c r="C361">
        <v>-3.52751063741702</v>
      </c>
      <c r="D361">
        <f t="shared" si="20"/>
        <v>-7.05502127483404</v>
      </c>
      <c r="E361">
        <v>73.560004369688897</v>
      </c>
      <c r="F361">
        <f t="shared" si="23"/>
        <v>0.27215800218660036</v>
      </c>
      <c r="G361">
        <f t="shared" si="21"/>
        <v>662.04003932720002</v>
      </c>
      <c r="H361">
        <v>46.853375326586601</v>
      </c>
      <c r="AM361">
        <f t="shared" si="22"/>
        <v>128.15396662343628</v>
      </c>
    </row>
    <row r="362" spans="1:39">
      <c r="A362">
        <v>108000</v>
      </c>
      <c r="B362" s="7">
        <v>656</v>
      </c>
      <c r="C362">
        <v>-3.6346130984465699</v>
      </c>
      <c r="D362">
        <f t="shared" si="20"/>
        <v>-7.2692261968931398</v>
      </c>
      <c r="E362">
        <v>73.694901839114607</v>
      </c>
      <c r="F362">
        <f t="shared" si="23"/>
        <v>0.13489746942570946</v>
      </c>
      <c r="G362">
        <f t="shared" si="21"/>
        <v>663.25411655203152</v>
      </c>
      <c r="H362">
        <v>47.132214767384902</v>
      </c>
      <c r="AM362">
        <f t="shared" si="22"/>
        <v>128.4164776423205</v>
      </c>
    </row>
    <row r="363" spans="1:39">
      <c r="A363">
        <v>108300</v>
      </c>
      <c r="B363" s="7">
        <v>655</v>
      </c>
      <c r="C363">
        <v>-4.3152842521930204</v>
      </c>
      <c r="D363">
        <f t="shared" si="20"/>
        <v>-8.6305685043860407</v>
      </c>
      <c r="E363">
        <v>73.735055290666594</v>
      </c>
      <c r="F363">
        <f t="shared" si="23"/>
        <v>4.0153451551987018E-2</v>
      </c>
      <c r="G363">
        <f t="shared" si="21"/>
        <v>663.6154976159994</v>
      </c>
      <c r="H363">
        <v>47.443406652236703</v>
      </c>
      <c r="AM363">
        <f t="shared" si="22"/>
        <v>128.49463697665675</v>
      </c>
    </row>
    <row r="364" spans="1:39">
      <c r="A364">
        <v>108600</v>
      </c>
      <c r="B364" s="7">
        <v>656</v>
      </c>
      <c r="C364">
        <v>-3.7418802608614099</v>
      </c>
      <c r="D364">
        <f t="shared" si="20"/>
        <v>-7.4837605217228198</v>
      </c>
      <c r="E364">
        <v>73.718737318520596</v>
      </c>
      <c r="F364">
        <f t="shared" si="23"/>
        <v>1.6317972145998283E-2</v>
      </c>
      <c r="G364">
        <f t="shared" si="21"/>
        <v>663.46863586668542</v>
      </c>
      <c r="H364">
        <v>47.754840024166498</v>
      </c>
      <c r="AM364">
        <f t="shared" si="22"/>
        <v>128.46287264595617</v>
      </c>
    </row>
    <row r="365" spans="1:39">
      <c r="A365">
        <v>108900</v>
      </c>
      <c r="B365" s="7">
        <v>655</v>
      </c>
      <c r="C365">
        <v>-3.9976070441701199</v>
      </c>
      <c r="D365">
        <f t="shared" si="20"/>
        <v>-7.9952140883402398</v>
      </c>
      <c r="E365">
        <v>73.664463841126405</v>
      </c>
      <c r="F365">
        <f t="shared" si="23"/>
        <v>5.4273477394190195E-2</v>
      </c>
      <c r="G365">
        <f t="shared" si="21"/>
        <v>662.98017457013771</v>
      </c>
      <c r="H365">
        <v>48.056479337896498</v>
      </c>
      <c r="AM365">
        <f t="shared" si="22"/>
        <v>128.35723587713497</v>
      </c>
    </row>
    <row r="366" spans="1:39">
      <c r="A366">
        <v>109200</v>
      </c>
      <c r="B366" s="7">
        <v>656</v>
      </c>
      <c r="C366">
        <v>-3.1769167163867098</v>
      </c>
      <c r="D366">
        <f t="shared" si="20"/>
        <v>-6.3538334327734196</v>
      </c>
      <c r="E366">
        <v>73.5931963836656</v>
      </c>
      <c r="F366">
        <f t="shared" si="23"/>
        <v>7.1267457460805872E-2</v>
      </c>
      <c r="G366">
        <f t="shared" si="21"/>
        <v>662.3387674529904</v>
      </c>
      <c r="H366">
        <v>48.332805777333299</v>
      </c>
      <c r="AM366">
        <f t="shared" si="22"/>
        <v>128.2185485438504</v>
      </c>
    </row>
    <row r="367" spans="1:39">
      <c r="A367">
        <v>109500</v>
      </c>
      <c r="B367" s="7">
        <v>657</v>
      </c>
      <c r="C367">
        <v>-2.5188583505261</v>
      </c>
      <c r="D367">
        <f t="shared" si="20"/>
        <v>-5.0377167010521999</v>
      </c>
      <c r="E367">
        <v>73.558074150765705</v>
      </c>
      <c r="F367">
        <f t="shared" si="23"/>
        <v>3.5122232899894357E-2</v>
      </c>
      <c r="G367">
        <f t="shared" si="21"/>
        <v>662.02266735689136</v>
      </c>
      <c r="H367">
        <v>48.552168093368699</v>
      </c>
      <c r="AM367">
        <f t="shared" si="22"/>
        <v>128.15021118201341</v>
      </c>
    </row>
    <row r="368" spans="1:39">
      <c r="A368">
        <v>109800</v>
      </c>
      <c r="B368" s="7">
        <v>656</v>
      </c>
      <c r="C368">
        <v>-2.78060208951129</v>
      </c>
      <c r="D368">
        <f t="shared" si="20"/>
        <v>-5.5612041790225799</v>
      </c>
      <c r="E368">
        <v>73.505137980648399</v>
      </c>
      <c r="F368">
        <f t="shared" si="23"/>
        <v>5.2936170117305892E-2</v>
      </c>
      <c r="G368">
        <f t="shared" si="21"/>
        <v>661.54624182583564</v>
      </c>
      <c r="H368">
        <v>48.758985343060303</v>
      </c>
      <c r="AM368">
        <f t="shared" si="22"/>
        <v>128.04722685804032</v>
      </c>
    </row>
    <row r="369" spans="1:39">
      <c r="A369">
        <v>110100</v>
      </c>
      <c r="B369" s="7">
        <v>655</v>
      </c>
      <c r="C369">
        <v>-2.8094178307973201</v>
      </c>
      <c r="D369">
        <f t="shared" si="20"/>
        <v>-5.6188356615946402</v>
      </c>
      <c r="E369">
        <v>73.400435618860996</v>
      </c>
      <c r="F369">
        <f t="shared" si="23"/>
        <v>0.10470236178740322</v>
      </c>
      <c r="G369">
        <f t="shared" si="21"/>
        <v>660.60392056974899</v>
      </c>
      <c r="H369">
        <v>48.976359484695401</v>
      </c>
      <c r="AM369">
        <f t="shared" si="22"/>
        <v>127.84358260588148</v>
      </c>
    </row>
    <row r="370" spans="1:39">
      <c r="A370">
        <v>110400</v>
      </c>
      <c r="B370" s="7">
        <v>654</v>
      </c>
      <c r="C370">
        <v>-2.69281982776408</v>
      </c>
      <c r="D370">
        <f t="shared" si="20"/>
        <v>-5.38563965552816</v>
      </c>
      <c r="E370">
        <v>73.263421118490299</v>
      </c>
      <c r="F370">
        <f t="shared" si="23"/>
        <v>0.13701450037069662</v>
      </c>
      <c r="G370">
        <f t="shared" si="21"/>
        <v>659.37079006641272</v>
      </c>
      <c r="H370">
        <v>49.189858487800699</v>
      </c>
      <c r="AM370">
        <f t="shared" si="22"/>
        <v>127.57718866750784</v>
      </c>
    </row>
    <row r="371" spans="1:39">
      <c r="A371">
        <v>110700</v>
      </c>
      <c r="B371" s="7">
        <v>655</v>
      </c>
      <c r="C371">
        <v>-1.70445628919521</v>
      </c>
      <c r="D371">
        <f t="shared" si="20"/>
        <v>-3.4089125783904199</v>
      </c>
      <c r="E371">
        <v>73.154894741922206</v>
      </c>
      <c r="F371">
        <f t="shared" si="23"/>
        <v>0.1085263765680935</v>
      </c>
      <c r="G371">
        <f t="shared" si="21"/>
        <v>658.3940526772999</v>
      </c>
      <c r="H371">
        <v>49.3576971390127</v>
      </c>
      <c r="AM371">
        <f t="shared" si="22"/>
        <v>127.36626142128691</v>
      </c>
    </row>
    <row r="372" spans="1:39">
      <c r="A372">
        <v>111000</v>
      </c>
      <c r="B372" s="7">
        <v>656</v>
      </c>
      <c r="C372">
        <v>-1.01371819979664</v>
      </c>
      <c r="D372">
        <f t="shared" si="20"/>
        <v>-2.02743639959328</v>
      </c>
      <c r="E372">
        <v>73.112511018912997</v>
      </c>
      <c r="F372">
        <f t="shared" si="23"/>
        <v>4.2383723009209007E-2</v>
      </c>
      <c r="G372">
        <f t="shared" si="21"/>
        <v>658.01259917021696</v>
      </c>
      <c r="H372">
        <v>49.461204158960399</v>
      </c>
      <c r="AM372">
        <f t="shared" si="22"/>
        <v>127.28390492661113</v>
      </c>
    </row>
    <row r="373" spans="1:39">
      <c r="A373">
        <v>111300</v>
      </c>
      <c r="B373" s="7">
        <v>656</v>
      </c>
      <c r="C373">
        <v>-0.93337112940744005</v>
      </c>
      <c r="D373">
        <f t="shared" si="20"/>
        <v>-1.8667422588148801</v>
      </c>
      <c r="E373">
        <v>73.094660489212899</v>
      </c>
      <c r="F373">
        <f t="shared" si="23"/>
        <v>1.785052970009815E-2</v>
      </c>
      <c r="G373">
        <f t="shared" si="21"/>
        <v>657.85194440291605</v>
      </c>
      <c r="H373">
        <v>49.5366472309884</v>
      </c>
      <c r="AM373">
        <f t="shared" si="22"/>
        <v>127.24922241934721</v>
      </c>
    </row>
    <row r="374" spans="1:39">
      <c r="A374">
        <v>111600</v>
      </c>
      <c r="B374" s="7">
        <v>655</v>
      </c>
      <c r="C374">
        <v>-1.2329658158669199</v>
      </c>
      <c r="D374">
        <f t="shared" si="20"/>
        <v>-2.4659316317338398</v>
      </c>
      <c r="E374">
        <v>73.050131486754495</v>
      </c>
      <c r="F374">
        <f t="shared" si="23"/>
        <v>4.4529002458403966E-2</v>
      </c>
      <c r="G374">
        <f t="shared" si="21"/>
        <v>657.45118338079044</v>
      </c>
      <c r="H374">
        <v>49.621800714228101</v>
      </c>
      <c r="AM374">
        <f t="shared" si="22"/>
        <v>127.16271336490793</v>
      </c>
    </row>
    <row r="375" spans="1:39">
      <c r="A375">
        <v>111900</v>
      </c>
      <c r="B375" s="7">
        <v>656</v>
      </c>
      <c r="C375">
        <v>-0.57129109107361897</v>
      </c>
      <c r="D375">
        <f t="shared" si="20"/>
        <v>-1.1425821821472379</v>
      </c>
      <c r="E375">
        <v>73.014199047507105</v>
      </c>
      <c r="F375">
        <f t="shared" si="23"/>
        <v>3.5932439247389425E-2</v>
      </c>
      <c r="G375">
        <f t="shared" si="21"/>
        <v>657.12779142756392</v>
      </c>
      <c r="H375">
        <v>49.689876247514903</v>
      </c>
      <c r="AM375">
        <f t="shared" si="22"/>
        <v>127.09291380348962</v>
      </c>
    </row>
    <row r="376" spans="1:39">
      <c r="A376">
        <v>112200</v>
      </c>
      <c r="B376" s="7">
        <v>655</v>
      </c>
      <c r="C376">
        <v>-0.92355894487261403</v>
      </c>
      <c r="D376">
        <f t="shared" si="20"/>
        <v>-1.8471178897452281</v>
      </c>
      <c r="E376">
        <v>72.981378022713599</v>
      </c>
      <c r="F376">
        <f t="shared" si="23"/>
        <v>3.2821024793506126E-2</v>
      </c>
      <c r="G376">
        <f t="shared" si="21"/>
        <v>656.83240220442235</v>
      </c>
      <c r="H376">
        <v>49.749089398901603</v>
      </c>
      <c r="AM376">
        <f t="shared" si="22"/>
        <v>127.02916483302506</v>
      </c>
    </row>
    <row r="377" spans="1:39">
      <c r="A377">
        <v>112500</v>
      </c>
      <c r="B377" s="7">
        <v>656</v>
      </c>
      <c r="C377">
        <v>-0.30921558943702598</v>
      </c>
      <c r="D377">
        <f t="shared" si="20"/>
        <v>-0.61843117887405197</v>
      </c>
      <c r="E377">
        <v>72.955963115304698</v>
      </c>
      <c r="F377">
        <f t="shared" si="23"/>
        <v>2.5414907408901399E-2</v>
      </c>
      <c r="G377">
        <f t="shared" si="21"/>
        <v>656.6036680377423</v>
      </c>
      <c r="H377">
        <v>49.795096341665399</v>
      </c>
      <c r="AM377">
        <f t="shared" si="22"/>
        <v>126.97980524936898</v>
      </c>
    </row>
    <row r="378" spans="1:39">
      <c r="A378">
        <v>112800</v>
      </c>
      <c r="B378" s="7">
        <v>656</v>
      </c>
      <c r="C378">
        <v>-0.30959464952848398</v>
      </c>
      <c r="D378">
        <f t="shared" si="20"/>
        <v>-0.61918929905696796</v>
      </c>
      <c r="E378">
        <v>72.956050779182405</v>
      </c>
      <c r="F378">
        <f t="shared" si="23"/>
        <v>8.7663877707200299E-5</v>
      </c>
      <c r="G378">
        <f t="shared" si="21"/>
        <v>656.60445701264166</v>
      </c>
      <c r="H378">
        <v>49.819153486993102</v>
      </c>
      <c r="AM378">
        <f t="shared" si="22"/>
        <v>126.97997549934911</v>
      </c>
    </row>
    <row r="379" spans="1:39">
      <c r="A379">
        <v>113100</v>
      </c>
      <c r="B379" s="7">
        <v>655</v>
      </c>
      <c r="C379">
        <v>-0.68865469911153598</v>
      </c>
      <c r="D379">
        <f t="shared" si="20"/>
        <v>-1.377309398223072</v>
      </c>
      <c r="E379">
        <v>72.929179815210802</v>
      </c>
      <c r="F379">
        <f t="shared" si="23"/>
        <v>2.6870963971603601E-2</v>
      </c>
      <c r="G379">
        <f t="shared" si="21"/>
        <v>656.36261833689719</v>
      </c>
      <c r="H379">
        <v>49.859148560887803</v>
      </c>
      <c r="AM379">
        <f t="shared" si="22"/>
        <v>126.92779212925731</v>
      </c>
    </row>
    <row r="380" spans="1:39">
      <c r="A380">
        <v>113400</v>
      </c>
      <c r="B380" s="7">
        <v>654</v>
      </c>
      <c r="C380">
        <v>-0.88911828515842894</v>
      </c>
      <c r="D380">
        <f t="shared" si="20"/>
        <v>-1.7782365703168579</v>
      </c>
      <c r="E380">
        <v>72.862619697000497</v>
      </c>
      <c r="F380">
        <f t="shared" si="23"/>
        <v>6.6560118210304609E-2</v>
      </c>
      <c r="G380">
        <f t="shared" si="21"/>
        <v>655.76357727300444</v>
      </c>
      <c r="H380">
        <v>49.921113791811003</v>
      </c>
      <c r="AM380">
        <f t="shared" si="22"/>
        <v>126.79855067029108</v>
      </c>
    </row>
    <row r="381" spans="1:39">
      <c r="A381">
        <v>113700</v>
      </c>
      <c r="B381" s="7">
        <v>655</v>
      </c>
      <c r="C381">
        <v>-0.18283629602333201</v>
      </c>
      <c r="D381">
        <f t="shared" si="20"/>
        <v>-0.36567259204666402</v>
      </c>
      <c r="E381">
        <v>72.816774798095395</v>
      </c>
      <c r="F381">
        <f t="shared" si="23"/>
        <v>4.5844898905102127E-2</v>
      </c>
      <c r="G381">
        <f t="shared" si="21"/>
        <v>655.35097318285852</v>
      </c>
      <c r="H381">
        <v>49.960577685710597</v>
      </c>
      <c r="AM381">
        <f t="shared" si="22"/>
        <v>126.70954754513188</v>
      </c>
    </row>
    <row r="382" spans="1:39">
      <c r="A382">
        <v>114000</v>
      </c>
      <c r="B382" s="7">
        <v>657</v>
      </c>
      <c r="C382">
        <v>0.65427555026344697</v>
      </c>
      <c r="D382">
        <f t="shared" si="20"/>
        <v>1.3085511005268939</v>
      </c>
      <c r="E382">
        <v>72.852967107883899</v>
      </c>
      <c r="F382">
        <f t="shared" si="23"/>
        <v>3.6192309788503962E-2</v>
      </c>
      <c r="G382">
        <f t="shared" si="21"/>
        <v>655.67670397095503</v>
      </c>
      <c r="H382">
        <v>49.939621239274601</v>
      </c>
      <c r="AM382">
        <f t="shared" si="22"/>
        <v>126.77981014613395</v>
      </c>
    </row>
    <row r="383" spans="1:39">
      <c r="A383">
        <v>114300</v>
      </c>
      <c r="B383" s="7">
        <v>657</v>
      </c>
      <c r="C383">
        <v>0.35132637748965501</v>
      </c>
      <c r="D383">
        <f t="shared" si="20"/>
        <v>0.70265275497931001</v>
      </c>
      <c r="E383">
        <v>72.920292451326802</v>
      </c>
      <c r="F383">
        <f t="shared" si="23"/>
        <v>6.7325343442902863E-2</v>
      </c>
      <c r="G383">
        <f t="shared" si="21"/>
        <v>656.28263206194117</v>
      </c>
      <c r="H383">
        <v>49.901463843969701</v>
      </c>
      <c r="AM383">
        <f t="shared" si="22"/>
        <v>126.91053381185802</v>
      </c>
    </row>
    <row r="384" spans="1:39">
      <c r="A384">
        <v>114600</v>
      </c>
      <c r="B384" s="7">
        <v>658</v>
      </c>
      <c r="C384">
        <v>0.54153260224648903</v>
      </c>
      <c r="D384">
        <f t="shared" si="20"/>
        <v>1.0830652044929781</v>
      </c>
      <c r="E384">
        <v>72.989128629850697</v>
      </c>
      <c r="F384">
        <f t="shared" si="23"/>
        <v>6.8836178523895342E-2</v>
      </c>
      <c r="G384">
        <f t="shared" si="21"/>
        <v>656.90215766865629</v>
      </c>
      <c r="H384">
        <v>49.8661521629435</v>
      </c>
      <c r="AM384">
        <f t="shared" si="22"/>
        <v>127.04421843289732</v>
      </c>
    </row>
    <row r="385" spans="1:39">
      <c r="A385">
        <v>114900</v>
      </c>
      <c r="B385" s="7">
        <v>656</v>
      </c>
      <c r="C385">
        <v>-0.54789435320233804</v>
      </c>
      <c r="D385">
        <f t="shared" si="20"/>
        <v>-1.0957887064046761</v>
      </c>
      <c r="E385">
        <v>73.009010255269104</v>
      </c>
      <c r="F385">
        <f t="shared" si="23"/>
        <v>1.9881625418406657E-2</v>
      </c>
      <c r="G385">
        <f t="shared" si="21"/>
        <v>657.08109229742195</v>
      </c>
      <c r="H385">
        <v>49.869804681376699</v>
      </c>
      <c r="AM385">
        <f t="shared" si="22"/>
        <v>127.08283508330172</v>
      </c>
    </row>
    <row r="386" spans="1:39">
      <c r="A386">
        <v>115200</v>
      </c>
      <c r="B386" s="7">
        <v>656</v>
      </c>
      <c r="C386">
        <v>-0.40554944619211197</v>
      </c>
      <c r="D386">
        <f t="shared" si="20"/>
        <v>-0.81109889238422395</v>
      </c>
      <c r="E386">
        <v>72.977372833503594</v>
      </c>
      <c r="F386">
        <f t="shared" si="23"/>
        <v>3.1637421765509544E-2</v>
      </c>
      <c r="G386">
        <f t="shared" si="21"/>
        <v>656.79635550153239</v>
      </c>
      <c r="H386">
        <v>49.906432132247602</v>
      </c>
      <c r="AM386">
        <f t="shared" si="22"/>
        <v>127.0213859006808</v>
      </c>
    </row>
    <row r="387" spans="1:39">
      <c r="A387">
        <v>115500</v>
      </c>
      <c r="B387" s="7">
        <v>656</v>
      </c>
      <c r="C387">
        <v>-0.29836517412180202</v>
      </c>
      <c r="D387">
        <f t="shared" ref="D387:D450" si="24">$K$3*C387</f>
        <v>-0.59673034824360405</v>
      </c>
      <c r="E387">
        <v>72.953555367430496</v>
      </c>
      <c r="F387">
        <f t="shared" si="23"/>
        <v>2.3817466073097648E-2</v>
      </c>
      <c r="G387">
        <f t="shared" ref="G387:G450" si="25">$J$3*E387</f>
        <v>656.58199830687442</v>
      </c>
      <c r="H387">
        <v>49.933462941812202</v>
      </c>
      <c r="AM387">
        <f t="shared" ref="AM387:AM450" si="26">$AF$28*E387^2+$AG$28*E387+$AH$28</f>
        <v>126.97512923573437</v>
      </c>
    </row>
    <row r="388" spans="1:39">
      <c r="A388">
        <v>115800</v>
      </c>
      <c r="B388" s="7">
        <v>656</v>
      </c>
      <c r="C388">
        <v>-0.21808462413034399</v>
      </c>
      <c r="D388">
        <f t="shared" si="24"/>
        <v>-0.43616924826068798</v>
      </c>
      <c r="E388">
        <v>72.935716189371604</v>
      </c>
      <c r="F388">
        <f t="shared" ref="F388:F451" si="27">ABS(E388-E387)</f>
        <v>1.7839178058892458E-2</v>
      </c>
      <c r="G388">
        <f t="shared" si="25"/>
        <v>656.42144570434448</v>
      </c>
      <c r="H388">
        <v>49.953290030035802</v>
      </c>
      <c r="AM388">
        <f t="shared" si="26"/>
        <v>126.94048536896966</v>
      </c>
    </row>
    <row r="389" spans="1:39">
      <c r="A389">
        <v>116100</v>
      </c>
      <c r="B389" s="7">
        <v>657</v>
      </c>
      <c r="C389">
        <v>0.23534498830220801</v>
      </c>
      <c r="D389">
        <f t="shared" si="24"/>
        <v>0.47068997660441603</v>
      </c>
      <c r="E389">
        <v>72.946061199965101</v>
      </c>
      <c r="F389">
        <f t="shared" si="27"/>
        <v>1.0345010593496795E-2</v>
      </c>
      <c r="G389">
        <f t="shared" si="25"/>
        <v>656.51455079968594</v>
      </c>
      <c r="H389">
        <v>49.951199436034102</v>
      </c>
      <c r="AM389">
        <f t="shared" si="26"/>
        <v>126.96057525892292</v>
      </c>
    </row>
    <row r="390" spans="1:39">
      <c r="A390">
        <v>116400</v>
      </c>
      <c r="B390" s="7">
        <v>655</v>
      </c>
      <c r="C390">
        <v>-0.67737998482181305</v>
      </c>
      <c r="D390">
        <f t="shared" si="24"/>
        <v>-1.3547599696436261</v>
      </c>
      <c r="E390">
        <v>72.926677793055006</v>
      </c>
      <c r="F390">
        <f t="shared" si="27"/>
        <v>1.9383406910094436E-2</v>
      </c>
      <c r="G390">
        <f t="shared" si="25"/>
        <v>656.34010013749503</v>
      </c>
      <c r="H390">
        <v>49.971237234218897</v>
      </c>
      <c r="AM390">
        <f t="shared" si="26"/>
        <v>126.92293342106147</v>
      </c>
    </row>
    <row r="391" spans="1:39">
      <c r="A391">
        <v>116700</v>
      </c>
      <c r="B391" s="7">
        <v>656</v>
      </c>
      <c r="C391">
        <v>-2.6401278453059202E-2</v>
      </c>
      <c r="D391">
        <f t="shared" si="24"/>
        <v>-5.2802556906118403E-2</v>
      </c>
      <c r="E391">
        <v>72.893118702569495</v>
      </c>
      <c r="F391">
        <f t="shared" si="27"/>
        <v>3.3559090485510978E-2</v>
      </c>
      <c r="G391">
        <f t="shared" si="25"/>
        <v>656.03806832312546</v>
      </c>
      <c r="H391">
        <v>49.996565553750003</v>
      </c>
      <c r="AM391">
        <f t="shared" si="26"/>
        <v>126.85776814161018</v>
      </c>
    </row>
    <row r="392" spans="1:39">
      <c r="A392">
        <v>117000</v>
      </c>
      <c r="B392" s="7">
        <v>655</v>
      </c>
      <c r="C392">
        <v>-0.41127043438401401</v>
      </c>
      <c r="D392">
        <f t="shared" si="24"/>
        <v>-0.82254086876802801</v>
      </c>
      <c r="E392">
        <v>72.867542030004401</v>
      </c>
      <c r="F392">
        <f t="shared" si="27"/>
        <v>2.5576672565094327E-2</v>
      </c>
      <c r="G392">
        <f t="shared" si="25"/>
        <v>655.80787827003962</v>
      </c>
      <c r="H392">
        <v>50.014782601397499</v>
      </c>
      <c r="AM392">
        <f t="shared" si="26"/>
        <v>126.80810760104438</v>
      </c>
    </row>
    <row r="393" spans="1:39">
      <c r="A393">
        <v>117300</v>
      </c>
      <c r="B393" s="7">
        <v>654</v>
      </c>
      <c r="C393">
        <v>-0.62858799392217302</v>
      </c>
      <c r="D393">
        <f t="shared" si="24"/>
        <v>-1.257175987844346</v>
      </c>
      <c r="E393">
        <v>72.804727046962796</v>
      </c>
      <c r="F393">
        <f t="shared" si="27"/>
        <v>6.2814983041604933E-2</v>
      </c>
      <c r="G393">
        <f t="shared" si="25"/>
        <v>655.24254342266522</v>
      </c>
      <c r="H393">
        <v>50.055890179417403</v>
      </c>
      <c r="AM393">
        <f t="shared" si="26"/>
        <v>126.6861601232993</v>
      </c>
    </row>
    <row r="394" spans="1:39">
      <c r="A394">
        <v>117600</v>
      </c>
      <c r="B394" s="7">
        <v>653</v>
      </c>
      <c r="C394">
        <v>-0.732147724117576</v>
      </c>
      <c r="D394">
        <f t="shared" si="24"/>
        <v>-1.464295448235152</v>
      </c>
      <c r="E394">
        <v>72.716633545052503</v>
      </c>
      <c r="F394">
        <f t="shared" si="27"/>
        <v>8.8093501910293526E-2</v>
      </c>
      <c r="G394">
        <f t="shared" si="25"/>
        <v>654.44970190547247</v>
      </c>
      <c r="H394">
        <v>50.109113743439202</v>
      </c>
      <c r="AM394">
        <f t="shared" si="26"/>
        <v>126.51517642307478</v>
      </c>
    </row>
    <row r="395" spans="1:39">
      <c r="A395">
        <v>117900</v>
      </c>
      <c r="B395" s="7">
        <v>654</v>
      </c>
      <c r="C395">
        <v>2.6219204906115502E-2</v>
      </c>
      <c r="D395">
        <f t="shared" si="24"/>
        <v>5.2438409812231003E-2</v>
      </c>
      <c r="E395">
        <v>72.659215181215203</v>
      </c>
      <c r="F395">
        <f t="shared" si="27"/>
        <v>5.7418363837300035E-2</v>
      </c>
      <c r="G395">
        <f t="shared" si="25"/>
        <v>653.93293663093687</v>
      </c>
      <c r="H395">
        <v>50.134182088989299</v>
      </c>
      <c r="AM395">
        <f t="shared" si="26"/>
        <v>126.40375558494402</v>
      </c>
    </row>
    <row r="396" spans="1:39">
      <c r="A396">
        <v>118200</v>
      </c>
      <c r="B396" s="7">
        <v>656</v>
      </c>
      <c r="C396">
        <v>0.885083195760346</v>
      </c>
      <c r="D396">
        <f t="shared" si="24"/>
        <v>1.770166391520692</v>
      </c>
      <c r="E396">
        <v>72.6905739579705</v>
      </c>
      <c r="F396">
        <f t="shared" si="27"/>
        <v>3.1358776755297413E-2</v>
      </c>
      <c r="G396">
        <f t="shared" si="25"/>
        <v>654.21516562173451</v>
      </c>
      <c r="H396">
        <v>50.096051216389</v>
      </c>
      <c r="AM396">
        <f t="shared" si="26"/>
        <v>126.46460517613026</v>
      </c>
    </row>
    <row r="397" spans="1:39">
      <c r="A397">
        <v>118500</v>
      </c>
      <c r="B397" s="7">
        <v>653</v>
      </c>
      <c r="C397">
        <v>-0.59595603364316097</v>
      </c>
      <c r="D397">
        <f t="shared" si="24"/>
        <v>-1.1919120672863219</v>
      </c>
      <c r="E397">
        <v>72.6863773810569</v>
      </c>
      <c r="F397">
        <f t="shared" si="27"/>
        <v>4.1965769135998698E-3</v>
      </c>
      <c r="G397">
        <f t="shared" si="25"/>
        <v>654.1773964295121</v>
      </c>
      <c r="H397">
        <v>50.089443658955801</v>
      </c>
      <c r="AM397">
        <f t="shared" si="26"/>
        <v>126.45646166832651</v>
      </c>
    </row>
    <row r="398" spans="1:39">
      <c r="A398">
        <v>118800</v>
      </c>
      <c r="B398" s="7">
        <v>654</v>
      </c>
      <c r="C398">
        <v>9.4812878730759595E-2</v>
      </c>
      <c r="D398">
        <f t="shared" si="24"/>
        <v>0.18962575746151919</v>
      </c>
      <c r="E398">
        <v>72.643973140965798</v>
      </c>
      <c r="F398">
        <f t="shared" si="27"/>
        <v>4.2404240091101997E-2</v>
      </c>
      <c r="G398">
        <f t="shared" si="25"/>
        <v>653.79575826869223</v>
      </c>
      <c r="H398">
        <v>50.1067690519222</v>
      </c>
      <c r="AM398">
        <f t="shared" si="26"/>
        <v>126.3741815111286</v>
      </c>
    </row>
    <row r="399" spans="1:39">
      <c r="A399">
        <v>119100</v>
      </c>
      <c r="B399" s="7">
        <v>653</v>
      </c>
      <c r="C399">
        <v>-0.27133199115587697</v>
      </c>
      <c r="D399">
        <f t="shared" si="24"/>
        <v>-0.54266398231175395</v>
      </c>
      <c r="E399">
        <v>72.614235663237693</v>
      </c>
      <c r="F399">
        <f t="shared" si="27"/>
        <v>2.9737477728104977E-2</v>
      </c>
      <c r="G399">
        <f t="shared" si="25"/>
        <v>653.5281209691392</v>
      </c>
      <c r="H399">
        <v>50.114776033588903</v>
      </c>
      <c r="AM399">
        <f t="shared" si="26"/>
        <v>126.31648590578592</v>
      </c>
    </row>
    <row r="400" spans="1:39">
      <c r="A400">
        <v>119400</v>
      </c>
      <c r="B400" s="7">
        <v>654</v>
      </c>
      <c r="C400">
        <v>0.30311971687366901</v>
      </c>
      <c r="D400">
        <f t="shared" si="24"/>
        <v>0.60623943374733802</v>
      </c>
      <c r="E400">
        <v>72.597685189422805</v>
      </c>
      <c r="F400">
        <f t="shared" si="27"/>
        <v>1.6550473814888278E-2</v>
      </c>
      <c r="G400">
        <f t="shared" si="25"/>
        <v>653.37916670480524</v>
      </c>
      <c r="H400">
        <v>50.111740554213199</v>
      </c>
      <c r="AM400">
        <f t="shared" si="26"/>
        <v>126.28437750069133</v>
      </c>
    </row>
    <row r="401" spans="1:39">
      <c r="A401">
        <v>119700</v>
      </c>
      <c r="B401" s="7">
        <v>654</v>
      </c>
      <c r="C401">
        <v>0.24868209349760101</v>
      </c>
      <c r="D401">
        <f t="shared" si="24"/>
        <v>0.49736418699520202</v>
      </c>
      <c r="E401">
        <v>72.609785232238295</v>
      </c>
      <c r="F401">
        <f t="shared" si="27"/>
        <v>1.2100042815490042E-2</v>
      </c>
      <c r="G401">
        <f t="shared" si="25"/>
        <v>653.48806709014468</v>
      </c>
      <c r="H401">
        <v>50.0904536840508</v>
      </c>
      <c r="AM401">
        <f t="shared" si="26"/>
        <v>126.30785178150559</v>
      </c>
    </row>
    <row r="402" spans="1:39">
      <c r="A402">
        <v>120000</v>
      </c>
      <c r="B402" s="7">
        <v>653</v>
      </c>
      <c r="C402">
        <v>-0.190160572347013</v>
      </c>
      <c r="D402">
        <f t="shared" si="24"/>
        <v>-0.380321144694026</v>
      </c>
      <c r="E402">
        <v>72.596198539709903</v>
      </c>
      <c r="F402">
        <f t="shared" si="27"/>
        <v>1.3586692528392064E-2</v>
      </c>
      <c r="G402">
        <f t="shared" si="25"/>
        <v>653.36578685738914</v>
      </c>
      <c r="H402">
        <v>50.089554174320398</v>
      </c>
      <c r="AM402">
        <f t="shared" si="26"/>
        <v>126.2814934350224</v>
      </c>
    </row>
    <row r="403" spans="1:39">
      <c r="A403">
        <v>120300</v>
      </c>
      <c r="B403" s="7">
        <v>652</v>
      </c>
      <c r="C403">
        <v>-0.45102048683516099</v>
      </c>
      <c r="D403">
        <f t="shared" si="24"/>
        <v>-0.90204097367032199</v>
      </c>
      <c r="E403">
        <v>72.543059148097001</v>
      </c>
      <c r="F403">
        <f t="shared" si="27"/>
        <v>5.3139391612901932E-2</v>
      </c>
      <c r="G403">
        <f t="shared" si="25"/>
        <v>652.88753233287298</v>
      </c>
      <c r="H403">
        <v>50.115301392341003</v>
      </c>
      <c r="AM403">
        <f t="shared" si="26"/>
        <v>126.17841274743697</v>
      </c>
    </row>
    <row r="404" spans="1:39">
      <c r="A404">
        <v>120600</v>
      </c>
      <c r="B404" s="7">
        <v>653</v>
      </c>
      <c r="C404">
        <v>0.19691462623539399</v>
      </c>
      <c r="D404">
        <f t="shared" si="24"/>
        <v>0.39382925247078798</v>
      </c>
      <c r="E404">
        <v>72.510179527584498</v>
      </c>
      <c r="F404">
        <f t="shared" si="27"/>
        <v>3.2879620512503038E-2</v>
      </c>
      <c r="G404">
        <f t="shared" si="25"/>
        <v>652.59161574826044</v>
      </c>
      <c r="H404">
        <v>50.123149387837103</v>
      </c>
      <c r="AM404">
        <f t="shared" si="26"/>
        <v>126.11464057656359</v>
      </c>
    </row>
    <row r="405" spans="1:39">
      <c r="A405">
        <v>120900</v>
      </c>
      <c r="B405" s="7">
        <v>652</v>
      </c>
      <c r="C405">
        <v>-0.200609267099149</v>
      </c>
      <c r="D405">
        <f t="shared" si="24"/>
        <v>-0.401218534198298</v>
      </c>
      <c r="E405">
        <v>72.487415153306998</v>
      </c>
      <c r="F405">
        <f t="shared" si="27"/>
        <v>2.276437427750011E-2</v>
      </c>
      <c r="G405">
        <f t="shared" si="25"/>
        <v>652.38673637976297</v>
      </c>
      <c r="H405">
        <v>50.124536727174402</v>
      </c>
      <c r="AM405">
        <f t="shared" si="26"/>
        <v>126.07049129068344</v>
      </c>
    </row>
    <row r="406" spans="1:39">
      <c r="A406">
        <v>121200</v>
      </c>
      <c r="B406" s="7">
        <v>652</v>
      </c>
      <c r="C406">
        <v>-4.2211047701476302E-2</v>
      </c>
      <c r="D406">
        <f t="shared" si="24"/>
        <v>-8.4422095402952604E-2</v>
      </c>
      <c r="E406">
        <v>72.452213988714405</v>
      </c>
      <c r="F406">
        <f t="shared" si="27"/>
        <v>3.5201164592592704E-2</v>
      </c>
      <c r="G406">
        <f t="shared" si="25"/>
        <v>652.06992589842969</v>
      </c>
      <c r="H406">
        <v>50.133482284575301</v>
      </c>
      <c r="AM406">
        <f t="shared" si="26"/>
        <v>126.0022280290255</v>
      </c>
    </row>
    <row r="407" spans="1:39">
      <c r="A407">
        <v>121500</v>
      </c>
      <c r="B407" s="7">
        <v>654</v>
      </c>
      <c r="C407">
        <v>0.84387532051768999</v>
      </c>
      <c r="D407">
        <f t="shared" si="24"/>
        <v>1.68775064103538</v>
      </c>
      <c r="E407">
        <v>72.477520265125094</v>
      </c>
      <c r="F407">
        <f t="shared" si="27"/>
        <v>2.5306276410688611E-2</v>
      </c>
      <c r="G407">
        <f t="shared" si="25"/>
        <v>652.29768238612587</v>
      </c>
      <c r="H407">
        <v>50.099528763156599</v>
      </c>
      <c r="AM407">
        <f t="shared" si="26"/>
        <v>126.05130206423043</v>
      </c>
    </row>
    <row r="408" spans="1:39">
      <c r="A408">
        <v>121800</v>
      </c>
      <c r="B408" s="7">
        <v>654</v>
      </c>
      <c r="C408">
        <v>0.56178962105685903</v>
      </c>
      <c r="D408">
        <f t="shared" si="24"/>
        <v>1.1235792421137181</v>
      </c>
      <c r="E408">
        <v>72.540209522107503</v>
      </c>
      <c r="F408">
        <f t="shared" si="27"/>
        <v>6.2689256982409347E-2</v>
      </c>
      <c r="G408">
        <f t="shared" si="25"/>
        <v>652.86188569896751</v>
      </c>
      <c r="H408">
        <v>50.0457506123633</v>
      </c>
      <c r="AM408">
        <f t="shared" si="26"/>
        <v>126.17288546150255</v>
      </c>
    </row>
    <row r="409" spans="1:39">
      <c r="A409">
        <v>122100</v>
      </c>
      <c r="B409" s="7">
        <v>652</v>
      </c>
      <c r="C409">
        <v>-0.425379883958932</v>
      </c>
      <c r="D409">
        <f t="shared" si="24"/>
        <v>-0.85075976791786401</v>
      </c>
      <c r="E409">
        <v>72.537364997449004</v>
      </c>
      <c r="F409">
        <f t="shared" si="27"/>
        <v>2.8445246584993811E-3</v>
      </c>
      <c r="G409">
        <f t="shared" si="25"/>
        <v>652.83628497704103</v>
      </c>
      <c r="H409">
        <v>50.043542953112798</v>
      </c>
      <c r="AM409">
        <f t="shared" si="26"/>
        <v>126.16736811774895</v>
      </c>
    </row>
    <row r="410" spans="1:39">
      <c r="A410">
        <v>122400</v>
      </c>
      <c r="B410" s="7">
        <v>652</v>
      </c>
      <c r="C410">
        <v>-0.22550457391557499</v>
      </c>
      <c r="D410">
        <f t="shared" si="24"/>
        <v>-0.45100914783114998</v>
      </c>
      <c r="E410">
        <v>72.492943758962895</v>
      </c>
      <c r="F410">
        <f t="shared" si="27"/>
        <v>4.4421238486108905E-2</v>
      </c>
      <c r="G410">
        <f t="shared" si="25"/>
        <v>652.436493830666</v>
      </c>
      <c r="H410">
        <v>50.068225727533402</v>
      </c>
      <c r="AM410">
        <f t="shared" si="26"/>
        <v>126.08121320400416</v>
      </c>
    </row>
    <row r="411" spans="1:39">
      <c r="A411">
        <v>122700</v>
      </c>
      <c r="B411" s="7">
        <v>652</v>
      </c>
      <c r="C411">
        <v>-9.1637553964156099E-2</v>
      </c>
      <c r="D411">
        <f t="shared" si="24"/>
        <v>-0.1832751079283122</v>
      </c>
      <c r="E411">
        <v>72.463197101862903</v>
      </c>
      <c r="F411">
        <f t="shared" si="27"/>
        <v>2.974665709999158E-2</v>
      </c>
      <c r="G411">
        <f t="shared" si="25"/>
        <v>652.1687739167661</v>
      </c>
      <c r="H411">
        <v>50.080134908276499</v>
      </c>
      <c r="AM411">
        <f t="shared" si="26"/>
        <v>126.02352606711671</v>
      </c>
    </row>
    <row r="412" spans="1:39">
      <c r="A412">
        <v>123000</v>
      </c>
      <c r="B412" s="7">
        <v>653</v>
      </c>
      <c r="C412">
        <v>0.38838573996973003</v>
      </c>
      <c r="D412">
        <f t="shared" si="24"/>
        <v>0.77677147993946005</v>
      </c>
      <c r="E412">
        <v>72.467632672005806</v>
      </c>
      <c r="F412">
        <f t="shared" si="27"/>
        <v>4.435570142902634E-3</v>
      </c>
      <c r="G412">
        <f t="shared" si="25"/>
        <v>652.20869404805228</v>
      </c>
      <c r="H412">
        <v>50.0670898397317</v>
      </c>
      <c r="AM412">
        <f t="shared" si="26"/>
        <v>126.0321275571754</v>
      </c>
    </row>
    <row r="413" spans="1:39">
      <c r="A413">
        <v>123300</v>
      </c>
      <c r="B413" s="7">
        <v>650</v>
      </c>
      <c r="C413">
        <v>-0.90826853312824496</v>
      </c>
      <c r="D413">
        <f t="shared" si="24"/>
        <v>-1.8165370662564899</v>
      </c>
      <c r="E413">
        <v>72.422460323689407</v>
      </c>
      <c r="F413">
        <f t="shared" si="27"/>
        <v>4.5172348316398825E-2</v>
      </c>
      <c r="G413">
        <f t="shared" si="25"/>
        <v>651.80214291320465</v>
      </c>
      <c r="H413">
        <v>50.091365064759401</v>
      </c>
      <c r="AM413">
        <f t="shared" si="26"/>
        <v>125.94453439052999</v>
      </c>
    </row>
    <row r="414" spans="1:39">
      <c r="A414">
        <v>123600</v>
      </c>
      <c r="B414" s="7">
        <v>651</v>
      </c>
      <c r="C414">
        <v>-8.8904798535933999E-2</v>
      </c>
      <c r="D414">
        <f t="shared" si="24"/>
        <v>-0.177809597071868</v>
      </c>
      <c r="E414">
        <v>72.351480677829699</v>
      </c>
      <c r="F414">
        <f t="shared" si="27"/>
        <v>7.0979645859708285E-2</v>
      </c>
      <c r="G414">
        <f t="shared" si="25"/>
        <v>651.16332610046732</v>
      </c>
      <c r="H414">
        <v>50.127565800918198</v>
      </c>
      <c r="AM414">
        <f t="shared" si="26"/>
        <v>125.80692270894527</v>
      </c>
    </row>
    <row r="415" spans="1:39">
      <c r="A415">
        <v>123900</v>
      </c>
      <c r="B415" s="7">
        <v>652</v>
      </c>
      <c r="C415">
        <v>0.41930268007181998</v>
      </c>
      <c r="D415">
        <f t="shared" si="24"/>
        <v>0.83860536014363996</v>
      </c>
      <c r="E415">
        <v>72.349657250045496</v>
      </c>
      <c r="F415">
        <f t="shared" si="27"/>
        <v>1.8234277842026358E-3</v>
      </c>
      <c r="G415">
        <f t="shared" si="25"/>
        <v>651.14691525040951</v>
      </c>
      <c r="H415">
        <v>50.113119650220803</v>
      </c>
      <c r="AM415">
        <f t="shared" si="26"/>
        <v>125.80338792930101</v>
      </c>
    </row>
    <row r="416" spans="1:39">
      <c r="A416">
        <v>124200</v>
      </c>
      <c r="B416" s="7">
        <v>652</v>
      </c>
      <c r="C416">
        <v>0.31832674637179698</v>
      </c>
      <c r="D416">
        <f t="shared" si="24"/>
        <v>0.63665349274359395</v>
      </c>
      <c r="E416">
        <v>72.372098587658002</v>
      </c>
      <c r="F416">
        <f t="shared" si="27"/>
        <v>2.2441337612505663E-2</v>
      </c>
      <c r="G416">
        <f t="shared" si="25"/>
        <v>651.34888728892201</v>
      </c>
      <c r="H416">
        <v>50.084753522167098</v>
      </c>
      <c r="AM416">
        <f t="shared" si="26"/>
        <v>125.84689261394981</v>
      </c>
    </row>
    <row r="417" spans="1:39">
      <c r="A417">
        <v>124500</v>
      </c>
      <c r="B417" s="7">
        <v>651</v>
      </c>
      <c r="C417">
        <v>-0.15232334880939699</v>
      </c>
      <c r="D417">
        <f t="shared" si="24"/>
        <v>-0.30464669761879398</v>
      </c>
      <c r="E417">
        <v>72.365579793912801</v>
      </c>
      <c r="F417">
        <f t="shared" si="27"/>
        <v>6.5187937452009237E-3</v>
      </c>
      <c r="G417">
        <f t="shared" si="25"/>
        <v>651.29021814521525</v>
      </c>
      <c r="H417">
        <v>50.079777001904702</v>
      </c>
      <c r="AM417">
        <f t="shared" si="26"/>
        <v>125.83425500370076</v>
      </c>
    </row>
    <row r="418" spans="1:39">
      <c r="A418">
        <v>124800</v>
      </c>
      <c r="B418" s="7">
        <v>651</v>
      </c>
      <c r="C418">
        <v>-4.1121090251182497E-2</v>
      </c>
      <c r="D418">
        <f t="shared" si="24"/>
        <v>-8.2242180502364995E-2</v>
      </c>
      <c r="E418">
        <v>72.340866069199805</v>
      </c>
      <c r="F418">
        <f t="shared" si="27"/>
        <v>2.4713724712995599E-2</v>
      </c>
      <c r="G418">
        <f t="shared" si="25"/>
        <v>651.06779462279826</v>
      </c>
      <c r="H418">
        <v>50.086951142370502</v>
      </c>
      <c r="AM418">
        <f t="shared" si="26"/>
        <v>125.78634618530529</v>
      </c>
    </row>
    <row r="419" spans="1:39">
      <c r="A419">
        <v>125100</v>
      </c>
      <c r="B419" s="7">
        <v>653</v>
      </c>
      <c r="C419">
        <v>0.815752768792956</v>
      </c>
      <c r="D419">
        <f t="shared" si="24"/>
        <v>1.631505537585912</v>
      </c>
      <c r="E419">
        <v>72.372663681777098</v>
      </c>
      <c r="F419">
        <f t="shared" si="27"/>
        <v>3.1797612577292966E-2</v>
      </c>
      <c r="G419">
        <f t="shared" si="25"/>
        <v>651.3539731359939</v>
      </c>
      <c r="H419">
        <v>50.054138677933899</v>
      </c>
      <c r="AM419">
        <f t="shared" si="26"/>
        <v>125.84798814110175</v>
      </c>
    </row>
    <row r="420" spans="1:39">
      <c r="A420">
        <v>125400</v>
      </c>
      <c r="B420" s="7">
        <v>653</v>
      </c>
      <c r="C420">
        <v>0.517000134274474</v>
      </c>
      <c r="D420">
        <f t="shared" si="24"/>
        <v>1.034000268548948</v>
      </c>
      <c r="E420">
        <v>72.439056501732594</v>
      </c>
      <c r="F420">
        <f t="shared" si="27"/>
        <v>6.6392819955495952E-2</v>
      </c>
      <c r="G420">
        <f t="shared" si="25"/>
        <v>651.95150851559333</v>
      </c>
      <c r="H420">
        <v>50.003248456913603</v>
      </c>
      <c r="AM420">
        <f t="shared" si="26"/>
        <v>125.97671445624296</v>
      </c>
    </row>
    <row r="421" spans="1:39">
      <c r="A421">
        <v>125700</v>
      </c>
      <c r="B421" s="7">
        <v>651</v>
      </c>
      <c r="C421">
        <v>-0.47812225725791602</v>
      </c>
      <c r="D421">
        <f t="shared" si="24"/>
        <v>-0.95624451451583203</v>
      </c>
      <c r="E421">
        <v>72.437979181643598</v>
      </c>
      <c r="F421">
        <f t="shared" si="27"/>
        <v>1.0773200889957479E-3</v>
      </c>
      <c r="G421">
        <f t="shared" si="25"/>
        <v>651.94181263479243</v>
      </c>
      <c r="H421">
        <v>50.004859626121203</v>
      </c>
      <c r="AM421">
        <f t="shared" si="26"/>
        <v>125.97462547873161</v>
      </c>
    </row>
    <row r="422" spans="1:39">
      <c r="A422">
        <v>126000</v>
      </c>
      <c r="B422" s="7">
        <v>651</v>
      </c>
      <c r="C422">
        <v>-0.28053620977740101</v>
      </c>
      <c r="D422">
        <f t="shared" si="24"/>
        <v>-0.56107241955480203</v>
      </c>
      <c r="E422">
        <v>72.394066644540601</v>
      </c>
      <c r="F422">
        <f t="shared" si="27"/>
        <v>4.3912537102997362E-2</v>
      </c>
      <c r="G422">
        <f t="shared" si="25"/>
        <v>651.54659980086535</v>
      </c>
      <c r="H422">
        <v>50.033739263984401</v>
      </c>
      <c r="AM422">
        <f t="shared" si="26"/>
        <v>125.88948265161316</v>
      </c>
    </row>
    <row r="423" spans="1:39">
      <c r="A423">
        <v>126300</v>
      </c>
      <c r="B423" s="7">
        <v>652</v>
      </c>
      <c r="C423">
        <v>0.24780155116338401</v>
      </c>
      <c r="D423">
        <f t="shared" si="24"/>
        <v>0.49560310232676802</v>
      </c>
      <c r="E423">
        <v>72.387766637389504</v>
      </c>
      <c r="F423">
        <f t="shared" si="27"/>
        <v>6.3000071510970201E-3</v>
      </c>
      <c r="G423">
        <f t="shared" si="25"/>
        <v>651.48989973650555</v>
      </c>
      <c r="H423">
        <v>50.033352204391299</v>
      </c>
      <c r="AM423">
        <f t="shared" si="26"/>
        <v>125.87726837682131</v>
      </c>
    </row>
    <row r="424" spans="1:39">
      <c r="A424">
        <v>126600</v>
      </c>
      <c r="B424" s="7">
        <v>658</v>
      </c>
      <c r="C424">
        <v>2.5271828733879498</v>
      </c>
      <c r="D424">
        <f t="shared" si="24"/>
        <v>5.0543657467758996</v>
      </c>
      <c r="E424">
        <v>72.547879396271298</v>
      </c>
      <c r="F424">
        <f t="shared" si="27"/>
        <v>0.16011275888179455</v>
      </c>
      <c r="G424">
        <f t="shared" si="25"/>
        <v>652.93091456644174</v>
      </c>
      <c r="H424">
        <v>49.9182609575142</v>
      </c>
      <c r="AM424">
        <f t="shared" si="26"/>
        <v>126.18776246495571</v>
      </c>
    </row>
    <row r="425" spans="1:39">
      <c r="A425">
        <v>126900</v>
      </c>
      <c r="B425" s="7">
        <v>651</v>
      </c>
      <c r="C425">
        <v>-1.30499033406301</v>
      </c>
      <c r="D425">
        <f t="shared" si="24"/>
        <v>-2.60998066812602</v>
      </c>
      <c r="E425">
        <v>72.621735316395302</v>
      </c>
      <c r="F425">
        <f t="shared" si="27"/>
        <v>7.385592012400366E-2</v>
      </c>
      <c r="G425">
        <f t="shared" si="25"/>
        <v>653.59561784755772</v>
      </c>
      <c r="H425">
        <v>49.882724430394397</v>
      </c>
      <c r="AM425">
        <f t="shared" si="26"/>
        <v>126.33103598057018</v>
      </c>
    </row>
    <row r="426" spans="1:39">
      <c r="A426">
        <v>127200</v>
      </c>
      <c r="B426" s="7">
        <v>653</v>
      </c>
      <c r="C426">
        <v>-5.9886286821977899E-2</v>
      </c>
      <c r="D426">
        <f t="shared" si="24"/>
        <v>-0.1197725736439558</v>
      </c>
      <c r="E426">
        <v>72.567240088558194</v>
      </c>
      <c r="F426">
        <f t="shared" si="27"/>
        <v>5.4495227837108473E-2</v>
      </c>
      <c r="G426">
        <f t="shared" si="25"/>
        <v>653.1051607970237</v>
      </c>
      <c r="H426">
        <v>49.931899968362103</v>
      </c>
      <c r="AM426">
        <f t="shared" si="26"/>
        <v>126.22531729549988</v>
      </c>
    </row>
    <row r="427" spans="1:39">
      <c r="A427">
        <v>127500</v>
      </c>
      <c r="B427" s="7">
        <v>653</v>
      </c>
      <c r="C427">
        <v>-7.7370659724698906E-2</v>
      </c>
      <c r="D427">
        <f t="shared" si="24"/>
        <v>-0.15474131944939781</v>
      </c>
      <c r="E427">
        <v>72.571132143655802</v>
      </c>
      <c r="F427">
        <f t="shared" si="27"/>
        <v>3.8920550976087043E-3</v>
      </c>
      <c r="G427">
        <f t="shared" si="25"/>
        <v>653.14018929290228</v>
      </c>
      <c r="H427">
        <v>49.937285398742503</v>
      </c>
      <c r="AM427">
        <f t="shared" si="26"/>
        <v>126.2328671595055</v>
      </c>
    </row>
    <row r="428" spans="1:39">
      <c r="A428">
        <v>127800</v>
      </c>
      <c r="B428" s="7">
        <v>652</v>
      </c>
      <c r="C428">
        <v>-0.47790180424808099</v>
      </c>
      <c r="D428">
        <f t="shared" si="24"/>
        <v>-0.95580360849616197</v>
      </c>
      <c r="E428">
        <v>72.549032584825298</v>
      </c>
      <c r="F428">
        <f t="shared" si="27"/>
        <v>2.2099558830504407E-2</v>
      </c>
      <c r="G428">
        <f t="shared" si="25"/>
        <v>652.94129326342772</v>
      </c>
      <c r="H428">
        <v>49.960129336482602</v>
      </c>
      <c r="AM428">
        <f t="shared" si="26"/>
        <v>126.18999929674136</v>
      </c>
    </row>
    <row r="429" spans="1:39">
      <c r="A429">
        <v>128100</v>
      </c>
      <c r="B429" s="7">
        <v>652</v>
      </c>
      <c r="C429">
        <v>-0.30802010987221501</v>
      </c>
      <c r="D429">
        <f t="shared" si="24"/>
        <v>-0.61604021974443002</v>
      </c>
      <c r="E429">
        <v>72.511279660818403</v>
      </c>
      <c r="F429">
        <f t="shared" si="27"/>
        <v>3.7752924006895228E-2</v>
      </c>
      <c r="G429">
        <f t="shared" si="25"/>
        <v>652.60151694736567</v>
      </c>
      <c r="H429">
        <v>49.990153416705503</v>
      </c>
      <c r="AM429">
        <f t="shared" si="26"/>
        <v>126.11677425455973</v>
      </c>
    </row>
    <row r="430" spans="1:39">
      <c r="A430">
        <v>128400</v>
      </c>
      <c r="B430" s="7">
        <v>651</v>
      </c>
      <c r="C430">
        <v>-0.58203367510701098</v>
      </c>
      <c r="D430">
        <f t="shared" si="24"/>
        <v>-1.164067350214022</v>
      </c>
      <c r="E430">
        <v>72.461066155581406</v>
      </c>
      <c r="F430">
        <f t="shared" si="27"/>
        <v>5.0213505236996525E-2</v>
      </c>
      <c r="G430">
        <f t="shared" si="25"/>
        <v>652.14959540023267</v>
      </c>
      <c r="H430">
        <v>50.025614675234102</v>
      </c>
      <c r="AM430">
        <f t="shared" si="26"/>
        <v>126.01939376142585</v>
      </c>
    </row>
    <row r="431" spans="1:39">
      <c r="A431">
        <v>128700</v>
      </c>
      <c r="B431" s="7">
        <v>652</v>
      </c>
      <c r="C431">
        <v>6.3997914120628802E-2</v>
      </c>
      <c r="D431">
        <f t="shared" si="24"/>
        <v>0.1279958282412576</v>
      </c>
      <c r="E431">
        <v>72.428609922491205</v>
      </c>
      <c r="F431">
        <f t="shared" si="27"/>
        <v>3.2456233090201181E-2</v>
      </c>
      <c r="G431">
        <f t="shared" si="25"/>
        <v>651.85748930242084</v>
      </c>
      <c r="H431">
        <v>50.043728937453302</v>
      </c>
      <c r="AM431">
        <f t="shared" si="26"/>
        <v>125.95645830307326</v>
      </c>
    </row>
    <row r="432" spans="1:39">
      <c r="A432">
        <v>129000</v>
      </c>
      <c r="B432" s="7">
        <v>621</v>
      </c>
      <c r="C432">
        <v>-12.125672364147899</v>
      </c>
      <c r="D432">
        <f t="shared" si="24"/>
        <v>-24.251344728295798</v>
      </c>
      <c r="E432">
        <v>71.693120836469106</v>
      </c>
      <c r="F432">
        <f t="shared" si="27"/>
        <v>0.73548908602209906</v>
      </c>
      <c r="G432">
        <f t="shared" si="25"/>
        <v>645.23808752822197</v>
      </c>
      <c r="H432">
        <v>50.550123261635697</v>
      </c>
      <c r="AM432">
        <f t="shared" si="26"/>
        <v>124.53193279856492</v>
      </c>
    </row>
    <row r="433" spans="1:39">
      <c r="A433">
        <v>129300</v>
      </c>
      <c r="B433" s="7">
        <v>593</v>
      </c>
      <c r="C433">
        <v>-17.817725044517001</v>
      </c>
      <c r="D433">
        <f t="shared" si="24"/>
        <v>-35.635450089034002</v>
      </c>
      <c r="E433">
        <v>69.846983317384797</v>
      </c>
      <c r="F433">
        <f t="shared" si="27"/>
        <v>1.8461375190843086</v>
      </c>
      <c r="G433">
        <f t="shared" si="25"/>
        <v>628.62284985646318</v>
      </c>
      <c r="H433">
        <v>51.7289390928701</v>
      </c>
      <c r="AM433">
        <f t="shared" si="26"/>
        <v>120.97019592199806</v>
      </c>
    </row>
    <row r="434" spans="1:39">
      <c r="A434">
        <v>129600</v>
      </c>
      <c r="B434" s="7">
        <v>592</v>
      </c>
      <c r="C434">
        <v>-9.77535364709858</v>
      </c>
      <c r="D434">
        <f t="shared" si="24"/>
        <v>-19.55070729419716</v>
      </c>
      <c r="E434">
        <v>67.948685241171304</v>
      </c>
      <c r="F434">
        <f t="shared" si="27"/>
        <v>1.8982980762134929</v>
      </c>
      <c r="G434">
        <f t="shared" si="25"/>
        <v>611.53816717054178</v>
      </c>
      <c r="H434">
        <v>52.7733393864021</v>
      </c>
      <c r="AM434">
        <f t="shared" si="26"/>
        <v>117.32861350573286</v>
      </c>
    </row>
    <row r="435" spans="1:39">
      <c r="A435">
        <v>129900</v>
      </c>
      <c r="B435" s="7">
        <v>591</v>
      </c>
      <c r="C435">
        <v>-4.3531733096552001</v>
      </c>
      <c r="D435">
        <f t="shared" si="24"/>
        <v>-8.7063466193104002</v>
      </c>
      <c r="E435">
        <v>66.632708782053399</v>
      </c>
      <c r="F435">
        <f t="shared" si="27"/>
        <v>1.3159764591179055</v>
      </c>
      <c r="G435">
        <f t="shared" si="25"/>
        <v>599.69437903848063</v>
      </c>
      <c r="H435">
        <v>53.304335104230098</v>
      </c>
      <c r="AM435">
        <f t="shared" si="26"/>
        <v>114.81649262060429</v>
      </c>
    </row>
    <row r="436" spans="1:39">
      <c r="A436">
        <v>130200</v>
      </c>
      <c r="B436" s="7">
        <v>590</v>
      </c>
      <c r="C436">
        <v>-0.83153502284127401</v>
      </c>
      <c r="D436">
        <f t="shared" si="24"/>
        <v>-1.663070045682548</v>
      </c>
      <c r="E436">
        <v>65.739053095045804</v>
      </c>
      <c r="F436">
        <f t="shared" si="27"/>
        <v>0.89365568700759468</v>
      </c>
      <c r="G436">
        <f t="shared" si="25"/>
        <v>591.65147785541228</v>
      </c>
      <c r="H436">
        <v>53.494357171113599</v>
      </c>
      <c r="AM436">
        <f t="shared" si="26"/>
        <v>113.11633182695792</v>
      </c>
    </row>
    <row r="437" spans="1:39">
      <c r="A437">
        <v>130500</v>
      </c>
      <c r="B437" s="7">
        <v>591</v>
      </c>
      <c r="C437">
        <v>2.1260288409548802</v>
      </c>
      <c r="D437">
        <f t="shared" si="24"/>
        <v>4.2520576819097604</v>
      </c>
      <c r="E437">
        <v>65.192947034390698</v>
      </c>
      <c r="F437">
        <f t="shared" si="27"/>
        <v>0.54610606065510581</v>
      </c>
      <c r="G437">
        <f t="shared" si="25"/>
        <v>586.73652330951631</v>
      </c>
      <c r="H437">
        <v>53.4344333615959</v>
      </c>
      <c r="AM437">
        <f t="shared" si="26"/>
        <v>112.07967615881536</v>
      </c>
    </row>
    <row r="438" spans="1:39">
      <c r="A438">
        <v>130800</v>
      </c>
      <c r="B438" s="7">
        <v>593</v>
      </c>
      <c r="C438">
        <v>4.1963274596776596</v>
      </c>
      <c r="D438">
        <f t="shared" si="24"/>
        <v>8.3926549193553193</v>
      </c>
      <c r="E438">
        <v>64.955111038732994</v>
      </c>
      <c r="F438">
        <f t="shared" si="27"/>
        <v>0.2378359956577043</v>
      </c>
      <c r="G438">
        <f t="shared" si="25"/>
        <v>584.59599934859693</v>
      </c>
      <c r="H438">
        <v>53.181821894889502</v>
      </c>
      <c r="AM438">
        <f t="shared" si="26"/>
        <v>111.62874496350874</v>
      </c>
    </row>
    <row r="439" spans="1:39">
      <c r="A439">
        <v>131100</v>
      </c>
      <c r="B439" s="7">
        <v>592</v>
      </c>
      <c r="C439">
        <v>4.0676550684858102</v>
      </c>
      <c r="D439">
        <f t="shared" si="24"/>
        <v>8.1353101369716203</v>
      </c>
      <c r="E439">
        <v>64.872606462566793</v>
      </c>
      <c r="F439">
        <f t="shared" si="27"/>
        <v>8.2504576166201105E-2</v>
      </c>
      <c r="G439">
        <f t="shared" si="25"/>
        <v>583.8534581631011</v>
      </c>
      <c r="H439">
        <v>52.860825614264698</v>
      </c>
      <c r="AM439">
        <f t="shared" si="26"/>
        <v>111.47239561002687</v>
      </c>
    </row>
    <row r="440" spans="1:39">
      <c r="A440">
        <v>131400</v>
      </c>
      <c r="B440" s="7">
        <v>589</v>
      </c>
      <c r="C440">
        <v>3.01004069419858</v>
      </c>
      <c r="D440">
        <f t="shared" si="24"/>
        <v>6.02008138839716</v>
      </c>
      <c r="E440">
        <v>64.774308652132703</v>
      </c>
      <c r="F440">
        <f t="shared" si="27"/>
        <v>9.8297810434090138E-2</v>
      </c>
      <c r="G440">
        <f t="shared" si="25"/>
        <v>582.96877786919435</v>
      </c>
      <c r="H440">
        <v>52.589034647811701</v>
      </c>
      <c r="AM440">
        <f t="shared" si="26"/>
        <v>111.28616944382703</v>
      </c>
    </row>
    <row r="441" spans="1:39">
      <c r="A441">
        <v>131700</v>
      </c>
      <c r="B441" s="7">
        <v>590</v>
      </c>
      <c r="C441">
        <v>3.7816164628135001</v>
      </c>
      <c r="D441">
        <f t="shared" si="24"/>
        <v>7.5632329256270001</v>
      </c>
      <c r="E441">
        <v>64.7139494145421</v>
      </c>
      <c r="F441">
        <f t="shared" si="27"/>
        <v>6.0359237590603243E-2</v>
      </c>
      <c r="G441">
        <f t="shared" si="25"/>
        <v>582.42554473087887</v>
      </c>
      <c r="H441">
        <v>52.322364804739799</v>
      </c>
      <c r="AM441">
        <f t="shared" si="26"/>
        <v>111.17184628211277</v>
      </c>
    </row>
    <row r="442" spans="1:39">
      <c r="A442">
        <v>132000</v>
      </c>
      <c r="B442" s="7">
        <v>590</v>
      </c>
      <c r="C442">
        <v>3.66948296316213</v>
      </c>
      <c r="D442">
        <f t="shared" si="24"/>
        <v>7.3389659263242599</v>
      </c>
      <c r="E442">
        <v>64.738869985449796</v>
      </c>
      <c r="F442">
        <f t="shared" si="27"/>
        <v>2.492057090769606E-2</v>
      </c>
      <c r="G442">
        <f t="shared" si="25"/>
        <v>582.64982986904818</v>
      </c>
      <c r="H442">
        <v>52.032897708497501</v>
      </c>
      <c r="AM442">
        <f t="shared" si="26"/>
        <v>111.21904440253641</v>
      </c>
    </row>
    <row r="443" spans="1:39">
      <c r="A443">
        <v>132300</v>
      </c>
      <c r="B443" s="7">
        <v>590</v>
      </c>
      <c r="C443">
        <v>3.42014862439075</v>
      </c>
      <c r="D443">
        <f t="shared" si="24"/>
        <v>6.8402972487814999</v>
      </c>
      <c r="E443">
        <v>64.794275263146702</v>
      </c>
      <c r="F443">
        <f t="shared" si="27"/>
        <v>5.5405277696905841E-2</v>
      </c>
      <c r="G443">
        <f t="shared" si="25"/>
        <v>583.1484773683203</v>
      </c>
      <c r="H443">
        <v>51.757936434859502</v>
      </c>
      <c r="AM443">
        <f t="shared" si="26"/>
        <v>111.32399181035994</v>
      </c>
    </row>
    <row r="444" spans="1:39">
      <c r="A444">
        <v>132600</v>
      </c>
      <c r="B444" s="7">
        <v>591</v>
      </c>
      <c r="C444">
        <v>3.4900558758521201</v>
      </c>
      <c r="D444">
        <f t="shared" si="24"/>
        <v>6.9801117517042401</v>
      </c>
      <c r="E444">
        <v>64.889844402088698</v>
      </c>
      <c r="F444">
        <f t="shared" si="27"/>
        <v>9.5569138941996812E-2</v>
      </c>
      <c r="G444">
        <f t="shared" si="25"/>
        <v>584.00859961879826</v>
      </c>
      <c r="H444">
        <v>51.488896339650303</v>
      </c>
      <c r="AM444">
        <f t="shared" si="26"/>
        <v>111.50505887995003</v>
      </c>
    </row>
    <row r="445" spans="1:39">
      <c r="A445">
        <v>132900</v>
      </c>
      <c r="B445" s="7">
        <v>591</v>
      </c>
      <c r="C445">
        <v>2.9702095853960899</v>
      </c>
      <c r="D445">
        <f t="shared" si="24"/>
        <v>5.9404191707921798</v>
      </c>
      <c r="E445">
        <v>65.005363750438306</v>
      </c>
      <c r="F445">
        <f t="shared" si="27"/>
        <v>0.11551934834960775</v>
      </c>
      <c r="G445">
        <f t="shared" si="25"/>
        <v>585.04827375394473</v>
      </c>
      <c r="H445">
        <v>51.239286890923502</v>
      </c>
      <c r="AM445">
        <f t="shared" si="26"/>
        <v>111.72399530051558</v>
      </c>
    </row>
    <row r="446" spans="1:39">
      <c r="A446">
        <v>133200</v>
      </c>
      <c r="B446" s="7">
        <v>590</v>
      </c>
      <c r="C446">
        <v>2.1208262743362001</v>
      </c>
      <c r="D446">
        <f t="shared" si="24"/>
        <v>4.2416525486724002</v>
      </c>
      <c r="E446">
        <v>65.083003964934903</v>
      </c>
      <c r="F446">
        <f t="shared" si="27"/>
        <v>7.7640214496597082E-2</v>
      </c>
      <c r="G446">
        <f t="shared" si="25"/>
        <v>585.74703568441419</v>
      </c>
      <c r="H446">
        <v>51.044038664988101</v>
      </c>
      <c r="AM446">
        <f t="shared" si="26"/>
        <v>111.87118568356982</v>
      </c>
    </row>
    <row r="447" spans="1:39">
      <c r="A447">
        <v>133500</v>
      </c>
      <c r="B447" s="7">
        <v>590</v>
      </c>
      <c r="C447">
        <v>1.8937190357440401</v>
      </c>
      <c r="D447">
        <f t="shared" si="24"/>
        <v>3.7874380714880802</v>
      </c>
      <c r="E447">
        <v>65.133467012467705</v>
      </c>
      <c r="F447">
        <f t="shared" si="27"/>
        <v>5.0463047532801397E-2</v>
      </c>
      <c r="G447">
        <f t="shared" si="25"/>
        <v>586.20120311220933</v>
      </c>
      <c r="H447">
        <v>50.888639007888202</v>
      </c>
      <c r="AM447">
        <f t="shared" si="26"/>
        <v>111.96687247619286</v>
      </c>
    </row>
    <row r="448" spans="1:39">
      <c r="A448">
        <v>133800</v>
      </c>
      <c r="B448" s="7">
        <v>589</v>
      </c>
      <c r="C448">
        <v>1.27378098738159</v>
      </c>
      <c r="D448">
        <f t="shared" si="24"/>
        <v>2.5475619747631799</v>
      </c>
      <c r="E448">
        <v>65.160121646667704</v>
      </c>
      <c r="F448">
        <f t="shared" si="27"/>
        <v>2.6654634199999805E-2</v>
      </c>
      <c r="G448">
        <f t="shared" si="25"/>
        <v>586.44109482000931</v>
      </c>
      <c r="H448">
        <v>50.767472807297501</v>
      </c>
      <c r="AM448">
        <f t="shared" si="26"/>
        <v>112.01742035098877</v>
      </c>
    </row>
    <row r="449" spans="1:39">
      <c r="A449">
        <v>134100</v>
      </c>
      <c r="B449" s="7">
        <v>591</v>
      </c>
      <c r="C449">
        <v>2.00578457616822</v>
      </c>
      <c r="D449">
        <f t="shared" si="24"/>
        <v>4.0115691523364401</v>
      </c>
      <c r="E449">
        <v>65.21966496348</v>
      </c>
      <c r="F449">
        <f t="shared" si="27"/>
        <v>5.9543316812295188E-2</v>
      </c>
      <c r="G449">
        <f t="shared" si="25"/>
        <v>586.97698467132</v>
      </c>
      <c r="H449">
        <v>50.637523868024701</v>
      </c>
      <c r="AM449">
        <f t="shared" si="26"/>
        <v>112.13035336611571</v>
      </c>
    </row>
    <row r="450" spans="1:39">
      <c r="A450">
        <v>134400</v>
      </c>
      <c r="B450" s="7">
        <v>590</v>
      </c>
      <c r="C450">
        <v>1.17934652320222</v>
      </c>
      <c r="D450">
        <f t="shared" si="24"/>
        <v>2.35869304640444</v>
      </c>
      <c r="E450">
        <v>65.292212482161702</v>
      </c>
      <c r="F450">
        <f t="shared" si="27"/>
        <v>7.2547518681702172E-2</v>
      </c>
      <c r="G450">
        <f t="shared" si="25"/>
        <v>587.62991233945536</v>
      </c>
      <c r="H450">
        <v>50.516333973908701</v>
      </c>
      <c r="AM450">
        <f t="shared" si="26"/>
        <v>112.26797886563901</v>
      </c>
    </row>
    <row r="451" spans="1:39">
      <c r="A451">
        <v>134700</v>
      </c>
      <c r="B451" s="7">
        <v>589</v>
      </c>
      <c r="C451">
        <v>0.62273870558337197</v>
      </c>
      <c r="D451">
        <f t="shared" ref="D451:D514" si="28">$K$3*C451</f>
        <v>1.2454774111667439</v>
      </c>
      <c r="E451">
        <v>65.304791302313305</v>
      </c>
      <c r="F451">
        <f t="shared" si="27"/>
        <v>1.2578820151603054E-2</v>
      </c>
      <c r="G451">
        <f t="shared" ref="G451:G514" si="29">$J$3*E451</f>
        <v>587.74312172081977</v>
      </c>
      <c r="H451">
        <v>50.448070742133098</v>
      </c>
      <c r="AM451">
        <f t="shared" ref="AM451:AM514" si="30">$AF$28*E451^2+$AG$28*E451+$AH$28</f>
        <v>112.29184451426282</v>
      </c>
    </row>
    <row r="452" spans="1:39">
      <c r="A452">
        <v>135000</v>
      </c>
      <c r="B452" s="7">
        <v>590</v>
      </c>
      <c r="C452">
        <v>1.0356354460972299</v>
      </c>
      <c r="D452">
        <f t="shared" si="28"/>
        <v>2.0712708921944598</v>
      </c>
      <c r="E452">
        <v>65.324140814084501</v>
      </c>
      <c r="F452">
        <f t="shared" ref="F452:F515" si="31">ABS(E452-E451)</f>
        <v>1.9349511771196148E-2</v>
      </c>
      <c r="G452">
        <f t="shared" si="29"/>
        <v>587.91726732676057</v>
      </c>
      <c r="H452">
        <v>50.382229021415597</v>
      </c>
      <c r="AM452">
        <f t="shared" si="30"/>
        <v>112.32855792378972</v>
      </c>
    </row>
    <row r="453" spans="1:39">
      <c r="A453">
        <v>135300</v>
      </c>
      <c r="B453" s="7">
        <v>591</v>
      </c>
      <c r="C453">
        <v>1.23354402926137</v>
      </c>
      <c r="D453">
        <f t="shared" si="28"/>
        <v>2.4670880585227399</v>
      </c>
      <c r="E453">
        <v>65.391269395490497</v>
      </c>
      <c r="F453">
        <f t="shared" si="31"/>
        <v>6.7128581405995646E-2</v>
      </c>
      <c r="G453">
        <f t="shared" si="29"/>
        <v>588.52142455941453</v>
      </c>
      <c r="H453">
        <v>50.293323621266502</v>
      </c>
      <c r="AM453">
        <f t="shared" si="30"/>
        <v>112.45594344270596</v>
      </c>
    </row>
    <row r="454" spans="1:39">
      <c r="A454">
        <v>135600</v>
      </c>
      <c r="B454" s="7">
        <v>589</v>
      </c>
      <c r="C454">
        <v>0.123002301858844</v>
      </c>
      <c r="D454">
        <f t="shared" si="28"/>
        <v>0.24600460371768801</v>
      </c>
      <c r="E454">
        <v>65.415841964869102</v>
      </c>
      <c r="F454">
        <f t="shared" si="31"/>
        <v>2.4572569378605635E-2</v>
      </c>
      <c r="G454">
        <f t="shared" si="29"/>
        <v>588.74257768382188</v>
      </c>
      <c r="H454">
        <v>50.244188420408697</v>
      </c>
      <c r="AM454">
        <f t="shared" si="30"/>
        <v>112.5025797904667</v>
      </c>
    </row>
    <row r="455" spans="1:39">
      <c r="A455">
        <v>135900</v>
      </c>
      <c r="B455" s="7">
        <v>589</v>
      </c>
      <c r="C455">
        <v>0.22638115012669699</v>
      </c>
      <c r="D455">
        <f t="shared" si="28"/>
        <v>0.45276230025339398</v>
      </c>
      <c r="E455">
        <v>65.392863844165802</v>
      </c>
      <c r="F455">
        <f t="shared" si="31"/>
        <v>2.2978120703299965E-2</v>
      </c>
      <c r="G455">
        <f t="shared" si="29"/>
        <v>588.53577459749226</v>
      </c>
      <c r="H455">
        <v>50.230269761293101</v>
      </c>
      <c r="AM455">
        <f t="shared" si="30"/>
        <v>112.45896944413559</v>
      </c>
    </row>
    <row r="456" spans="1:39">
      <c r="A456">
        <v>136200</v>
      </c>
      <c r="B456" s="7">
        <v>590</v>
      </c>
      <c r="C456">
        <v>0.66733325557136802</v>
      </c>
      <c r="D456">
        <f t="shared" si="28"/>
        <v>1.334666511142736</v>
      </c>
      <c r="E456">
        <v>65.405982137650994</v>
      </c>
      <c r="F456">
        <f t="shared" si="31"/>
        <v>1.3118293485192112E-2</v>
      </c>
      <c r="G456">
        <f t="shared" si="29"/>
        <v>588.65383923885895</v>
      </c>
      <c r="H456">
        <v>50.194073640414501</v>
      </c>
      <c r="AM456">
        <f t="shared" si="30"/>
        <v>112.483866372729</v>
      </c>
    </row>
    <row r="457" spans="1:39">
      <c r="A457">
        <v>136500</v>
      </c>
      <c r="B457" s="7">
        <v>589</v>
      </c>
      <c r="C457">
        <v>0.120994819168011</v>
      </c>
      <c r="D457">
        <f t="shared" si="28"/>
        <v>0.24198963833602199</v>
      </c>
      <c r="E457">
        <v>65.416285045055304</v>
      </c>
      <c r="F457">
        <f t="shared" si="31"/>
        <v>1.0302907404309281E-2</v>
      </c>
      <c r="G457">
        <f t="shared" si="29"/>
        <v>588.74656540549768</v>
      </c>
      <c r="H457">
        <v>50.165196332821999</v>
      </c>
      <c r="AM457">
        <f t="shared" si="30"/>
        <v>112.50342074599907</v>
      </c>
    </row>
    <row r="458" spans="1:39">
      <c r="A458">
        <v>136800</v>
      </c>
      <c r="B458" s="7">
        <v>591</v>
      </c>
      <c r="C458">
        <v>0.95447704598192296</v>
      </c>
      <c r="D458">
        <f t="shared" si="28"/>
        <v>1.9089540919638459</v>
      </c>
      <c r="E458">
        <v>65.453278496406099</v>
      </c>
      <c r="F458">
        <f t="shared" si="31"/>
        <v>3.6993451350795681E-2</v>
      </c>
      <c r="G458">
        <f t="shared" si="29"/>
        <v>589.07950646765494</v>
      </c>
      <c r="H458">
        <v>50.120651771592897</v>
      </c>
      <c r="AM458">
        <f t="shared" si="30"/>
        <v>112.57363747668735</v>
      </c>
    </row>
    <row r="459" spans="1:39">
      <c r="A459">
        <v>137100</v>
      </c>
      <c r="B459" s="7">
        <v>622</v>
      </c>
      <c r="C459">
        <v>12.713172687943</v>
      </c>
      <c r="D459">
        <f t="shared" si="28"/>
        <v>25.426345375886001</v>
      </c>
      <c r="E459">
        <v>66.284554510815397</v>
      </c>
      <c r="F459">
        <f t="shared" si="31"/>
        <v>0.83127601440929766</v>
      </c>
      <c r="G459">
        <f t="shared" si="29"/>
        <v>596.56099059733856</v>
      </c>
      <c r="H459">
        <v>49.549741054102597</v>
      </c>
      <c r="AM459">
        <f t="shared" si="30"/>
        <v>114.15358116717201</v>
      </c>
    </row>
    <row r="460" spans="1:39">
      <c r="A460">
        <v>137400</v>
      </c>
      <c r="B460" s="7">
        <v>628</v>
      </c>
      <c r="C460">
        <v>9.4644055313150499</v>
      </c>
      <c r="D460">
        <f t="shared" si="28"/>
        <v>18.9288110626301</v>
      </c>
      <c r="E460">
        <v>67.673182681401101</v>
      </c>
      <c r="F460">
        <f t="shared" si="31"/>
        <v>1.3886281705857044</v>
      </c>
      <c r="G460">
        <f t="shared" si="29"/>
        <v>609.05864413260997</v>
      </c>
      <c r="H460">
        <v>48.695899745627301</v>
      </c>
      <c r="AM460">
        <f t="shared" si="30"/>
        <v>116.80185717369136</v>
      </c>
    </row>
    <row r="461" spans="1:39">
      <c r="A461">
        <v>137700</v>
      </c>
      <c r="B461" s="7">
        <v>642</v>
      </c>
      <c r="C461">
        <v>10.1919231790756</v>
      </c>
      <c r="D461">
        <f t="shared" si="28"/>
        <v>20.383846358151199</v>
      </c>
      <c r="E461">
        <v>69.066975839215004</v>
      </c>
      <c r="F461">
        <f t="shared" si="31"/>
        <v>1.3937931578139029</v>
      </c>
      <c r="G461">
        <f t="shared" si="29"/>
        <v>621.60278255293508</v>
      </c>
      <c r="H461">
        <v>47.927533980334502</v>
      </c>
      <c r="AM461">
        <f t="shared" si="30"/>
        <v>119.47132489755006</v>
      </c>
    </row>
    <row r="462" spans="1:39">
      <c r="A462">
        <v>138000</v>
      </c>
      <c r="B462" s="7">
        <v>649</v>
      </c>
      <c r="C462">
        <v>7.4369679372331001</v>
      </c>
      <c r="D462">
        <f t="shared" si="28"/>
        <v>14.8739358744662</v>
      </c>
      <c r="E462">
        <v>70.456920631203602</v>
      </c>
      <c r="F462">
        <f t="shared" si="31"/>
        <v>1.3899447919885972</v>
      </c>
      <c r="G462">
        <f t="shared" si="29"/>
        <v>634.11228568083243</v>
      </c>
      <c r="H462">
        <v>47.249427065550698</v>
      </c>
      <c r="AM462">
        <f t="shared" si="30"/>
        <v>122.14473754494776</v>
      </c>
    </row>
    <row r="463" spans="1:39">
      <c r="A463">
        <v>138300</v>
      </c>
      <c r="B463" s="7">
        <v>650</v>
      </c>
      <c r="C463">
        <v>3.0726763152705101</v>
      </c>
      <c r="D463">
        <f t="shared" si="28"/>
        <v>6.1453526305410202</v>
      </c>
      <c r="E463">
        <v>71.537840140754895</v>
      </c>
      <c r="F463">
        <f t="shared" si="31"/>
        <v>1.0809195095512933</v>
      </c>
      <c r="G463">
        <f t="shared" si="29"/>
        <v>643.84056126679411</v>
      </c>
      <c r="H463">
        <v>46.854049051472401</v>
      </c>
      <c r="AM463">
        <f t="shared" si="30"/>
        <v>124.23158327426918</v>
      </c>
    </row>
    <row r="464" spans="1:39">
      <c r="A464">
        <v>138600</v>
      </c>
      <c r="B464" s="7">
        <v>649</v>
      </c>
      <c r="C464">
        <v>-0.51919668207063896</v>
      </c>
      <c r="D464">
        <f t="shared" si="28"/>
        <v>-1.0383933641412779</v>
      </c>
      <c r="E464">
        <v>72.224894071401195</v>
      </c>
      <c r="F464">
        <f t="shared" si="31"/>
        <v>0.68705393064630016</v>
      </c>
      <c r="G464">
        <f t="shared" si="29"/>
        <v>650.02404664261076</v>
      </c>
      <c r="H464">
        <v>46.766069276002902</v>
      </c>
      <c r="AM464">
        <f t="shared" si="30"/>
        <v>125.56157625527372</v>
      </c>
    </row>
    <row r="465" spans="1:39">
      <c r="A465">
        <v>138900</v>
      </c>
      <c r="B465" s="7">
        <v>650</v>
      </c>
      <c r="C465">
        <v>-1.90811078442361</v>
      </c>
      <c r="D465">
        <f t="shared" si="28"/>
        <v>-3.8162215688472201</v>
      </c>
      <c r="E465">
        <v>72.644624018638297</v>
      </c>
      <c r="F465">
        <f t="shared" si="31"/>
        <v>0.41972994723710144</v>
      </c>
      <c r="G465">
        <f t="shared" si="29"/>
        <v>653.80161616774467</v>
      </c>
      <c r="H465">
        <v>46.864911473417997</v>
      </c>
      <c r="AM465">
        <f t="shared" si="30"/>
        <v>126.37544437887361</v>
      </c>
    </row>
    <row r="466" spans="1:39">
      <c r="A466">
        <v>139200</v>
      </c>
      <c r="B466" s="7">
        <v>651</v>
      </c>
      <c r="C466">
        <v>-2.66847636371162</v>
      </c>
      <c r="D466">
        <f t="shared" si="28"/>
        <v>-5.33695272742324</v>
      </c>
      <c r="E466">
        <v>72.924690210369803</v>
      </c>
      <c r="F466">
        <f t="shared" si="31"/>
        <v>0.28006619173150682</v>
      </c>
      <c r="G466">
        <f t="shared" si="29"/>
        <v>656.32221189332824</v>
      </c>
      <c r="H466">
        <v>47.045320393003102</v>
      </c>
      <c r="AM466">
        <f t="shared" si="30"/>
        <v>126.91907373542034</v>
      </c>
    </row>
    <row r="467" spans="1:39">
      <c r="A467">
        <v>139500</v>
      </c>
      <c r="B467" s="7">
        <v>650</v>
      </c>
      <c r="C467">
        <v>-3.79528089580992</v>
      </c>
      <c r="D467">
        <f t="shared" si="28"/>
        <v>-7.59056179161984</v>
      </c>
      <c r="E467">
        <v>73.063979384746304</v>
      </c>
      <c r="F467">
        <f t="shared" si="31"/>
        <v>0.13928917437650057</v>
      </c>
      <c r="G467">
        <f t="shared" si="29"/>
        <v>657.57581446271672</v>
      </c>
      <c r="H467">
        <v>47.300194069532601</v>
      </c>
      <c r="AM467">
        <f t="shared" si="30"/>
        <v>127.18961523036452</v>
      </c>
    </row>
    <row r="468" spans="1:39">
      <c r="A468">
        <v>139800</v>
      </c>
      <c r="B468" s="7">
        <v>649</v>
      </c>
      <c r="C468">
        <v>-4.3081005725373904</v>
      </c>
      <c r="D468">
        <f t="shared" si="28"/>
        <v>-8.6162011450747809</v>
      </c>
      <c r="E468">
        <v>73.066827521780496</v>
      </c>
      <c r="F468">
        <f t="shared" si="31"/>
        <v>2.8481370341921775E-3</v>
      </c>
      <c r="G468">
        <f t="shared" si="29"/>
        <v>657.60144769602448</v>
      </c>
      <c r="H468">
        <v>47.616827259127</v>
      </c>
      <c r="AM468">
        <f t="shared" si="30"/>
        <v>127.19514835352309</v>
      </c>
    </row>
    <row r="469" spans="1:39">
      <c r="A469">
        <v>140100</v>
      </c>
      <c r="B469" s="7">
        <v>649</v>
      </c>
      <c r="C469">
        <v>-4.0244964077570797</v>
      </c>
      <c r="D469">
        <f t="shared" si="28"/>
        <v>-8.0489928155141595</v>
      </c>
      <c r="E469">
        <v>73.003804115491405</v>
      </c>
      <c r="F469">
        <f t="shared" si="31"/>
        <v>6.3023406289090644E-2</v>
      </c>
      <c r="G469">
        <f t="shared" si="29"/>
        <v>657.03423703942269</v>
      </c>
      <c r="H469">
        <v>47.939846323738998</v>
      </c>
      <c r="AM469">
        <f t="shared" si="30"/>
        <v>127.07272282548422</v>
      </c>
    </row>
    <row r="470" spans="1:39">
      <c r="A470">
        <v>140400</v>
      </c>
      <c r="B470" s="7">
        <v>649</v>
      </c>
      <c r="C470">
        <v>-3.65725368249608</v>
      </c>
      <c r="D470">
        <f t="shared" si="28"/>
        <v>-7.3145073649921599</v>
      </c>
      <c r="E470">
        <v>72.9221988360936</v>
      </c>
      <c r="F470">
        <f t="shared" si="31"/>
        <v>8.160527939780593E-2</v>
      </c>
      <c r="G470">
        <f t="shared" si="29"/>
        <v>656.29978952484237</v>
      </c>
      <c r="H470">
        <v>48.237293679587999</v>
      </c>
      <c r="AM470">
        <f t="shared" si="30"/>
        <v>126.9142357698201</v>
      </c>
    </row>
    <row r="471" spans="1:39">
      <c r="A471">
        <v>140700</v>
      </c>
      <c r="B471" s="7">
        <v>650</v>
      </c>
      <c r="C471">
        <v>-2.86244298249016</v>
      </c>
      <c r="D471">
        <f t="shared" si="28"/>
        <v>-5.7248859649803201</v>
      </c>
      <c r="E471">
        <v>72.856685607145906</v>
      </c>
      <c r="F471">
        <f t="shared" si="31"/>
        <v>6.5513228947693847E-2</v>
      </c>
      <c r="G471">
        <f t="shared" si="29"/>
        <v>655.71017046431314</v>
      </c>
      <c r="H471">
        <v>48.488242511537898</v>
      </c>
      <c r="AM471">
        <f t="shared" si="30"/>
        <v>126.78702955654416</v>
      </c>
    </row>
    <row r="472" spans="1:39">
      <c r="A472">
        <v>141000</v>
      </c>
      <c r="B472" s="7">
        <v>651</v>
      </c>
      <c r="C472">
        <v>-2.2359936254477399</v>
      </c>
      <c r="D472">
        <f t="shared" si="28"/>
        <v>-4.4719872508954799</v>
      </c>
      <c r="E472">
        <v>72.828587163045</v>
      </c>
      <c r="F472">
        <f t="shared" si="31"/>
        <v>2.809844410090534E-2</v>
      </c>
      <c r="G472">
        <f t="shared" si="29"/>
        <v>655.45728446740497</v>
      </c>
      <c r="H472">
        <v>48.684481827217901</v>
      </c>
      <c r="AM472">
        <f t="shared" si="30"/>
        <v>126.73247885315895</v>
      </c>
    </row>
    <row r="473" spans="1:39">
      <c r="A473">
        <v>141300</v>
      </c>
      <c r="B473" s="7">
        <v>650</v>
      </c>
      <c r="C473">
        <v>-2.5304032885872298</v>
      </c>
      <c r="D473">
        <f t="shared" si="28"/>
        <v>-5.0608065771744597</v>
      </c>
      <c r="E473">
        <v>72.782909631223902</v>
      </c>
      <c r="F473">
        <f t="shared" si="31"/>
        <v>4.5677531821098682E-2</v>
      </c>
      <c r="G473">
        <f t="shared" si="29"/>
        <v>655.04618668101512</v>
      </c>
      <c r="H473">
        <v>48.870690504434798</v>
      </c>
      <c r="AM473">
        <f t="shared" si="30"/>
        <v>126.64380972384727</v>
      </c>
    </row>
    <row r="474" spans="1:39">
      <c r="A474">
        <v>141600</v>
      </c>
      <c r="B474" s="7">
        <v>650</v>
      </c>
      <c r="C474">
        <v>-2.1970532907495701</v>
      </c>
      <c r="D474">
        <f t="shared" si="28"/>
        <v>-4.3941065814991402</v>
      </c>
      <c r="E474">
        <v>72.708832271395096</v>
      </c>
      <c r="F474">
        <f t="shared" si="31"/>
        <v>7.4077359828805811E-2</v>
      </c>
      <c r="G474">
        <f t="shared" si="29"/>
        <v>654.37949044255583</v>
      </c>
      <c r="H474">
        <v>49.0534183277206</v>
      </c>
      <c r="AM474">
        <f t="shared" si="30"/>
        <v>126.50003685118969</v>
      </c>
    </row>
    <row r="475" spans="1:39">
      <c r="A475">
        <v>141900</v>
      </c>
      <c r="B475" s="7">
        <v>649</v>
      </c>
      <c r="C475">
        <v>-2.28000268178122</v>
      </c>
      <c r="D475">
        <f t="shared" si="28"/>
        <v>-4.56000536356244</v>
      </c>
      <c r="E475">
        <v>72.616162311730506</v>
      </c>
      <c r="F475">
        <f t="shared" si="31"/>
        <v>9.2669959664590351E-2</v>
      </c>
      <c r="G475">
        <f t="shared" si="29"/>
        <v>653.54546080557452</v>
      </c>
      <c r="H475">
        <v>49.2277087684093</v>
      </c>
      <c r="AM475">
        <f t="shared" si="30"/>
        <v>126.32022376453342</v>
      </c>
    </row>
    <row r="476" spans="1:39">
      <c r="A476">
        <v>142200</v>
      </c>
      <c r="B476" s="7">
        <v>649</v>
      </c>
      <c r="C476">
        <v>-1.82827019860724</v>
      </c>
      <c r="D476">
        <f t="shared" si="28"/>
        <v>-3.6565403972144801</v>
      </c>
      <c r="E476">
        <v>72.515779143202394</v>
      </c>
      <c r="F476">
        <f t="shared" si="31"/>
        <v>0.10038316852811136</v>
      </c>
      <c r="G476">
        <f t="shared" si="29"/>
        <v>652.64201228882155</v>
      </c>
      <c r="H476">
        <v>49.385990531544799</v>
      </c>
      <c r="AM476">
        <f t="shared" si="30"/>
        <v>126.12550094994751</v>
      </c>
    </row>
    <row r="477" spans="1:39">
      <c r="A477">
        <v>142500</v>
      </c>
      <c r="B477" s="7">
        <v>648</v>
      </c>
      <c r="C477">
        <v>-1.8559106432686601</v>
      </c>
      <c r="D477">
        <f t="shared" si="28"/>
        <v>-3.7118212865373201</v>
      </c>
      <c r="E477">
        <v>72.410819211658904</v>
      </c>
      <c r="F477">
        <f t="shared" si="31"/>
        <v>0.10495993154349037</v>
      </c>
      <c r="G477">
        <f t="shared" si="29"/>
        <v>651.69737290493015</v>
      </c>
      <c r="H477">
        <v>49.529287062081799</v>
      </c>
      <c r="AM477">
        <f t="shared" si="30"/>
        <v>125.92196318196808</v>
      </c>
    </row>
    <row r="478" spans="1:39">
      <c r="A478">
        <v>142800</v>
      </c>
      <c r="B478" s="7">
        <v>651</v>
      </c>
      <c r="C478">
        <v>-0.210606987557512</v>
      </c>
      <c r="D478">
        <f t="shared" si="28"/>
        <v>-0.42121397511502401</v>
      </c>
      <c r="E478">
        <v>72.378518005592198</v>
      </c>
      <c r="F478">
        <f t="shared" si="31"/>
        <v>3.230120606670539E-2</v>
      </c>
      <c r="G478">
        <f t="shared" si="29"/>
        <v>651.40666205032983</v>
      </c>
      <c r="H478">
        <v>49.604461751503898</v>
      </c>
      <c r="AM478">
        <f t="shared" si="30"/>
        <v>125.85933781292854</v>
      </c>
    </row>
    <row r="479" spans="1:39">
      <c r="A479">
        <v>143100</v>
      </c>
      <c r="B479" s="7">
        <v>649</v>
      </c>
      <c r="C479">
        <v>-1.1551699847878001</v>
      </c>
      <c r="D479">
        <f t="shared" si="28"/>
        <v>-2.3103399695756002</v>
      </c>
      <c r="E479">
        <v>72.366216059440006</v>
      </c>
      <c r="F479">
        <f t="shared" si="31"/>
        <v>1.2301946152192045E-2</v>
      </c>
      <c r="G479">
        <f t="shared" si="29"/>
        <v>651.29594453496009</v>
      </c>
      <c r="H479">
        <v>49.660516763805099</v>
      </c>
      <c r="AM479">
        <f t="shared" si="30"/>
        <v>125.83548848411263</v>
      </c>
    </row>
    <row r="480" spans="1:39">
      <c r="A480">
        <v>143400</v>
      </c>
      <c r="B480" s="7">
        <v>649</v>
      </c>
      <c r="C480">
        <v>-0.89415164630103705</v>
      </c>
      <c r="D480">
        <f t="shared" si="28"/>
        <v>-1.7883032926020741</v>
      </c>
      <c r="E480">
        <v>72.308208179638697</v>
      </c>
      <c r="F480">
        <f t="shared" si="31"/>
        <v>5.8007879801309059E-2</v>
      </c>
      <c r="G480">
        <f t="shared" si="29"/>
        <v>650.77387361674823</v>
      </c>
      <c r="H480">
        <v>49.7393712996057</v>
      </c>
      <c r="AM480">
        <f t="shared" si="30"/>
        <v>125.72304267676147</v>
      </c>
    </row>
    <row r="481" spans="1:39">
      <c r="A481">
        <v>143700</v>
      </c>
      <c r="B481" s="7">
        <v>651</v>
      </c>
      <c r="C481">
        <v>9.58145950093586E-2</v>
      </c>
      <c r="D481">
        <f t="shared" si="28"/>
        <v>0.1916291900187172</v>
      </c>
      <c r="E481">
        <v>72.310431255097001</v>
      </c>
      <c r="F481">
        <f t="shared" si="31"/>
        <v>2.2230754583034695E-3</v>
      </c>
      <c r="G481">
        <f t="shared" si="29"/>
        <v>650.79388129587301</v>
      </c>
      <c r="H481">
        <v>49.767299521030097</v>
      </c>
      <c r="AM481">
        <f t="shared" si="30"/>
        <v>125.72735165129224</v>
      </c>
    </row>
    <row r="482" spans="1:39">
      <c r="A482">
        <v>144000</v>
      </c>
      <c r="B482" s="7">
        <v>652</v>
      </c>
      <c r="C482">
        <v>0.30659123220607698</v>
      </c>
      <c r="D482">
        <f t="shared" si="28"/>
        <v>0.61318246441215396</v>
      </c>
      <c r="E482">
        <v>72.374703486805601</v>
      </c>
      <c r="F482">
        <f t="shared" si="31"/>
        <v>6.4272231708599747E-2</v>
      </c>
      <c r="G482">
        <f t="shared" si="29"/>
        <v>651.37233138125043</v>
      </c>
      <c r="H482">
        <v>49.750986036515798</v>
      </c>
      <c r="AM482">
        <f t="shared" si="30"/>
        <v>125.85194265150811</v>
      </c>
    </row>
    <row r="483" spans="1:39">
      <c r="A483">
        <v>144300</v>
      </c>
      <c r="B483" s="7">
        <v>651</v>
      </c>
      <c r="C483">
        <v>-0.365069679120469</v>
      </c>
      <c r="D483">
        <f t="shared" si="28"/>
        <v>-0.73013935824093801</v>
      </c>
      <c r="E483">
        <v>72.412854818663305</v>
      </c>
      <c r="F483">
        <f t="shared" si="31"/>
        <v>3.8151331857704918E-2</v>
      </c>
      <c r="G483">
        <f t="shared" si="29"/>
        <v>651.71569336796972</v>
      </c>
      <c r="H483">
        <v>49.755366882802399</v>
      </c>
      <c r="AM483">
        <f t="shared" si="30"/>
        <v>125.92591000804954</v>
      </c>
    </row>
    <row r="484" spans="1:39">
      <c r="A484">
        <v>144600</v>
      </c>
      <c r="B484" s="7">
        <v>650</v>
      </c>
      <c r="C484">
        <v>-0.76060491112689099</v>
      </c>
      <c r="D484">
        <f t="shared" si="28"/>
        <v>-1.521209822253782</v>
      </c>
      <c r="E484">
        <v>72.389641632147999</v>
      </c>
      <c r="F484">
        <f t="shared" si="31"/>
        <v>2.3213186515306461E-2</v>
      </c>
      <c r="G484">
        <f t="shared" si="29"/>
        <v>651.50677468933202</v>
      </c>
      <c r="H484">
        <v>49.800375375785102</v>
      </c>
      <c r="AM484">
        <f t="shared" si="30"/>
        <v>125.88090353909979</v>
      </c>
    </row>
    <row r="485" spans="1:39">
      <c r="A485">
        <v>144900</v>
      </c>
      <c r="B485" s="7">
        <v>650</v>
      </c>
      <c r="C485">
        <v>-0.57399519217387995</v>
      </c>
      <c r="D485">
        <f t="shared" si="28"/>
        <v>-1.1479903843477599</v>
      </c>
      <c r="E485">
        <v>72.348171556646406</v>
      </c>
      <c r="F485">
        <f t="shared" si="31"/>
        <v>4.1470075501592873E-2</v>
      </c>
      <c r="G485">
        <f t="shared" si="29"/>
        <v>651.13354400981768</v>
      </c>
      <c r="H485">
        <v>49.8516771997135</v>
      </c>
      <c r="AM485">
        <f t="shared" si="30"/>
        <v>125.80050787415793</v>
      </c>
    </row>
    <row r="486" spans="1:39">
      <c r="A486">
        <v>145200</v>
      </c>
      <c r="B486" s="7">
        <v>651</v>
      </c>
      <c r="C486">
        <v>-3.8415915860053197E-2</v>
      </c>
      <c r="D486">
        <f t="shared" si="28"/>
        <v>-7.6831831720106394E-2</v>
      </c>
      <c r="E486">
        <v>72.340262040393895</v>
      </c>
      <c r="F486">
        <f t="shared" si="31"/>
        <v>7.9095162525106844E-3</v>
      </c>
      <c r="G486">
        <f t="shared" si="29"/>
        <v>651.06235836354506</v>
      </c>
      <c r="H486">
        <v>49.8738047738128</v>
      </c>
      <c r="AM486">
        <f t="shared" si="30"/>
        <v>125.78517528931812</v>
      </c>
    </row>
    <row r="487" spans="1:39">
      <c r="A487">
        <v>145500</v>
      </c>
      <c r="B487" s="7">
        <v>652</v>
      </c>
      <c r="C487">
        <v>0.292701552399319</v>
      </c>
      <c r="D487">
        <f t="shared" si="28"/>
        <v>0.585403104798638</v>
      </c>
      <c r="E487">
        <v>72.377789864934201</v>
      </c>
      <c r="F487">
        <f t="shared" si="31"/>
        <v>3.7527824540305232E-2</v>
      </c>
      <c r="G487">
        <f t="shared" si="29"/>
        <v>651.40010878440785</v>
      </c>
      <c r="H487">
        <v>49.862875189542599</v>
      </c>
      <c r="AM487">
        <f t="shared" si="30"/>
        <v>125.85792616887228</v>
      </c>
    </row>
    <row r="488" spans="1:39">
      <c r="A488">
        <v>145800</v>
      </c>
      <c r="B488" s="7">
        <v>653</v>
      </c>
      <c r="C488">
        <v>0.48226261653173502</v>
      </c>
      <c r="D488">
        <f t="shared" si="28"/>
        <v>0.96452523306347004</v>
      </c>
      <c r="E488">
        <v>72.446772606875498</v>
      </c>
      <c r="F488">
        <f t="shared" si="31"/>
        <v>6.8982741941297832E-2</v>
      </c>
      <c r="G488">
        <f t="shared" si="29"/>
        <v>652.02095346187946</v>
      </c>
      <c r="H488">
        <v>49.832144571230401</v>
      </c>
      <c r="AM488">
        <f t="shared" si="30"/>
        <v>125.99167656829761</v>
      </c>
    </row>
    <row r="489" spans="1:39">
      <c r="A489">
        <v>146100</v>
      </c>
      <c r="B489" s="7">
        <v>653</v>
      </c>
      <c r="C489">
        <v>0.182488676558726</v>
      </c>
      <c r="D489">
        <f t="shared" si="28"/>
        <v>0.364977353117452</v>
      </c>
      <c r="E489">
        <v>72.513388945235306</v>
      </c>
      <c r="F489">
        <f t="shared" si="31"/>
        <v>6.6616338359807514E-2</v>
      </c>
      <c r="G489">
        <f t="shared" si="29"/>
        <v>652.62050050711775</v>
      </c>
      <c r="H489">
        <v>49.8072363292682</v>
      </c>
      <c r="AM489">
        <f t="shared" si="30"/>
        <v>126.12086517317678</v>
      </c>
    </row>
    <row r="490" spans="1:39">
      <c r="A490">
        <v>146400</v>
      </c>
      <c r="B490" s="7">
        <v>652</v>
      </c>
      <c r="C490">
        <v>-0.40394969034477601</v>
      </c>
      <c r="D490">
        <f t="shared" si="28"/>
        <v>-0.80789938068955203</v>
      </c>
      <c r="E490">
        <v>72.532599922023095</v>
      </c>
      <c r="F490">
        <f t="shared" si="31"/>
        <v>1.9210976787789491E-2</v>
      </c>
      <c r="G490">
        <f t="shared" si="29"/>
        <v>652.79339929820787</v>
      </c>
      <c r="H490">
        <v>49.817687424291201</v>
      </c>
      <c r="AM490">
        <f t="shared" si="30"/>
        <v>126.15812570973634</v>
      </c>
    </row>
    <row r="491" spans="1:39">
      <c r="A491">
        <v>146700</v>
      </c>
      <c r="B491" s="7">
        <v>653</v>
      </c>
      <c r="C491">
        <v>4.1396780374980603E-2</v>
      </c>
      <c r="D491">
        <f t="shared" si="28"/>
        <v>8.2793560749961206E-2</v>
      </c>
      <c r="E491">
        <v>72.544737605804499</v>
      </c>
      <c r="F491">
        <f t="shared" si="31"/>
        <v>1.2137683781404007E-2</v>
      </c>
      <c r="G491">
        <f t="shared" si="29"/>
        <v>652.90263845224047</v>
      </c>
      <c r="H491">
        <v>49.830389602497299</v>
      </c>
      <c r="AM491">
        <f t="shared" si="30"/>
        <v>126.18166839538863</v>
      </c>
    </row>
    <row r="492" spans="1:39">
      <c r="A492">
        <v>147000</v>
      </c>
      <c r="B492" s="7">
        <v>653</v>
      </c>
      <c r="C492">
        <v>-7.9920839324989307E-2</v>
      </c>
      <c r="D492">
        <f t="shared" si="28"/>
        <v>-0.15984167864997861</v>
      </c>
      <c r="E492">
        <v>72.571699069675105</v>
      </c>
      <c r="F492">
        <f t="shared" si="31"/>
        <v>2.696146387060594E-2</v>
      </c>
      <c r="G492">
        <f t="shared" si="29"/>
        <v>653.14529162707595</v>
      </c>
      <c r="H492">
        <v>49.832265912663601</v>
      </c>
      <c r="AM492">
        <f t="shared" si="30"/>
        <v>126.2339668980788</v>
      </c>
    </row>
    <row r="493" spans="1:39">
      <c r="A493">
        <v>147300</v>
      </c>
      <c r="B493" s="7">
        <v>654</v>
      </c>
      <c r="C493">
        <v>0.242623590175545</v>
      </c>
      <c r="D493">
        <f t="shared" si="28"/>
        <v>0.48524718035108999</v>
      </c>
      <c r="E493">
        <v>72.611128444766393</v>
      </c>
      <c r="F493">
        <f t="shared" si="31"/>
        <v>3.9429375091287966E-2</v>
      </c>
      <c r="G493">
        <f t="shared" si="29"/>
        <v>653.50015600289748</v>
      </c>
      <c r="H493">
        <v>49.824928839158197</v>
      </c>
      <c r="AM493">
        <f t="shared" si="30"/>
        <v>126.31045768857011</v>
      </c>
    </row>
    <row r="494" spans="1:39">
      <c r="A494">
        <v>147600</v>
      </c>
      <c r="B494" s="7">
        <v>652</v>
      </c>
      <c r="C494">
        <v>-0.75069841763573297</v>
      </c>
      <c r="D494">
        <f t="shared" si="28"/>
        <v>-1.5013968352714659</v>
      </c>
      <c r="E494">
        <v>72.609654487514405</v>
      </c>
      <c r="F494">
        <f t="shared" si="31"/>
        <v>1.4739572519886224E-3</v>
      </c>
      <c r="G494">
        <f t="shared" si="29"/>
        <v>653.48689038762961</v>
      </c>
      <c r="H494">
        <v>49.8477933854941</v>
      </c>
      <c r="AM494">
        <f t="shared" si="30"/>
        <v>126.30759813002788</v>
      </c>
    </row>
    <row r="495" spans="1:39">
      <c r="A495">
        <v>147900</v>
      </c>
      <c r="B495" s="7">
        <v>651</v>
      </c>
      <c r="C495">
        <v>-0.93252186876477905</v>
      </c>
      <c r="D495">
        <f t="shared" si="28"/>
        <v>-1.8650437375295581</v>
      </c>
      <c r="E495">
        <v>72.538948515098198</v>
      </c>
      <c r="F495">
        <f t="shared" si="31"/>
        <v>7.0705972416206464E-2</v>
      </c>
      <c r="G495">
        <f t="shared" si="29"/>
        <v>652.85053663588383</v>
      </c>
      <c r="H495">
        <v>49.913803741871398</v>
      </c>
      <c r="AM495">
        <f t="shared" si="30"/>
        <v>126.17043956048482</v>
      </c>
    </row>
    <row r="496" spans="1:39">
      <c r="A496">
        <v>148200</v>
      </c>
      <c r="B496" s="7">
        <v>651</v>
      </c>
      <c r="C496">
        <v>-0.60613518760247798</v>
      </c>
      <c r="D496">
        <f t="shared" si="28"/>
        <v>-1.212270375204956</v>
      </c>
      <c r="E496">
        <v>72.466418536052103</v>
      </c>
      <c r="F496">
        <f t="shared" si="31"/>
        <v>7.252997904609515E-2</v>
      </c>
      <c r="G496">
        <f t="shared" si="29"/>
        <v>652.19776682446889</v>
      </c>
      <c r="H496">
        <v>49.972597167268802</v>
      </c>
      <c r="AM496">
        <f t="shared" si="30"/>
        <v>126.02977308441655</v>
      </c>
    </row>
    <row r="497" spans="1:39">
      <c r="A497">
        <v>148500</v>
      </c>
      <c r="B497" s="7">
        <v>651</v>
      </c>
      <c r="C497">
        <v>-0.37623330663427501</v>
      </c>
      <c r="D497">
        <f t="shared" si="28"/>
        <v>-0.75246661326855002</v>
      </c>
      <c r="E497">
        <v>72.415331915907998</v>
      </c>
      <c r="F497">
        <f t="shared" si="31"/>
        <v>5.10866201441047E-2</v>
      </c>
      <c r="G497">
        <f t="shared" si="29"/>
        <v>651.73798724317203</v>
      </c>
      <c r="H497">
        <v>50.010065936262798</v>
      </c>
      <c r="AM497">
        <f t="shared" si="30"/>
        <v>125.9307128695727</v>
      </c>
    </row>
    <row r="498" spans="1:39">
      <c r="A498">
        <v>148800</v>
      </c>
      <c r="B498" s="7">
        <v>652</v>
      </c>
      <c r="C498">
        <v>0.176476927087585</v>
      </c>
      <c r="D498">
        <f t="shared" si="28"/>
        <v>0.35295385417517</v>
      </c>
      <c r="E498">
        <v>72.403616087208306</v>
      </c>
      <c r="F498">
        <f t="shared" si="31"/>
        <v>1.1715828699692565E-2</v>
      </c>
      <c r="G498">
        <f t="shared" si="29"/>
        <v>651.63254478487477</v>
      </c>
      <c r="H498">
        <v>50.016096190701901</v>
      </c>
      <c r="AM498">
        <f t="shared" si="30"/>
        <v>125.90799728225203</v>
      </c>
    </row>
    <row r="499" spans="1:39">
      <c r="A499">
        <v>149100</v>
      </c>
      <c r="B499" s="7">
        <v>653</v>
      </c>
      <c r="C499">
        <v>0.50786925527347104</v>
      </c>
      <c r="D499">
        <f t="shared" si="28"/>
        <v>1.0157385105469421</v>
      </c>
      <c r="E499">
        <v>72.441082435970202</v>
      </c>
      <c r="F499">
        <f t="shared" si="31"/>
        <v>3.7466348761896029E-2</v>
      </c>
      <c r="G499">
        <f t="shared" si="29"/>
        <v>651.96974192373182</v>
      </c>
      <c r="H499">
        <v>49.988443729801602</v>
      </c>
      <c r="AM499">
        <f t="shared" si="30"/>
        <v>125.98064286239902</v>
      </c>
    </row>
    <row r="500" spans="1:39">
      <c r="A500">
        <v>149400</v>
      </c>
      <c r="B500" s="7">
        <v>652</v>
      </c>
      <c r="C500">
        <v>-9.9298898771447403E-2</v>
      </c>
      <c r="D500">
        <f t="shared" si="28"/>
        <v>-0.19859779754289481</v>
      </c>
      <c r="E500">
        <v>72.464903217287102</v>
      </c>
      <c r="F500">
        <f t="shared" si="31"/>
        <v>2.3820781316899797E-2</v>
      </c>
      <c r="G500">
        <f t="shared" si="29"/>
        <v>652.1841289555839</v>
      </c>
      <c r="H500">
        <v>49.974461094800702</v>
      </c>
      <c r="AM500">
        <f t="shared" si="30"/>
        <v>126.02683456500563</v>
      </c>
    </row>
    <row r="501" spans="1:39">
      <c r="A501">
        <v>149700</v>
      </c>
      <c r="B501" s="7">
        <v>651</v>
      </c>
      <c r="C501">
        <v>-0.46798272844046801</v>
      </c>
      <c r="D501">
        <f t="shared" si="28"/>
        <v>-0.93596545688093602</v>
      </c>
      <c r="E501">
        <v>72.435723020828604</v>
      </c>
      <c r="F501">
        <f t="shared" si="31"/>
        <v>2.9180196458497676E-2</v>
      </c>
      <c r="G501">
        <f t="shared" si="29"/>
        <v>651.92150718745745</v>
      </c>
      <c r="H501">
        <v>49.9976755489201</v>
      </c>
      <c r="AM501">
        <f t="shared" si="30"/>
        <v>125.97025069211301</v>
      </c>
    </row>
    <row r="502" spans="1:39">
      <c r="A502">
        <v>150000</v>
      </c>
      <c r="B502" s="7">
        <v>651</v>
      </c>
      <c r="C502">
        <v>-0.27889929354148102</v>
      </c>
      <c r="D502">
        <f t="shared" si="28"/>
        <v>-0.55779858708296204</v>
      </c>
      <c r="E502">
        <v>72.393703271212701</v>
      </c>
      <c r="F502">
        <f t="shared" si="31"/>
        <v>4.2019749615903379E-2</v>
      </c>
      <c r="G502">
        <f t="shared" si="29"/>
        <v>651.54332944091425</v>
      </c>
      <c r="H502">
        <v>50.026121078106897</v>
      </c>
      <c r="AM502">
        <f t="shared" si="30"/>
        <v>125.8887781474249</v>
      </c>
    </row>
    <row r="503" spans="1:39">
      <c r="A503">
        <v>150300</v>
      </c>
      <c r="B503" s="7">
        <v>651</v>
      </c>
      <c r="C503">
        <v>-0.14919526324465701</v>
      </c>
      <c r="D503">
        <f t="shared" si="28"/>
        <v>-0.29839052648931402</v>
      </c>
      <c r="E503">
        <v>72.364881668730106</v>
      </c>
      <c r="F503">
        <f t="shared" si="31"/>
        <v>2.8821602482594244E-2</v>
      </c>
      <c r="G503">
        <f t="shared" si="29"/>
        <v>651.2839350185709</v>
      </c>
      <c r="H503">
        <v>50.042356818817296</v>
      </c>
      <c r="AM503">
        <f t="shared" si="30"/>
        <v>125.83290160332365</v>
      </c>
    </row>
    <row r="504" spans="1:39">
      <c r="A504">
        <v>150600</v>
      </c>
      <c r="B504" s="7">
        <v>652</v>
      </c>
      <c r="C504">
        <v>0.330959697931688</v>
      </c>
      <c r="D504">
        <f t="shared" si="28"/>
        <v>0.661919395863376</v>
      </c>
      <c r="E504">
        <v>72.369288388253807</v>
      </c>
      <c r="F504">
        <f t="shared" si="31"/>
        <v>4.4067195237005308E-3</v>
      </c>
      <c r="G504">
        <f t="shared" si="29"/>
        <v>651.32359549428429</v>
      </c>
      <c r="H504">
        <v>50.033781196839499</v>
      </c>
      <c r="AM504">
        <f t="shared" si="30"/>
        <v>125.84144461162542</v>
      </c>
    </row>
    <row r="505" spans="1:39">
      <c r="A505">
        <v>150900</v>
      </c>
      <c r="B505" s="7">
        <v>652</v>
      </c>
      <c r="C505">
        <v>0.21704532651578301</v>
      </c>
      <c r="D505">
        <f t="shared" si="28"/>
        <v>0.43409065303156602</v>
      </c>
      <c r="E505">
        <v>72.394604779574806</v>
      </c>
      <c r="F505">
        <f t="shared" si="31"/>
        <v>2.5316391320998832E-2</v>
      </c>
      <c r="G505">
        <f t="shared" si="29"/>
        <v>651.55144301617327</v>
      </c>
      <c r="H505">
        <v>50.012828883875699</v>
      </c>
      <c r="AM505">
        <f t="shared" si="30"/>
        <v>125.89052598328304</v>
      </c>
    </row>
    <row r="506" spans="1:39">
      <c r="A506">
        <v>151200</v>
      </c>
      <c r="B506" s="7">
        <v>650</v>
      </c>
      <c r="C506">
        <v>-0.64999368902501997</v>
      </c>
      <c r="D506">
        <f t="shared" si="28"/>
        <v>-1.2999873780500399</v>
      </c>
      <c r="E506">
        <v>72.365065968160394</v>
      </c>
      <c r="F506">
        <f t="shared" si="31"/>
        <v>2.9538811414411725E-2</v>
      </c>
      <c r="G506">
        <f t="shared" si="29"/>
        <v>651.28559371344352</v>
      </c>
      <c r="H506">
        <v>50.032382140457301</v>
      </c>
      <c r="AM506">
        <f t="shared" si="30"/>
        <v>125.8332588898552</v>
      </c>
    </row>
    <row r="507" spans="1:39">
      <c r="A507">
        <v>151500</v>
      </c>
      <c r="B507" s="7">
        <v>652</v>
      </c>
      <c r="C507">
        <v>0.42114433724584299</v>
      </c>
      <c r="D507">
        <f t="shared" si="28"/>
        <v>0.84228867449168598</v>
      </c>
      <c r="E507">
        <v>72.349245002268205</v>
      </c>
      <c r="F507">
        <f t="shared" si="31"/>
        <v>1.5820965892189065E-2</v>
      </c>
      <c r="G507">
        <f t="shared" si="29"/>
        <v>651.1432050204138</v>
      </c>
      <c r="H507">
        <v>50.037919475577503</v>
      </c>
      <c r="AM507">
        <f t="shared" si="30"/>
        <v>125.80258877501072</v>
      </c>
    </row>
    <row r="508" spans="1:39">
      <c r="A508">
        <v>151800</v>
      </c>
      <c r="B508" s="7">
        <v>653</v>
      </c>
      <c r="C508">
        <v>0.66634833618226696</v>
      </c>
      <c r="D508">
        <f t="shared" si="28"/>
        <v>1.3326966723645339</v>
      </c>
      <c r="E508">
        <v>72.405866720092007</v>
      </c>
      <c r="F508">
        <f t="shared" si="31"/>
        <v>5.6621717823801987E-2</v>
      </c>
      <c r="G508">
        <f t="shared" si="29"/>
        <v>651.65280048082809</v>
      </c>
      <c r="H508">
        <v>49.994857816659199</v>
      </c>
      <c r="AM508">
        <f t="shared" si="30"/>
        <v>125.91236092730178</v>
      </c>
    </row>
    <row r="509" spans="1:39">
      <c r="A509">
        <v>152100</v>
      </c>
      <c r="B509" s="7">
        <v>651</v>
      </c>
      <c r="C509">
        <v>-0.39471135327734302</v>
      </c>
      <c r="D509">
        <f t="shared" si="28"/>
        <v>-0.78942270655468605</v>
      </c>
      <c r="E509">
        <v>72.419444778567893</v>
      </c>
      <c r="F509">
        <f t="shared" si="31"/>
        <v>1.3578058475886223E-2</v>
      </c>
      <c r="G509">
        <f t="shared" si="29"/>
        <v>651.77500300711108</v>
      </c>
      <c r="H509">
        <v>49.9876238540052</v>
      </c>
      <c r="AM509">
        <f t="shared" si="30"/>
        <v>125.93868740759541</v>
      </c>
    </row>
    <row r="510" spans="1:39">
      <c r="A510">
        <v>152400</v>
      </c>
      <c r="B510" s="7">
        <v>650</v>
      </c>
      <c r="C510">
        <v>-0.63498921011491705</v>
      </c>
      <c r="D510">
        <f t="shared" si="28"/>
        <v>-1.2699784202298341</v>
      </c>
      <c r="E510">
        <v>72.361728359886996</v>
      </c>
      <c r="F510">
        <f t="shared" si="31"/>
        <v>5.7716418680897164E-2</v>
      </c>
      <c r="G510">
        <f t="shared" si="29"/>
        <v>651.25555523898299</v>
      </c>
      <c r="H510">
        <v>50.028414311467898</v>
      </c>
      <c r="AM510">
        <f t="shared" si="30"/>
        <v>125.82678856702609</v>
      </c>
    </row>
    <row r="511" spans="1:39">
      <c r="A511">
        <v>152700</v>
      </c>
      <c r="B511" s="7">
        <v>650</v>
      </c>
      <c r="C511">
        <v>-0.35884382933957798</v>
      </c>
      <c r="D511">
        <f t="shared" si="28"/>
        <v>-0.71768765867915596</v>
      </c>
      <c r="E511">
        <v>72.300362529443007</v>
      </c>
      <c r="F511">
        <f t="shared" si="31"/>
        <v>6.1365830443989466E-2</v>
      </c>
      <c r="G511">
        <f t="shared" si="29"/>
        <v>650.70326276498702</v>
      </c>
      <c r="H511">
        <v>50.066185592343999</v>
      </c>
      <c r="AM511">
        <f t="shared" si="30"/>
        <v>125.70783572858237</v>
      </c>
    </row>
    <row r="512" spans="1:39">
      <c r="A512">
        <v>153000</v>
      </c>
      <c r="B512" s="7">
        <v>653</v>
      </c>
      <c r="C512">
        <v>1.0078606679567701</v>
      </c>
      <c r="D512">
        <f t="shared" si="28"/>
        <v>2.0157213359135402</v>
      </c>
      <c r="E512">
        <v>72.329972407466002</v>
      </c>
      <c r="F512">
        <f t="shared" si="31"/>
        <v>2.9609878022995417E-2</v>
      </c>
      <c r="G512">
        <f t="shared" si="29"/>
        <v>650.96975166719403</v>
      </c>
      <c r="H512">
        <v>50.036653009006599</v>
      </c>
      <c r="AM512">
        <f t="shared" si="30"/>
        <v>125.7652293996848</v>
      </c>
    </row>
    <row r="513" spans="1:39">
      <c r="A513">
        <v>153300</v>
      </c>
      <c r="B513" s="7">
        <v>650</v>
      </c>
      <c r="C513">
        <v>-0.55969930571145599</v>
      </c>
      <c r="D513">
        <f t="shared" si="28"/>
        <v>-1.119398611422912</v>
      </c>
      <c r="E513">
        <v>72.3450049821177</v>
      </c>
      <c r="F513">
        <f t="shared" si="31"/>
        <v>1.5032574651698383E-2</v>
      </c>
      <c r="G513">
        <f t="shared" si="29"/>
        <v>651.10504483905925</v>
      </c>
      <c r="H513">
        <v>50.0241402123672</v>
      </c>
      <c r="AM513">
        <f t="shared" si="30"/>
        <v>125.79436943048223</v>
      </c>
    </row>
    <row r="514" spans="1:39">
      <c r="A514">
        <v>153600</v>
      </c>
      <c r="B514" s="7">
        <v>651</v>
      </c>
      <c r="C514">
        <v>7.6281411554339901E-2</v>
      </c>
      <c r="D514">
        <f t="shared" si="28"/>
        <v>0.1525628231086798</v>
      </c>
      <c r="E514">
        <v>72.314774979101998</v>
      </c>
      <c r="F514">
        <f t="shared" si="31"/>
        <v>3.0230003015702778E-2</v>
      </c>
      <c r="G514">
        <f t="shared" si="29"/>
        <v>650.83297481191801</v>
      </c>
      <c r="H514">
        <v>50.040945104433</v>
      </c>
      <c r="AM514">
        <f t="shared" si="30"/>
        <v>125.73577115027187</v>
      </c>
    </row>
    <row r="515" spans="1:39">
      <c r="A515">
        <v>153900</v>
      </c>
      <c r="B515" s="7">
        <v>652</v>
      </c>
      <c r="C515">
        <v>0.46375086618114397</v>
      </c>
      <c r="D515">
        <f t="shared" ref="D515:D578" si="32">$K$3*C515</f>
        <v>0.92750173236228795</v>
      </c>
      <c r="E515">
        <v>72.339780807702994</v>
      </c>
      <c r="F515">
        <f t="shared" si="31"/>
        <v>2.5005828600995983E-2</v>
      </c>
      <c r="G515">
        <f t="shared" ref="G515:G578" si="33">$J$3*E515</f>
        <v>651.05802726932689</v>
      </c>
      <c r="H515">
        <v>50.018727231203698</v>
      </c>
      <c r="AM515">
        <f t="shared" ref="AM515:AM578" si="34">$AF$28*E515^2+$AG$28*E515+$AH$28</f>
        <v>125.78424243231096</v>
      </c>
    </row>
    <row r="516" spans="1:39">
      <c r="A516">
        <v>154200</v>
      </c>
      <c r="B516" s="7">
        <v>651</v>
      </c>
      <c r="C516">
        <v>-0.106810152437835</v>
      </c>
      <c r="D516">
        <f t="shared" si="32"/>
        <v>-0.21362030487566999</v>
      </c>
      <c r="E516">
        <v>72.3554666859403</v>
      </c>
      <c r="F516">
        <f t="shared" ref="F516:F579" si="35">ABS(E516-E515)</f>
        <v>1.5685878237306383E-2</v>
      </c>
      <c r="G516">
        <f t="shared" si="33"/>
        <v>651.19920017346271</v>
      </c>
      <c r="H516">
        <v>50.006638102174598</v>
      </c>
      <c r="AM516">
        <f t="shared" si="34"/>
        <v>125.81464979522576</v>
      </c>
    </row>
    <row r="517" spans="1:39">
      <c r="A517">
        <v>154500</v>
      </c>
      <c r="B517" s="7">
        <v>650</v>
      </c>
      <c r="C517">
        <v>-0.452512381219488</v>
      </c>
      <c r="D517">
        <f t="shared" si="32"/>
        <v>-0.905024762438976</v>
      </c>
      <c r="E517">
        <v>72.321180093935098</v>
      </c>
      <c r="F517">
        <f t="shared" si="35"/>
        <v>3.428659200520201E-2</v>
      </c>
      <c r="G517">
        <f t="shared" si="33"/>
        <v>650.89062084541592</v>
      </c>
      <c r="H517">
        <v>50.029471500724199</v>
      </c>
      <c r="AM517">
        <f t="shared" si="34"/>
        <v>125.74818647231332</v>
      </c>
    </row>
    <row r="518" spans="1:39">
      <c r="A518">
        <v>154800</v>
      </c>
      <c r="B518" s="7">
        <v>650</v>
      </c>
      <c r="C518">
        <v>-0.25001658254453601</v>
      </c>
      <c r="D518">
        <f t="shared" si="32"/>
        <v>-0.50003316508907203</v>
      </c>
      <c r="E518">
        <v>72.276179977967203</v>
      </c>
      <c r="F518">
        <f t="shared" si="35"/>
        <v>4.5000115967894772E-2</v>
      </c>
      <c r="G518">
        <f t="shared" si="33"/>
        <v>650.48561980170484</v>
      </c>
      <c r="H518">
        <v>50.056150105554003</v>
      </c>
      <c r="AM518">
        <f t="shared" si="34"/>
        <v>125.6609658035994</v>
      </c>
    </row>
    <row r="519" spans="1:39">
      <c r="A519">
        <v>155100</v>
      </c>
      <c r="B519" s="7">
        <v>650</v>
      </c>
      <c r="C519">
        <v>-0.11348345775794</v>
      </c>
      <c r="D519">
        <f t="shared" si="32"/>
        <v>-0.22696691551588</v>
      </c>
      <c r="E519">
        <v>72.245840876434599</v>
      </c>
      <c r="F519">
        <f t="shared" si="35"/>
        <v>3.0339101532604218E-2</v>
      </c>
      <c r="G519">
        <f t="shared" si="33"/>
        <v>650.2125678879114</v>
      </c>
      <c r="H519">
        <v>50.0698527651777</v>
      </c>
      <c r="AM519">
        <f t="shared" si="34"/>
        <v>125.60216826805508</v>
      </c>
    </row>
    <row r="520" spans="1:39">
      <c r="A520">
        <v>155400</v>
      </c>
      <c r="B520" s="7">
        <v>650</v>
      </c>
      <c r="C520">
        <v>-2.41222546270644E-2</v>
      </c>
      <c r="D520">
        <f t="shared" si="32"/>
        <v>-4.8244509254128799E-2</v>
      </c>
      <c r="E520">
        <v>72.225983874922605</v>
      </c>
      <c r="F520">
        <f t="shared" si="35"/>
        <v>1.9857001511994099E-2</v>
      </c>
      <c r="G520">
        <f t="shared" si="33"/>
        <v>650.03385487430342</v>
      </c>
      <c r="H520">
        <v>50.074921446194502</v>
      </c>
      <c r="AM520">
        <f t="shared" si="34"/>
        <v>125.56368808057364</v>
      </c>
    </row>
    <row r="521" spans="1:39">
      <c r="A521">
        <v>155700</v>
      </c>
      <c r="B521" s="7">
        <v>651</v>
      </c>
      <c r="C521">
        <v>0.42513105192285799</v>
      </c>
      <c r="D521">
        <f t="shared" si="32"/>
        <v>0.85026210384571599</v>
      </c>
      <c r="E521">
        <v>72.2372569166196</v>
      </c>
      <c r="F521">
        <f t="shared" si="35"/>
        <v>1.1273041696995278E-2</v>
      </c>
      <c r="G521">
        <f t="shared" si="33"/>
        <v>650.13531224957637</v>
      </c>
      <c r="H521">
        <v>50.057917188870299</v>
      </c>
      <c r="AM521">
        <f t="shared" si="34"/>
        <v>125.58553343009982</v>
      </c>
    </row>
    <row r="522" spans="1:39">
      <c r="A522">
        <v>156000</v>
      </c>
      <c r="B522" s="7">
        <v>649</v>
      </c>
      <c r="C522">
        <v>-0.49872611623503099</v>
      </c>
      <c r="D522">
        <f t="shared" si="32"/>
        <v>-0.99745223247006198</v>
      </c>
      <c r="E522">
        <v>72.220347093951602</v>
      </c>
      <c r="F522">
        <f t="shared" si="35"/>
        <v>1.6909822667997787E-2</v>
      </c>
      <c r="G522">
        <f t="shared" si="33"/>
        <v>649.98312384556448</v>
      </c>
      <c r="H522">
        <v>50.063677653618697</v>
      </c>
      <c r="AM522">
        <f t="shared" si="34"/>
        <v>125.55276518048734</v>
      </c>
    </row>
    <row r="523" spans="1:39">
      <c r="A523">
        <v>156300</v>
      </c>
      <c r="B523" s="7">
        <v>650</v>
      </c>
      <c r="C523">
        <v>0.13693060187557199</v>
      </c>
      <c r="D523">
        <f t="shared" si="32"/>
        <v>0.27386120375114398</v>
      </c>
      <c r="E523">
        <v>72.190192827781203</v>
      </c>
      <c r="F523">
        <f t="shared" si="35"/>
        <v>3.0154266170399069E-2</v>
      </c>
      <c r="G523">
        <f t="shared" si="33"/>
        <v>649.7117354500308</v>
      </c>
      <c r="H523">
        <v>50.075750589311603</v>
      </c>
      <c r="AM523">
        <f t="shared" si="34"/>
        <v>125.49433568905573</v>
      </c>
    </row>
    <row r="524" spans="1:39">
      <c r="A524">
        <v>156600</v>
      </c>
      <c r="B524" s="7">
        <v>651</v>
      </c>
      <c r="C524">
        <v>0.52108919523629904</v>
      </c>
      <c r="D524">
        <f t="shared" si="32"/>
        <v>1.0421783904725981</v>
      </c>
      <c r="E524">
        <v>72.215934008527299</v>
      </c>
      <c r="F524">
        <f t="shared" si="35"/>
        <v>2.5741180746095438E-2</v>
      </c>
      <c r="G524">
        <f t="shared" si="33"/>
        <v>649.94340607674565</v>
      </c>
      <c r="H524">
        <v>50.048954371221697</v>
      </c>
      <c r="AM524">
        <f t="shared" si="34"/>
        <v>125.54421367559469</v>
      </c>
    </row>
    <row r="525" spans="1:39">
      <c r="A525">
        <v>156900</v>
      </c>
      <c r="B525" s="7">
        <v>651</v>
      </c>
      <c r="C525">
        <v>0.33896789751422601</v>
      </c>
      <c r="D525">
        <f t="shared" si="32"/>
        <v>0.67793579502845203</v>
      </c>
      <c r="E525">
        <v>72.256406699185803</v>
      </c>
      <c r="F525">
        <f t="shared" si="35"/>
        <v>4.0472690658504007E-2</v>
      </c>
      <c r="G525">
        <f t="shared" si="33"/>
        <v>650.30766029267227</v>
      </c>
      <c r="H525">
        <v>50.0160828458026</v>
      </c>
      <c r="AM525">
        <f t="shared" si="34"/>
        <v>125.62264434581105</v>
      </c>
    </row>
    <row r="526" spans="1:39">
      <c r="A526">
        <v>157200</v>
      </c>
      <c r="B526" s="7">
        <v>651</v>
      </c>
      <c r="C526">
        <v>0.210757448332756</v>
      </c>
      <c r="D526">
        <f t="shared" si="32"/>
        <v>0.42151489666551201</v>
      </c>
      <c r="E526">
        <v>72.284896419994894</v>
      </c>
      <c r="F526">
        <f t="shared" si="35"/>
        <v>2.8489720809091068E-2</v>
      </c>
      <c r="G526">
        <f t="shared" si="33"/>
        <v>650.56406777995403</v>
      </c>
      <c r="H526">
        <v>49.995111817445597</v>
      </c>
      <c r="AM526">
        <f t="shared" si="34"/>
        <v>125.6778593663177</v>
      </c>
    </row>
    <row r="527" spans="1:39">
      <c r="A527">
        <v>157500</v>
      </c>
      <c r="B527" s="7">
        <v>650</v>
      </c>
      <c r="C527">
        <v>-0.27135593884144599</v>
      </c>
      <c r="D527">
        <f t="shared" si="32"/>
        <v>-0.54271187768289197</v>
      </c>
      <c r="E527">
        <v>72.280925241480901</v>
      </c>
      <c r="F527">
        <f t="shared" si="35"/>
        <v>3.9711785139928679E-3</v>
      </c>
      <c r="G527">
        <f t="shared" si="33"/>
        <v>650.52832717332808</v>
      </c>
      <c r="H527">
        <v>49.998982405891503</v>
      </c>
      <c r="AM527">
        <f t="shared" si="34"/>
        <v>125.67016266697185</v>
      </c>
    </row>
    <row r="528" spans="1:39">
      <c r="A528">
        <v>157800</v>
      </c>
      <c r="B528" s="7">
        <v>650</v>
      </c>
      <c r="C528">
        <v>-0.16146316042178199</v>
      </c>
      <c r="D528">
        <f t="shared" si="32"/>
        <v>-0.32292632084356399</v>
      </c>
      <c r="E528">
        <v>72.256502494367297</v>
      </c>
      <c r="F528">
        <f t="shared" si="35"/>
        <v>2.442274711360426E-2</v>
      </c>
      <c r="G528">
        <f t="shared" si="33"/>
        <v>650.30852244930566</v>
      </c>
      <c r="H528">
        <v>50.015467140802002</v>
      </c>
      <c r="AM528">
        <f t="shared" si="34"/>
        <v>125.62282999544664</v>
      </c>
    </row>
    <row r="529" spans="1:39">
      <c r="A529">
        <v>158100</v>
      </c>
      <c r="B529" s="7">
        <v>650</v>
      </c>
      <c r="C529">
        <v>-8.6116124899986393E-2</v>
      </c>
      <c r="D529">
        <f t="shared" si="32"/>
        <v>-0.17223224979997279</v>
      </c>
      <c r="E529">
        <v>72.239759586369104</v>
      </c>
      <c r="F529">
        <f t="shared" si="35"/>
        <v>1.6742907998192891E-2</v>
      </c>
      <c r="G529">
        <f t="shared" si="33"/>
        <v>650.15783627732196</v>
      </c>
      <c r="H529">
        <v>50.024855696992802</v>
      </c>
      <c r="AM529">
        <f t="shared" si="34"/>
        <v>125.59038330411744</v>
      </c>
    </row>
    <row r="530" spans="1:39">
      <c r="A530">
        <v>158400</v>
      </c>
      <c r="B530" s="7">
        <v>650</v>
      </c>
      <c r="C530">
        <v>-3.5678400773858997E-2</v>
      </c>
      <c r="D530">
        <f t="shared" si="32"/>
        <v>-7.1356801547717993E-2</v>
      </c>
      <c r="E530">
        <v>72.228551791336798</v>
      </c>
      <c r="F530">
        <f t="shared" si="35"/>
        <v>1.1207795032305512E-2</v>
      </c>
      <c r="G530">
        <f t="shared" si="33"/>
        <v>650.05696612203121</v>
      </c>
      <c r="H530">
        <v>50.029432243588403</v>
      </c>
      <c r="AM530">
        <f t="shared" si="34"/>
        <v>125.56866422598024</v>
      </c>
    </row>
    <row r="531" spans="1:39">
      <c r="A531">
        <v>158700</v>
      </c>
      <c r="B531" s="7">
        <v>650</v>
      </c>
      <c r="C531">
        <v>-2.9713966189016199E-3</v>
      </c>
      <c r="D531">
        <f t="shared" si="32"/>
        <v>-5.9427932378032398E-3</v>
      </c>
      <c r="E531">
        <v>72.221283950223096</v>
      </c>
      <c r="F531">
        <f t="shared" si="35"/>
        <v>7.2678411137019339E-3</v>
      </c>
      <c r="G531">
        <f t="shared" si="33"/>
        <v>649.99155555200787</v>
      </c>
      <c r="H531">
        <v>50.030831954858698</v>
      </c>
      <c r="AM531">
        <f t="shared" si="34"/>
        <v>125.55458059870512</v>
      </c>
    </row>
    <row r="532" spans="1:39">
      <c r="A532">
        <v>159000</v>
      </c>
      <c r="B532" s="7">
        <v>650</v>
      </c>
      <c r="C532">
        <v>1.7269089220219198E-2</v>
      </c>
      <c r="D532">
        <f t="shared" si="32"/>
        <v>3.4538178440438397E-2</v>
      </c>
      <c r="E532">
        <v>72.216786301586197</v>
      </c>
      <c r="F532">
        <f t="shared" si="35"/>
        <v>4.4976486368994983E-3</v>
      </c>
      <c r="G532">
        <f t="shared" si="33"/>
        <v>649.95107671427581</v>
      </c>
      <c r="H532">
        <v>50.0302123037767</v>
      </c>
      <c r="AM532">
        <f t="shared" si="34"/>
        <v>125.54586520698255</v>
      </c>
    </row>
    <row r="533" spans="1:39">
      <c r="A533">
        <v>159300</v>
      </c>
      <c r="B533" s="7">
        <v>650</v>
      </c>
      <c r="C533">
        <v>2.8877408035670401E-2</v>
      </c>
      <c r="D533">
        <f t="shared" si="32"/>
        <v>5.7754816071340802E-2</v>
      </c>
      <c r="E533">
        <v>72.214206811881496</v>
      </c>
      <c r="F533">
        <f t="shared" si="35"/>
        <v>2.5794897047006771E-3</v>
      </c>
      <c r="G533">
        <f t="shared" si="33"/>
        <v>649.92786130693344</v>
      </c>
      <c r="H533">
        <v>50.028381534517699</v>
      </c>
      <c r="AM533">
        <f t="shared" si="34"/>
        <v>125.54086681228409</v>
      </c>
    </row>
    <row r="534" spans="1:39">
      <c r="A534">
        <v>159600</v>
      </c>
      <c r="B534" s="7">
        <v>648</v>
      </c>
      <c r="C534">
        <v>-0.75172984604862203</v>
      </c>
      <c r="D534">
        <f t="shared" si="32"/>
        <v>-1.5034596920972441</v>
      </c>
      <c r="E534">
        <v>72.165461921135403</v>
      </c>
      <c r="F534">
        <f t="shared" si="35"/>
        <v>4.8744890746093006E-2</v>
      </c>
      <c r="G534">
        <f t="shared" si="33"/>
        <v>649.4891572902186</v>
      </c>
      <c r="H534">
        <v>50.058936026834502</v>
      </c>
      <c r="AM534">
        <f t="shared" si="34"/>
        <v>125.44641893358744</v>
      </c>
    </row>
    <row r="535" spans="1:39">
      <c r="A535">
        <v>159900</v>
      </c>
      <c r="B535" s="7">
        <v>648</v>
      </c>
      <c r="C535">
        <v>-0.40894883760523598</v>
      </c>
      <c r="D535">
        <f t="shared" si="32"/>
        <v>-0.81789767521047196</v>
      </c>
      <c r="E535">
        <v>72.089285542991306</v>
      </c>
      <c r="F535">
        <f t="shared" si="35"/>
        <v>7.6176378144097612E-2</v>
      </c>
      <c r="G535">
        <f t="shared" si="33"/>
        <v>648.80356988692176</v>
      </c>
      <c r="H535">
        <v>50.102985273075099</v>
      </c>
      <c r="AM535">
        <f t="shared" si="34"/>
        <v>125.29884775911984</v>
      </c>
    </row>
    <row r="536" spans="1:39">
      <c r="A536">
        <v>160200</v>
      </c>
      <c r="B536" s="7">
        <v>650</v>
      </c>
      <c r="C536">
        <v>0.60764989510315004</v>
      </c>
      <c r="D536">
        <f t="shared" si="32"/>
        <v>1.2152997902063001</v>
      </c>
      <c r="E536">
        <v>72.085590634222001</v>
      </c>
      <c r="F536">
        <f t="shared" si="35"/>
        <v>3.6949087693045612E-3</v>
      </c>
      <c r="G536">
        <f t="shared" si="33"/>
        <v>648.77031570799795</v>
      </c>
      <c r="H536">
        <v>50.092059584796601</v>
      </c>
      <c r="AM536">
        <f t="shared" si="34"/>
        <v>125.29169073361113</v>
      </c>
    </row>
    <row r="537" spans="1:39">
      <c r="A537">
        <v>160500</v>
      </c>
      <c r="B537" s="7">
        <v>649</v>
      </c>
      <c r="C537">
        <v>2.3676363685663199E-2</v>
      </c>
      <c r="D537">
        <f t="shared" si="32"/>
        <v>4.7352727371326397E-2</v>
      </c>
      <c r="E537">
        <v>72.104260346673698</v>
      </c>
      <c r="F537">
        <f t="shared" si="35"/>
        <v>1.8669712451696796E-2</v>
      </c>
      <c r="G537">
        <f t="shared" si="33"/>
        <v>648.93834312006334</v>
      </c>
      <c r="H537">
        <v>50.069343347663597</v>
      </c>
      <c r="AM537">
        <f t="shared" si="34"/>
        <v>125.32785471968032</v>
      </c>
    </row>
    <row r="538" spans="1:39">
      <c r="A538">
        <v>160800</v>
      </c>
      <c r="B538" s="7">
        <v>649</v>
      </c>
      <c r="C538">
        <v>5.6786940257463801E-2</v>
      </c>
      <c r="D538">
        <f t="shared" si="32"/>
        <v>0.1135738805149276</v>
      </c>
      <c r="E538">
        <v>72.096899429550604</v>
      </c>
      <c r="F538">
        <f t="shared" si="35"/>
        <v>7.3609171230941683E-3</v>
      </c>
      <c r="G538">
        <f t="shared" si="33"/>
        <v>648.87209486595543</v>
      </c>
      <c r="H538">
        <v>50.066113600330802</v>
      </c>
      <c r="AM538">
        <f t="shared" si="34"/>
        <v>125.31359608286456</v>
      </c>
    </row>
    <row r="539" spans="1:39">
      <c r="A539">
        <v>161100</v>
      </c>
      <c r="B539" s="7">
        <v>648</v>
      </c>
      <c r="C539">
        <v>-0.31865845538607801</v>
      </c>
      <c r="D539">
        <f t="shared" si="32"/>
        <v>-0.63731691077215602</v>
      </c>
      <c r="E539">
        <v>72.069225435183697</v>
      </c>
      <c r="F539">
        <f t="shared" si="35"/>
        <v>2.7673994366907095E-2</v>
      </c>
      <c r="G539">
        <f t="shared" si="33"/>
        <v>648.62302891665331</v>
      </c>
      <c r="H539">
        <v>50.077475096708099</v>
      </c>
      <c r="AM539">
        <f t="shared" si="34"/>
        <v>125.2599923597374</v>
      </c>
    </row>
    <row r="540" spans="1:39">
      <c r="A540">
        <v>161400</v>
      </c>
      <c r="B540" s="7">
        <v>648</v>
      </c>
      <c r="C540">
        <v>-0.140883259263067</v>
      </c>
      <c r="D540">
        <f t="shared" si="32"/>
        <v>-0.28176651852613399</v>
      </c>
      <c r="E540">
        <v>72.0297185034173</v>
      </c>
      <c r="F540">
        <f t="shared" si="35"/>
        <v>3.9506931766396747E-2</v>
      </c>
      <c r="G540">
        <f t="shared" si="33"/>
        <v>648.26746653075566</v>
      </c>
      <c r="H540">
        <v>50.094784213744397</v>
      </c>
      <c r="AM540">
        <f t="shared" si="34"/>
        <v>125.18347634252615</v>
      </c>
    </row>
    <row r="541" spans="1:39">
      <c r="A541">
        <v>161700</v>
      </c>
      <c r="B541" s="7">
        <v>649</v>
      </c>
      <c r="C541">
        <v>0.36821652391964799</v>
      </c>
      <c r="D541">
        <f t="shared" si="32"/>
        <v>0.73643304783929597</v>
      </c>
      <c r="E541">
        <v>72.027693081763999</v>
      </c>
      <c r="F541">
        <f t="shared" si="35"/>
        <v>2.025421653300441E-3</v>
      </c>
      <c r="G541">
        <f t="shared" si="33"/>
        <v>648.24923773587602</v>
      </c>
      <c r="H541">
        <v>50.084342534457399</v>
      </c>
      <c r="AM541">
        <f t="shared" si="34"/>
        <v>125.17955380356646</v>
      </c>
    </row>
    <row r="542" spans="1:39">
      <c r="A542">
        <v>162000</v>
      </c>
      <c r="B542" s="7">
        <v>648</v>
      </c>
      <c r="C542">
        <v>-0.12292145004355</v>
      </c>
      <c r="D542">
        <f t="shared" si="32"/>
        <v>-0.2458429000871</v>
      </c>
      <c r="E542">
        <v>72.025730604331997</v>
      </c>
      <c r="F542">
        <f t="shared" si="35"/>
        <v>1.9624774320021743E-3</v>
      </c>
      <c r="G542">
        <f t="shared" si="33"/>
        <v>648.23157543898799</v>
      </c>
      <c r="H542">
        <v>50.076347394333901</v>
      </c>
      <c r="AM542">
        <f t="shared" si="34"/>
        <v>125.17575318861044</v>
      </c>
    </row>
    <row r="543" spans="1:39">
      <c r="A543">
        <v>162300</v>
      </c>
      <c r="B543" s="7">
        <v>650</v>
      </c>
      <c r="C543">
        <v>0.76048225388075996</v>
      </c>
      <c r="D543">
        <f t="shared" si="32"/>
        <v>1.5209645077615199</v>
      </c>
      <c r="E543">
        <v>72.051629647718102</v>
      </c>
      <c r="F543">
        <f t="shared" si="35"/>
        <v>2.5899043386104381E-2</v>
      </c>
      <c r="G543">
        <f t="shared" si="33"/>
        <v>648.46466682946289</v>
      </c>
      <c r="H543">
        <v>50.048779200266402</v>
      </c>
      <c r="AM543">
        <f t="shared" si="34"/>
        <v>125.22591216011085</v>
      </c>
    </row>
    <row r="544" spans="1:39">
      <c r="A544">
        <v>162600</v>
      </c>
      <c r="B544" s="7">
        <v>650</v>
      </c>
      <c r="C544">
        <v>0.48053501298296503</v>
      </c>
      <c r="D544">
        <f t="shared" si="32"/>
        <v>0.96107002596593005</v>
      </c>
      <c r="E544">
        <v>72.113843698472806</v>
      </c>
      <c r="F544">
        <f t="shared" si="35"/>
        <v>6.2214050754704431E-2</v>
      </c>
      <c r="G544">
        <f t="shared" si="33"/>
        <v>649.02459328625525</v>
      </c>
      <c r="H544">
        <v>50.001398508918101</v>
      </c>
      <c r="AM544">
        <f t="shared" si="34"/>
        <v>125.34641885049292</v>
      </c>
    </row>
    <row r="545" spans="1:39">
      <c r="A545">
        <v>162900</v>
      </c>
      <c r="B545" s="7">
        <v>650</v>
      </c>
      <c r="C545">
        <v>0.28545241699097001</v>
      </c>
      <c r="D545">
        <f t="shared" si="32"/>
        <v>0.57090483398194003</v>
      </c>
      <c r="E545">
        <v>72.157193124937194</v>
      </c>
      <c r="F545">
        <f t="shared" si="35"/>
        <v>4.334942646438833E-2</v>
      </c>
      <c r="G545">
        <f t="shared" si="33"/>
        <v>649.41473812443473</v>
      </c>
      <c r="H545">
        <v>49.972228919518997</v>
      </c>
      <c r="AM545">
        <f t="shared" si="34"/>
        <v>125.43039873036784</v>
      </c>
    </row>
    <row r="546" spans="1:39">
      <c r="A546">
        <v>163200</v>
      </c>
      <c r="B546" s="7">
        <v>649</v>
      </c>
      <c r="C546">
        <v>-0.24122540514138199</v>
      </c>
      <c r="D546">
        <f t="shared" si="32"/>
        <v>-0.48245081028276399</v>
      </c>
      <c r="E546">
        <v>72.163124320020401</v>
      </c>
      <c r="F546">
        <f t="shared" si="35"/>
        <v>5.9311950832068305E-3</v>
      </c>
      <c r="G546">
        <f t="shared" si="33"/>
        <v>649.46811888018362</v>
      </c>
      <c r="H546">
        <v>49.972165322798404</v>
      </c>
      <c r="AM546">
        <f t="shared" si="34"/>
        <v>125.44188995750822</v>
      </c>
    </row>
    <row r="547" spans="1:39">
      <c r="A547">
        <v>163500</v>
      </c>
      <c r="B547" s="7">
        <v>649</v>
      </c>
      <c r="C547">
        <v>-0.16011657089981399</v>
      </c>
      <c r="D547">
        <f t="shared" si="32"/>
        <v>-0.32023314179962797</v>
      </c>
      <c r="E547">
        <v>72.145097672062704</v>
      </c>
      <c r="F547">
        <f t="shared" si="35"/>
        <v>1.8026647957697151E-2</v>
      </c>
      <c r="G547">
        <f t="shared" si="33"/>
        <v>649.30587904856429</v>
      </c>
      <c r="H547">
        <v>49.987516879157198</v>
      </c>
      <c r="AM547">
        <f t="shared" si="34"/>
        <v>125.40696537295156</v>
      </c>
    </row>
    <row r="548" spans="1:39">
      <c r="A548">
        <v>163800</v>
      </c>
      <c r="B548" s="7">
        <v>649</v>
      </c>
      <c r="C548">
        <v>-0.10253887063419</v>
      </c>
      <c r="D548">
        <f t="shared" si="32"/>
        <v>-0.20507774126837999</v>
      </c>
      <c r="E548">
        <v>72.132303295256193</v>
      </c>
      <c r="F548">
        <f t="shared" si="35"/>
        <v>1.2794376806510854E-2</v>
      </c>
      <c r="G548">
        <f t="shared" si="33"/>
        <v>649.19072965730572</v>
      </c>
      <c r="H548">
        <v>49.997547502411003</v>
      </c>
      <c r="AM548">
        <f t="shared" si="34"/>
        <v>125.38217887316209</v>
      </c>
    </row>
    <row r="549" spans="1:39">
      <c r="A549">
        <v>164100</v>
      </c>
      <c r="B549" s="7">
        <v>648</v>
      </c>
      <c r="C549">
        <v>-0.45537652768055198</v>
      </c>
      <c r="D549">
        <f t="shared" si="32"/>
        <v>-0.91075305536110396</v>
      </c>
      <c r="E549">
        <v>72.099605618978401</v>
      </c>
      <c r="F549">
        <f t="shared" si="35"/>
        <v>3.2697676277791743E-2</v>
      </c>
      <c r="G549">
        <f t="shared" si="33"/>
        <v>648.89645057080565</v>
      </c>
      <c r="H549">
        <v>50.020347165928698</v>
      </c>
      <c r="AM549">
        <f t="shared" si="34"/>
        <v>125.31883813360305</v>
      </c>
    </row>
    <row r="550" spans="1:39">
      <c r="A550">
        <v>164400</v>
      </c>
      <c r="B550" s="7">
        <v>648</v>
      </c>
      <c r="C550">
        <v>-0.25714866860233299</v>
      </c>
      <c r="D550">
        <f t="shared" si="32"/>
        <v>-0.51429733720466597</v>
      </c>
      <c r="E550">
        <v>72.055553884644198</v>
      </c>
      <c r="F550">
        <f t="shared" si="35"/>
        <v>4.4051734334203729E-2</v>
      </c>
      <c r="G550">
        <f t="shared" si="33"/>
        <v>648.49998496179774</v>
      </c>
      <c r="H550">
        <v>50.047427237220901</v>
      </c>
      <c r="AM550">
        <f t="shared" si="34"/>
        <v>125.23351261660159</v>
      </c>
    </row>
    <row r="551" spans="1:39">
      <c r="A551">
        <v>164700</v>
      </c>
      <c r="B551" s="7">
        <v>648</v>
      </c>
      <c r="C551">
        <v>-0.122960964175687</v>
      </c>
      <c r="D551">
        <f t="shared" si="32"/>
        <v>-0.245921928351374</v>
      </c>
      <c r="E551">
        <v>72.025735952636396</v>
      </c>
      <c r="F551">
        <f t="shared" si="35"/>
        <v>2.9817932007802028E-2</v>
      </c>
      <c r="G551">
        <f t="shared" si="33"/>
        <v>648.23162357372757</v>
      </c>
      <c r="H551">
        <v>50.061782602864902</v>
      </c>
      <c r="AM551">
        <f t="shared" si="34"/>
        <v>125.17576354632732</v>
      </c>
    </row>
    <row r="552" spans="1:39">
      <c r="A552">
        <v>165000</v>
      </c>
      <c r="B552" s="7">
        <v>648</v>
      </c>
      <c r="C552">
        <v>-3.4631790579409197E-2</v>
      </c>
      <c r="D552">
        <f t="shared" si="32"/>
        <v>-6.9263581158818394E-2</v>
      </c>
      <c r="E552">
        <v>72.006108273842202</v>
      </c>
      <c r="F552">
        <f t="shared" si="35"/>
        <v>1.9627678794194026E-2</v>
      </c>
      <c r="G552">
        <f t="shared" si="33"/>
        <v>648.0549744645798</v>
      </c>
      <c r="H552">
        <v>50.067631306369201</v>
      </c>
      <c r="AM552">
        <f t="shared" si="34"/>
        <v>125.13775301051962</v>
      </c>
    </row>
    <row r="553" spans="1:39">
      <c r="A553">
        <v>165300</v>
      </c>
      <c r="B553" s="7">
        <v>649</v>
      </c>
      <c r="C553">
        <v>0.41434423913158902</v>
      </c>
      <c r="D553">
        <f t="shared" si="32"/>
        <v>0.82868847826317804</v>
      </c>
      <c r="E553">
        <v>72.017442987889098</v>
      </c>
      <c r="F553">
        <f t="shared" si="35"/>
        <v>1.1334714046896011E-2</v>
      </c>
      <c r="G553">
        <f t="shared" si="33"/>
        <v>648.15698689100191</v>
      </c>
      <c r="H553">
        <v>50.051454076948303</v>
      </c>
      <c r="AM553">
        <f t="shared" si="34"/>
        <v>125.15970329629151</v>
      </c>
    </row>
    <row r="554" spans="1:39">
      <c r="A554">
        <v>165600</v>
      </c>
      <c r="B554" s="7">
        <v>649</v>
      </c>
      <c r="C554">
        <v>0.27715123788943002</v>
      </c>
      <c r="D554">
        <f t="shared" si="32"/>
        <v>0.55430247577886005</v>
      </c>
      <c r="E554">
        <v>72.047932131029</v>
      </c>
      <c r="F554">
        <f t="shared" si="35"/>
        <v>3.0489143139902808E-2</v>
      </c>
      <c r="G554">
        <f t="shared" si="33"/>
        <v>648.43138917926103</v>
      </c>
      <c r="H554">
        <v>50.024996100635398</v>
      </c>
      <c r="AM554">
        <f t="shared" si="34"/>
        <v>125.21875089746872</v>
      </c>
    </row>
    <row r="555" spans="1:39">
      <c r="A555">
        <v>165900</v>
      </c>
      <c r="B555" s="7">
        <v>647</v>
      </c>
      <c r="C555">
        <v>-0.60664844034485399</v>
      </c>
      <c r="D555">
        <f t="shared" si="32"/>
        <v>-1.213296880689708</v>
      </c>
      <c r="E555">
        <v>72.022117678308405</v>
      </c>
      <c r="F555">
        <f t="shared" si="35"/>
        <v>2.5814452720595682E-2</v>
      </c>
      <c r="G555">
        <f t="shared" si="33"/>
        <v>648.19905910477564</v>
      </c>
      <c r="H555">
        <v>50.040585820126097</v>
      </c>
      <c r="AM555">
        <f t="shared" si="34"/>
        <v>125.1687563055645</v>
      </c>
    </row>
    <row r="556" spans="1:39">
      <c r="A556">
        <v>166200</v>
      </c>
      <c r="B556" s="7">
        <v>647</v>
      </c>
      <c r="C556">
        <v>-0.33418372987226103</v>
      </c>
      <c r="D556">
        <f t="shared" si="32"/>
        <v>-0.66836745974452205</v>
      </c>
      <c r="E556">
        <v>71.961566331357702</v>
      </c>
      <c r="F556">
        <f t="shared" si="35"/>
        <v>6.0551346950703078E-2</v>
      </c>
      <c r="G556">
        <f t="shared" si="33"/>
        <v>647.65409698221936</v>
      </c>
      <c r="H556">
        <v>50.076310010685198</v>
      </c>
      <c r="AM556">
        <f t="shared" si="34"/>
        <v>125.05150241245371</v>
      </c>
    </row>
    <row r="557" spans="1:39">
      <c r="A557">
        <v>166500</v>
      </c>
      <c r="B557" s="7">
        <v>646</v>
      </c>
      <c r="C557">
        <v>-0.54368670837495903</v>
      </c>
      <c r="D557">
        <f t="shared" si="32"/>
        <v>-1.0873734167499181</v>
      </c>
      <c r="E557">
        <v>71.897018101171895</v>
      </c>
      <c r="F557">
        <f t="shared" si="35"/>
        <v>6.4548230185806688E-2</v>
      </c>
      <c r="G557">
        <f t="shared" si="33"/>
        <v>647.07316291054701</v>
      </c>
      <c r="H557">
        <v>50.111097015698299</v>
      </c>
      <c r="AM557">
        <f t="shared" si="34"/>
        <v>124.92653242019439</v>
      </c>
    </row>
    <row r="558" spans="1:39">
      <c r="A558">
        <v>166800</v>
      </c>
      <c r="B558" s="7">
        <v>648</v>
      </c>
      <c r="C558">
        <v>0.53286393062170601</v>
      </c>
      <c r="D558">
        <f t="shared" si="32"/>
        <v>1.065727861243412</v>
      </c>
      <c r="E558">
        <v>71.879997870863804</v>
      </c>
      <c r="F558">
        <f t="shared" si="35"/>
        <v>1.70202303080913E-2</v>
      </c>
      <c r="G558">
        <f t="shared" si="33"/>
        <v>646.91998083777423</v>
      </c>
      <c r="H558">
        <v>50.108128150279597</v>
      </c>
      <c r="AM558">
        <f t="shared" si="34"/>
        <v>124.89358409656585</v>
      </c>
    </row>
    <row r="559" spans="1:39">
      <c r="A559">
        <v>167100</v>
      </c>
      <c r="B559" s="7">
        <v>648</v>
      </c>
      <c r="C559">
        <v>0.38229016219465101</v>
      </c>
      <c r="D559">
        <f t="shared" si="32"/>
        <v>0.76458032438930201</v>
      </c>
      <c r="E559">
        <v>71.913463750493804</v>
      </c>
      <c r="F559">
        <f t="shared" si="35"/>
        <v>3.3465879630000472E-2</v>
      </c>
      <c r="G559">
        <f t="shared" si="33"/>
        <v>647.22117375444418</v>
      </c>
      <c r="H559">
        <v>50.073012620468297</v>
      </c>
      <c r="AM559">
        <f t="shared" si="34"/>
        <v>124.95837006052486</v>
      </c>
    </row>
    <row r="560" spans="1:39">
      <c r="A560">
        <v>167400</v>
      </c>
      <c r="B560" s="7">
        <v>647</v>
      </c>
      <c r="C560">
        <v>-0.12163957624692</v>
      </c>
      <c r="D560">
        <f t="shared" si="32"/>
        <v>-0.24327915249384</v>
      </c>
      <c r="E560">
        <v>71.914340119732699</v>
      </c>
      <c r="F560">
        <f t="shared" si="35"/>
        <v>8.7636923889533591E-4</v>
      </c>
      <c r="G560">
        <f t="shared" si="33"/>
        <v>647.22906107759434</v>
      </c>
      <c r="H560">
        <v>50.064464816283298</v>
      </c>
      <c r="AM560">
        <f t="shared" si="34"/>
        <v>124.96006669518997</v>
      </c>
    </row>
    <row r="561" spans="1:39">
      <c r="A561">
        <v>167700</v>
      </c>
      <c r="B561" s="7">
        <v>648</v>
      </c>
      <c r="C561">
        <v>0.36081194473330302</v>
      </c>
      <c r="D561">
        <f t="shared" si="32"/>
        <v>0.72162388946660605</v>
      </c>
      <c r="E561">
        <v>71.918233058816398</v>
      </c>
      <c r="F561">
        <f t="shared" si="35"/>
        <v>3.8929390836983657E-3</v>
      </c>
      <c r="G561">
        <f t="shared" si="33"/>
        <v>647.26409752934762</v>
      </c>
      <c r="H561">
        <v>50.053648859594603</v>
      </c>
      <c r="AM561">
        <f t="shared" si="34"/>
        <v>124.96760340767398</v>
      </c>
    </row>
    <row r="562" spans="1:39">
      <c r="A562">
        <v>168000</v>
      </c>
      <c r="B562" s="7">
        <v>648</v>
      </c>
      <c r="C562">
        <v>0.24676245804133101</v>
      </c>
      <c r="D562">
        <f t="shared" si="32"/>
        <v>0.49352491608266202</v>
      </c>
      <c r="E562">
        <v>71.943579464219496</v>
      </c>
      <c r="F562">
        <f t="shared" si="35"/>
        <v>2.5346405403098515E-2</v>
      </c>
      <c r="G562">
        <f t="shared" si="33"/>
        <v>647.49221517797548</v>
      </c>
      <c r="H562">
        <v>50.030381356867402</v>
      </c>
      <c r="AM562">
        <f t="shared" si="34"/>
        <v>125.01667610142813</v>
      </c>
    </row>
    <row r="563" spans="1:39">
      <c r="A563">
        <v>168300</v>
      </c>
      <c r="B563" s="7">
        <v>648</v>
      </c>
      <c r="C563">
        <v>0.16483546746045399</v>
      </c>
      <c r="D563">
        <f t="shared" si="32"/>
        <v>0.32967093492090799</v>
      </c>
      <c r="E563">
        <v>71.961784517235102</v>
      </c>
      <c r="F563">
        <f t="shared" si="35"/>
        <v>1.8205053015606154E-2</v>
      </c>
      <c r="G563">
        <f t="shared" si="33"/>
        <v>647.65606065511588</v>
      </c>
      <c r="H563">
        <v>50.014635908182903</v>
      </c>
      <c r="AM563">
        <f t="shared" si="34"/>
        <v>125.05192487725037</v>
      </c>
    </row>
    <row r="564" spans="1:39">
      <c r="A564">
        <v>168600</v>
      </c>
      <c r="B564" s="7">
        <v>647</v>
      </c>
      <c r="C564">
        <v>-0.28643227164243401</v>
      </c>
      <c r="D564">
        <f t="shared" si="32"/>
        <v>-0.57286454328486802</v>
      </c>
      <c r="E564">
        <v>71.950958825220994</v>
      </c>
      <c r="F564">
        <f t="shared" si="35"/>
        <v>1.0825692014108768E-2</v>
      </c>
      <c r="G564">
        <f t="shared" si="33"/>
        <v>647.558629426989</v>
      </c>
      <c r="H564">
        <v>50.020783724147101</v>
      </c>
      <c r="AM564">
        <f t="shared" si="34"/>
        <v>125.03096384825523</v>
      </c>
    </row>
    <row r="565" spans="1:39">
      <c r="A565">
        <v>168900</v>
      </c>
      <c r="B565" s="7">
        <v>649</v>
      </c>
      <c r="C565">
        <v>0.62931788016167001</v>
      </c>
      <c r="D565">
        <f t="shared" si="32"/>
        <v>1.25863576032334</v>
      </c>
      <c r="E565">
        <v>71.969670154455997</v>
      </c>
      <c r="F565">
        <f t="shared" si="35"/>
        <v>1.8711329235003404E-2</v>
      </c>
      <c r="G565">
        <f t="shared" si="33"/>
        <v>647.727031390104</v>
      </c>
      <c r="H565">
        <v>50.004570399533499</v>
      </c>
      <c r="AM565">
        <f t="shared" si="34"/>
        <v>125.06719371563992</v>
      </c>
    </row>
    <row r="566" spans="1:39">
      <c r="A566">
        <v>169200</v>
      </c>
      <c r="B566" s="7">
        <v>649</v>
      </c>
      <c r="C566">
        <v>0.37547533243202502</v>
      </c>
      <c r="D566">
        <f t="shared" si="32"/>
        <v>0.75095066486405004</v>
      </c>
      <c r="E566">
        <v>72.026083458537897</v>
      </c>
      <c r="F566">
        <f t="shared" si="35"/>
        <v>5.6413304081900151E-2</v>
      </c>
      <c r="G566">
        <f t="shared" si="33"/>
        <v>648.23475112684105</v>
      </c>
      <c r="H566">
        <v>49.966293867089298</v>
      </c>
      <c r="AM566">
        <f t="shared" si="34"/>
        <v>125.17643653899742</v>
      </c>
    </row>
    <row r="567" spans="1:39">
      <c r="A567">
        <v>169500</v>
      </c>
      <c r="B567" s="7">
        <v>648</v>
      </c>
      <c r="C567">
        <v>-0.191599137503809</v>
      </c>
      <c r="D567">
        <f t="shared" si="32"/>
        <v>-0.38319827500761799</v>
      </c>
      <c r="E567">
        <v>72.040991479584505</v>
      </c>
      <c r="F567">
        <f t="shared" si="35"/>
        <v>1.4908021046608155E-2</v>
      </c>
      <c r="G567">
        <f t="shared" si="33"/>
        <v>648.36892331626052</v>
      </c>
      <c r="H567">
        <v>49.960929007306902</v>
      </c>
      <c r="AM567">
        <f t="shared" si="34"/>
        <v>125.20530862427</v>
      </c>
    </row>
    <row r="568" spans="1:39">
      <c r="A568">
        <v>169800</v>
      </c>
      <c r="B568" s="7">
        <v>648</v>
      </c>
      <c r="C568">
        <v>-0.137630938601039</v>
      </c>
      <c r="D568">
        <f t="shared" si="32"/>
        <v>-0.27526187720207801</v>
      </c>
      <c r="E568">
        <v>72.028995772860796</v>
      </c>
      <c r="F568">
        <f t="shared" si="35"/>
        <v>1.1995706723709532E-2</v>
      </c>
      <c r="G568">
        <f t="shared" si="33"/>
        <v>648.26096195574712</v>
      </c>
      <c r="H568">
        <v>49.973562425094698</v>
      </c>
      <c r="AM568">
        <f t="shared" si="34"/>
        <v>125.18207666145855</v>
      </c>
    </row>
    <row r="569" spans="1:39">
      <c r="A569">
        <v>170100</v>
      </c>
      <c r="B569" s="7">
        <v>648</v>
      </c>
      <c r="C569">
        <v>-9.7816716568794398E-2</v>
      </c>
      <c r="D569">
        <f t="shared" si="32"/>
        <v>-0.1956334331375888</v>
      </c>
      <c r="E569">
        <v>72.020148627485199</v>
      </c>
      <c r="F569">
        <f t="shared" si="35"/>
        <v>8.8471453755971652E-3</v>
      </c>
      <c r="G569">
        <f t="shared" si="33"/>
        <v>648.18133764736683</v>
      </c>
      <c r="H569">
        <v>49.982591176113203</v>
      </c>
      <c r="AM569">
        <f t="shared" si="34"/>
        <v>125.16494302455644</v>
      </c>
    </row>
    <row r="570" spans="1:39">
      <c r="A570">
        <v>170400</v>
      </c>
      <c r="B570" s="7">
        <v>647</v>
      </c>
      <c r="C570">
        <v>-0.46174276358145999</v>
      </c>
      <c r="D570">
        <f t="shared" si="32"/>
        <v>-0.92348552716291998</v>
      </c>
      <c r="E570">
        <v>71.989914680089697</v>
      </c>
      <c r="F570">
        <f t="shared" si="35"/>
        <v>3.0233947395501559E-2</v>
      </c>
      <c r="G570">
        <f t="shared" si="33"/>
        <v>647.90923212080725</v>
      </c>
      <c r="H570">
        <v>50.005490580494602</v>
      </c>
      <c r="AM570">
        <f t="shared" si="34"/>
        <v>125.10639454552287</v>
      </c>
    </row>
    <row r="571" spans="1:39">
      <c r="A571">
        <v>170700</v>
      </c>
      <c r="B571" s="7">
        <v>648</v>
      </c>
      <c r="C571">
        <v>0.123052246138296</v>
      </c>
      <c r="D571">
        <f t="shared" si="32"/>
        <v>0.24610449227659201</v>
      </c>
      <c r="E571">
        <v>71.971065798474797</v>
      </c>
      <c r="F571">
        <f t="shared" si="35"/>
        <v>1.8848881614900392E-2</v>
      </c>
      <c r="G571">
        <f t="shared" si="33"/>
        <v>647.73959218627317</v>
      </c>
      <c r="H571">
        <v>50.016820200007402</v>
      </c>
      <c r="AM571">
        <f t="shared" si="34"/>
        <v>125.06989611762698</v>
      </c>
    </row>
    <row r="572" spans="1:39">
      <c r="A572">
        <v>171000</v>
      </c>
      <c r="B572" s="7">
        <v>647</v>
      </c>
      <c r="C572">
        <v>-0.30976364814549501</v>
      </c>
      <c r="D572">
        <f t="shared" si="32"/>
        <v>-0.61952729629099001</v>
      </c>
      <c r="E572">
        <v>71.956143302042506</v>
      </c>
      <c r="F572">
        <f t="shared" si="35"/>
        <v>1.4922496432291155E-2</v>
      </c>
      <c r="G572">
        <f t="shared" si="33"/>
        <v>647.60528971838255</v>
      </c>
      <c r="H572">
        <v>50.025438334608602</v>
      </c>
      <c r="AM572">
        <f t="shared" si="34"/>
        <v>125.04100210196692</v>
      </c>
    </row>
    <row r="573" spans="1:39">
      <c r="A573">
        <v>171300</v>
      </c>
      <c r="B573" s="7">
        <v>648</v>
      </c>
      <c r="C573">
        <v>0.225348120044459</v>
      </c>
      <c r="D573">
        <f t="shared" si="32"/>
        <v>0.45069624008891801</v>
      </c>
      <c r="E573">
        <v>71.948334568174701</v>
      </c>
      <c r="F573">
        <f t="shared" si="35"/>
        <v>7.8087338678045626E-3</v>
      </c>
      <c r="G573">
        <f t="shared" si="33"/>
        <v>647.5350111135723</v>
      </c>
      <c r="H573">
        <v>50.027038179157501</v>
      </c>
      <c r="AM573">
        <f t="shared" si="34"/>
        <v>125.02588278641566</v>
      </c>
    </row>
    <row r="574" spans="1:39">
      <c r="A574">
        <v>171600</v>
      </c>
      <c r="B574" s="7">
        <v>647</v>
      </c>
      <c r="C574">
        <v>-0.242891658621957</v>
      </c>
      <c r="D574">
        <f t="shared" si="32"/>
        <v>-0.48578331724391399</v>
      </c>
      <c r="E574">
        <v>71.9412836357195</v>
      </c>
      <c r="F574">
        <f t="shared" si="35"/>
        <v>7.0509324552006092E-3</v>
      </c>
      <c r="G574">
        <f t="shared" si="33"/>
        <v>647.47155272147552</v>
      </c>
      <c r="H574">
        <v>50.029190949336602</v>
      </c>
      <c r="AM574">
        <f t="shared" si="34"/>
        <v>125.012231036741</v>
      </c>
    </row>
    <row r="575" spans="1:39">
      <c r="A575">
        <v>171900</v>
      </c>
      <c r="B575" s="7">
        <v>647</v>
      </c>
      <c r="C575">
        <v>-0.12578032029758199</v>
      </c>
      <c r="D575">
        <f t="shared" si="32"/>
        <v>-0.25156064059516398</v>
      </c>
      <c r="E575">
        <v>71.9152568581802</v>
      </c>
      <c r="F575">
        <f t="shared" si="35"/>
        <v>2.6026777539300383E-2</v>
      </c>
      <c r="G575">
        <f t="shared" si="33"/>
        <v>647.23731172362181</v>
      </c>
      <c r="H575">
        <v>50.043158390002702</v>
      </c>
      <c r="AM575">
        <f t="shared" si="34"/>
        <v>124.96184148870483</v>
      </c>
    </row>
    <row r="576" spans="1:39">
      <c r="A576">
        <v>172200</v>
      </c>
      <c r="B576" s="7">
        <v>647</v>
      </c>
      <c r="C576">
        <v>-4.77685006309801E-2</v>
      </c>
      <c r="D576">
        <f t="shared" si="32"/>
        <v>-9.55370012619602E-2</v>
      </c>
      <c r="E576">
        <v>71.897921802059201</v>
      </c>
      <c r="F576">
        <f t="shared" si="35"/>
        <v>1.7335056120998615E-2</v>
      </c>
      <c r="G576">
        <f t="shared" si="33"/>
        <v>647.08129621853277</v>
      </c>
      <c r="H576">
        <v>50.049659868999697</v>
      </c>
      <c r="AM576">
        <f t="shared" si="34"/>
        <v>124.92828188157145</v>
      </c>
    </row>
    <row r="577" spans="1:39">
      <c r="A577">
        <v>172500</v>
      </c>
      <c r="B577" s="7">
        <v>648</v>
      </c>
      <c r="C577">
        <v>0.39543316139916701</v>
      </c>
      <c r="D577">
        <f t="shared" si="32"/>
        <v>0.79086632279833402</v>
      </c>
      <c r="E577">
        <v>71.910539867055505</v>
      </c>
      <c r="F577">
        <f t="shared" si="35"/>
        <v>1.2618064996303247E-2</v>
      </c>
      <c r="G577">
        <f t="shared" si="33"/>
        <v>647.19485880349953</v>
      </c>
      <c r="H577">
        <v>50.034746053289297</v>
      </c>
      <c r="AM577">
        <f t="shared" si="34"/>
        <v>124.95270950867064</v>
      </c>
    </row>
    <row r="578" spans="1:39">
      <c r="A578">
        <v>172800</v>
      </c>
      <c r="B578" s="7">
        <v>647</v>
      </c>
      <c r="C578">
        <v>-0.137456242120232</v>
      </c>
      <c r="D578">
        <f t="shared" si="32"/>
        <v>-0.27491248424046399</v>
      </c>
      <c r="E578">
        <v>71.917854769947894</v>
      </c>
      <c r="F578">
        <f t="shared" si="35"/>
        <v>7.3149028923893411E-3</v>
      </c>
      <c r="G578">
        <f t="shared" si="33"/>
        <v>647.26069292953105</v>
      </c>
      <c r="H578">
        <v>50.026390416258998</v>
      </c>
      <c r="AM578">
        <f t="shared" si="34"/>
        <v>124.96687103824479</v>
      </c>
    </row>
    <row r="579" spans="1:39">
      <c r="A579">
        <v>173100</v>
      </c>
      <c r="B579" s="7">
        <v>647</v>
      </c>
      <c r="C579">
        <v>-6.5098340207214195E-2</v>
      </c>
      <c r="D579">
        <f t="shared" ref="D579:D642" si="36">$K$3*C579</f>
        <v>-0.13019668041442839</v>
      </c>
      <c r="E579">
        <v>71.901772683868799</v>
      </c>
      <c r="F579">
        <f t="shared" si="35"/>
        <v>1.6082086079094893E-2</v>
      </c>
      <c r="G579">
        <f t="shared" ref="G579:G642" si="37">$J$3*E579</f>
        <v>647.11595415481918</v>
      </c>
      <c r="H579">
        <v>50.034040553484303</v>
      </c>
      <c r="AM579">
        <f t="shared" ref="AM579:AM642" si="38">$AF$28*E579^2+$AG$28*E579+$AH$28</f>
        <v>124.93573680108861</v>
      </c>
    </row>
    <row r="580" spans="1:39">
      <c r="A580">
        <v>173400</v>
      </c>
      <c r="B580" s="7">
        <v>647</v>
      </c>
      <c r="C580">
        <v>-1.7487122474208999E-2</v>
      </c>
      <c r="D580">
        <f t="shared" si="36"/>
        <v>-3.4974244948417998E-2</v>
      </c>
      <c r="E580">
        <v>71.891192965116105</v>
      </c>
      <c r="F580">
        <f t="shared" ref="F580:F643" si="39">ABS(E580-E579)</f>
        <v>1.0579718752694589E-2</v>
      </c>
      <c r="G580">
        <f t="shared" si="37"/>
        <v>647.02073668604498</v>
      </c>
      <c r="H580">
        <v>50.037101295161698</v>
      </c>
      <c r="AM580">
        <f t="shared" si="38"/>
        <v>124.91525573882946</v>
      </c>
    </row>
    <row r="581" spans="1:39">
      <c r="A581">
        <v>173700</v>
      </c>
      <c r="B581" s="7">
        <v>648</v>
      </c>
      <c r="C581">
        <v>0.40559038608318299</v>
      </c>
      <c r="D581">
        <f t="shared" si="36"/>
        <v>0.81118077216636597</v>
      </c>
      <c r="E581">
        <v>71.908282830919802</v>
      </c>
      <c r="F581">
        <f t="shared" si="39"/>
        <v>1.7089865803697535E-2</v>
      </c>
      <c r="G581">
        <f t="shared" si="37"/>
        <v>647.17454547827822</v>
      </c>
      <c r="H581">
        <v>50.020678519263001</v>
      </c>
      <c r="AM581">
        <f t="shared" si="38"/>
        <v>124.94833998766779</v>
      </c>
    </row>
    <row r="582" spans="1:39">
      <c r="A582">
        <v>174000</v>
      </c>
      <c r="B582" s="7">
        <v>647</v>
      </c>
      <c r="C582">
        <v>-0.140139067632264</v>
      </c>
      <c r="D582">
        <f t="shared" si="36"/>
        <v>-0.28027813526452799</v>
      </c>
      <c r="E582">
        <v>71.918450929425404</v>
      </c>
      <c r="F582">
        <f t="shared" si="39"/>
        <v>1.0168098505602075E-2</v>
      </c>
      <c r="G582">
        <f t="shared" si="37"/>
        <v>647.26605836482861</v>
      </c>
      <c r="H582">
        <v>50.012072745880197</v>
      </c>
      <c r="AM582">
        <f t="shared" si="38"/>
        <v>124.96802520680825</v>
      </c>
    </row>
    <row r="583" spans="1:39">
      <c r="A583">
        <v>174300</v>
      </c>
      <c r="B583" s="7">
        <v>647</v>
      </c>
      <c r="C583">
        <v>-7.5535481229766596E-2</v>
      </c>
      <c r="D583">
        <f t="shared" si="36"/>
        <v>-0.15107096245953319</v>
      </c>
      <c r="E583">
        <v>71.904091934090303</v>
      </c>
      <c r="F583">
        <f t="shared" si="39"/>
        <v>1.4358995335101099E-2</v>
      </c>
      <c r="G583">
        <f t="shared" si="37"/>
        <v>647.1368274068127</v>
      </c>
      <c r="H583">
        <v>50.0202574665581</v>
      </c>
      <c r="AM583">
        <f t="shared" si="38"/>
        <v>124.94022667788929</v>
      </c>
    </row>
    <row r="584" spans="1:39">
      <c r="A584">
        <v>174600</v>
      </c>
      <c r="B584" s="7">
        <v>647</v>
      </c>
      <c r="C584">
        <v>-3.2183649498437203E-2</v>
      </c>
      <c r="D584">
        <f t="shared" si="36"/>
        <v>-6.4367298996874406E-2</v>
      </c>
      <c r="E584">
        <v>71.894458695590203</v>
      </c>
      <c r="F584">
        <f t="shared" si="39"/>
        <v>9.6332385001005605E-3</v>
      </c>
      <c r="G584">
        <f t="shared" si="37"/>
        <v>647.05012826031179</v>
      </c>
      <c r="H584">
        <v>50.024308860425002</v>
      </c>
      <c r="AM584">
        <f t="shared" si="38"/>
        <v>124.92157773015106</v>
      </c>
    </row>
    <row r="585" spans="1:39">
      <c r="A585">
        <v>174900</v>
      </c>
      <c r="B585" s="7">
        <v>649</v>
      </c>
      <c r="C585">
        <v>0.78199861245487201</v>
      </c>
      <c r="D585">
        <f t="shared" si="36"/>
        <v>1.563997224909744</v>
      </c>
      <c r="E585">
        <v>71.935742885614303</v>
      </c>
      <c r="F585">
        <f t="shared" si="39"/>
        <v>4.1284190024100553E-2</v>
      </c>
      <c r="G585">
        <f t="shared" si="37"/>
        <v>647.42168597052876</v>
      </c>
      <c r="H585">
        <v>49.992588618691101</v>
      </c>
      <c r="AM585">
        <f t="shared" si="38"/>
        <v>125.00150344924789</v>
      </c>
    </row>
    <row r="586" spans="1:39">
      <c r="A586">
        <v>175200</v>
      </c>
      <c r="B586" s="7">
        <v>649</v>
      </c>
      <c r="C586">
        <v>0.45841329451075502</v>
      </c>
      <c r="D586">
        <f t="shared" si="36"/>
        <v>0.91682658902151004</v>
      </c>
      <c r="E586">
        <v>72.007653775663798</v>
      </c>
      <c r="F586">
        <f t="shared" si="39"/>
        <v>7.1910890049494469E-2</v>
      </c>
      <c r="G586">
        <f t="shared" si="37"/>
        <v>648.06888398097419</v>
      </c>
      <c r="H586">
        <v>49.945369084654502</v>
      </c>
      <c r="AM586">
        <f t="shared" si="38"/>
        <v>125.14074591400163</v>
      </c>
    </row>
    <row r="587" spans="1:39">
      <c r="A587">
        <v>175500</v>
      </c>
      <c r="B587" s="7">
        <v>648</v>
      </c>
      <c r="C587">
        <v>-0.15542612355912999</v>
      </c>
      <c r="D587">
        <f t="shared" si="36"/>
        <v>-0.31085224711825998</v>
      </c>
      <c r="E587">
        <v>72.032953466324898</v>
      </c>
      <c r="F587">
        <f t="shared" si="39"/>
        <v>2.5299690661100271E-2</v>
      </c>
      <c r="G587">
        <f t="shared" si="37"/>
        <v>648.29658119692408</v>
      </c>
      <c r="H587">
        <v>49.935520430406299</v>
      </c>
      <c r="AM587">
        <f t="shared" si="38"/>
        <v>125.18974139297391</v>
      </c>
    </row>
    <row r="588" spans="1:39">
      <c r="A588">
        <v>175800</v>
      </c>
      <c r="B588" s="7">
        <v>647</v>
      </c>
      <c r="C588">
        <v>-0.52499306404559098</v>
      </c>
      <c r="D588">
        <f t="shared" si="36"/>
        <v>-1.049986128091182</v>
      </c>
      <c r="E588">
        <v>72.003969587615998</v>
      </c>
      <c r="F588">
        <f t="shared" si="39"/>
        <v>2.8983878708899624E-2</v>
      </c>
      <c r="G588">
        <f t="shared" si="37"/>
        <v>648.03572628854397</v>
      </c>
      <c r="H588">
        <v>49.963139425399802</v>
      </c>
      <c r="AM588">
        <f t="shared" si="38"/>
        <v>125.13361141343378</v>
      </c>
    </row>
    <row r="589" spans="1:39">
      <c r="A589">
        <v>176100</v>
      </c>
      <c r="B589" s="7">
        <v>646</v>
      </c>
      <c r="C589">
        <v>-0.72668392064579701</v>
      </c>
      <c r="D589">
        <f t="shared" si="36"/>
        <v>-1.453367841291594</v>
      </c>
      <c r="E589">
        <v>71.937682023371707</v>
      </c>
      <c r="F589">
        <f t="shared" si="39"/>
        <v>6.6287564244291275E-2</v>
      </c>
      <c r="G589">
        <f t="shared" si="37"/>
        <v>647.43913821034539</v>
      </c>
      <c r="H589">
        <v>50.012436548612001</v>
      </c>
      <c r="AM589">
        <f t="shared" si="38"/>
        <v>125.00525784285723</v>
      </c>
    </row>
    <row r="590" spans="1:39">
      <c r="A590">
        <v>176400</v>
      </c>
      <c r="B590" s="7">
        <v>648</v>
      </c>
      <c r="C590">
        <v>0.363571479056367</v>
      </c>
      <c r="D590">
        <f t="shared" si="36"/>
        <v>0.72714295811273399</v>
      </c>
      <c r="E590">
        <v>71.917616440433903</v>
      </c>
      <c r="F590">
        <f t="shared" si="39"/>
        <v>2.0065582937803583E-2</v>
      </c>
      <c r="G590">
        <f t="shared" si="37"/>
        <v>647.25854796390513</v>
      </c>
      <c r="H590">
        <v>50.023122399201696</v>
      </c>
      <c r="AM590">
        <f t="shared" si="38"/>
        <v>124.9664096313622</v>
      </c>
    </row>
    <row r="591" spans="1:39">
      <c r="A591">
        <v>176700</v>
      </c>
      <c r="B591" s="7">
        <v>646</v>
      </c>
      <c r="C591">
        <v>-0.55646906270181196</v>
      </c>
      <c r="D591">
        <f t="shared" si="36"/>
        <v>-1.1129381254036239</v>
      </c>
      <c r="E591">
        <v>71.899861858645593</v>
      </c>
      <c r="F591">
        <f t="shared" si="39"/>
        <v>1.775458178831002E-2</v>
      </c>
      <c r="G591">
        <f t="shared" si="37"/>
        <v>647.09875672781038</v>
      </c>
      <c r="H591">
        <v>50.033511582644003</v>
      </c>
      <c r="AM591">
        <f t="shared" si="38"/>
        <v>124.93203762497686</v>
      </c>
    </row>
    <row r="592" spans="1:39">
      <c r="A592">
        <v>177000</v>
      </c>
      <c r="B592" s="7">
        <v>645</v>
      </c>
      <c r="C592">
        <v>-0.70171416307274403</v>
      </c>
      <c r="D592">
        <f t="shared" si="36"/>
        <v>-1.4034283261454881</v>
      </c>
      <c r="E592">
        <v>71.821027924715693</v>
      </c>
      <c r="F592">
        <f t="shared" si="39"/>
        <v>7.8833933929900013E-2</v>
      </c>
      <c r="G592">
        <f t="shared" si="37"/>
        <v>646.38925132244128</v>
      </c>
      <c r="H592">
        <v>50.082886612131901</v>
      </c>
      <c r="AM592">
        <f t="shared" si="38"/>
        <v>124.7794412333462</v>
      </c>
    </row>
    <row r="593" spans="1:39">
      <c r="A593">
        <v>177300</v>
      </c>
      <c r="B593" s="7">
        <v>646</v>
      </c>
      <c r="C593">
        <v>2.8986575671459801E-2</v>
      </c>
      <c r="D593">
        <f t="shared" si="36"/>
        <v>5.7973151342919603E-2</v>
      </c>
      <c r="E593">
        <v>71.769757207554505</v>
      </c>
      <c r="F593">
        <f t="shared" si="39"/>
        <v>5.1270717161187918E-2</v>
      </c>
      <c r="G593">
        <f t="shared" si="37"/>
        <v>645.92781486799049</v>
      </c>
      <c r="H593">
        <v>50.1067400985144</v>
      </c>
      <c r="AM593">
        <f t="shared" si="38"/>
        <v>124.6802176102256</v>
      </c>
    </row>
    <row r="594" spans="1:39">
      <c r="A594">
        <v>177600</v>
      </c>
      <c r="B594" s="7">
        <v>647</v>
      </c>
      <c r="C594">
        <v>0.47615336178666001</v>
      </c>
      <c r="D594">
        <f t="shared" si="36"/>
        <v>0.95230672357332002</v>
      </c>
      <c r="E594">
        <v>71.781497400760998</v>
      </c>
      <c r="F594">
        <f t="shared" si="39"/>
        <v>1.1740193206492222E-2</v>
      </c>
      <c r="G594">
        <f t="shared" si="37"/>
        <v>646.03347660684904</v>
      </c>
      <c r="H594">
        <v>50.085686480190603</v>
      </c>
      <c r="AM594">
        <f t="shared" si="38"/>
        <v>124.70293691246947</v>
      </c>
    </row>
    <row r="595" spans="1:39">
      <c r="A595">
        <v>177900</v>
      </c>
      <c r="B595" s="7">
        <v>650</v>
      </c>
      <c r="C595">
        <v>1.51361656118092</v>
      </c>
      <c r="D595">
        <f t="shared" si="36"/>
        <v>3.0272331223618401</v>
      </c>
      <c r="E595">
        <v>71.884271666096794</v>
      </c>
      <c r="F595">
        <f t="shared" si="39"/>
        <v>0.10277426533579614</v>
      </c>
      <c r="G595">
        <f t="shared" si="37"/>
        <v>646.95844499487112</v>
      </c>
      <c r="H595">
        <v>50.005034911578498</v>
      </c>
      <c r="AM595">
        <f t="shared" si="38"/>
        <v>124.90185729113293</v>
      </c>
    </row>
    <row r="596" spans="1:39">
      <c r="A596">
        <v>178200</v>
      </c>
      <c r="B596" s="7">
        <v>648</v>
      </c>
      <c r="C596">
        <v>0.113048006756236</v>
      </c>
      <c r="D596">
        <f t="shared" si="36"/>
        <v>0.22609601351247199</v>
      </c>
      <c r="E596">
        <v>71.973298954448495</v>
      </c>
      <c r="F596">
        <f t="shared" si="39"/>
        <v>8.9027288351701372E-2</v>
      </c>
      <c r="G596">
        <f t="shared" si="37"/>
        <v>647.75969059003648</v>
      </c>
      <c r="H596">
        <v>49.946181822958998</v>
      </c>
      <c r="AM596">
        <f t="shared" si="38"/>
        <v>125.0742202275969</v>
      </c>
    </row>
    <row r="597" spans="1:39">
      <c r="A597">
        <v>178500</v>
      </c>
      <c r="B597" s="7">
        <v>646</v>
      </c>
      <c r="C597">
        <v>-0.75255418952055497</v>
      </c>
      <c r="D597">
        <f t="shared" si="36"/>
        <v>-1.5051083790411099</v>
      </c>
      <c r="E597">
        <v>71.943434026606795</v>
      </c>
      <c r="F597">
        <f t="shared" si="39"/>
        <v>2.9864927841700251E-2</v>
      </c>
      <c r="G597">
        <f t="shared" si="37"/>
        <v>647.4909062394612</v>
      </c>
      <c r="H597">
        <v>49.973774100808299</v>
      </c>
      <c r="AM597">
        <f t="shared" si="38"/>
        <v>125.01639451171174</v>
      </c>
    </row>
    <row r="598" spans="1:39">
      <c r="A598">
        <v>178800</v>
      </c>
      <c r="B598" s="7">
        <v>647</v>
      </c>
      <c r="C598">
        <v>-6.8715767632425803E-2</v>
      </c>
      <c r="D598">
        <f t="shared" si="36"/>
        <v>-0.13743153526485161</v>
      </c>
      <c r="E598">
        <v>71.902573084290594</v>
      </c>
      <c r="F598">
        <f t="shared" si="39"/>
        <v>4.0860942316200521E-2</v>
      </c>
      <c r="G598">
        <f t="shared" si="37"/>
        <v>647.12315775861532</v>
      </c>
      <c r="H598">
        <v>50.003555349657901</v>
      </c>
      <c r="AM598">
        <f t="shared" si="38"/>
        <v>124.93728630661683</v>
      </c>
    </row>
    <row r="599" spans="1:39">
      <c r="A599">
        <v>179100</v>
      </c>
      <c r="B599" s="7">
        <v>645</v>
      </c>
      <c r="C599">
        <v>-0.82444008832374505</v>
      </c>
      <c r="D599">
        <f t="shared" si="36"/>
        <v>-1.6488801766474901</v>
      </c>
      <c r="E599">
        <v>71.848302281987898</v>
      </c>
      <c r="F599">
        <f t="shared" si="39"/>
        <v>5.4270802302696097E-2</v>
      </c>
      <c r="G599">
        <f t="shared" si="37"/>
        <v>646.6347205378911</v>
      </c>
      <c r="H599">
        <v>50.040653654738399</v>
      </c>
      <c r="AM599">
        <f t="shared" si="38"/>
        <v>124.8322312450434</v>
      </c>
    </row>
    <row r="600" spans="1:39">
      <c r="A600">
        <v>179400</v>
      </c>
      <c r="B600" s="7">
        <v>645</v>
      </c>
      <c r="C600">
        <v>-0.462792923484796</v>
      </c>
      <c r="D600">
        <f t="shared" si="36"/>
        <v>-0.92558584696959201</v>
      </c>
      <c r="E600">
        <v>71.767933648223803</v>
      </c>
      <c r="F600">
        <f t="shared" si="39"/>
        <v>8.0368633764095421E-2</v>
      </c>
      <c r="G600">
        <f t="shared" si="37"/>
        <v>645.91140283401421</v>
      </c>
      <c r="H600">
        <v>50.089561419538597</v>
      </c>
      <c r="AM600">
        <f t="shared" si="38"/>
        <v>124.67668878019373</v>
      </c>
    </row>
    <row r="601" spans="1:39">
      <c r="A601">
        <v>179700</v>
      </c>
      <c r="B601" s="7">
        <v>645</v>
      </c>
      <c r="C601">
        <v>-0.218376819668577</v>
      </c>
      <c r="D601">
        <f t="shared" si="36"/>
        <v>-0.436753639337154</v>
      </c>
      <c r="E601">
        <v>71.713621779950202</v>
      </c>
      <c r="F601">
        <f t="shared" si="39"/>
        <v>5.4311868273600794E-2</v>
      </c>
      <c r="G601">
        <f t="shared" si="37"/>
        <v>645.42259601955186</v>
      </c>
      <c r="H601">
        <v>50.115272364889499</v>
      </c>
      <c r="AM601">
        <f t="shared" si="38"/>
        <v>124.57159700205338</v>
      </c>
    </row>
    <row r="602" spans="1:39">
      <c r="A602">
        <v>180000</v>
      </c>
      <c r="B602" s="7">
        <v>645</v>
      </c>
      <c r="C602">
        <v>-5.7853184123862998E-2</v>
      </c>
      <c r="D602">
        <f t="shared" si="36"/>
        <v>-0.115706368247726</v>
      </c>
      <c r="E602">
        <v>71.677951714643996</v>
      </c>
      <c r="F602">
        <f t="shared" si="39"/>
        <v>3.5670065306206311E-2</v>
      </c>
      <c r="G602">
        <f t="shared" si="37"/>
        <v>645.10156543179596</v>
      </c>
      <c r="H602">
        <v>50.125505059751198</v>
      </c>
      <c r="AM602">
        <f t="shared" si="38"/>
        <v>124.50258592021667</v>
      </c>
    </row>
    <row r="603" spans="1:39">
      <c r="A603">
        <v>180300</v>
      </c>
      <c r="B603" s="7">
        <v>645</v>
      </c>
      <c r="C603">
        <v>4.3435072448085602E-2</v>
      </c>
      <c r="D603">
        <f t="shared" si="36"/>
        <v>8.6870144896171203E-2</v>
      </c>
      <c r="E603">
        <v>71.655444384831995</v>
      </c>
      <c r="F603">
        <f t="shared" si="39"/>
        <v>2.2507329812000876E-2</v>
      </c>
      <c r="G603">
        <f t="shared" si="37"/>
        <v>644.89899946348794</v>
      </c>
      <c r="H603">
        <v>50.125745676144597</v>
      </c>
      <c r="AM603">
        <f t="shared" si="38"/>
        <v>124.45904468830399</v>
      </c>
    </row>
    <row r="604" spans="1:39">
      <c r="A604">
        <v>180600</v>
      </c>
      <c r="B604" s="7">
        <v>646</v>
      </c>
      <c r="C604">
        <v>0.49636950850746098</v>
      </c>
      <c r="D604">
        <f t="shared" si="36"/>
        <v>0.99273901701492195</v>
      </c>
      <c r="E604">
        <v>71.665899696493696</v>
      </c>
      <c r="F604">
        <f t="shared" si="39"/>
        <v>1.0455311661701217E-2</v>
      </c>
      <c r="G604">
        <f t="shared" si="37"/>
        <v>644.99309726844331</v>
      </c>
      <c r="H604">
        <v>50.103328082582401</v>
      </c>
      <c r="AM604">
        <f t="shared" si="38"/>
        <v>124.47927049294104</v>
      </c>
    </row>
    <row r="605" spans="1:39">
      <c r="A605">
        <v>180900</v>
      </c>
      <c r="B605" s="7">
        <v>645</v>
      </c>
      <c r="C605">
        <v>-3.5352995579356901E-2</v>
      </c>
      <c r="D605">
        <f t="shared" si="36"/>
        <v>-7.0705991158713802E-2</v>
      </c>
      <c r="E605">
        <v>71.672955328881798</v>
      </c>
      <c r="F605">
        <f t="shared" si="39"/>
        <v>7.0556323881021399E-3</v>
      </c>
      <c r="G605">
        <f t="shared" si="37"/>
        <v>645.0565979599362</v>
      </c>
      <c r="H605">
        <v>50.0870764618465</v>
      </c>
      <c r="AM605">
        <f t="shared" si="38"/>
        <v>124.49291997797049</v>
      </c>
    </row>
    <row r="606" spans="1:39">
      <c r="A606">
        <v>181200</v>
      </c>
      <c r="B606" s="7">
        <v>645</v>
      </c>
      <c r="C606">
        <v>3.2911556229108199E-2</v>
      </c>
      <c r="D606">
        <f t="shared" si="36"/>
        <v>6.5823112458216398E-2</v>
      </c>
      <c r="E606">
        <v>71.657782841625306</v>
      </c>
      <c r="F606">
        <f t="shared" si="39"/>
        <v>1.5172487256492673E-2</v>
      </c>
      <c r="G606">
        <f t="shared" si="37"/>
        <v>644.92004557462769</v>
      </c>
      <c r="H606">
        <v>50.086958785626102</v>
      </c>
      <c r="AM606">
        <f t="shared" si="38"/>
        <v>124.46356837840688</v>
      </c>
    </row>
    <row r="607" spans="1:39">
      <c r="A607">
        <v>181500</v>
      </c>
      <c r="B607" s="7">
        <v>644</v>
      </c>
      <c r="C607">
        <v>-0.31961351803209798</v>
      </c>
      <c r="D607">
        <f t="shared" si="36"/>
        <v>-0.63922703606419595</v>
      </c>
      <c r="E607">
        <v>71.6250155789225</v>
      </c>
      <c r="F607">
        <f t="shared" si="39"/>
        <v>3.2767262702805056E-2</v>
      </c>
      <c r="G607">
        <f t="shared" si="37"/>
        <v>644.62514021030256</v>
      </c>
      <c r="H607">
        <v>50.099216352724397</v>
      </c>
      <c r="AM607">
        <f t="shared" si="38"/>
        <v>124.40018378918214</v>
      </c>
    </row>
    <row r="608" spans="1:39">
      <c r="A608">
        <v>181800</v>
      </c>
      <c r="B608" s="7">
        <v>645</v>
      </c>
      <c r="C608">
        <v>0.26521359991557703</v>
      </c>
      <c r="D608">
        <f t="shared" si="36"/>
        <v>0.53042719983115405</v>
      </c>
      <c r="E608">
        <v>71.606159470501694</v>
      </c>
      <c r="F608">
        <f t="shared" si="39"/>
        <v>1.8856108420806095E-2</v>
      </c>
      <c r="G608">
        <f t="shared" si="37"/>
        <v>644.45543523451522</v>
      </c>
      <c r="H608">
        <v>50.099488739354598</v>
      </c>
      <c r="AM608">
        <f t="shared" si="38"/>
        <v>124.36371161212705</v>
      </c>
    </row>
    <row r="609" spans="1:39">
      <c r="A609">
        <v>182100</v>
      </c>
      <c r="B609" s="7">
        <v>644</v>
      </c>
      <c r="C609">
        <v>-0.17441382075159301</v>
      </c>
      <c r="D609">
        <f t="shared" si="36"/>
        <v>-0.34882764150318601</v>
      </c>
      <c r="E609">
        <v>71.592750657390994</v>
      </c>
      <c r="F609">
        <f t="shared" si="39"/>
        <v>1.3408813110700635E-2</v>
      </c>
      <c r="G609">
        <f t="shared" si="37"/>
        <v>644.33475591651893</v>
      </c>
      <c r="H609">
        <v>50.097341556038799</v>
      </c>
      <c r="AM609">
        <f t="shared" si="38"/>
        <v>124.33777705884397</v>
      </c>
    </row>
    <row r="610" spans="1:39">
      <c r="A610">
        <v>182400</v>
      </c>
      <c r="B610" s="7">
        <v>645</v>
      </c>
      <c r="C610">
        <v>0.34991286905538899</v>
      </c>
      <c r="D610">
        <f t="shared" si="36"/>
        <v>0.69982573811077797</v>
      </c>
      <c r="E610">
        <v>71.587338394586297</v>
      </c>
      <c r="F610">
        <f t="shared" si="39"/>
        <v>5.4122628046968657E-3</v>
      </c>
      <c r="G610">
        <f t="shared" si="37"/>
        <v>644.28604555127663</v>
      </c>
      <c r="H610">
        <v>50.088866087153299</v>
      </c>
      <c r="AM610">
        <f t="shared" si="38"/>
        <v>124.32730927005217</v>
      </c>
    </row>
    <row r="611" spans="1:39">
      <c r="A611">
        <v>182700</v>
      </c>
      <c r="B611" s="7">
        <v>646</v>
      </c>
      <c r="C611">
        <v>0.65479656118619001</v>
      </c>
      <c r="D611">
        <f t="shared" si="36"/>
        <v>1.30959312237238</v>
      </c>
      <c r="E611">
        <v>71.630695542183105</v>
      </c>
      <c r="F611">
        <f t="shared" si="39"/>
        <v>4.3357147596807977E-2</v>
      </c>
      <c r="G611">
        <f t="shared" si="37"/>
        <v>644.67625987964789</v>
      </c>
      <c r="H611">
        <v>50.048834180764104</v>
      </c>
      <c r="AM611">
        <f t="shared" si="38"/>
        <v>124.41117059018131</v>
      </c>
    </row>
    <row r="612" spans="1:39">
      <c r="A612">
        <v>183000</v>
      </c>
      <c r="B612" s="7">
        <v>645</v>
      </c>
      <c r="C612">
        <v>2.46106118908225E-2</v>
      </c>
      <c r="D612">
        <f t="shared" si="36"/>
        <v>4.9221223781645E-2</v>
      </c>
      <c r="E612">
        <v>71.659630807276599</v>
      </c>
      <c r="F612">
        <f t="shared" si="39"/>
        <v>2.8935265093494422E-2</v>
      </c>
      <c r="G612">
        <f t="shared" si="37"/>
        <v>644.93667726548938</v>
      </c>
      <c r="H612">
        <v>50.024401613984701</v>
      </c>
      <c r="AM612">
        <f t="shared" si="38"/>
        <v>124.46714324746512</v>
      </c>
    </row>
    <row r="613" spans="1:39">
      <c r="A613">
        <v>183300</v>
      </c>
      <c r="B613" s="7">
        <v>647</v>
      </c>
      <c r="C613">
        <v>0.81537304876676697</v>
      </c>
      <c r="D613">
        <f t="shared" si="36"/>
        <v>1.6307460975335339</v>
      </c>
      <c r="E613">
        <v>71.706115787940405</v>
      </c>
      <c r="F613">
        <f t="shared" si="39"/>
        <v>4.6484980663805686E-2</v>
      </c>
      <c r="G613">
        <f t="shared" si="37"/>
        <v>645.3550420914637</v>
      </c>
      <c r="H613">
        <v>49.989248387887997</v>
      </c>
      <c r="AM613">
        <f t="shared" si="38"/>
        <v>124.55707449762788</v>
      </c>
    </row>
    <row r="614" spans="1:39">
      <c r="A614">
        <v>183600</v>
      </c>
      <c r="B614" s="7">
        <v>645</v>
      </c>
      <c r="C614">
        <v>-0.31009392831925697</v>
      </c>
      <c r="D614">
        <f t="shared" si="36"/>
        <v>-0.62018785663851395</v>
      </c>
      <c r="E614">
        <v>71.734009130229794</v>
      </c>
      <c r="F614">
        <f t="shared" si="39"/>
        <v>2.7893342289388556E-2</v>
      </c>
      <c r="G614">
        <f t="shared" si="37"/>
        <v>645.60608217206811</v>
      </c>
      <c r="H614">
        <v>49.973143067892202</v>
      </c>
      <c r="AM614">
        <f t="shared" si="38"/>
        <v>124.61104386893624</v>
      </c>
    </row>
    <row r="615" spans="1:39">
      <c r="A615">
        <v>183900</v>
      </c>
      <c r="B615" s="7">
        <v>646</v>
      </c>
      <c r="C615">
        <v>0.19277493747056901</v>
      </c>
      <c r="D615">
        <f t="shared" si="36"/>
        <v>0.38554987494113802</v>
      </c>
      <c r="E615">
        <v>71.733361704722796</v>
      </c>
      <c r="F615">
        <f t="shared" si="39"/>
        <v>6.4742550699747881E-4</v>
      </c>
      <c r="G615">
        <f t="shared" si="37"/>
        <v>645.60025534250519</v>
      </c>
      <c r="H615">
        <v>49.976125094216897</v>
      </c>
      <c r="AM615">
        <f t="shared" si="38"/>
        <v>124.60979114754662</v>
      </c>
    </row>
    <row r="616" spans="1:39">
      <c r="A616">
        <v>184200</v>
      </c>
      <c r="B616" s="7">
        <v>645</v>
      </c>
      <c r="C616">
        <v>-0.29360961854204798</v>
      </c>
      <c r="D616">
        <f t="shared" si="36"/>
        <v>-0.58721923708409596</v>
      </c>
      <c r="E616">
        <v>71.730342756175503</v>
      </c>
      <c r="F616">
        <f t="shared" si="39"/>
        <v>3.018948547293121E-3</v>
      </c>
      <c r="G616">
        <f t="shared" si="37"/>
        <v>645.57308480557958</v>
      </c>
      <c r="H616">
        <v>49.981575403987698</v>
      </c>
      <c r="AM616">
        <f t="shared" si="38"/>
        <v>124.6039497334821</v>
      </c>
    </row>
    <row r="617" spans="1:39">
      <c r="A617">
        <v>184500</v>
      </c>
      <c r="B617" s="7">
        <v>644</v>
      </c>
      <c r="C617">
        <v>-0.57804491161706595</v>
      </c>
      <c r="D617">
        <f t="shared" si="36"/>
        <v>-1.1560898232341319</v>
      </c>
      <c r="E617">
        <v>71.682441831433806</v>
      </c>
      <c r="F617">
        <f t="shared" si="39"/>
        <v>4.7900924741696826E-2</v>
      </c>
      <c r="G617">
        <f t="shared" si="37"/>
        <v>645.14197648290428</v>
      </c>
      <c r="H617">
        <v>50.016362043645501</v>
      </c>
      <c r="AM617">
        <f t="shared" si="38"/>
        <v>124.51127256573065</v>
      </c>
    </row>
    <row r="618" spans="1:39">
      <c r="A618">
        <v>184800</v>
      </c>
      <c r="B618" s="7">
        <v>644</v>
      </c>
      <c r="C618">
        <v>-0.33179355124910898</v>
      </c>
      <c r="D618">
        <f t="shared" si="36"/>
        <v>-0.66358710249821795</v>
      </c>
      <c r="E618">
        <v>71.627718761975103</v>
      </c>
      <c r="F618">
        <f t="shared" si="39"/>
        <v>5.4723069458702867E-2</v>
      </c>
      <c r="G618">
        <f t="shared" si="37"/>
        <v>644.6494688577759</v>
      </c>
      <c r="H618">
        <v>50.050959938844201</v>
      </c>
      <c r="AM618">
        <f t="shared" si="38"/>
        <v>124.40541255550262</v>
      </c>
    </row>
    <row r="619" spans="1:39">
      <c r="A619">
        <v>185100</v>
      </c>
      <c r="B619" s="7">
        <v>646</v>
      </c>
      <c r="C619">
        <v>0.62106531716587898</v>
      </c>
      <c r="D619">
        <f t="shared" si="36"/>
        <v>1.242130634331758</v>
      </c>
      <c r="E619">
        <v>71.638187566763904</v>
      </c>
      <c r="F619">
        <f t="shared" si="39"/>
        <v>1.0468804788800412E-2</v>
      </c>
      <c r="G619">
        <f t="shared" si="37"/>
        <v>644.74368810087515</v>
      </c>
      <c r="H619">
        <v>50.036705479070299</v>
      </c>
      <c r="AM619">
        <f t="shared" si="38"/>
        <v>124.4256627653278</v>
      </c>
    </row>
    <row r="620" spans="1:39">
      <c r="A620">
        <v>185400</v>
      </c>
      <c r="B620" s="7">
        <v>645</v>
      </c>
      <c r="C620">
        <v>-2.7826006108393701E-3</v>
      </c>
      <c r="D620">
        <f t="shared" si="36"/>
        <v>-5.5652012216787401E-3</v>
      </c>
      <c r="E620">
        <v>71.665717824386306</v>
      </c>
      <c r="F620">
        <f t="shared" si="39"/>
        <v>2.7530257622402132E-2</v>
      </c>
      <c r="G620">
        <f t="shared" si="37"/>
        <v>644.99146041947677</v>
      </c>
      <c r="H620">
        <v>50.014626551405598</v>
      </c>
      <c r="AM620">
        <f t="shared" si="38"/>
        <v>124.47891865581151</v>
      </c>
    </row>
    <row r="621" spans="1:39">
      <c r="A621">
        <v>185700</v>
      </c>
      <c r="B621" s="7">
        <v>645</v>
      </c>
      <c r="C621">
        <v>7.3490669508443499E-3</v>
      </c>
      <c r="D621">
        <f t="shared" si="36"/>
        <v>1.46981339016887E-2</v>
      </c>
      <c r="E621">
        <v>71.663463085599403</v>
      </c>
      <c r="F621">
        <f t="shared" si="39"/>
        <v>2.2547387869025215E-3</v>
      </c>
      <c r="G621">
        <f t="shared" si="37"/>
        <v>644.97116777039469</v>
      </c>
      <c r="H621">
        <v>50.014420045346299</v>
      </c>
      <c r="AM621">
        <f t="shared" si="38"/>
        <v>124.474556811041</v>
      </c>
    </row>
    <row r="622" spans="1:39">
      <c r="A622">
        <v>186000</v>
      </c>
      <c r="B622" s="7">
        <v>651</v>
      </c>
      <c r="C622">
        <v>2.3706358401567802</v>
      </c>
      <c r="D622">
        <f t="shared" si="36"/>
        <v>4.7412716803135604</v>
      </c>
      <c r="E622">
        <v>71.804928125617806</v>
      </c>
      <c r="F622">
        <f t="shared" si="39"/>
        <v>0.14146504001840299</v>
      </c>
      <c r="G622">
        <f t="shared" si="37"/>
        <v>646.24435313056028</v>
      </c>
      <c r="H622">
        <v>49.914477670055597</v>
      </c>
      <c r="AM622">
        <f t="shared" si="38"/>
        <v>124.74828182327161</v>
      </c>
    </row>
    <row r="623" spans="1:39">
      <c r="A623">
        <v>186300</v>
      </c>
      <c r="B623" s="7">
        <v>647</v>
      </c>
      <c r="C623">
        <v>-0.221756094307968</v>
      </c>
      <c r="D623">
        <f t="shared" si="36"/>
        <v>-0.443512188615936</v>
      </c>
      <c r="E623">
        <v>71.936597275670906</v>
      </c>
      <c r="F623">
        <f t="shared" si="39"/>
        <v>0.13166915005309932</v>
      </c>
      <c r="G623">
        <f t="shared" si="37"/>
        <v>647.42937548103816</v>
      </c>
      <c r="H623">
        <v>49.839056252864303</v>
      </c>
      <c r="AM623">
        <f t="shared" si="38"/>
        <v>125.00315764390234</v>
      </c>
    </row>
    <row r="624" spans="1:39">
      <c r="A624">
        <v>186600</v>
      </c>
      <c r="B624" s="7">
        <v>647</v>
      </c>
      <c r="C624">
        <v>-0.23093414896442199</v>
      </c>
      <c r="D624">
        <f t="shared" si="36"/>
        <v>-0.46186829792884398</v>
      </c>
      <c r="E624">
        <v>71.938623163573894</v>
      </c>
      <c r="F624">
        <f t="shared" si="39"/>
        <v>2.0258879029881882E-3</v>
      </c>
      <c r="G624">
        <f t="shared" si="37"/>
        <v>647.44760847216503</v>
      </c>
      <c r="H624">
        <v>49.856698469952001</v>
      </c>
      <c r="AM624">
        <f t="shared" si="38"/>
        <v>125.00708000640371</v>
      </c>
    </row>
    <row r="625" spans="1:39">
      <c r="A625">
        <v>186900</v>
      </c>
      <c r="B625" s="7">
        <v>647</v>
      </c>
      <c r="C625">
        <v>-0.22524495098027</v>
      </c>
      <c r="D625">
        <f t="shared" si="36"/>
        <v>-0.45048990196054001</v>
      </c>
      <c r="E625">
        <v>71.937358954619896</v>
      </c>
      <c r="F625">
        <f t="shared" si="39"/>
        <v>1.2642089539980361E-3</v>
      </c>
      <c r="G625">
        <f t="shared" si="37"/>
        <v>647.43623059157903</v>
      </c>
      <c r="H625">
        <v>49.874417081719898</v>
      </c>
      <c r="AM625">
        <f t="shared" si="38"/>
        <v>125.00463234308891</v>
      </c>
    </row>
    <row r="626" spans="1:39">
      <c r="A626">
        <v>187200</v>
      </c>
      <c r="B626" s="7">
        <v>646</v>
      </c>
      <c r="C626">
        <v>-0.60396534225934895</v>
      </c>
      <c r="D626">
        <f t="shared" si="36"/>
        <v>-1.2079306845186979</v>
      </c>
      <c r="E626">
        <v>71.910412627234194</v>
      </c>
      <c r="F626">
        <f t="shared" si="39"/>
        <v>2.6946327385701352E-2</v>
      </c>
      <c r="G626">
        <f t="shared" si="37"/>
        <v>647.19371364510778</v>
      </c>
      <c r="H626">
        <v>49.907847351151801</v>
      </c>
      <c r="AM626">
        <f t="shared" si="38"/>
        <v>124.95246317727543</v>
      </c>
    </row>
    <row r="627" spans="1:39">
      <c r="A627">
        <v>187500</v>
      </c>
      <c r="B627" s="7">
        <v>647</v>
      </c>
      <c r="C627">
        <v>-2.1445427984910701E-2</v>
      </c>
      <c r="D627">
        <f t="shared" si="36"/>
        <v>-4.2890855969821402E-2</v>
      </c>
      <c r="E627">
        <v>71.892069124786303</v>
      </c>
      <c r="F627">
        <f t="shared" si="39"/>
        <v>1.8343502447891069E-2</v>
      </c>
      <c r="G627">
        <f t="shared" si="37"/>
        <v>647.02862212307673</v>
      </c>
      <c r="H627">
        <v>49.930330946737598</v>
      </c>
      <c r="AM627">
        <f t="shared" si="38"/>
        <v>124.91695185364352</v>
      </c>
    </row>
    <row r="628" spans="1:39">
      <c r="A628">
        <v>187800</v>
      </c>
      <c r="B628" s="7">
        <v>642</v>
      </c>
      <c r="C628">
        <v>-2.0207387753395798</v>
      </c>
      <c r="D628">
        <f t="shared" si="36"/>
        <v>-4.0414775506791596</v>
      </c>
      <c r="E628">
        <v>71.780826232523395</v>
      </c>
      <c r="F628">
        <f t="shared" si="39"/>
        <v>0.11124289226290784</v>
      </c>
      <c r="G628">
        <f t="shared" si="37"/>
        <v>646.02743609271056</v>
      </c>
      <c r="H628">
        <v>50.016002089892297</v>
      </c>
      <c r="AM628">
        <f t="shared" si="38"/>
        <v>124.70163806424343</v>
      </c>
    </row>
    <row r="629" spans="1:39">
      <c r="A629">
        <v>188100</v>
      </c>
      <c r="B629" s="7">
        <v>641</v>
      </c>
      <c r="C629">
        <v>-1.57861485133607</v>
      </c>
      <c r="D629">
        <f t="shared" si="36"/>
        <v>-3.1572297026721401</v>
      </c>
      <c r="E629">
        <v>71.571462545643897</v>
      </c>
      <c r="F629">
        <f t="shared" si="39"/>
        <v>0.2093636868794988</v>
      </c>
      <c r="G629">
        <f t="shared" si="37"/>
        <v>644.14316291079513</v>
      </c>
      <c r="H629">
        <v>50.154520913251197</v>
      </c>
      <c r="AM629">
        <f t="shared" si="38"/>
        <v>124.2966049805048</v>
      </c>
    </row>
    <row r="630" spans="1:39">
      <c r="A630">
        <v>188400</v>
      </c>
      <c r="B630" s="7">
        <v>644</v>
      </c>
      <c r="C630">
        <v>0.34081198080507702</v>
      </c>
      <c r="D630">
        <f t="shared" si="36"/>
        <v>0.68162396161015404</v>
      </c>
      <c r="E630">
        <v>71.478248438713806</v>
      </c>
      <c r="F630">
        <f t="shared" si="39"/>
        <v>9.3214106930091134E-2</v>
      </c>
      <c r="G630">
        <f t="shared" si="37"/>
        <v>643.30423594842421</v>
      </c>
      <c r="H630">
        <v>50.196582438204302</v>
      </c>
      <c r="AM630">
        <f t="shared" si="38"/>
        <v>124.11635630089891</v>
      </c>
    </row>
    <row r="631" spans="1:39">
      <c r="A631">
        <v>188700</v>
      </c>
      <c r="B631" s="7">
        <v>645</v>
      </c>
      <c r="C631">
        <v>0.71611554709995995</v>
      </c>
      <c r="D631">
        <f t="shared" si="36"/>
        <v>1.4322310941999199</v>
      </c>
      <c r="E631">
        <v>71.5059641946726</v>
      </c>
      <c r="F631">
        <f t="shared" si="39"/>
        <v>2.771575595879483E-2</v>
      </c>
      <c r="G631">
        <f t="shared" si="37"/>
        <v>643.55367775205343</v>
      </c>
      <c r="H631">
        <v>50.154290985968103</v>
      </c>
      <c r="AM631">
        <f t="shared" si="38"/>
        <v>124.16994511609673</v>
      </c>
    </row>
    <row r="632" spans="1:39">
      <c r="A632">
        <v>189000</v>
      </c>
      <c r="B632" s="7">
        <v>644</v>
      </c>
      <c r="C632">
        <v>0.126079203801051</v>
      </c>
      <c r="D632">
        <f t="shared" si="36"/>
        <v>0.25215840760210201</v>
      </c>
      <c r="E632">
        <v>71.525977861730794</v>
      </c>
      <c r="F632">
        <f t="shared" si="39"/>
        <v>2.0013667058194073E-2</v>
      </c>
      <c r="G632">
        <f t="shared" si="37"/>
        <v>643.73380075557714</v>
      </c>
      <c r="H632">
        <v>50.123403258936001</v>
      </c>
      <c r="AM632">
        <f t="shared" si="38"/>
        <v>124.20864462453731</v>
      </c>
    </row>
    <row r="633" spans="1:39">
      <c r="A633">
        <v>189300</v>
      </c>
      <c r="B633" s="7">
        <v>645</v>
      </c>
      <c r="C633">
        <v>0.54368558417622903</v>
      </c>
      <c r="D633">
        <f t="shared" si="36"/>
        <v>1.0873711683524581</v>
      </c>
      <c r="E633">
        <v>71.544280004872306</v>
      </c>
      <c r="F633">
        <f t="shared" si="39"/>
        <v>1.8302143141511351E-2</v>
      </c>
      <c r="G633">
        <f t="shared" si="37"/>
        <v>643.89852004385079</v>
      </c>
      <c r="H633">
        <v>50.096045729818599</v>
      </c>
      <c r="AM633">
        <f t="shared" si="38"/>
        <v>124.24403668864311</v>
      </c>
    </row>
    <row r="634" spans="1:39">
      <c r="A634">
        <v>189600</v>
      </c>
      <c r="B634" s="7">
        <v>646</v>
      </c>
      <c r="C634">
        <v>0.77376275491798796</v>
      </c>
      <c r="D634">
        <f t="shared" si="36"/>
        <v>1.5475255098359759</v>
      </c>
      <c r="E634">
        <v>71.604259966528602</v>
      </c>
      <c r="F634">
        <f t="shared" si="39"/>
        <v>5.9979961656296155E-2</v>
      </c>
      <c r="G634">
        <f t="shared" si="37"/>
        <v>644.43833969875743</v>
      </c>
      <c r="H634">
        <v>50.044087885474198</v>
      </c>
      <c r="AM634">
        <f t="shared" si="38"/>
        <v>124.36003763711626</v>
      </c>
    </row>
    <row r="635" spans="1:39">
      <c r="A635">
        <v>189900</v>
      </c>
      <c r="B635" s="7">
        <v>645</v>
      </c>
      <c r="C635">
        <v>9.2006365017599401E-2</v>
      </c>
      <c r="D635">
        <f t="shared" si="36"/>
        <v>0.1840127300351988</v>
      </c>
      <c r="E635">
        <v>71.644654738008896</v>
      </c>
      <c r="F635">
        <f t="shared" si="39"/>
        <v>4.0394771480293912E-2</v>
      </c>
      <c r="G635">
        <f t="shared" si="37"/>
        <v>644.80189264208002</v>
      </c>
      <c r="H635">
        <v>50.012571551874998</v>
      </c>
      <c r="AM635">
        <f t="shared" si="38"/>
        <v>124.43817278252772</v>
      </c>
    </row>
    <row r="636" spans="1:39">
      <c r="A636">
        <v>190200</v>
      </c>
      <c r="B636" s="7">
        <v>610</v>
      </c>
      <c r="C636">
        <v>-13.686933557239399</v>
      </c>
      <c r="D636">
        <f t="shared" si="36"/>
        <v>-27.373867114478799</v>
      </c>
      <c r="E636">
        <v>70.817900141099699</v>
      </c>
      <c r="F636">
        <f t="shared" si="39"/>
        <v>0.82675459690919695</v>
      </c>
      <c r="G636">
        <f t="shared" si="37"/>
        <v>637.36110126989729</v>
      </c>
      <c r="H636">
        <v>50.583559914366298</v>
      </c>
      <c r="AM636">
        <f t="shared" si="38"/>
        <v>122.84089208448172</v>
      </c>
    </row>
    <row r="637" spans="1:39">
      <c r="A637">
        <v>190500</v>
      </c>
      <c r="B637" s="7">
        <v>575</v>
      </c>
      <c r="C637">
        <v>-21.426541956931</v>
      </c>
      <c r="D637">
        <f t="shared" si="36"/>
        <v>-42.853083913862001</v>
      </c>
      <c r="E637">
        <v>68.649017127589403</v>
      </c>
      <c r="F637">
        <f t="shared" si="39"/>
        <v>2.1688830135102961</v>
      </c>
      <c r="G637">
        <f t="shared" si="37"/>
        <v>617.84115414830467</v>
      </c>
      <c r="H637">
        <v>51.968690811461798</v>
      </c>
      <c r="AM637">
        <f t="shared" si="38"/>
        <v>118.66963508824492</v>
      </c>
    </row>
    <row r="638" spans="1:39">
      <c r="A638">
        <v>190800</v>
      </c>
      <c r="B638" s="7">
        <v>577</v>
      </c>
      <c r="C638">
        <v>-10.517113566280701</v>
      </c>
      <c r="D638">
        <f t="shared" si="36"/>
        <v>-21.034227132561401</v>
      </c>
      <c r="E638">
        <v>66.446912544393001</v>
      </c>
      <c r="F638">
        <f t="shared" si="39"/>
        <v>2.2021045831964017</v>
      </c>
      <c r="G638">
        <f t="shared" si="37"/>
        <v>598.02221289953695</v>
      </c>
      <c r="H638">
        <v>53.171944048459302</v>
      </c>
      <c r="AM638">
        <f t="shared" si="38"/>
        <v>114.46263463937977</v>
      </c>
    </row>
    <row r="639" spans="1:39">
      <c r="A639">
        <v>191100</v>
      </c>
      <c r="B639" s="7">
        <v>576</v>
      </c>
      <c r="C639">
        <v>-4.4937496496762703</v>
      </c>
      <c r="D639">
        <f t="shared" si="36"/>
        <v>-8.9874992993525407</v>
      </c>
      <c r="E639">
        <v>64.997353548994695</v>
      </c>
      <c r="F639">
        <f t="shared" si="39"/>
        <v>1.4495589953983057</v>
      </c>
      <c r="G639">
        <f t="shared" si="37"/>
        <v>584.9761819409523</v>
      </c>
      <c r="H639">
        <v>53.735035530387499</v>
      </c>
      <c r="AM639">
        <f t="shared" si="38"/>
        <v>111.70881156039212</v>
      </c>
    </row>
    <row r="640" spans="1:39">
      <c r="A640">
        <v>191400</v>
      </c>
      <c r="B640" s="7">
        <v>556</v>
      </c>
      <c r="C640">
        <v>-8.0046124752293402</v>
      </c>
      <c r="D640">
        <f t="shared" si="36"/>
        <v>-16.00922495045868</v>
      </c>
      <c r="E640">
        <v>63.555438646739901</v>
      </c>
      <c r="F640">
        <f t="shared" si="39"/>
        <v>1.4419149022547941</v>
      </c>
      <c r="G640">
        <f t="shared" si="37"/>
        <v>571.99894782065917</v>
      </c>
      <c r="H640">
        <v>54.231701834403097</v>
      </c>
      <c r="AM640">
        <f t="shared" si="38"/>
        <v>108.98170338607744</v>
      </c>
    </row>
    <row r="641" spans="1:39">
      <c r="A641">
        <v>191700</v>
      </c>
      <c r="B641" s="7">
        <v>552</v>
      </c>
      <c r="C641">
        <v>-3.4555706534377202</v>
      </c>
      <c r="D641">
        <f t="shared" si="36"/>
        <v>-6.9111413068754404</v>
      </c>
      <c r="E641">
        <v>62.100111431863802</v>
      </c>
      <c r="F641">
        <f t="shared" si="39"/>
        <v>1.4553272148760996</v>
      </c>
      <c r="G641">
        <f t="shared" si="37"/>
        <v>558.90100288677422</v>
      </c>
      <c r="H641">
        <v>54.661745013652101</v>
      </c>
      <c r="AM641">
        <f t="shared" si="38"/>
        <v>106.24155925055337</v>
      </c>
    </row>
    <row r="642" spans="1:39">
      <c r="A642">
        <v>192000</v>
      </c>
      <c r="B642" s="7">
        <v>557</v>
      </c>
      <c r="C642">
        <v>2.9589027747179801</v>
      </c>
      <c r="D642">
        <f t="shared" si="36"/>
        <v>5.9178055494359603</v>
      </c>
      <c r="E642">
        <v>61.230241056934801</v>
      </c>
      <c r="F642">
        <f t="shared" si="39"/>
        <v>0.86987037492900043</v>
      </c>
      <c r="G642">
        <f t="shared" si="37"/>
        <v>551.07216951241321</v>
      </c>
      <c r="H642">
        <v>54.659780796785398</v>
      </c>
      <c r="AM642">
        <f t="shared" si="38"/>
        <v>104.60965011215762</v>
      </c>
    </row>
    <row r="643" spans="1:39">
      <c r="A643">
        <v>192300</v>
      </c>
      <c r="B643" s="7">
        <v>556</v>
      </c>
      <c r="C643">
        <v>4.3195135369269702</v>
      </c>
      <c r="D643">
        <f t="shared" ref="D643:D706" si="40">$K$3*C643</f>
        <v>8.6390270738539403</v>
      </c>
      <c r="E643">
        <v>60.8168059064446</v>
      </c>
      <c r="F643">
        <f t="shared" si="39"/>
        <v>0.41343515049020141</v>
      </c>
      <c r="G643">
        <f t="shared" ref="G643:G706" si="41">$J$3*E643</f>
        <v>547.35125315800144</v>
      </c>
      <c r="H643">
        <v>54.372251011314098</v>
      </c>
      <c r="AM643">
        <f t="shared" ref="AM643:AM706" si="42">$AF$28*E643^2+$AG$28*E643+$AH$28</f>
        <v>103.83558203370875</v>
      </c>
    </row>
    <row r="644" spans="1:39">
      <c r="A644">
        <v>192600</v>
      </c>
      <c r="B644" s="7">
        <v>557</v>
      </c>
      <c r="C644">
        <v>5.6888431828838497</v>
      </c>
      <c r="D644">
        <f t="shared" si="40"/>
        <v>11.377686365767699</v>
      </c>
      <c r="E644">
        <v>60.6236241872435</v>
      </c>
      <c r="F644">
        <f t="shared" ref="F644:F707" si="43">ABS(E644-E643)</f>
        <v>0.19318171920109961</v>
      </c>
      <c r="G644">
        <f t="shared" si="41"/>
        <v>545.61261768519148</v>
      </c>
      <c r="H644">
        <v>53.978401872993203</v>
      </c>
      <c r="AM644">
        <f t="shared" si="42"/>
        <v>103.47423367506902</v>
      </c>
    </row>
    <row r="645" spans="1:39">
      <c r="A645">
        <v>192900</v>
      </c>
      <c r="B645" s="7">
        <v>556</v>
      </c>
      <c r="C645">
        <v>5.44341440143209</v>
      </c>
      <c r="D645">
        <f t="shared" si="40"/>
        <v>10.88682880286418</v>
      </c>
      <c r="E645">
        <v>60.567060655614398</v>
      </c>
      <c r="F645">
        <f t="shared" si="43"/>
        <v>5.6563531629102215E-2</v>
      </c>
      <c r="G645">
        <f t="shared" si="41"/>
        <v>545.10354590052953</v>
      </c>
      <c r="H645">
        <v>53.546152911987299</v>
      </c>
      <c r="AM645">
        <f t="shared" si="42"/>
        <v>103.36847232994492</v>
      </c>
    </row>
    <row r="646" spans="1:39">
      <c r="A646">
        <v>193200</v>
      </c>
      <c r="B646" s="7">
        <v>554</v>
      </c>
      <c r="C646">
        <v>4.6359078884860496</v>
      </c>
      <c r="D646">
        <f t="shared" si="40"/>
        <v>9.2718157769720992</v>
      </c>
      <c r="E646">
        <v>60.5242887600185</v>
      </c>
      <c r="F646">
        <f t="shared" si="43"/>
        <v>4.2771895595898002E-2</v>
      </c>
      <c r="G646">
        <f t="shared" si="41"/>
        <v>544.71859884016646</v>
      </c>
      <c r="H646">
        <v>53.156759298964701</v>
      </c>
      <c r="AM646">
        <f t="shared" si="42"/>
        <v>103.28851073180144</v>
      </c>
    </row>
    <row r="647" spans="1:39">
      <c r="A647">
        <v>193500</v>
      </c>
      <c r="B647" s="7">
        <v>550</v>
      </c>
      <c r="C647">
        <v>3.1474566137822402</v>
      </c>
      <c r="D647">
        <f t="shared" si="40"/>
        <v>6.2949132275644804</v>
      </c>
      <c r="E647">
        <v>60.410621021628302</v>
      </c>
      <c r="F647">
        <f t="shared" si="43"/>
        <v>0.11366773839019828</v>
      </c>
      <c r="G647">
        <f t="shared" si="41"/>
        <v>543.69558919465476</v>
      </c>
      <c r="H647">
        <v>52.8590116116102</v>
      </c>
      <c r="AM647">
        <f t="shared" si="42"/>
        <v>103.07606212264591</v>
      </c>
    </row>
    <row r="648" spans="1:39">
      <c r="A648">
        <v>193800</v>
      </c>
      <c r="B648" s="7">
        <v>555</v>
      </c>
      <c r="C648">
        <v>5.58774387631391</v>
      </c>
      <c r="D648">
        <f t="shared" si="40"/>
        <v>11.17548775262782</v>
      </c>
      <c r="E648">
        <v>60.423865770929297</v>
      </c>
      <c r="F648">
        <f t="shared" si="43"/>
        <v>1.324474930099484E-2</v>
      </c>
      <c r="G648">
        <f t="shared" si="41"/>
        <v>543.81479193836367</v>
      </c>
      <c r="H648">
        <v>52.5110003180612</v>
      </c>
      <c r="AM648">
        <f t="shared" si="42"/>
        <v>103.10081308949407</v>
      </c>
    </row>
    <row r="649" spans="1:39">
      <c r="A649">
        <v>194100</v>
      </c>
      <c r="B649" s="7">
        <v>558</v>
      </c>
      <c r="C649">
        <v>5.9845575710874597</v>
      </c>
      <c r="D649">
        <f t="shared" si="40"/>
        <v>11.969115142174919</v>
      </c>
      <c r="E649">
        <v>60.669014379487997</v>
      </c>
      <c r="F649">
        <f t="shared" si="43"/>
        <v>0.24514860855870069</v>
      </c>
      <c r="G649">
        <f t="shared" si="41"/>
        <v>546.02112941539201</v>
      </c>
      <c r="H649">
        <v>52.059295362285397</v>
      </c>
      <c r="AM649">
        <f t="shared" si="42"/>
        <v>103.55911687026411</v>
      </c>
    </row>
    <row r="650" spans="1:39">
      <c r="A650">
        <v>194400</v>
      </c>
      <c r="B650" s="7">
        <v>556</v>
      </c>
      <c r="C650">
        <v>3.9840035857683098</v>
      </c>
      <c r="D650">
        <f t="shared" si="40"/>
        <v>7.9680071715366196</v>
      </c>
      <c r="E650">
        <v>60.8913646082108</v>
      </c>
      <c r="F650">
        <f t="shared" si="43"/>
        <v>0.22235022872280297</v>
      </c>
      <c r="G650">
        <f t="shared" si="41"/>
        <v>548.02228147389724</v>
      </c>
      <c r="H650">
        <v>51.678070316730498</v>
      </c>
      <c r="AM650">
        <f t="shared" si="42"/>
        <v>103.97510321865217</v>
      </c>
    </row>
    <row r="651" spans="1:39">
      <c r="A651">
        <v>194700</v>
      </c>
      <c r="B651" s="7">
        <v>556</v>
      </c>
      <c r="C651">
        <v>3.36703861993169</v>
      </c>
      <c r="D651">
        <f t="shared" si="40"/>
        <v>6.7340772398633799</v>
      </c>
      <c r="E651">
        <v>61.0284568411004</v>
      </c>
      <c r="F651">
        <f t="shared" si="43"/>
        <v>0.13709223288960004</v>
      </c>
      <c r="G651">
        <f t="shared" si="41"/>
        <v>549.25611156990362</v>
      </c>
      <c r="H651">
        <v>51.394133323381702</v>
      </c>
      <c r="AM651">
        <f t="shared" si="42"/>
        <v>104.23172782539451</v>
      </c>
    </row>
    <row r="652" spans="1:39">
      <c r="A652">
        <v>195000</v>
      </c>
      <c r="B652" s="7">
        <v>556</v>
      </c>
      <c r="C652">
        <v>2.8304839163347801</v>
      </c>
      <c r="D652">
        <f t="shared" si="40"/>
        <v>5.6609678326695603</v>
      </c>
      <c r="E652">
        <v>61.147686426331198</v>
      </c>
      <c r="F652">
        <f t="shared" si="43"/>
        <v>0.11922958523079785</v>
      </c>
      <c r="G652">
        <f t="shared" si="41"/>
        <v>550.32917783698076</v>
      </c>
      <c r="H652">
        <v>51.154813705905298</v>
      </c>
      <c r="AM652">
        <f t="shared" si="42"/>
        <v>104.45500450166831</v>
      </c>
    </row>
    <row r="653" spans="1:39">
      <c r="A653">
        <v>195300</v>
      </c>
      <c r="B653" s="7">
        <v>557</v>
      </c>
      <c r="C653">
        <v>2.75619163845227</v>
      </c>
      <c r="D653">
        <f t="shared" si="40"/>
        <v>5.51238327690454</v>
      </c>
      <c r="E653">
        <v>61.275299124880398</v>
      </c>
      <c r="F653">
        <f t="shared" si="43"/>
        <v>0.12761269854919988</v>
      </c>
      <c r="G653">
        <f t="shared" si="41"/>
        <v>551.47769212392359</v>
      </c>
      <c r="H653">
        <v>50.937716517075899</v>
      </c>
      <c r="AM653">
        <f t="shared" si="42"/>
        <v>104.69407203480912</v>
      </c>
    </row>
    <row r="654" spans="1:39">
      <c r="A654">
        <v>195600</v>
      </c>
      <c r="B654" s="7">
        <v>557</v>
      </c>
      <c r="C654">
        <v>2.1862012344278399</v>
      </c>
      <c r="D654">
        <f t="shared" si="40"/>
        <v>4.3724024688556797</v>
      </c>
      <c r="E654">
        <v>61.401961332272002</v>
      </c>
      <c r="F654">
        <f t="shared" si="43"/>
        <v>0.12666220739160394</v>
      </c>
      <c r="G654">
        <f t="shared" si="41"/>
        <v>552.61765199044805</v>
      </c>
      <c r="H654">
        <v>50.747340266135701</v>
      </c>
      <c r="AM654">
        <f t="shared" si="42"/>
        <v>104.9314531222176</v>
      </c>
    </row>
    <row r="655" spans="1:39">
      <c r="A655">
        <v>195900</v>
      </c>
      <c r="B655" s="7">
        <v>556</v>
      </c>
      <c r="C655">
        <v>1.34885291449853</v>
      </c>
      <c r="D655">
        <f t="shared" si="40"/>
        <v>2.6977058289970599</v>
      </c>
      <c r="E655">
        <v>61.4769272200462</v>
      </c>
      <c r="F655">
        <f t="shared" si="43"/>
        <v>7.4965887774197881E-2</v>
      </c>
      <c r="G655">
        <f t="shared" si="41"/>
        <v>553.29234498041581</v>
      </c>
      <c r="H655">
        <v>50.612620270107001</v>
      </c>
      <c r="AM655">
        <f t="shared" si="42"/>
        <v>105.07199293535254</v>
      </c>
    </row>
    <row r="656" spans="1:39">
      <c r="A656">
        <v>196200</v>
      </c>
      <c r="B656" s="7">
        <v>555</v>
      </c>
      <c r="C656">
        <v>0.78143569802704205</v>
      </c>
      <c r="D656">
        <f t="shared" si="40"/>
        <v>1.5628713960540841</v>
      </c>
      <c r="E656">
        <v>61.491908111383196</v>
      </c>
      <c r="F656">
        <f t="shared" si="43"/>
        <v>1.4980891336996649E-2</v>
      </c>
      <c r="G656">
        <f t="shared" si="41"/>
        <v>553.42717300244874</v>
      </c>
      <c r="H656">
        <v>50.531655542675502</v>
      </c>
      <c r="AM656">
        <f t="shared" si="42"/>
        <v>105.10008180548675</v>
      </c>
    </row>
    <row r="657" spans="1:39">
      <c r="A657">
        <v>196500</v>
      </c>
      <c r="B657" s="7">
        <v>556</v>
      </c>
      <c r="C657">
        <v>1.1790732943168101</v>
      </c>
      <c r="D657">
        <f t="shared" si="40"/>
        <v>2.3581465886336201</v>
      </c>
      <c r="E657">
        <v>61.514648849874902</v>
      </c>
      <c r="F657">
        <f t="shared" si="43"/>
        <v>2.274073849170577E-2</v>
      </c>
      <c r="G657">
        <f t="shared" si="41"/>
        <v>553.63183964887412</v>
      </c>
      <c r="H657">
        <v>50.4540787250302</v>
      </c>
      <c r="AM657">
        <f t="shared" si="42"/>
        <v>105.1427227417304</v>
      </c>
    </row>
    <row r="658" spans="1:39">
      <c r="A658">
        <v>196800</v>
      </c>
      <c r="B658" s="7">
        <v>557</v>
      </c>
      <c r="C658">
        <v>1.3574335766219501</v>
      </c>
      <c r="D658">
        <f t="shared" si="40"/>
        <v>2.7148671532439002</v>
      </c>
      <c r="E658">
        <v>61.586121606972299</v>
      </c>
      <c r="F658">
        <f t="shared" si="43"/>
        <v>7.1472757097396311E-2</v>
      </c>
      <c r="G658">
        <f t="shared" si="41"/>
        <v>554.27509446275064</v>
      </c>
      <c r="H658">
        <v>50.354817003895803</v>
      </c>
      <c r="AM658">
        <f t="shared" si="42"/>
        <v>105.27676030181894</v>
      </c>
    </row>
    <row r="659" spans="1:39">
      <c r="A659">
        <v>197100</v>
      </c>
      <c r="B659" s="7">
        <v>554</v>
      </c>
      <c r="C659">
        <v>-0.15532334419732999</v>
      </c>
      <c r="D659">
        <f t="shared" si="40"/>
        <v>-0.31064668839465998</v>
      </c>
      <c r="E659">
        <v>61.588967299571301</v>
      </c>
      <c r="F659">
        <f t="shared" si="43"/>
        <v>2.8456925990028026E-3</v>
      </c>
      <c r="G659">
        <f t="shared" si="41"/>
        <v>554.30070569614168</v>
      </c>
      <c r="H659">
        <v>50.313093526684199</v>
      </c>
      <c r="AM659">
        <f t="shared" si="42"/>
        <v>105.2820976347199</v>
      </c>
    </row>
    <row r="660" spans="1:39">
      <c r="A660">
        <v>197400</v>
      </c>
      <c r="B660" s="7">
        <v>554</v>
      </c>
      <c r="C660">
        <v>0.112501129424854</v>
      </c>
      <c r="D660">
        <f t="shared" si="40"/>
        <v>0.22500225884970801</v>
      </c>
      <c r="E660">
        <v>61.529444697445797</v>
      </c>
      <c r="F660">
        <f t="shared" si="43"/>
        <v>5.952260212550442E-2</v>
      </c>
      <c r="G660">
        <f t="shared" si="41"/>
        <v>553.76500227701217</v>
      </c>
      <c r="H660">
        <v>50.3138748151976</v>
      </c>
      <c r="AM660">
        <f t="shared" si="42"/>
        <v>105.1704679149577</v>
      </c>
    </row>
    <row r="661" spans="1:39">
      <c r="A661">
        <v>197700</v>
      </c>
      <c r="B661" s="7">
        <v>557</v>
      </c>
      <c r="C661">
        <v>1.43029756088543</v>
      </c>
      <c r="D661">
        <f t="shared" si="40"/>
        <v>2.8605951217708601</v>
      </c>
      <c r="E661">
        <v>61.569924650084602</v>
      </c>
      <c r="F661">
        <f t="shared" si="43"/>
        <v>4.0479952638804662E-2</v>
      </c>
      <c r="G661">
        <f t="shared" si="41"/>
        <v>554.12932185076147</v>
      </c>
      <c r="H661">
        <v>50.249474957415501</v>
      </c>
      <c r="AM661">
        <f t="shared" si="42"/>
        <v>105.24638246547407</v>
      </c>
    </row>
    <row r="662" spans="1:39">
      <c r="A662">
        <v>198000</v>
      </c>
      <c r="B662" s="7">
        <v>556</v>
      </c>
      <c r="C662">
        <v>0.59435416756464998</v>
      </c>
      <c r="D662">
        <f t="shared" si="40"/>
        <v>1.1887083351293</v>
      </c>
      <c r="E662">
        <v>61.644586839508797</v>
      </c>
      <c r="F662">
        <f t="shared" si="43"/>
        <v>7.4662189424195446E-2</v>
      </c>
      <c r="G662">
        <f t="shared" si="41"/>
        <v>554.80128155557918</v>
      </c>
      <c r="H662">
        <v>50.173496563220397</v>
      </c>
      <c r="AM662">
        <f t="shared" si="42"/>
        <v>105.38642621281821</v>
      </c>
    </row>
    <row r="663" spans="1:39">
      <c r="A663">
        <v>198300</v>
      </c>
      <c r="B663" s="7">
        <v>555</v>
      </c>
      <c r="C663">
        <v>6.5223873621254605E-2</v>
      </c>
      <c r="D663">
        <f t="shared" si="40"/>
        <v>0.13044774724250921</v>
      </c>
      <c r="E663">
        <v>61.651059842876499</v>
      </c>
      <c r="F663">
        <f t="shared" si="43"/>
        <v>6.4730033677022902E-3</v>
      </c>
      <c r="G663">
        <f t="shared" si="41"/>
        <v>554.85953858588846</v>
      </c>
      <c r="H663">
        <v>50.149607256509299</v>
      </c>
      <c r="AM663">
        <f t="shared" si="42"/>
        <v>105.39856915061644</v>
      </c>
    </row>
    <row r="664" spans="1:39">
      <c r="A664">
        <v>198600</v>
      </c>
      <c r="B664" s="7">
        <v>557</v>
      </c>
      <c r="C664">
        <v>0.90951429003840401</v>
      </c>
      <c r="D664">
        <f t="shared" si="40"/>
        <v>1.819028580076808</v>
      </c>
      <c r="E664">
        <v>61.685652284928402</v>
      </c>
      <c r="F664">
        <f t="shared" si="43"/>
        <v>3.4592442051902594E-2</v>
      </c>
      <c r="G664">
        <f t="shared" si="41"/>
        <v>555.1708705643556</v>
      </c>
      <c r="H664">
        <v>50.108887297397402</v>
      </c>
      <c r="AM664">
        <f t="shared" si="42"/>
        <v>105.46346650036124</v>
      </c>
    </row>
    <row r="665" spans="1:39">
      <c r="A665">
        <v>198900</v>
      </c>
      <c r="B665" s="7">
        <v>556</v>
      </c>
      <c r="C665">
        <v>0.20476213263486601</v>
      </c>
      <c r="D665">
        <f t="shared" si="40"/>
        <v>0.40952426526973201</v>
      </c>
      <c r="E665">
        <v>61.7311592294025</v>
      </c>
      <c r="F665">
        <f t="shared" si="43"/>
        <v>4.5506944474098532E-2</v>
      </c>
      <c r="G665">
        <f t="shared" si="41"/>
        <v>555.58043306462253</v>
      </c>
      <c r="H665">
        <v>50.0678871054171</v>
      </c>
      <c r="AM665">
        <f t="shared" si="42"/>
        <v>105.54885072506917</v>
      </c>
    </row>
    <row r="666" spans="1:39">
      <c r="A666">
        <v>199200</v>
      </c>
      <c r="B666" s="7">
        <v>557</v>
      </c>
      <c r="C666">
        <v>0.54919669518041403</v>
      </c>
      <c r="D666">
        <f t="shared" si="40"/>
        <v>1.0983933903608281</v>
      </c>
      <c r="E666">
        <v>61.765722388381299</v>
      </c>
      <c r="F666">
        <f t="shared" si="43"/>
        <v>3.4563158978798469E-2</v>
      </c>
      <c r="G666">
        <f t="shared" si="41"/>
        <v>555.89150149543173</v>
      </c>
      <c r="H666">
        <v>50.037419858710798</v>
      </c>
      <c r="AM666">
        <f t="shared" si="42"/>
        <v>105.61370932795103</v>
      </c>
    </row>
    <row r="667" spans="1:39">
      <c r="A667">
        <v>199500</v>
      </c>
      <c r="B667" s="7">
        <v>556</v>
      </c>
      <c r="C667">
        <v>-4.8257565959733302E-2</v>
      </c>
      <c r="D667">
        <f t="shared" si="40"/>
        <v>-9.6515131919466604E-2</v>
      </c>
      <c r="E667">
        <v>61.787383493376097</v>
      </c>
      <c r="F667">
        <f t="shared" si="43"/>
        <v>2.1661104994798563E-2</v>
      </c>
      <c r="G667">
        <f t="shared" si="41"/>
        <v>556.08645144038485</v>
      </c>
      <c r="H667">
        <v>50.019920981190303</v>
      </c>
      <c r="AM667">
        <f t="shared" si="42"/>
        <v>105.6543604764785</v>
      </c>
    </row>
    <row r="668" spans="1:39">
      <c r="A668">
        <v>199800</v>
      </c>
      <c r="B668" s="7">
        <v>560</v>
      </c>
      <c r="C668">
        <v>1.53674462827266</v>
      </c>
      <c r="D668">
        <f t="shared" si="40"/>
        <v>3.07348925654532</v>
      </c>
      <c r="E668">
        <v>61.879587696983002</v>
      </c>
      <c r="F668">
        <f t="shared" si="43"/>
        <v>9.22042036069044E-2</v>
      </c>
      <c r="G668">
        <f t="shared" si="41"/>
        <v>556.91628927284705</v>
      </c>
      <c r="H668">
        <v>49.956750760274801</v>
      </c>
      <c r="AM668">
        <f t="shared" si="42"/>
        <v>105.8274297567756</v>
      </c>
    </row>
    <row r="669" spans="1:39">
      <c r="A669">
        <v>200100</v>
      </c>
      <c r="B669" s="7">
        <v>557</v>
      </c>
      <c r="C669">
        <v>-0.30843142497167803</v>
      </c>
      <c r="D669">
        <f t="shared" si="40"/>
        <v>-0.61686284994335605</v>
      </c>
      <c r="E669">
        <v>61.956309860633702</v>
      </c>
      <c r="F669">
        <f t="shared" si="43"/>
        <v>7.6722163650700281E-2</v>
      </c>
      <c r="G669">
        <f t="shared" si="41"/>
        <v>557.60678874570328</v>
      </c>
      <c r="H669">
        <v>49.915093802979101</v>
      </c>
      <c r="AM669">
        <f t="shared" si="42"/>
        <v>105.97147681633204</v>
      </c>
    </row>
    <row r="670" spans="1:39">
      <c r="A670">
        <v>200400</v>
      </c>
      <c r="B670" s="7">
        <v>557</v>
      </c>
      <c r="C670">
        <v>-0.232086496089915</v>
      </c>
      <c r="D670">
        <f t="shared" si="40"/>
        <v>-0.46417299217982999</v>
      </c>
      <c r="E670">
        <v>61.939336419850498</v>
      </c>
      <c r="F670">
        <f t="shared" si="43"/>
        <v>1.6973440783203841E-2</v>
      </c>
      <c r="G670">
        <f t="shared" si="41"/>
        <v>557.45402777865445</v>
      </c>
      <c r="H670">
        <v>49.935869533141002</v>
      </c>
      <c r="AM670">
        <f t="shared" si="42"/>
        <v>105.93960595054305</v>
      </c>
    </row>
    <row r="671" spans="1:39">
      <c r="A671">
        <v>200700</v>
      </c>
      <c r="B671" s="7">
        <v>558</v>
      </c>
      <c r="C671">
        <v>0.21332067857345</v>
      </c>
      <c r="D671">
        <f t="shared" si="40"/>
        <v>0.42664135714689999</v>
      </c>
      <c r="E671">
        <v>61.9514648780684</v>
      </c>
      <c r="F671">
        <f t="shared" si="43"/>
        <v>1.2128458217901539E-2</v>
      </c>
      <c r="G671">
        <f t="shared" si="41"/>
        <v>557.56318390261561</v>
      </c>
      <c r="H671">
        <v>49.935119249943</v>
      </c>
      <c r="AM671">
        <f t="shared" si="42"/>
        <v>105.96237926752468</v>
      </c>
    </row>
    <row r="672" spans="1:39">
      <c r="A672">
        <v>201000</v>
      </c>
      <c r="B672" s="7">
        <v>557</v>
      </c>
      <c r="C672">
        <v>-0.30710284359108098</v>
      </c>
      <c r="D672">
        <f t="shared" si="40"/>
        <v>-0.61420568718216195</v>
      </c>
      <c r="E672">
        <v>61.956008881230403</v>
      </c>
      <c r="F672">
        <f t="shared" si="43"/>
        <v>4.5440031620032073E-3</v>
      </c>
      <c r="G672">
        <f t="shared" si="41"/>
        <v>557.60407993107367</v>
      </c>
      <c r="H672">
        <v>49.940492688182303</v>
      </c>
      <c r="AM672">
        <f t="shared" si="42"/>
        <v>105.9709116555388</v>
      </c>
    </row>
    <row r="673" spans="1:39">
      <c r="A673">
        <v>201300</v>
      </c>
      <c r="B673" s="7">
        <v>556</v>
      </c>
      <c r="C673">
        <v>-0.60287398985862295</v>
      </c>
      <c r="D673">
        <f t="shared" si="40"/>
        <v>-1.2057479797172459</v>
      </c>
      <c r="E673">
        <v>61.910626365233398</v>
      </c>
      <c r="F673">
        <f t="shared" si="43"/>
        <v>4.5382515997005157E-2</v>
      </c>
      <c r="G673">
        <f t="shared" si="41"/>
        <v>557.19563728710057</v>
      </c>
      <c r="H673">
        <v>49.976865121509398</v>
      </c>
      <c r="AM673">
        <f t="shared" si="42"/>
        <v>105.8857011940149</v>
      </c>
    </row>
    <row r="674" spans="1:39">
      <c r="A674">
        <v>201600</v>
      </c>
      <c r="B674" s="7">
        <v>557</v>
      </c>
      <c r="C674">
        <v>2.6559803015926201E-2</v>
      </c>
      <c r="D674">
        <f t="shared" si="40"/>
        <v>5.3119606031852402E-2</v>
      </c>
      <c r="E674">
        <v>61.881858993525597</v>
      </c>
      <c r="F674">
        <f t="shared" si="43"/>
        <v>2.8767371707800748E-2</v>
      </c>
      <c r="G674">
        <f t="shared" si="41"/>
        <v>556.93673094173039</v>
      </c>
      <c r="H674">
        <v>49.9971879584729</v>
      </c>
      <c r="AM674">
        <f t="shared" si="42"/>
        <v>105.83169365694991</v>
      </c>
    </row>
    <row r="675" spans="1:39">
      <c r="A675">
        <v>201900</v>
      </c>
      <c r="B675" s="7">
        <v>557</v>
      </c>
      <c r="C675">
        <v>1.3503318194889299E-2</v>
      </c>
      <c r="D675">
        <f t="shared" si="40"/>
        <v>2.7006636389778599E-2</v>
      </c>
      <c r="E675">
        <v>61.884763177818598</v>
      </c>
      <c r="F675">
        <f t="shared" si="43"/>
        <v>2.9041842930013217E-3</v>
      </c>
      <c r="G675">
        <f t="shared" si="41"/>
        <v>556.96286860036741</v>
      </c>
      <c r="H675">
        <v>49.995670391818102</v>
      </c>
      <c r="AM675">
        <f t="shared" si="42"/>
        <v>105.83714571991011</v>
      </c>
    </row>
    <row r="676" spans="1:39">
      <c r="A676">
        <v>202200</v>
      </c>
      <c r="B676" s="7">
        <v>557</v>
      </c>
      <c r="C676">
        <v>4.9724820862744497E-3</v>
      </c>
      <c r="D676">
        <f t="shared" si="40"/>
        <v>9.9449641725488994E-3</v>
      </c>
      <c r="E676">
        <v>61.886658839579702</v>
      </c>
      <c r="F676">
        <f t="shared" si="43"/>
        <v>1.8956617611038951E-3</v>
      </c>
      <c r="G676">
        <f t="shared" si="41"/>
        <v>556.97992955621737</v>
      </c>
      <c r="H676">
        <v>49.994980235252399</v>
      </c>
      <c r="AM676">
        <f t="shared" si="42"/>
        <v>105.84070449700859</v>
      </c>
    </row>
    <row r="677" spans="1:39">
      <c r="A677">
        <v>202500</v>
      </c>
      <c r="B677" s="7">
        <v>554</v>
      </c>
      <c r="C677">
        <v>-1.1642812786558501</v>
      </c>
      <c r="D677">
        <f t="shared" si="40"/>
        <v>-2.3285625573117001</v>
      </c>
      <c r="E677">
        <v>61.813170818762202</v>
      </c>
      <c r="F677">
        <f t="shared" si="43"/>
        <v>7.3488020817499944E-2</v>
      </c>
      <c r="G677">
        <f t="shared" si="41"/>
        <v>556.31853736885978</v>
      </c>
      <c r="H677">
        <v>50.043945101360698</v>
      </c>
      <c r="AM677">
        <f t="shared" si="42"/>
        <v>105.70275883402265</v>
      </c>
    </row>
    <row r="678" spans="1:39">
      <c r="A678">
        <v>202800</v>
      </c>
      <c r="B678" s="7">
        <v>556</v>
      </c>
      <c r="C678">
        <v>0.13508679444886501</v>
      </c>
      <c r="D678">
        <f t="shared" si="40"/>
        <v>0.27017358889773002</v>
      </c>
      <c r="E678">
        <v>61.746633401056798</v>
      </c>
      <c r="F678">
        <f t="shared" si="43"/>
        <v>6.6537417705404778E-2</v>
      </c>
      <c r="G678">
        <f t="shared" si="41"/>
        <v>555.71970060951116</v>
      </c>
      <c r="H678">
        <v>50.0796535143554</v>
      </c>
      <c r="AM678">
        <f t="shared" si="42"/>
        <v>105.57788751818869</v>
      </c>
    </row>
    <row r="679" spans="1:39">
      <c r="A679">
        <v>203100</v>
      </c>
      <c r="B679" s="7">
        <v>557</v>
      </c>
      <c r="C679">
        <v>0.51691143432251097</v>
      </c>
      <c r="D679">
        <f t="shared" si="40"/>
        <v>1.0338228686450219</v>
      </c>
      <c r="E679">
        <v>61.772896570884001</v>
      </c>
      <c r="F679">
        <f t="shared" si="43"/>
        <v>2.6263169827203114E-2</v>
      </c>
      <c r="G679">
        <f t="shared" si="41"/>
        <v>555.95606913795598</v>
      </c>
      <c r="H679">
        <v>50.0530190823604</v>
      </c>
      <c r="AM679">
        <f t="shared" si="42"/>
        <v>105.627172730429</v>
      </c>
    </row>
    <row r="680" spans="1:39">
      <c r="A680">
        <v>203400</v>
      </c>
      <c r="B680" s="7">
        <v>555</v>
      </c>
      <c r="C680">
        <v>-0.444676709455332</v>
      </c>
      <c r="D680">
        <f t="shared" si="40"/>
        <v>-0.889353418910664</v>
      </c>
      <c r="E680">
        <v>61.764369226153597</v>
      </c>
      <c r="F680">
        <f t="shared" si="43"/>
        <v>8.5273447304032857E-3</v>
      </c>
      <c r="G680">
        <f t="shared" si="41"/>
        <v>555.87932303538241</v>
      </c>
      <c r="H680">
        <v>50.053403403103097</v>
      </c>
      <c r="AM680">
        <f t="shared" si="42"/>
        <v>105.61116995491608</v>
      </c>
    </row>
    <row r="681" spans="1:39">
      <c r="A681">
        <v>203700</v>
      </c>
      <c r="B681" s="7">
        <v>555</v>
      </c>
      <c r="C681">
        <v>-0.22114607109493201</v>
      </c>
      <c r="D681">
        <f t="shared" si="40"/>
        <v>-0.44229214218986401</v>
      </c>
      <c r="E681">
        <v>61.714692110665702</v>
      </c>
      <c r="F681">
        <f t="shared" si="43"/>
        <v>4.9677115487895662E-2</v>
      </c>
      <c r="G681">
        <f t="shared" si="41"/>
        <v>555.4322289959913</v>
      </c>
      <c r="H681">
        <v>50.078557964402599</v>
      </c>
      <c r="AM681">
        <f t="shared" si="42"/>
        <v>105.51795223641199</v>
      </c>
    </row>
    <row r="682" spans="1:39">
      <c r="A682">
        <v>204000</v>
      </c>
      <c r="B682" s="7">
        <v>554</v>
      </c>
      <c r="C682">
        <v>-0.46428574434172598</v>
      </c>
      <c r="D682">
        <f t="shared" si="40"/>
        <v>-0.92857148868345196</v>
      </c>
      <c r="E682">
        <v>61.6576171055966</v>
      </c>
      <c r="F682">
        <f t="shared" si="43"/>
        <v>5.7075005069101792E-2</v>
      </c>
      <c r="G682">
        <f t="shared" si="41"/>
        <v>554.91855395036941</v>
      </c>
      <c r="H682">
        <v>50.106021123864501</v>
      </c>
      <c r="AM682">
        <f t="shared" si="42"/>
        <v>105.4108704034139</v>
      </c>
    </row>
    <row r="683" spans="1:39">
      <c r="A683">
        <v>204300</v>
      </c>
      <c r="B683" s="7">
        <v>555</v>
      </c>
      <c r="C683">
        <v>0.18949357577211701</v>
      </c>
      <c r="D683">
        <f t="shared" si="40"/>
        <v>0.37898715154423401</v>
      </c>
      <c r="E683">
        <v>61.623439818476399</v>
      </c>
      <c r="F683">
        <f t="shared" si="43"/>
        <v>3.4177287120201072E-2</v>
      </c>
      <c r="G683">
        <f t="shared" si="41"/>
        <v>554.6109583662876</v>
      </c>
      <c r="H683">
        <v>50.1145338443066</v>
      </c>
      <c r="AM683">
        <f t="shared" si="42"/>
        <v>105.34675747024671</v>
      </c>
    </row>
    <row r="684" spans="1:39">
      <c r="A684">
        <v>204600</v>
      </c>
      <c r="B684" s="7">
        <v>557</v>
      </c>
      <c r="C684">
        <v>0.95835938356638395</v>
      </c>
      <c r="D684">
        <f t="shared" si="40"/>
        <v>1.9167187671327679</v>
      </c>
      <c r="E684">
        <v>61.674798286648603</v>
      </c>
      <c r="F684">
        <f t="shared" si="43"/>
        <v>5.1358468172203686E-2</v>
      </c>
      <c r="G684">
        <f t="shared" si="41"/>
        <v>555.0731845798374</v>
      </c>
      <c r="H684">
        <v>50.067324927850898</v>
      </c>
      <c r="AM684">
        <f t="shared" si="42"/>
        <v>105.44310304098808</v>
      </c>
    </row>
    <row r="685" spans="1:39">
      <c r="A685">
        <v>204900</v>
      </c>
      <c r="B685" s="7">
        <v>554</v>
      </c>
      <c r="C685">
        <v>-0.56972605908164198</v>
      </c>
      <c r="D685">
        <f t="shared" si="40"/>
        <v>-1.139452118163284</v>
      </c>
      <c r="E685">
        <v>61.681053022457498</v>
      </c>
      <c r="F685">
        <f t="shared" si="43"/>
        <v>6.2547358088949068E-3</v>
      </c>
      <c r="G685">
        <f t="shared" si="41"/>
        <v>555.12947720211753</v>
      </c>
      <c r="H685">
        <v>50.057285818172197</v>
      </c>
      <c r="AM685">
        <f t="shared" si="42"/>
        <v>105.45483762414487</v>
      </c>
    </row>
    <row r="686" spans="1:39">
      <c r="A686">
        <v>205200</v>
      </c>
      <c r="B686" s="7">
        <v>556</v>
      </c>
      <c r="C686">
        <v>0.48527744179855298</v>
      </c>
      <c r="D686">
        <f t="shared" si="40"/>
        <v>0.97055488359710596</v>
      </c>
      <c r="E686">
        <v>61.668816588070897</v>
      </c>
      <c r="F686">
        <f t="shared" si="43"/>
        <v>1.2236434386601047E-2</v>
      </c>
      <c r="G686">
        <f t="shared" si="41"/>
        <v>555.01934929263803</v>
      </c>
      <c r="H686">
        <v>50.057066479216999</v>
      </c>
      <c r="AM686">
        <f t="shared" si="42"/>
        <v>105.43188092023703</v>
      </c>
    </row>
    <row r="687" spans="1:39">
      <c r="A687">
        <v>205500</v>
      </c>
      <c r="B687" s="7">
        <v>556</v>
      </c>
      <c r="C687">
        <v>0.31557961350646502</v>
      </c>
      <c r="D687">
        <f t="shared" si="40"/>
        <v>0.63115922701293004</v>
      </c>
      <c r="E687">
        <v>61.706531355217898</v>
      </c>
      <c r="F687">
        <f t="shared" si="43"/>
        <v>3.7714767147001282E-2</v>
      </c>
      <c r="G687">
        <f t="shared" si="41"/>
        <v>555.3587821969611</v>
      </c>
      <c r="H687">
        <v>50.026477222646697</v>
      </c>
      <c r="AM687">
        <f t="shared" si="42"/>
        <v>105.50264018730233</v>
      </c>
    </row>
    <row r="688" spans="1:39">
      <c r="A688">
        <v>205800</v>
      </c>
      <c r="B688" s="7">
        <v>556</v>
      </c>
      <c r="C688">
        <v>0.19832343051797099</v>
      </c>
      <c r="D688">
        <f t="shared" si="40"/>
        <v>0.39664686103594199</v>
      </c>
      <c r="E688">
        <v>61.732587201048403</v>
      </c>
      <c r="F688">
        <f t="shared" si="43"/>
        <v>2.6055845830505575E-2</v>
      </c>
      <c r="G688">
        <f t="shared" si="41"/>
        <v>555.59328480943566</v>
      </c>
      <c r="H688">
        <v>50.006880326792803</v>
      </c>
      <c r="AM688">
        <f t="shared" si="42"/>
        <v>105.55153020998799</v>
      </c>
    </row>
    <row r="689" spans="1:39">
      <c r="A689">
        <v>206100</v>
      </c>
      <c r="B689" s="7">
        <v>556</v>
      </c>
      <c r="C689">
        <v>0.118355356921026</v>
      </c>
      <c r="D689">
        <f t="shared" si="40"/>
        <v>0.236710713842052</v>
      </c>
      <c r="E689">
        <v>61.750357143703198</v>
      </c>
      <c r="F689">
        <f t="shared" si="43"/>
        <v>1.776994265479459E-2</v>
      </c>
      <c r="G689">
        <f t="shared" si="41"/>
        <v>555.75321429332882</v>
      </c>
      <c r="H689">
        <v>49.994830134049899</v>
      </c>
      <c r="AM689">
        <f t="shared" si="42"/>
        <v>105.58487521241781</v>
      </c>
    </row>
    <row r="690" spans="1:39">
      <c r="A690">
        <v>206400</v>
      </c>
      <c r="B690" s="7">
        <v>557</v>
      </c>
      <c r="C690">
        <v>0.45256726935304997</v>
      </c>
      <c r="D690">
        <f t="shared" si="40"/>
        <v>0.90513453870609994</v>
      </c>
      <c r="E690">
        <v>61.787194757827002</v>
      </c>
      <c r="F690">
        <f t="shared" si="43"/>
        <v>3.6837614123804485E-2</v>
      </c>
      <c r="G690">
        <f t="shared" si="41"/>
        <v>556.08475282044299</v>
      </c>
      <c r="H690">
        <v>49.971513447688501</v>
      </c>
      <c r="AM690">
        <f t="shared" si="42"/>
        <v>105.6540062667758</v>
      </c>
    </row>
    <row r="691" spans="1:39">
      <c r="A691">
        <v>206700</v>
      </c>
      <c r="B691" s="7">
        <v>554</v>
      </c>
      <c r="C691">
        <v>-0.92207402030020402</v>
      </c>
      <c r="D691">
        <f t="shared" si="40"/>
        <v>-1.844148040600408</v>
      </c>
      <c r="E691">
        <v>61.7593493612871</v>
      </c>
      <c r="F691">
        <f t="shared" si="43"/>
        <v>2.7845396539902367E-2</v>
      </c>
      <c r="G691">
        <f t="shared" si="41"/>
        <v>555.83414425158389</v>
      </c>
      <c r="H691">
        <v>49.994337553030697</v>
      </c>
      <c r="AM691">
        <f t="shared" si="42"/>
        <v>105.60174966323241</v>
      </c>
    </row>
    <row r="692" spans="1:39">
      <c r="A692">
        <v>207000</v>
      </c>
      <c r="B692" s="7">
        <v>556</v>
      </c>
      <c r="C692">
        <v>0.242314199541523</v>
      </c>
      <c r="D692">
        <f t="shared" si="40"/>
        <v>0.484628399083046</v>
      </c>
      <c r="E692">
        <v>61.7228062113847</v>
      </c>
      <c r="F692">
        <f t="shared" si="43"/>
        <v>3.6543149902399819E-2</v>
      </c>
      <c r="G692">
        <f t="shared" si="41"/>
        <v>555.5052559024623</v>
      </c>
      <c r="H692">
        <v>50.016906776573201</v>
      </c>
      <c r="AM692">
        <f t="shared" si="42"/>
        <v>105.53317713331333</v>
      </c>
    </row>
    <row r="693" spans="1:39">
      <c r="A693">
        <v>207300</v>
      </c>
      <c r="B693" s="7">
        <v>555</v>
      </c>
      <c r="C693">
        <v>-0.23771309385617101</v>
      </c>
      <c r="D693">
        <f t="shared" si="40"/>
        <v>-0.47542618771234202</v>
      </c>
      <c r="E693">
        <v>61.718376443216201</v>
      </c>
      <c r="F693">
        <f t="shared" si="43"/>
        <v>4.4297681684994927E-3</v>
      </c>
      <c r="G693">
        <f t="shared" si="41"/>
        <v>555.46538798894585</v>
      </c>
      <c r="H693">
        <v>50.018318447622498</v>
      </c>
      <c r="AM693">
        <f t="shared" si="42"/>
        <v>105.52486528788754</v>
      </c>
    </row>
    <row r="694" spans="1:39">
      <c r="A694">
        <v>207600</v>
      </c>
      <c r="B694" s="7">
        <v>555</v>
      </c>
      <c r="C694">
        <v>-0.12478878246382701</v>
      </c>
      <c r="D694">
        <f t="shared" si="40"/>
        <v>-0.24957756492765401</v>
      </c>
      <c r="E694">
        <v>61.6932803432111</v>
      </c>
      <c r="F694">
        <f t="shared" si="43"/>
        <v>2.5096100005100652E-2</v>
      </c>
      <c r="G694">
        <f t="shared" si="41"/>
        <v>555.23952308889989</v>
      </c>
      <c r="H694">
        <v>50.032043012334597</v>
      </c>
      <c r="AM694">
        <f t="shared" si="42"/>
        <v>105.47777810480699</v>
      </c>
    </row>
    <row r="695" spans="1:39">
      <c r="A695">
        <v>207900</v>
      </c>
      <c r="B695" s="7">
        <v>556</v>
      </c>
      <c r="C695">
        <v>0.336845893030909</v>
      </c>
      <c r="D695">
        <f t="shared" si="40"/>
        <v>0.67369178606181801</v>
      </c>
      <c r="E695">
        <v>61.701802904337598</v>
      </c>
      <c r="F695">
        <f t="shared" si="43"/>
        <v>8.5225611264974077E-3</v>
      </c>
      <c r="G695">
        <f t="shared" si="41"/>
        <v>555.31622613903835</v>
      </c>
      <c r="H695">
        <v>50.022259334960999</v>
      </c>
      <c r="AM695">
        <f t="shared" si="42"/>
        <v>105.49376835944031</v>
      </c>
    </row>
    <row r="696" spans="1:39">
      <c r="A696">
        <v>208200</v>
      </c>
      <c r="B696" s="7">
        <v>555</v>
      </c>
      <c r="C696">
        <v>-0.18001575830935601</v>
      </c>
      <c r="D696">
        <f t="shared" si="40"/>
        <v>-0.36003151661871202</v>
      </c>
      <c r="E696">
        <v>61.705555351983698</v>
      </c>
      <c r="F696">
        <f t="shared" si="43"/>
        <v>3.7524476461001655E-3</v>
      </c>
      <c r="G696">
        <f t="shared" si="41"/>
        <v>555.3499981678533</v>
      </c>
      <c r="H696">
        <v>50.017876249030003</v>
      </c>
      <c r="AM696">
        <f t="shared" si="42"/>
        <v>105.50080893568307</v>
      </c>
    </row>
    <row r="697" spans="1:39">
      <c r="A697">
        <v>208500</v>
      </c>
      <c r="B697" s="7">
        <v>556</v>
      </c>
      <c r="C697">
        <v>0.29594953712723199</v>
      </c>
      <c r="D697">
        <f t="shared" si="40"/>
        <v>0.59189907425446397</v>
      </c>
      <c r="E697">
        <v>61.7108906071863</v>
      </c>
      <c r="F697">
        <f t="shared" si="43"/>
        <v>5.3352552026026956E-3</v>
      </c>
      <c r="G697">
        <f t="shared" si="41"/>
        <v>555.39801546467675</v>
      </c>
      <c r="H697">
        <v>50.011786351917898</v>
      </c>
      <c r="AM697">
        <f t="shared" si="42"/>
        <v>105.51081941594711</v>
      </c>
    </row>
    <row r="698" spans="1:39">
      <c r="A698">
        <v>208800</v>
      </c>
      <c r="B698" s="7">
        <v>557</v>
      </c>
      <c r="C698">
        <v>0.56552674175693896</v>
      </c>
      <c r="D698">
        <f t="shared" si="40"/>
        <v>1.1310534835138779</v>
      </c>
      <c r="E698">
        <v>61.762093748313497</v>
      </c>
      <c r="F698">
        <f t="shared" si="43"/>
        <v>5.1203141127196261E-2</v>
      </c>
      <c r="G698">
        <f t="shared" si="41"/>
        <v>555.85884373482145</v>
      </c>
      <c r="H698">
        <v>49.9773802036635</v>
      </c>
      <c r="AM698">
        <f t="shared" si="42"/>
        <v>105.60689976892101</v>
      </c>
    </row>
    <row r="699" spans="1:39">
      <c r="A699">
        <v>209100</v>
      </c>
      <c r="B699" s="7">
        <v>556</v>
      </c>
      <c r="C699">
        <v>-7.7547646412597496E-2</v>
      </c>
      <c r="D699">
        <f t="shared" si="40"/>
        <v>-0.15509529282519499</v>
      </c>
      <c r="E699">
        <v>61.793892233976401</v>
      </c>
      <c r="F699">
        <f t="shared" si="43"/>
        <v>3.1798485662903886E-2</v>
      </c>
      <c r="G699">
        <f t="shared" si="41"/>
        <v>556.14503010578755</v>
      </c>
      <c r="H699">
        <v>49.960537158738902</v>
      </c>
      <c r="AM699">
        <f t="shared" si="42"/>
        <v>105.66657589188347</v>
      </c>
    </row>
    <row r="700" spans="1:39">
      <c r="A700">
        <v>209400</v>
      </c>
      <c r="B700" s="7">
        <v>554</v>
      </c>
      <c r="C700">
        <v>-0.84587211697424602</v>
      </c>
      <c r="D700">
        <f t="shared" si="40"/>
        <v>-1.691744233948492</v>
      </c>
      <c r="E700">
        <v>61.742413455283803</v>
      </c>
      <c r="F700">
        <f t="shared" si="43"/>
        <v>5.1478778692597871E-2</v>
      </c>
      <c r="G700">
        <f t="shared" si="41"/>
        <v>555.68172109755426</v>
      </c>
      <c r="H700">
        <v>49.999003440427202</v>
      </c>
      <c r="AM700">
        <f t="shared" si="42"/>
        <v>105.56996878468023</v>
      </c>
    </row>
    <row r="701" spans="1:39">
      <c r="A701">
        <v>209700</v>
      </c>
      <c r="B701" s="7">
        <v>555</v>
      </c>
      <c r="C701">
        <v>-9.8735397802064195E-2</v>
      </c>
      <c r="D701">
        <f t="shared" si="40"/>
        <v>-0.19747079560412839</v>
      </c>
      <c r="E701">
        <v>61.687488078705996</v>
      </c>
      <c r="F701">
        <f t="shared" si="43"/>
        <v>5.4925376577806162E-2</v>
      </c>
      <c r="G701">
        <f t="shared" si="41"/>
        <v>555.18739270835397</v>
      </c>
      <c r="H701">
        <v>50.0332569978168</v>
      </c>
      <c r="AM701">
        <f t="shared" si="42"/>
        <v>105.46691074740343</v>
      </c>
    </row>
    <row r="702" spans="1:39">
      <c r="A702">
        <v>210000</v>
      </c>
      <c r="B702" s="7">
        <v>553</v>
      </c>
      <c r="C702">
        <v>-0.81096808611167404</v>
      </c>
      <c r="D702">
        <f t="shared" si="40"/>
        <v>-1.6219361722233481</v>
      </c>
      <c r="E702">
        <v>61.623550656144801</v>
      </c>
      <c r="F702">
        <f t="shared" si="43"/>
        <v>6.3937422561195945E-2</v>
      </c>
      <c r="G702">
        <f t="shared" si="41"/>
        <v>554.61195590530315</v>
      </c>
      <c r="H702">
        <v>50.070998327715401</v>
      </c>
      <c r="AM702">
        <f t="shared" si="42"/>
        <v>105.34696537880899</v>
      </c>
    </row>
    <row r="703" spans="1:39">
      <c r="A703">
        <v>210300</v>
      </c>
      <c r="B703" s="7">
        <v>554</v>
      </c>
      <c r="C703">
        <v>-3.2179857917689098E-2</v>
      </c>
      <c r="D703">
        <f t="shared" si="40"/>
        <v>-6.4359715835378195E-2</v>
      </c>
      <c r="E703">
        <v>61.561591941456101</v>
      </c>
      <c r="F703">
        <f t="shared" si="43"/>
        <v>6.1958714688699956E-2</v>
      </c>
      <c r="G703">
        <f t="shared" si="41"/>
        <v>554.05432747310488</v>
      </c>
      <c r="H703">
        <v>50.101199083425698</v>
      </c>
      <c r="AM703">
        <f t="shared" si="42"/>
        <v>105.23075483993327</v>
      </c>
    </row>
    <row r="704" spans="1:39">
      <c r="A704">
        <v>210600</v>
      </c>
      <c r="B704" s="7">
        <v>553</v>
      </c>
      <c r="C704">
        <v>-0.34099455652641403</v>
      </c>
      <c r="D704">
        <f t="shared" si="40"/>
        <v>-0.68198911305282806</v>
      </c>
      <c r="E704">
        <v>61.519113595684701</v>
      </c>
      <c r="F704">
        <f t="shared" si="43"/>
        <v>4.2478345771399972E-2</v>
      </c>
      <c r="G704">
        <f t="shared" si="41"/>
        <v>553.67202236116236</v>
      </c>
      <c r="H704">
        <v>50.116735939566297</v>
      </c>
      <c r="AM704">
        <f t="shared" si="42"/>
        <v>105.15109489813757</v>
      </c>
    </row>
    <row r="705" spans="1:39">
      <c r="A705">
        <v>210900</v>
      </c>
      <c r="B705" s="7">
        <v>555</v>
      </c>
      <c r="C705">
        <v>0.65503075861132298</v>
      </c>
      <c r="D705">
        <f t="shared" si="40"/>
        <v>1.310061517222646</v>
      </c>
      <c r="E705">
        <v>61.519988635184198</v>
      </c>
      <c r="F705">
        <f t="shared" si="43"/>
        <v>8.7503949949763182E-4</v>
      </c>
      <c r="G705">
        <f t="shared" si="41"/>
        <v>553.67989771665782</v>
      </c>
      <c r="H705">
        <v>50.1012064757685</v>
      </c>
      <c r="AM705">
        <f t="shared" si="42"/>
        <v>105.15273575942595</v>
      </c>
    </row>
    <row r="706" spans="1:39">
      <c r="A706">
        <v>211200</v>
      </c>
      <c r="B706" s="7">
        <v>554</v>
      </c>
      <c r="C706">
        <v>5.3594700740589897E-2</v>
      </c>
      <c r="D706">
        <f t="shared" si="40"/>
        <v>0.10718940148117979</v>
      </c>
      <c r="E706">
        <v>61.542537427038198</v>
      </c>
      <c r="F706">
        <f t="shared" si="43"/>
        <v>2.2548791853999717E-2</v>
      </c>
      <c r="G706">
        <f t="shared" si="41"/>
        <v>553.88283684334374</v>
      </c>
      <c r="H706">
        <v>50.0756424774357</v>
      </c>
      <c r="AM706">
        <f t="shared" si="42"/>
        <v>105.19502046920518</v>
      </c>
    </row>
    <row r="707" spans="1:39">
      <c r="A707">
        <v>211500</v>
      </c>
      <c r="B707" s="7">
        <v>554</v>
      </c>
      <c r="C707">
        <v>7.9483622891962993E-2</v>
      </c>
      <c r="D707">
        <f t="shared" ref="D707:D770" si="44">$K$3*C707</f>
        <v>0.15896724578392599</v>
      </c>
      <c r="E707">
        <v>61.536781730526201</v>
      </c>
      <c r="F707">
        <f t="shared" si="43"/>
        <v>5.7556965119971437E-3</v>
      </c>
      <c r="G707">
        <f t="shared" ref="G707:G770" si="45">$J$3*E707</f>
        <v>553.83103557473578</v>
      </c>
      <c r="H707">
        <v>50.070383312752199</v>
      </c>
      <c r="AM707">
        <f t="shared" ref="AM707:AM770" si="46">$AF$28*E707^2+$AG$28*E707+$AH$28</f>
        <v>105.18422679422719</v>
      </c>
    </row>
    <row r="708" spans="1:39">
      <c r="A708">
        <v>211800</v>
      </c>
      <c r="B708" s="7">
        <v>555</v>
      </c>
      <c r="C708">
        <v>0.47880542616689198</v>
      </c>
      <c r="D708">
        <f t="shared" si="44"/>
        <v>0.95761085233378396</v>
      </c>
      <c r="E708">
        <v>61.5591510535899</v>
      </c>
      <c r="F708">
        <f t="shared" ref="F708:F771" si="47">ABS(E708-E707)</f>
        <v>2.2369323063699653E-2</v>
      </c>
      <c r="G708">
        <f t="shared" si="45"/>
        <v>554.03235948230906</v>
      </c>
      <c r="H708">
        <v>50.047339735754903</v>
      </c>
      <c r="AM708">
        <f t="shared" si="46"/>
        <v>105.22617713988041</v>
      </c>
    </row>
    <row r="709" spans="1:39">
      <c r="A709">
        <v>212100</v>
      </c>
      <c r="B709" s="7">
        <v>557</v>
      </c>
      <c r="C709">
        <v>1.08111009436724</v>
      </c>
      <c r="D709">
        <f t="shared" si="44"/>
        <v>2.1622201887344801</v>
      </c>
      <c r="E709">
        <v>61.647521563302099</v>
      </c>
      <c r="F709">
        <f t="shared" si="47"/>
        <v>8.8370509712198952E-2</v>
      </c>
      <c r="G709">
        <f t="shared" si="45"/>
        <v>554.82769406971886</v>
      </c>
      <c r="H709">
        <v>49.984654981404802</v>
      </c>
      <c r="AM709">
        <f t="shared" si="46"/>
        <v>105.39193153544578</v>
      </c>
    </row>
    <row r="710" spans="1:39">
      <c r="A710">
        <v>212400</v>
      </c>
      <c r="B710" s="7">
        <v>554</v>
      </c>
      <c r="C710">
        <v>-0.55250230145262402</v>
      </c>
      <c r="D710">
        <f t="shared" si="44"/>
        <v>-1.105004602905248</v>
      </c>
      <c r="E710">
        <v>61.6772257562601</v>
      </c>
      <c r="F710">
        <f t="shared" si="47"/>
        <v>2.9704192958000419E-2</v>
      </c>
      <c r="G710">
        <f t="shared" si="45"/>
        <v>555.0950318063409</v>
      </c>
      <c r="H710">
        <v>49.969523397410804</v>
      </c>
      <c r="AM710">
        <f t="shared" si="46"/>
        <v>105.44765721800616</v>
      </c>
    </row>
    <row r="711" spans="1:39">
      <c r="A711">
        <v>212700</v>
      </c>
      <c r="B711" s="7">
        <v>554</v>
      </c>
      <c r="C711">
        <v>-0.33710345286910298</v>
      </c>
      <c r="D711">
        <f t="shared" si="44"/>
        <v>-0.67420690573820596</v>
      </c>
      <c r="E711">
        <v>61.629352774296102</v>
      </c>
      <c r="F711">
        <f t="shared" si="47"/>
        <v>4.7872981963998029E-2</v>
      </c>
      <c r="G711">
        <f t="shared" si="45"/>
        <v>554.66417496866495</v>
      </c>
      <c r="H711">
        <v>50.003410349879502</v>
      </c>
      <c r="AM711">
        <f t="shared" si="46"/>
        <v>105.35784905383571</v>
      </c>
    </row>
    <row r="712" spans="1:39">
      <c r="A712">
        <v>213000</v>
      </c>
      <c r="B712" s="7">
        <v>558</v>
      </c>
      <c r="C712">
        <v>1.35998704080844</v>
      </c>
      <c r="D712">
        <f t="shared" si="44"/>
        <v>2.71997408161688</v>
      </c>
      <c r="E712">
        <v>61.696652427608598</v>
      </c>
      <c r="F712">
        <f t="shared" si="47"/>
        <v>6.7299653312495877E-2</v>
      </c>
      <c r="G712">
        <f t="shared" si="45"/>
        <v>555.26987184847735</v>
      </c>
      <c r="H712">
        <v>49.957971612470303</v>
      </c>
      <c r="AM712">
        <f t="shared" si="46"/>
        <v>105.48410484796361</v>
      </c>
    </row>
    <row r="713" spans="1:39">
      <c r="A713">
        <v>213300</v>
      </c>
      <c r="B713" s="7">
        <v>555</v>
      </c>
      <c r="C713">
        <v>-0.409388340160528</v>
      </c>
      <c r="D713">
        <f t="shared" si="44"/>
        <v>-0.81877668032105599</v>
      </c>
      <c r="E713">
        <v>61.756530628423</v>
      </c>
      <c r="F713">
        <f t="shared" si="47"/>
        <v>5.987820081440276E-2</v>
      </c>
      <c r="G713">
        <f t="shared" si="45"/>
        <v>555.80877565580704</v>
      </c>
      <c r="H713">
        <v>49.926870666936701</v>
      </c>
      <c r="AM713">
        <f t="shared" si="46"/>
        <v>105.59646008630153</v>
      </c>
    </row>
    <row r="714" spans="1:39">
      <c r="A714">
        <v>213600</v>
      </c>
      <c r="B714" s="7">
        <v>551</v>
      </c>
      <c r="C714">
        <v>-1.8340417621916201</v>
      </c>
      <c r="D714">
        <f t="shared" si="44"/>
        <v>-3.6680835243832401</v>
      </c>
      <c r="E714">
        <v>61.6286832857744</v>
      </c>
      <c r="F714">
        <f t="shared" si="47"/>
        <v>0.1278473426486002</v>
      </c>
      <c r="G714">
        <f t="shared" si="45"/>
        <v>554.6581495719696</v>
      </c>
      <c r="H714">
        <v>50.0188446636352</v>
      </c>
      <c r="AM714">
        <f t="shared" si="46"/>
        <v>105.35659321008676</v>
      </c>
    </row>
    <row r="715" spans="1:39">
      <c r="A715">
        <v>213900</v>
      </c>
      <c r="B715" s="7">
        <v>554</v>
      </c>
      <c r="C715">
        <v>0.12229120110792099</v>
      </c>
      <c r="D715">
        <f t="shared" si="44"/>
        <v>0.24458240221584199</v>
      </c>
      <c r="E715">
        <v>61.527260761131899</v>
      </c>
      <c r="F715">
        <f t="shared" si="47"/>
        <v>0.10142252464250134</v>
      </c>
      <c r="G715">
        <f t="shared" si="45"/>
        <v>553.74534685018705</v>
      </c>
      <c r="H715">
        <v>50.078902876427499</v>
      </c>
      <c r="AM715">
        <f t="shared" si="46"/>
        <v>105.16637251705146</v>
      </c>
    </row>
    <row r="716" spans="1:39">
      <c r="A716">
        <v>214200</v>
      </c>
      <c r="B716" s="7">
        <v>554</v>
      </c>
      <c r="C716">
        <v>0.121226540273365</v>
      </c>
      <c r="D716">
        <f t="shared" si="44"/>
        <v>0.24245308054673001</v>
      </c>
      <c r="E716">
        <v>61.527505884704503</v>
      </c>
      <c r="F716">
        <f t="shared" si="47"/>
        <v>2.4512357260420004E-4</v>
      </c>
      <c r="G716">
        <f t="shared" si="45"/>
        <v>553.74755296234048</v>
      </c>
      <c r="H716">
        <v>50.0694267042783</v>
      </c>
      <c r="AM716">
        <f t="shared" si="46"/>
        <v>105.16683218042363</v>
      </c>
    </row>
    <row r="717" spans="1:39">
      <c r="A717">
        <v>214500</v>
      </c>
      <c r="B717" s="7">
        <v>555</v>
      </c>
      <c r="C717">
        <v>0.50214940345233205</v>
      </c>
      <c r="D717">
        <f t="shared" si="44"/>
        <v>1.0042988069046641</v>
      </c>
      <c r="E717">
        <v>61.5539636914136</v>
      </c>
      <c r="F717">
        <f t="shared" si="47"/>
        <v>2.6457806709096587E-2</v>
      </c>
      <c r="G717">
        <f t="shared" si="45"/>
        <v>553.98567322272243</v>
      </c>
      <c r="H717">
        <v>50.043912795167699</v>
      </c>
      <c r="AM717">
        <f t="shared" si="46"/>
        <v>105.21644875130083</v>
      </c>
    </row>
    <row r="718" spans="1:39">
      <c r="A718">
        <v>214800</v>
      </c>
      <c r="B718" s="7">
        <v>554</v>
      </c>
      <c r="C718">
        <v>-7.1151424880613906E-2</v>
      </c>
      <c r="D718">
        <f t="shared" si="44"/>
        <v>-0.14230284976122781</v>
      </c>
      <c r="E718">
        <v>61.570257623424197</v>
      </c>
      <c r="F718">
        <f t="shared" si="47"/>
        <v>1.62939320105977E-2</v>
      </c>
      <c r="G718">
        <f t="shared" si="45"/>
        <v>554.13231861081772</v>
      </c>
      <c r="H718">
        <v>50.029055786509304</v>
      </c>
      <c r="AM718">
        <f t="shared" si="46"/>
        <v>105.24700695064607</v>
      </c>
    </row>
    <row r="719" spans="1:39">
      <c r="A719">
        <v>215100</v>
      </c>
      <c r="B719" s="7">
        <v>551</v>
      </c>
      <c r="C719">
        <v>-1.1856119584886899</v>
      </c>
      <c r="D719">
        <f t="shared" si="44"/>
        <v>-2.3712239169773799</v>
      </c>
      <c r="E719">
        <v>61.4845909250649</v>
      </c>
      <c r="F719">
        <f t="shared" si="47"/>
        <v>8.56666983592973E-2</v>
      </c>
      <c r="G719">
        <f t="shared" si="45"/>
        <v>553.36131832558408</v>
      </c>
      <c r="H719">
        <v>50.0816366648219</v>
      </c>
      <c r="AM719">
        <f t="shared" si="46"/>
        <v>105.08636206422334</v>
      </c>
    </row>
    <row r="720" spans="1:39">
      <c r="A720">
        <v>215400</v>
      </c>
      <c r="B720" s="7">
        <v>543</v>
      </c>
      <c r="C720">
        <v>-3.7299372356677698</v>
      </c>
      <c r="D720">
        <f t="shared" si="44"/>
        <v>-7.4598744713355396</v>
      </c>
      <c r="E720">
        <v>61.1611335903265</v>
      </c>
      <c r="F720">
        <f t="shared" si="47"/>
        <v>0.32345733473839999</v>
      </c>
      <c r="G720">
        <f t="shared" si="45"/>
        <v>550.45020231293847</v>
      </c>
      <c r="H720">
        <v>50.281182819297399</v>
      </c>
      <c r="AM720">
        <f t="shared" si="46"/>
        <v>104.48019170812816</v>
      </c>
    </row>
    <row r="721" spans="1:39">
      <c r="A721">
        <v>215700</v>
      </c>
      <c r="B721" s="7">
        <v>545</v>
      </c>
      <c r="C721">
        <v>-1.1822311073649101</v>
      </c>
      <c r="D721">
        <f t="shared" si="44"/>
        <v>-2.3644622147298202</v>
      </c>
      <c r="E721">
        <v>60.817185280817299</v>
      </c>
      <c r="F721">
        <f t="shared" si="47"/>
        <v>0.34394830950920152</v>
      </c>
      <c r="G721">
        <f t="shared" si="45"/>
        <v>547.35466752735567</v>
      </c>
      <c r="H721">
        <v>50.463651970664102</v>
      </c>
      <c r="AM721">
        <f t="shared" si="46"/>
        <v>103.83629187205874</v>
      </c>
    </row>
    <row r="722" spans="1:39">
      <c r="A722">
        <v>216000</v>
      </c>
      <c r="B722" s="7">
        <v>544</v>
      </c>
      <c r="C722">
        <v>-0.76473189061801405</v>
      </c>
      <c r="D722">
        <f t="shared" si="44"/>
        <v>-1.5294637812360281</v>
      </c>
      <c r="E722">
        <v>60.613313347297499</v>
      </c>
      <c r="F722">
        <f t="shared" si="47"/>
        <v>0.2038719335197996</v>
      </c>
      <c r="G722">
        <f t="shared" si="45"/>
        <v>545.51982012567748</v>
      </c>
      <c r="H722">
        <v>50.537951160735098</v>
      </c>
      <c r="AM722">
        <f t="shared" si="46"/>
        <v>103.45495328080086</v>
      </c>
    </row>
    <row r="723" spans="1:39">
      <c r="A723">
        <v>216300</v>
      </c>
      <c r="B723" s="7">
        <v>542</v>
      </c>
      <c r="C723">
        <v>-0.86439037647844497</v>
      </c>
      <c r="D723">
        <f t="shared" si="44"/>
        <v>-1.7287807529568899</v>
      </c>
      <c r="E723">
        <v>60.413248054378499</v>
      </c>
      <c r="F723">
        <f t="shared" si="47"/>
        <v>0.20006529291899966</v>
      </c>
      <c r="G723">
        <f t="shared" si="45"/>
        <v>543.71923248940652</v>
      </c>
      <c r="H723">
        <v>50.601630279062299</v>
      </c>
      <c r="AM723">
        <f t="shared" si="46"/>
        <v>103.08097127710556</v>
      </c>
    </row>
    <row r="724" spans="1:39">
      <c r="A724">
        <v>216600</v>
      </c>
      <c r="B724" s="7">
        <v>554</v>
      </c>
      <c r="C724">
        <v>4.5415293560081897</v>
      </c>
      <c r="D724">
        <f t="shared" si="44"/>
        <v>9.0830587120163795</v>
      </c>
      <c r="E724">
        <v>60.545223295007403</v>
      </c>
      <c r="F724">
        <f t="shared" si="47"/>
        <v>0.13197524062890409</v>
      </c>
      <c r="G724">
        <f t="shared" si="45"/>
        <v>544.90700965506664</v>
      </c>
      <c r="H724">
        <v>50.440424938476703</v>
      </c>
      <c r="AM724">
        <f t="shared" si="46"/>
        <v>103.32764628254797</v>
      </c>
    </row>
    <row r="725" spans="1:39">
      <c r="A725">
        <v>216900</v>
      </c>
      <c r="B725" s="7">
        <v>551</v>
      </c>
      <c r="C725">
        <v>1.7237305492242201</v>
      </c>
      <c r="D725">
        <f t="shared" si="44"/>
        <v>3.4474610984484402</v>
      </c>
      <c r="E725">
        <v>60.838097186441097</v>
      </c>
      <c r="F725">
        <f t="shared" si="47"/>
        <v>0.29287389143369325</v>
      </c>
      <c r="G725">
        <f t="shared" si="45"/>
        <v>547.54287467796985</v>
      </c>
      <c r="H725">
        <v>50.206024917296602</v>
      </c>
      <c r="AM725">
        <f t="shared" si="46"/>
        <v>103.8754209425349</v>
      </c>
    </row>
    <row r="726" spans="1:39">
      <c r="A726">
        <v>217200</v>
      </c>
      <c r="B726" s="7">
        <v>547</v>
      </c>
      <c r="C726">
        <v>-0.42922528053761999</v>
      </c>
      <c r="D726">
        <f t="shared" si="44"/>
        <v>-0.85845056107523998</v>
      </c>
      <c r="E726">
        <v>60.872088194180002</v>
      </c>
      <c r="F726">
        <f t="shared" si="47"/>
        <v>3.3991007738904955E-2</v>
      </c>
      <c r="G726">
        <f t="shared" si="45"/>
        <v>547.84879374761999</v>
      </c>
      <c r="H726">
        <v>50.162872289719402</v>
      </c>
      <c r="AM726">
        <f t="shared" si="46"/>
        <v>103.93902828142571</v>
      </c>
    </row>
    <row r="727" spans="1:39">
      <c r="A727">
        <v>217500</v>
      </c>
      <c r="B727" s="7">
        <v>548</v>
      </c>
      <c r="C727">
        <v>0.24659387557688001</v>
      </c>
      <c r="D727">
        <f t="shared" si="44"/>
        <v>0.49318775115376001</v>
      </c>
      <c r="E727">
        <v>60.833005144853402</v>
      </c>
      <c r="F727">
        <f t="shared" si="47"/>
        <v>3.9083049326599451E-2</v>
      </c>
      <c r="G727">
        <f t="shared" si="45"/>
        <v>547.49704630368058</v>
      </c>
      <c r="H727">
        <v>50.167727234694297</v>
      </c>
      <c r="AM727">
        <f t="shared" si="46"/>
        <v>103.86589279219703</v>
      </c>
    </row>
    <row r="728" spans="1:39">
      <c r="A728">
        <v>217800</v>
      </c>
      <c r="B728" s="7">
        <v>549</v>
      </c>
      <c r="C728">
        <v>0.63721419585174299</v>
      </c>
      <c r="D728">
        <f t="shared" si="44"/>
        <v>1.274428391703486</v>
      </c>
      <c r="E728">
        <v>60.857310768750096</v>
      </c>
      <c r="F728">
        <f t="shared" si="47"/>
        <v>2.4305623896694328E-2</v>
      </c>
      <c r="G728">
        <f t="shared" si="45"/>
        <v>547.71579691875081</v>
      </c>
      <c r="H728">
        <v>50.132043347353999</v>
      </c>
      <c r="AM728">
        <f t="shared" si="46"/>
        <v>103.91137446961302</v>
      </c>
    </row>
    <row r="729" spans="1:39">
      <c r="A729">
        <v>218100</v>
      </c>
      <c r="B729" s="7">
        <v>547</v>
      </c>
      <c r="C729">
        <v>-0.32443426783933399</v>
      </c>
      <c r="D729">
        <f t="shared" si="44"/>
        <v>-0.64886853567866798</v>
      </c>
      <c r="E729">
        <v>60.848796658394697</v>
      </c>
      <c r="F729">
        <f t="shared" si="47"/>
        <v>8.5141103553993958E-3</v>
      </c>
      <c r="G729">
        <f t="shared" si="45"/>
        <v>547.63916992555232</v>
      </c>
      <c r="H729">
        <v>50.123087130439501</v>
      </c>
      <c r="AM729">
        <f t="shared" si="46"/>
        <v>103.8954421249324</v>
      </c>
    </row>
    <row r="730" spans="1:39">
      <c r="A730">
        <v>218400</v>
      </c>
      <c r="B730" s="7">
        <v>545</v>
      </c>
      <c r="C730">
        <v>-0.88134332664908299</v>
      </c>
      <c r="D730">
        <f t="shared" si="44"/>
        <v>-1.762686653298166</v>
      </c>
      <c r="E730">
        <v>60.750335676609403</v>
      </c>
      <c r="F730">
        <f t="shared" si="47"/>
        <v>9.8460981785294166E-2</v>
      </c>
      <c r="G730">
        <f t="shared" si="45"/>
        <v>546.7530210894846</v>
      </c>
      <c r="H730">
        <v>50.171840562794898</v>
      </c>
      <c r="AM730">
        <f t="shared" si="46"/>
        <v>103.71122416529933</v>
      </c>
    </row>
    <row r="731" spans="1:39">
      <c r="A731">
        <v>218700</v>
      </c>
      <c r="B731" s="7">
        <v>546</v>
      </c>
      <c r="C731">
        <v>-6.39385443111127E-3</v>
      </c>
      <c r="D731">
        <f t="shared" si="44"/>
        <v>-1.278770886222254E-2</v>
      </c>
      <c r="E731">
        <v>60.6670089446609</v>
      </c>
      <c r="F731">
        <f t="shared" si="47"/>
        <v>8.3326731948503152E-2</v>
      </c>
      <c r="G731">
        <f t="shared" si="45"/>
        <v>546.00308050194815</v>
      </c>
      <c r="H731">
        <v>50.203442032142803</v>
      </c>
      <c r="AM731">
        <f t="shared" si="46"/>
        <v>103.55536629647754</v>
      </c>
    </row>
    <row r="732" spans="1:39">
      <c r="A732">
        <v>219000</v>
      </c>
      <c r="B732" s="7">
        <v>547</v>
      </c>
      <c r="C732">
        <v>0.51535155250601306</v>
      </c>
      <c r="D732">
        <f t="shared" si="44"/>
        <v>1.0307031050120261</v>
      </c>
      <c r="E732">
        <v>60.662176805597298</v>
      </c>
      <c r="F732">
        <f t="shared" si="47"/>
        <v>4.8321390636019146E-3</v>
      </c>
      <c r="G732">
        <f t="shared" si="45"/>
        <v>545.95959125037564</v>
      </c>
      <c r="H732">
        <v>50.181898405903198</v>
      </c>
      <c r="AM732">
        <f t="shared" si="46"/>
        <v>103.54632930355976</v>
      </c>
    </row>
    <row r="733" spans="1:39">
      <c r="A733">
        <v>219300</v>
      </c>
      <c r="B733" s="7">
        <v>488</v>
      </c>
      <c r="C733">
        <v>-22.439122621750698</v>
      </c>
      <c r="D733">
        <f t="shared" si="44"/>
        <v>-44.878245243501397</v>
      </c>
      <c r="E733">
        <v>59.207820802309499</v>
      </c>
      <c r="F733">
        <f t="shared" si="47"/>
        <v>1.4543560032877991</v>
      </c>
      <c r="G733">
        <f t="shared" si="45"/>
        <v>532.87038722078546</v>
      </c>
      <c r="H733">
        <v>51.108474454331898</v>
      </c>
      <c r="AM733">
        <f t="shared" si="46"/>
        <v>100.83262111580805</v>
      </c>
    </row>
    <row r="734" spans="1:39">
      <c r="A734">
        <v>219600</v>
      </c>
      <c r="B734" s="7">
        <v>400</v>
      </c>
      <c r="C734">
        <v>-46.040252504753099</v>
      </c>
      <c r="D734">
        <f t="shared" si="44"/>
        <v>-92.080505009506197</v>
      </c>
      <c r="E734">
        <v>54.6749252553427</v>
      </c>
      <c r="F734">
        <f t="shared" si="47"/>
        <v>4.5328955469667989</v>
      </c>
      <c r="G734">
        <f t="shared" si="45"/>
        <v>492.07432729808431</v>
      </c>
      <c r="H734">
        <v>53.832305554368901</v>
      </c>
      <c r="AM734">
        <f t="shared" si="46"/>
        <v>92.453981570417383</v>
      </c>
    </row>
    <row r="735" spans="1:39">
      <c r="A735">
        <v>219900</v>
      </c>
      <c r="B735" s="7">
        <v>435</v>
      </c>
      <c r="C735">
        <v>-9.8886288699133598</v>
      </c>
      <c r="D735">
        <f t="shared" si="44"/>
        <v>-19.77725773982672</v>
      </c>
      <c r="E735">
        <v>50.529997185665401</v>
      </c>
      <c r="F735">
        <f t="shared" si="47"/>
        <v>4.1449280696772988</v>
      </c>
      <c r="G735">
        <f t="shared" si="45"/>
        <v>454.76997467098863</v>
      </c>
      <c r="H735">
        <v>55.870833754637303</v>
      </c>
      <c r="AM735">
        <f t="shared" si="46"/>
        <v>84.897654629931125</v>
      </c>
    </row>
    <row r="736" spans="1:39">
      <c r="A736">
        <v>220200</v>
      </c>
      <c r="B736" s="7">
        <v>728</v>
      </c>
      <c r="C736">
        <v>84.737198995106695</v>
      </c>
      <c r="D736">
        <f t="shared" si="44"/>
        <v>169.47439799021339</v>
      </c>
      <c r="E736">
        <v>58.899381520401597</v>
      </c>
      <c r="F736">
        <f t="shared" si="47"/>
        <v>8.3693843347361963</v>
      </c>
      <c r="G736">
        <f t="shared" si="45"/>
        <v>530.0944336836144</v>
      </c>
      <c r="H736">
        <v>51.7518755643082</v>
      </c>
      <c r="AM736">
        <f t="shared" si="46"/>
        <v>100.25868897413719</v>
      </c>
    </row>
    <row r="737" spans="1:39">
      <c r="A737">
        <v>220500</v>
      </c>
      <c r="B737" s="7">
        <v>763</v>
      </c>
      <c r="C737">
        <v>66.779726935794599</v>
      </c>
      <c r="D737">
        <f t="shared" si="44"/>
        <v>133.5594538715892</v>
      </c>
      <c r="E737">
        <v>69.936179049626105</v>
      </c>
      <c r="F737">
        <f t="shared" si="47"/>
        <v>11.036797529224508</v>
      </c>
      <c r="G737">
        <f t="shared" si="45"/>
        <v>629.425611446635</v>
      </c>
      <c r="H737">
        <v>45.667958726378501</v>
      </c>
      <c r="AM737">
        <f t="shared" si="46"/>
        <v>121.14182216336806</v>
      </c>
    </row>
    <row r="738" spans="1:39">
      <c r="A738">
        <v>220800</v>
      </c>
      <c r="B738" s="7">
        <v>819</v>
      </c>
      <c r="C738">
        <v>58.830687265367999</v>
      </c>
      <c r="D738">
        <f t="shared" si="44"/>
        <v>117.661374530736</v>
      </c>
      <c r="E738">
        <v>77.924345861203406</v>
      </c>
      <c r="F738">
        <f t="shared" si="47"/>
        <v>7.988166811577301</v>
      </c>
      <c r="G738">
        <f t="shared" si="45"/>
        <v>701.31911275083064</v>
      </c>
      <c r="H738">
        <v>40.737756694125402</v>
      </c>
      <c r="AM738">
        <f t="shared" si="46"/>
        <v>136.70097495616781</v>
      </c>
    </row>
    <row r="739" spans="1:39">
      <c r="A739">
        <v>221100</v>
      </c>
      <c r="B739" s="7">
        <v>812</v>
      </c>
      <c r="C739">
        <v>27.381884454484499</v>
      </c>
      <c r="D739">
        <f t="shared" si="44"/>
        <v>54.763768908968999</v>
      </c>
      <c r="E739">
        <v>84.135080094325801</v>
      </c>
      <c r="F739">
        <f t="shared" si="47"/>
        <v>6.2107342331223947</v>
      </c>
      <c r="G739">
        <f t="shared" si="45"/>
        <v>757.21572084893216</v>
      </c>
      <c r="H739">
        <v>37.441793045110799</v>
      </c>
      <c r="AM739">
        <f t="shared" si="46"/>
        <v>149.05598577140222</v>
      </c>
    </row>
    <row r="740" spans="1:39">
      <c r="A740">
        <v>221400</v>
      </c>
      <c r="B740" s="7">
        <v>803</v>
      </c>
      <c r="C740">
        <v>6.0704742437328498</v>
      </c>
      <c r="D740">
        <f t="shared" si="44"/>
        <v>12.1409484874657</v>
      </c>
      <c r="E740">
        <v>87.870715601853107</v>
      </c>
      <c r="F740">
        <f t="shared" si="47"/>
        <v>3.7356355075273058</v>
      </c>
      <c r="G740">
        <f t="shared" si="45"/>
        <v>790.83644041667799</v>
      </c>
      <c r="H740">
        <v>36.1951581613244</v>
      </c>
      <c r="AM740">
        <f t="shared" si="46"/>
        <v>156.59594581945734</v>
      </c>
    </row>
    <row r="741" spans="1:39">
      <c r="A741">
        <v>221700</v>
      </c>
      <c r="B741" s="7">
        <v>798</v>
      </c>
      <c r="C741">
        <v>-6.0402572548792097</v>
      </c>
      <c r="D741">
        <f t="shared" si="44"/>
        <v>-12.080514509758419</v>
      </c>
      <c r="E741">
        <v>90.006262785251806</v>
      </c>
      <c r="F741">
        <f t="shared" si="47"/>
        <v>2.1355471833986996</v>
      </c>
      <c r="G741">
        <f t="shared" si="45"/>
        <v>810.05636506726626</v>
      </c>
      <c r="H741">
        <v>36.229284782110597</v>
      </c>
      <c r="AM741">
        <f t="shared" si="46"/>
        <v>160.94297525920291</v>
      </c>
    </row>
    <row r="742" spans="1:39">
      <c r="A742">
        <v>222000</v>
      </c>
      <c r="B742" s="7">
        <v>787</v>
      </c>
      <c r="C742">
        <v>-15.9686525314797</v>
      </c>
      <c r="D742">
        <f t="shared" si="44"/>
        <v>-31.9373050629594</v>
      </c>
      <c r="E742">
        <v>90.990300964921801</v>
      </c>
      <c r="F742">
        <f t="shared" si="47"/>
        <v>0.98403817966999441</v>
      </c>
      <c r="G742">
        <f t="shared" si="45"/>
        <v>818.91270868429615</v>
      </c>
      <c r="H742">
        <v>37.114629647839202</v>
      </c>
      <c r="AM742">
        <f t="shared" si="46"/>
        <v>162.95501926190627</v>
      </c>
    </row>
    <row r="743" spans="1:39">
      <c r="A743">
        <v>222300</v>
      </c>
      <c r="B743" s="7">
        <v>803</v>
      </c>
      <c r="C743">
        <v>-10.8044409388883</v>
      </c>
      <c r="D743">
        <f t="shared" si="44"/>
        <v>-21.6088818777766</v>
      </c>
      <c r="E743">
        <v>91.620307979710901</v>
      </c>
      <c r="F743">
        <f t="shared" si="47"/>
        <v>0.63000701478910059</v>
      </c>
      <c r="G743">
        <f t="shared" si="45"/>
        <v>824.58277181739811</v>
      </c>
      <c r="H743">
        <v>38.142658473521401</v>
      </c>
      <c r="AM743">
        <f t="shared" si="46"/>
        <v>164.24615631441984</v>
      </c>
    </row>
    <row r="744" spans="1:39">
      <c r="A744">
        <v>222600</v>
      </c>
      <c r="B744" s="7">
        <v>809</v>
      </c>
      <c r="C744">
        <v>-11.000351330045</v>
      </c>
      <c r="D744">
        <f t="shared" si="44"/>
        <v>-22.000702660089999</v>
      </c>
      <c r="E744">
        <v>92.3304985835168</v>
      </c>
      <c r="F744">
        <f t="shared" si="47"/>
        <v>0.71019060380589849</v>
      </c>
      <c r="G744">
        <f t="shared" si="45"/>
        <v>830.97448725165123</v>
      </c>
      <c r="H744">
        <v>38.992085447107101</v>
      </c>
      <c r="AM744">
        <f t="shared" si="46"/>
        <v>165.70440520800565</v>
      </c>
    </row>
    <row r="745" spans="1:39">
      <c r="A745">
        <v>222900</v>
      </c>
      <c r="B745" s="7">
        <v>826</v>
      </c>
      <c r="C745">
        <v>-6.1834585778260296</v>
      </c>
      <c r="D745">
        <f t="shared" si="44"/>
        <v>-12.366917155652059</v>
      </c>
      <c r="E745">
        <v>93.148851813034497</v>
      </c>
      <c r="F745">
        <f t="shared" si="47"/>
        <v>0.8183532295176974</v>
      </c>
      <c r="G745">
        <f t="shared" si="45"/>
        <v>838.3396663173105</v>
      </c>
      <c r="H745">
        <v>39.647986241500398</v>
      </c>
      <c r="AM745">
        <f t="shared" si="46"/>
        <v>167.38840483263451</v>
      </c>
    </row>
    <row r="746" spans="1:39">
      <c r="A746">
        <v>223200</v>
      </c>
      <c r="B746" s="7">
        <v>818</v>
      </c>
      <c r="C746">
        <v>-12.883566955843399</v>
      </c>
      <c r="D746">
        <f t="shared" si="44"/>
        <v>-25.767133911686798</v>
      </c>
      <c r="E746">
        <v>93.748939779981498</v>
      </c>
      <c r="F746">
        <f t="shared" si="47"/>
        <v>0.60008796694700095</v>
      </c>
      <c r="G746">
        <f t="shared" si="45"/>
        <v>843.74045801983345</v>
      </c>
      <c r="H746">
        <v>40.408125031667197</v>
      </c>
      <c r="AM746">
        <f t="shared" si="46"/>
        <v>168.62574952723512</v>
      </c>
    </row>
    <row r="747" spans="1:39">
      <c r="A747">
        <v>223500</v>
      </c>
      <c r="B747" s="7">
        <v>789</v>
      </c>
      <c r="C747">
        <v>-25.256686729829401</v>
      </c>
      <c r="D747">
        <f t="shared" si="44"/>
        <v>-50.513373459658801</v>
      </c>
      <c r="E747">
        <v>93.276426800466396</v>
      </c>
      <c r="F747">
        <f t="shared" si="47"/>
        <v>0.47251297951510196</v>
      </c>
      <c r="G747">
        <f t="shared" si="45"/>
        <v>839.48784120419759</v>
      </c>
      <c r="H747">
        <v>41.922170729312398</v>
      </c>
      <c r="AM747">
        <f t="shared" si="46"/>
        <v>167.65128036585907</v>
      </c>
    </row>
    <row r="748" spans="1:39">
      <c r="A748">
        <v>223800</v>
      </c>
      <c r="B748" s="7">
        <v>810</v>
      </c>
      <c r="C748">
        <v>-11.9996270922893</v>
      </c>
      <c r="D748">
        <f t="shared" si="44"/>
        <v>-23.9992541845786</v>
      </c>
      <c r="E748">
        <v>92.663574753686305</v>
      </c>
      <c r="F748">
        <f t="shared" si="47"/>
        <v>0.61285204678009109</v>
      </c>
      <c r="G748">
        <f t="shared" si="45"/>
        <v>833.9721727831768</v>
      </c>
      <c r="H748">
        <v>43.332003119116997</v>
      </c>
      <c r="AM748">
        <f t="shared" si="46"/>
        <v>166.38933354087743</v>
      </c>
    </row>
    <row r="749" spans="1:39">
      <c r="A749">
        <v>224100</v>
      </c>
      <c r="B749" s="7">
        <v>806</v>
      </c>
      <c r="C749">
        <v>-12.9265654952553</v>
      </c>
      <c r="D749">
        <f t="shared" si="44"/>
        <v>-25.8531309905106</v>
      </c>
      <c r="E749">
        <v>92.425247278640697</v>
      </c>
      <c r="F749">
        <f t="shared" si="47"/>
        <v>0.23832747504560814</v>
      </c>
      <c r="G749">
        <f t="shared" si="45"/>
        <v>831.82722550776623</v>
      </c>
      <c r="H749">
        <v>44.302486682221399</v>
      </c>
      <c r="AM749">
        <f t="shared" si="46"/>
        <v>165.89917768293182</v>
      </c>
    </row>
    <row r="750" spans="1:39">
      <c r="A750">
        <v>224400</v>
      </c>
      <c r="B750" s="7">
        <v>805</v>
      </c>
      <c r="C750">
        <v>-11.759677886568801</v>
      </c>
      <c r="D750">
        <f t="shared" si="44"/>
        <v>-23.519355773137601</v>
      </c>
      <c r="E750">
        <v>92.054843398810107</v>
      </c>
      <c r="F750">
        <f t="shared" si="47"/>
        <v>0.3704038798305902</v>
      </c>
      <c r="G750">
        <f t="shared" si="45"/>
        <v>828.49359058929099</v>
      </c>
      <c r="H750">
        <v>45.257742326925197</v>
      </c>
      <c r="AM750">
        <f t="shared" si="46"/>
        <v>165.13804647889032</v>
      </c>
    </row>
    <row r="751" spans="1:39">
      <c r="A751">
        <v>224700</v>
      </c>
      <c r="B751" s="7">
        <v>805</v>
      </c>
      <c r="C751">
        <v>-10.0805713510484</v>
      </c>
      <c r="D751">
        <f t="shared" si="44"/>
        <v>-20.1611427020968</v>
      </c>
      <c r="E751">
        <v>91.681733441873007</v>
      </c>
      <c r="F751">
        <f t="shared" si="47"/>
        <v>0.3731099569370997</v>
      </c>
      <c r="G751">
        <f t="shared" si="45"/>
        <v>825.13560097685706</v>
      </c>
      <c r="H751">
        <v>46.1010668323853</v>
      </c>
      <c r="AM751">
        <f t="shared" si="46"/>
        <v>164.37216592975025</v>
      </c>
    </row>
    <row r="752" spans="1:39">
      <c r="A752">
        <v>225000</v>
      </c>
      <c r="B752" s="7">
        <v>807</v>
      </c>
      <c r="C752">
        <v>-7.7359869290863399</v>
      </c>
      <c r="D752">
        <f t="shared" si="44"/>
        <v>-15.47197385817268</v>
      </c>
      <c r="E752">
        <v>91.382951613103899</v>
      </c>
      <c r="F752">
        <f t="shared" si="47"/>
        <v>0.29878182876910842</v>
      </c>
      <c r="G752">
        <f t="shared" si="45"/>
        <v>822.44656451793503</v>
      </c>
      <c r="H752">
        <v>46.786421512768797</v>
      </c>
      <c r="AM752">
        <f t="shared" si="46"/>
        <v>163.75944536578791</v>
      </c>
    </row>
    <row r="753" spans="1:39">
      <c r="A753">
        <v>225300</v>
      </c>
      <c r="B753" s="7">
        <v>805</v>
      </c>
      <c r="C753">
        <v>-7.4876036469004896</v>
      </c>
      <c r="D753">
        <f t="shared" si="44"/>
        <v>-14.975207293800979</v>
      </c>
      <c r="E753">
        <v>91.105571982007802</v>
      </c>
      <c r="F753">
        <f t="shared" si="47"/>
        <v>0.27737963109609609</v>
      </c>
      <c r="G753">
        <f t="shared" si="45"/>
        <v>819.95014783807028</v>
      </c>
      <c r="H753">
        <v>47.376893839787499</v>
      </c>
      <c r="AM753">
        <f t="shared" si="46"/>
        <v>163.19108228657112</v>
      </c>
    </row>
    <row r="754" spans="1:39">
      <c r="A754">
        <v>225600</v>
      </c>
      <c r="B754" s="7">
        <v>808</v>
      </c>
      <c r="C754">
        <v>-4.9776828787022804</v>
      </c>
      <c r="D754">
        <f t="shared" si="44"/>
        <v>-9.9553657574045609</v>
      </c>
      <c r="E754">
        <v>90.881140799503001</v>
      </c>
      <c r="F754">
        <f t="shared" si="47"/>
        <v>0.22443118250480154</v>
      </c>
      <c r="G754">
        <f t="shared" si="45"/>
        <v>817.93026719552699</v>
      </c>
      <c r="H754">
        <v>47.8540560140544</v>
      </c>
      <c r="AM754">
        <f t="shared" si="46"/>
        <v>162.73154227100414</v>
      </c>
    </row>
    <row r="755" spans="1:39">
      <c r="A755">
        <v>225900</v>
      </c>
      <c r="B755" s="7">
        <v>809</v>
      </c>
      <c r="C755">
        <v>-3.9351132546529501</v>
      </c>
      <c r="D755">
        <f t="shared" si="44"/>
        <v>-7.8702265093059003</v>
      </c>
      <c r="E755">
        <v>90.760587941655402</v>
      </c>
      <c r="F755">
        <f t="shared" si="47"/>
        <v>0.12055285784759917</v>
      </c>
      <c r="G755">
        <f t="shared" si="45"/>
        <v>816.84529147489866</v>
      </c>
      <c r="H755">
        <v>48.197371754238198</v>
      </c>
      <c r="AM755">
        <f t="shared" si="46"/>
        <v>162.48482269769997</v>
      </c>
    </row>
    <row r="756" spans="1:39">
      <c r="A756">
        <v>226200</v>
      </c>
      <c r="B756" s="7">
        <v>808</v>
      </c>
      <c r="C756">
        <v>-3.89343813324788</v>
      </c>
      <c r="D756">
        <f t="shared" si="44"/>
        <v>-7.78687626649576</v>
      </c>
      <c r="E756">
        <v>90.640233467339698</v>
      </c>
      <c r="F756">
        <f t="shared" si="47"/>
        <v>0.1203544743157039</v>
      </c>
      <c r="G756">
        <f t="shared" si="45"/>
        <v>815.76210120605731</v>
      </c>
      <c r="H756">
        <v>48.501358007524303</v>
      </c>
      <c r="AM756">
        <f t="shared" si="46"/>
        <v>162.23859392288344</v>
      </c>
    </row>
    <row r="757" spans="1:39">
      <c r="A757">
        <v>226500</v>
      </c>
      <c r="B757" s="7">
        <v>808</v>
      </c>
      <c r="C757">
        <v>-3.2923421311654701</v>
      </c>
      <c r="D757">
        <f t="shared" si="44"/>
        <v>-6.5846842623309403</v>
      </c>
      <c r="E757">
        <v>90.506662376436395</v>
      </c>
      <c r="F757">
        <f t="shared" si="47"/>
        <v>0.13357109090330255</v>
      </c>
      <c r="G757">
        <f t="shared" si="45"/>
        <v>814.55996138792761</v>
      </c>
      <c r="H757">
        <v>48.778822828847801</v>
      </c>
      <c r="AM757">
        <f t="shared" si="46"/>
        <v>161.96542495014828</v>
      </c>
    </row>
    <row r="758" spans="1:39">
      <c r="A758">
        <v>226800</v>
      </c>
      <c r="B758" s="7">
        <v>808</v>
      </c>
      <c r="C758">
        <v>-2.7576519236287398</v>
      </c>
      <c r="D758">
        <f t="shared" si="44"/>
        <v>-5.5153038472574796</v>
      </c>
      <c r="E758">
        <v>90.387851358776601</v>
      </c>
      <c r="F758">
        <f t="shared" si="47"/>
        <v>0.11881101765979452</v>
      </c>
      <c r="G758">
        <f t="shared" si="45"/>
        <v>813.49066222898944</v>
      </c>
      <c r="H758">
        <v>49.012357575513697</v>
      </c>
      <c r="AM758">
        <f t="shared" si="46"/>
        <v>161.72252979820027</v>
      </c>
    </row>
    <row r="759" spans="1:39">
      <c r="A759">
        <v>227100</v>
      </c>
      <c r="B759" s="7">
        <v>807</v>
      </c>
      <c r="C759">
        <v>-2.6933084564939</v>
      </c>
      <c r="D759">
        <f t="shared" si="44"/>
        <v>-5.3866169129878001</v>
      </c>
      <c r="E759">
        <v>90.262455519326295</v>
      </c>
      <c r="F759">
        <f t="shared" si="47"/>
        <v>0.12539583945030586</v>
      </c>
      <c r="G759">
        <f t="shared" si="45"/>
        <v>812.36209967393665</v>
      </c>
      <c r="H759">
        <v>49.2239310404874</v>
      </c>
      <c r="AM759">
        <f t="shared" si="46"/>
        <v>161.46626230751727</v>
      </c>
    </row>
    <row r="760" spans="1:39">
      <c r="A760">
        <v>227400</v>
      </c>
      <c r="B760" s="7">
        <v>807</v>
      </c>
      <c r="C760">
        <v>-2.1297953163235399</v>
      </c>
      <c r="D760">
        <f t="shared" si="44"/>
        <v>-4.2595906326470798</v>
      </c>
      <c r="E760">
        <v>90.137235502218601</v>
      </c>
      <c r="F760">
        <f t="shared" si="47"/>
        <v>0.12522001710769359</v>
      </c>
      <c r="G760">
        <f t="shared" si="45"/>
        <v>811.23511951996738</v>
      </c>
      <c r="H760">
        <v>49.409727292719502</v>
      </c>
      <c r="AM760">
        <f t="shared" si="46"/>
        <v>161.21044591575406</v>
      </c>
    </row>
    <row r="761" spans="1:39">
      <c r="A761">
        <v>227700</v>
      </c>
      <c r="B761" s="7">
        <v>805</v>
      </c>
      <c r="C761">
        <v>-2.4775693113808499</v>
      </c>
      <c r="D761">
        <f t="shared" si="44"/>
        <v>-4.9551386227616998</v>
      </c>
      <c r="E761">
        <v>89.992315849122406</v>
      </c>
      <c r="F761">
        <f t="shared" si="47"/>
        <v>0.14491965309619559</v>
      </c>
      <c r="G761">
        <f t="shared" si="45"/>
        <v>809.93084264210165</v>
      </c>
      <c r="H761">
        <v>49.589677791101899</v>
      </c>
      <c r="AM761">
        <f t="shared" si="46"/>
        <v>160.91449893160495</v>
      </c>
    </row>
    <row r="762" spans="1:39">
      <c r="A762">
        <v>228000</v>
      </c>
      <c r="B762" s="7">
        <v>827</v>
      </c>
      <c r="C762">
        <v>7.0880247401675502</v>
      </c>
      <c r="D762">
        <f t="shared" si="44"/>
        <v>14.1760494803351</v>
      </c>
      <c r="E762">
        <v>90.3109447466436</v>
      </c>
      <c r="F762">
        <f t="shared" si="47"/>
        <v>0.31862889752119372</v>
      </c>
      <c r="G762">
        <f t="shared" si="45"/>
        <v>812.7985027197924</v>
      </c>
      <c r="H762">
        <v>49.383526452546697</v>
      </c>
      <c r="AM762">
        <f t="shared" si="46"/>
        <v>161.56534729408511</v>
      </c>
    </row>
    <row r="763" spans="1:39">
      <c r="A763">
        <v>228300</v>
      </c>
      <c r="B763" s="7">
        <v>809</v>
      </c>
      <c r="C763">
        <v>-3.1543910003215601</v>
      </c>
      <c r="D763">
        <f t="shared" si="44"/>
        <v>-6.3087820006431201</v>
      </c>
      <c r="E763">
        <v>90.587190225300404</v>
      </c>
      <c r="F763">
        <f t="shared" si="47"/>
        <v>0.27624547865680427</v>
      </c>
      <c r="G763">
        <f t="shared" si="45"/>
        <v>815.28471202770368</v>
      </c>
      <c r="H763">
        <v>49.258978410153503</v>
      </c>
      <c r="AM763">
        <f t="shared" si="46"/>
        <v>162.13010161078978</v>
      </c>
    </row>
    <row r="764" spans="1:39">
      <c r="A764">
        <v>228600</v>
      </c>
      <c r="B764" s="7">
        <v>806</v>
      </c>
      <c r="C764">
        <v>-3.6135749788599099</v>
      </c>
      <c r="D764">
        <f t="shared" si="44"/>
        <v>-7.2271499577198197</v>
      </c>
      <c r="E764">
        <v>90.355849510526099</v>
      </c>
      <c r="F764">
        <f t="shared" si="47"/>
        <v>0.23134071477430496</v>
      </c>
      <c r="G764">
        <f t="shared" si="45"/>
        <v>813.20264559473492</v>
      </c>
      <c r="H764">
        <v>49.523176307128203</v>
      </c>
      <c r="AM764">
        <f t="shared" si="46"/>
        <v>161.6571198976585</v>
      </c>
    </row>
    <row r="765" spans="1:39">
      <c r="A765">
        <v>228900</v>
      </c>
      <c r="B765" s="7">
        <v>808</v>
      </c>
      <c r="C765">
        <v>-1.7331185256835699</v>
      </c>
      <c r="D765">
        <f t="shared" si="44"/>
        <v>-3.4662370513671399</v>
      </c>
      <c r="E765">
        <v>90.1601857774628</v>
      </c>
      <c r="F765">
        <f t="shared" si="47"/>
        <v>0.19566373306329865</v>
      </c>
      <c r="G765">
        <f t="shared" si="45"/>
        <v>811.44167199716526</v>
      </c>
      <c r="H765">
        <v>49.7256213635713</v>
      </c>
      <c r="AM765">
        <f t="shared" si="46"/>
        <v>161.25732497882714</v>
      </c>
    </row>
    <row r="766" spans="1:39">
      <c r="A766">
        <v>229200</v>
      </c>
      <c r="B766" s="7">
        <v>805</v>
      </c>
      <c r="C766">
        <v>-2.4538028751007999</v>
      </c>
      <c r="D766">
        <f t="shared" si="44"/>
        <v>-4.9076057502015997</v>
      </c>
      <c r="E766">
        <v>89.987039056684395</v>
      </c>
      <c r="F766">
        <f t="shared" si="47"/>
        <v>0.17314672077840498</v>
      </c>
      <c r="G766">
        <f t="shared" si="45"/>
        <v>809.88335151015951</v>
      </c>
      <c r="H766">
        <v>49.8902672344487</v>
      </c>
      <c r="AM766">
        <f t="shared" si="46"/>
        <v>160.90372527269773</v>
      </c>
    </row>
    <row r="767" spans="1:39">
      <c r="A767">
        <v>229500</v>
      </c>
      <c r="B767" s="7">
        <v>806</v>
      </c>
      <c r="C767">
        <v>-1.1993625059765201</v>
      </c>
      <c r="D767">
        <f t="shared" si="44"/>
        <v>-2.3987250119530401</v>
      </c>
      <c r="E767">
        <v>89.819381025728006</v>
      </c>
      <c r="F767">
        <f t="shared" si="47"/>
        <v>0.16765803095638887</v>
      </c>
      <c r="G767">
        <f t="shared" si="45"/>
        <v>808.37442923155209</v>
      </c>
      <c r="H767">
        <v>50.028679285930401</v>
      </c>
      <c r="AM767">
        <f t="shared" si="46"/>
        <v>160.56150165306548</v>
      </c>
    </row>
    <row r="768" spans="1:39">
      <c r="A768">
        <v>229800</v>
      </c>
      <c r="B768" s="7">
        <v>819</v>
      </c>
      <c r="C768">
        <v>4.5064351171642398</v>
      </c>
      <c r="D768">
        <f t="shared" si="44"/>
        <v>9.0128702343284797</v>
      </c>
      <c r="E768">
        <v>89.995805638567504</v>
      </c>
      <c r="F768">
        <f t="shared" si="47"/>
        <v>0.17642461283949729</v>
      </c>
      <c r="G768">
        <f t="shared" si="45"/>
        <v>809.96225074710753</v>
      </c>
      <c r="H768">
        <v>49.884091137240397</v>
      </c>
      <c r="AM768">
        <f t="shared" si="46"/>
        <v>160.92162414520706</v>
      </c>
    </row>
    <row r="769" spans="1:39">
      <c r="A769">
        <v>230100</v>
      </c>
      <c r="B769" s="7">
        <v>828</v>
      </c>
      <c r="C769">
        <v>6.3985217737208302</v>
      </c>
      <c r="D769">
        <f t="shared" si="44"/>
        <v>12.79704354744166</v>
      </c>
      <c r="E769">
        <v>90.575315074698693</v>
      </c>
      <c r="F769">
        <f t="shared" si="47"/>
        <v>0.57950943613118966</v>
      </c>
      <c r="G769">
        <f t="shared" si="45"/>
        <v>815.17783567228821</v>
      </c>
      <c r="H769">
        <v>49.454542281978803</v>
      </c>
      <c r="AM769">
        <f t="shared" si="46"/>
        <v>162.1058149550677</v>
      </c>
    </row>
    <row r="770" spans="1:39">
      <c r="A770">
        <v>230400</v>
      </c>
      <c r="B770" s="7">
        <v>805</v>
      </c>
      <c r="C770">
        <v>-5.5672313520042698</v>
      </c>
      <c r="D770">
        <f t="shared" si="44"/>
        <v>-11.13446270400854</v>
      </c>
      <c r="E770">
        <v>90.678946964511098</v>
      </c>
      <c r="F770">
        <f t="shared" si="47"/>
        <v>0.10363188981240512</v>
      </c>
      <c r="G770">
        <f t="shared" si="45"/>
        <v>816.11052268059984</v>
      </c>
      <c r="H770">
        <v>49.455324225147201</v>
      </c>
      <c r="AM770">
        <f t="shared" si="46"/>
        <v>162.31778719408518</v>
      </c>
    </row>
    <row r="771" spans="1:39">
      <c r="A771">
        <v>230700</v>
      </c>
      <c r="B771" s="7">
        <v>804</v>
      </c>
      <c r="C771">
        <v>-4.2146468814996103</v>
      </c>
      <c r="D771">
        <f t="shared" ref="D771:D834" si="48">$K$3*C771</f>
        <v>-8.4292937629992206</v>
      </c>
      <c r="E771">
        <v>90.267196552634303</v>
      </c>
      <c r="F771">
        <f t="shared" si="47"/>
        <v>0.4117504118767954</v>
      </c>
      <c r="G771">
        <f t="shared" ref="G771:G834" si="49">$J$3*E771</f>
        <v>812.40476897370877</v>
      </c>
      <c r="H771">
        <v>49.831440894400401</v>
      </c>
      <c r="AM771">
        <f t="shared" ref="AM771:AM834" si="50">$AF$28*E771^2+$AG$28*E771+$AH$28</f>
        <v>161.47594973368308</v>
      </c>
    </row>
    <row r="772" spans="1:39">
      <c r="A772">
        <v>231000</v>
      </c>
      <c r="B772" s="7">
        <v>805</v>
      </c>
      <c r="C772">
        <v>-2.3400135566867402</v>
      </c>
      <c r="D772">
        <f t="shared" si="48"/>
        <v>-4.6800271133734803</v>
      </c>
      <c r="E772">
        <v>89.9617370539181</v>
      </c>
      <c r="F772">
        <f t="shared" ref="F772:F835" si="51">ABS(E772-E771)</f>
        <v>0.30545949871620337</v>
      </c>
      <c r="G772">
        <f t="shared" si="49"/>
        <v>809.65563348526291</v>
      </c>
      <c r="H772">
        <v>50.080770232982303</v>
      </c>
      <c r="AM772">
        <f t="shared" si="50"/>
        <v>160.85206828391881</v>
      </c>
    </row>
    <row r="773" spans="1:39">
      <c r="A773">
        <v>231300</v>
      </c>
      <c r="B773" s="7">
        <v>822</v>
      </c>
      <c r="C773">
        <v>5.4336733758498603</v>
      </c>
      <c r="D773">
        <f t="shared" si="48"/>
        <v>10.867346751699721</v>
      </c>
      <c r="E773">
        <v>90.123058997747293</v>
      </c>
      <c r="F773">
        <f t="shared" si="51"/>
        <v>0.16132194382919351</v>
      </c>
      <c r="G773">
        <f t="shared" si="49"/>
        <v>811.10753097972565</v>
      </c>
      <c r="H773">
        <v>49.938669127672398</v>
      </c>
      <c r="AM773">
        <f t="shared" si="50"/>
        <v>161.1814900137305</v>
      </c>
    </row>
    <row r="774" spans="1:39">
      <c r="A774">
        <v>231600</v>
      </c>
      <c r="B774" s="7">
        <v>806</v>
      </c>
      <c r="C774">
        <v>-3.0760293793187299</v>
      </c>
      <c r="D774">
        <f t="shared" si="48"/>
        <v>-6.1520587586374598</v>
      </c>
      <c r="E774">
        <v>90.236460497151</v>
      </c>
      <c r="F774">
        <f t="shared" si="51"/>
        <v>0.11340149940370736</v>
      </c>
      <c r="G774">
        <f t="shared" si="49"/>
        <v>812.12814447435903</v>
      </c>
      <c r="H774">
        <v>49.870662042371698</v>
      </c>
      <c r="AM774">
        <f t="shared" si="50"/>
        <v>161.41314861611781</v>
      </c>
    </row>
    <row r="775" spans="1:39">
      <c r="A775">
        <v>231900</v>
      </c>
      <c r="B775" s="7">
        <v>807</v>
      </c>
      <c r="C775">
        <v>-1.6032445014121199</v>
      </c>
      <c r="D775">
        <f t="shared" si="48"/>
        <v>-3.2064890028242399</v>
      </c>
      <c r="E775">
        <v>90.020228593907802</v>
      </c>
      <c r="F775">
        <f t="shared" si="51"/>
        <v>0.21623190324319808</v>
      </c>
      <c r="G775">
        <f t="shared" si="49"/>
        <v>810.18205734517028</v>
      </c>
      <c r="H775">
        <v>50.048355550846402</v>
      </c>
      <c r="AM775">
        <f t="shared" si="50"/>
        <v>160.97149126004575</v>
      </c>
    </row>
    <row r="776" spans="1:39">
      <c r="A776">
        <v>232200</v>
      </c>
      <c r="B776" s="7">
        <v>792</v>
      </c>
      <c r="C776">
        <v>-7.0296791187086898</v>
      </c>
      <c r="D776">
        <f t="shared" si="48"/>
        <v>-14.05935823741738</v>
      </c>
      <c r="E776">
        <v>89.559538273398999</v>
      </c>
      <c r="F776">
        <f t="shared" si="51"/>
        <v>0.4606903205088031</v>
      </c>
      <c r="G776">
        <f t="shared" si="49"/>
        <v>806.03584446059097</v>
      </c>
      <c r="H776">
        <v>50.398651926127698</v>
      </c>
      <c r="AM776">
        <f t="shared" si="50"/>
        <v>160.03143541436455</v>
      </c>
    </row>
    <row r="777" spans="1:39">
      <c r="A777">
        <v>232500</v>
      </c>
      <c r="B777" s="7">
        <v>805</v>
      </c>
      <c r="C777">
        <v>1.0580913703383601</v>
      </c>
      <c r="D777">
        <f t="shared" si="48"/>
        <v>2.1161827406767202</v>
      </c>
      <c r="E777">
        <v>89.2066077031144</v>
      </c>
      <c r="F777">
        <f t="shared" si="51"/>
        <v>0.35293057028459884</v>
      </c>
      <c r="G777">
        <f t="shared" si="49"/>
        <v>802.8594693280296</v>
      </c>
      <c r="H777">
        <v>50.607846620534801</v>
      </c>
      <c r="AM777">
        <f t="shared" si="50"/>
        <v>159.31210714253507</v>
      </c>
    </row>
    <row r="778" spans="1:39">
      <c r="A778">
        <v>232800</v>
      </c>
      <c r="B778" s="7">
        <v>803</v>
      </c>
      <c r="C778">
        <v>0.201793898252068</v>
      </c>
      <c r="D778">
        <f t="shared" si="48"/>
        <v>0.40358779650413601</v>
      </c>
      <c r="E778">
        <v>89.174740423311505</v>
      </c>
      <c r="F778">
        <f t="shared" si="51"/>
        <v>3.1867279802895609E-2</v>
      </c>
      <c r="G778">
        <f t="shared" si="49"/>
        <v>802.57266380980354</v>
      </c>
      <c r="H778">
        <v>50.5612547522231</v>
      </c>
      <c r="AM778">
        <f t="shared" si="50"/>
        <v>159.24719245199552</v>
      </c>
    </row>
    <row r="779" spans="1:39">
      <c r="A779">
        <v>233100</v>
      </c>
      <c r="B779" s="7">
        <v>804</v>
      </c>
      <c r="C779">
        <v>0.84704237577793795</v>
      </c>
      <c r="D779">
        <f t="shared" si="48"/>
        <v>1.6940847515558759</v>
      </c>
      <c r="E779">
        <v>89.142452628308405</v>
      </c>
      <c r="F779">
        <f t="shared" si="51"/>
        <v>3.2287795003099973E-2</v>
      </c>
      <c r="G779">
        <f t="shared" si="49"/>
        <v>802.28207365477567</v>
      </c>
      <c r="H779">
        <v>50.518686786513904</v>
      </c>
      <c r="AM779">
        <f t="shared" si="50"/>
        <v>159.18142721609229</v>
      </c>
    </row>
    <row r="780" spans="1:39">
      <c r="A780">
        <v>233400</v>
      </c>
      <c r="B780" s="7">
        <v>802</v>
      </c>
      <c r="C780">
        <v>1.8498183052594899E-2</v>
      </c>
      <c r="D780">
        <f t="shared" si="48"/>
        <v>3.6996366105189797E-2</v>
      </c>
      <c r="E780">
        <v>89.104366893071699</v>
      </c>
      <c r="F780">
        <f t="shared" si="51"/>
        <v>3.8085735236705887E-2</v>
      </c>
      <c r="G780">
        <f t="shared" si="49"/>
        <v>801.93930203764535</v>
      </c>
      <c r="H780">
        <v>50.487380463497601</v>
      </c>
      <c r="AM780">
        <f t="shared" si="50"/>
        <v>159.1038603125107</v>
      </c>
    </row>
    <row r="781" spans="1:39">
      <c r="A781">
        <v>233700</v>
      </c>
      <c r="B781" s="7">
        <v>803</v>
      </c>
      <c r="C781">
        <v>0.69049779756566998</v>
      </c>
      <c r="D781">
        <f t="shared" si="48"/>
        <v>1.38099559513134</v>
      </c>
      <c r="E781">
        <v>89.0661347248043</v>
      </c>
      <c r="F781">
        <f t="shared" si="51"/>
        <v>3.8232168267398947E-2</v>
      </c>
      <c r="G781">
        <f t="shared" si="49"/>
        <v>801.59521252323873</v>
      </c>
      <c r="H781">
        <v>50.457942627191301</v>
      </c>
      <c r="AM781">
        <f t="shared" si="50"/>
        <v>159.02600371071466</v>
      </c>
    </row>
    <row r="782" spans="1:39">
      <c r="A782">
        <v>234000</v>
      </c>
      <c r="B782" s="7">
        <v>803</v>
      </c>
      <c r="C782">
        <v>0.69179904125011504</v>
      </c>
      <c r="D782">
        <f t="shared" si="48"/>
        <v>1.3835980825002301</v>
      </c>
      <c r="E782">
        <v>89.065849876426597</v>
      </c>
      <c r="F782">
        <f t="shared" si="51"/>
        <v>2.848483777029287E-4</v>
      </c>
      <c r="G782">
        <f t="shared" si="49"/>
        <v>801.59264888783935</v>
      </c>
      <c r="H782">
        <v>50.404217364278402</v>
      </c>
      <c r="AM782">
        <f t="shared" si="50"/>
        <v>159.02542367298713</v>
      </c>
    </row>
    <row r="783" spans="1:39">
      <c r="A783">
        <v>234300</v>
      </c>
      <c r="B783" s="7">
        <v>840</v>
      </c>
      <c r="C783">
        <v>15.5690693207032</v>
      </c>
      <c r="D783">
        <f t="shared" si="48"/>
        <v>31.1381386414064</v>
      </c>
      <c r="E783">
        <v>89.870679575205699</v>
      </c>
      <c r="F783">
        <f t="shared" si="51"/>
        <v>0.80482969877910193</v>
      </c>
      <c r="G783">
        <f t="shared" si="49"/>
        <v>808.83611617685131</v>
      </c>
      <c r="H783">
        <v>49.729001354334599</v>
      </c>
      <c r="AM783">
        <f t="shared" si="50"/>
        <v>160.6661948101588</v>
      </c>
    </row>
    <row r="784" spans="1:39">
      <c r="A784">
        <v>234600</v>
      </c>
      <c r="B784" s="7">
        <v>818</v>
      </c>
      <c r="C784">
        <v>0.75259440100715702</v>
      </c>
      <c r="D784">
        <f t="shared" si="48"/>
        <v>1.505188802014314</v>
      </c>
      <c r="E784">
        <v>90.718979173719305</v>
      </c>
      <c r="F784">
        <f t="shared" si="51"/>
        <v>0.8482995985136057</v>
      </c>
      <c r="G784">
        <f t="shared" si="49"/>
        <v>816.47081256347371</v>
      </c>
      <c r="H784">
        <v>49.134917945196101</v>
      </c>
      <c r="AM784">
        <f t="shared" si="50"/>
        <v>162.39968727372352</v>
      </c>
    </row>
    <row r="785" spans="1:39">
      <c r="A785">
        <v>234900</v>
      </c>
      <c r="B785" s="7">
        <v>784</v>
      </c>
      <c r="C785">
        <v>-13.7444560434911</v>
      </c>
      <c r="D785">
        <f t="shared" si="48"/>
        <v>-27.4889120869822</v>
      </c>
      <c r="E785">
        <v>90.162857765515596</v>
      </c>
      <c r="F785">
        <f t="shared" si="51"/>
        <v>0.55612140820370826</v>
      </c>
      <c r="G785">
        <f t="shared" si="49"/>
        <v>811.46571988964035</v>
      </c>
      <c r="H785">
        <v>49.679237011174202</v>
      </c>
      <c r="AM785">
        <f t="shared" si="50"/>
        <v>161.26278307857353</v>
      </c>
    </row>
    <row r="786" spans="1:39">
      <c r="A786">
        <v>235200</v>
      </c>
      <c r="B786" s="7">
        <v>798</v>
      </c>
      <c r="C786">
        <v>-3.1662084150138101</v>
      </c>
      <c r="D786">
        <f t="shared" si="48"/>
        <v>-6.3324168300276202</v>
      </c>
      <c r="E786">
        <v>89.367546103497901</v>
      </c>
      <c r="F786">
        <f t="shared" si="51"/>
        <v>0.79531166201769565</v>
      </c>
      <c r="G786">
        <f t="shared" si="49"/>
        <v>804.30791493148115</v>
      </c>
      <c r="H786">
        <v>50.3058987962157</v>
      </c>
      <c r="AM786">
        <f t="shared" si="50"/>
        <v>159.64003467052277</v>
      </c>
    </row>
    <row r="787" spans="1:39">
      <c r="A787">
        <v>235500</v>
      </c>
      <c r="B787" s="7">
        <v>807</v>
      </c>
      <c r="C787">
        <v>1.81708706143843</v>
      </c>
      <c r="D787">
        <f t="shared" si="48"/>
        <v>3.63417412287686</v>
      </c>
      <c r="E787">
        <v>89.260177472355196</v>
      </c>
      <c r="F787">
        <f t="shared" si="51"/>
        <v>0.10736863114270534</v>
      </c>
      <c r="G787">
        <f t="shared" si="49"/>
        <v>803.34159725119673</v>
      </c>
      <c r="H787">
        <v>50.344235117649802</v>
      </c>
      <c r="AM787">
        <f t="shared" si="50"/>
        <v>159.42124389829061</v>
      </c>
    </row>
    <row r="788" spans="1:39">
      <c r="A788">
        <v>235800</v>
      </c>
      <c r="B788" s="7">
        <v>705</v>
      </c>
      <c r="C788">
        <v>-39.747550136325899</v>
      </c>
      <c r="D788">
        <f t="shared" si="48"/>
        <v>-79.495100272651797</v>
      </c>
      <c r="E788">
        <v>87.164017865512207</v>
      </c>
      <c r="F788">
        <f t="shared" si="51"/>
        <v>2.0961596068429884</v>
      </c>
      <c r="G788">
        <f t="shared" si="49"/>
        <v>784.47616078960982</v>
      </c>
      <c r="H788">
        <v>51.9266513027071</v>
      </c>
      <c r="AM788">
        <f t="shared" si="50"/>
        <v>155.1632959589507</v>
      </c>
    </row>
    <row r="789" spans="1:39">
      <c r="A789">
        <v>236100</v>
      </c>
      <c r="B789" s="7">
        <v>513</v>
      </c>
      <c r="C789">
        <v>-72.311719839829905</v>
      </c>
      <c r="D789">
        <f t="shared" si="48"/>
        <v>-144.62343967965981</v>
      </c>
      <c r="E789">
        <v>75.335970709755102</v>
      </c>
      <c r="F789">
        <f t="shared" si="51"/>
        <v>11.828047155757105</v>
      </c>
      <c r="G789">
        <f t="shared" si="49"/>
        <v>678.02373638779591</v>
      </c>
      <c r="H789">
        <v>56.989722479606399</v>
      </c>
      <c r="AM789">
        <f t="shared" si="50"/>
        <v>131.61852762245809</v>
      </c>
    </row>
    <row r="790" spans="1:39">
      <c r="A790">
        <v>236400</v>
      </c>
      <c r="B790" s="7">
        <v>520</v>
      </c>
      <c r="C790">
        <v>-38.059048704512499</v>
      </c>
      <c r="D790">
        <f t="shared" si="48"/>
        <v>-76.118097409024998</v>
      </c>
      <c r="E790">
        <v>66.233956638065294</v>
      </c>
      <c r="F790">
        <f t="shared" si="51"/>
        <v>9.1020140716898084</v>
      </c>
      <c r="G790">
        <f t="shared" si="49"/>
        <v>596.1056097425876</v>
      </c>
      <c r="H790">
        <v>61.2519836909254</v>
      </c>
      <c r="AM790">
        <f t="shared" si="50"/>
        <v>114.05729808371677</v>
      </c>
    </row>
    <row r="791" spans="1:39">
      <c r="A791">
        <v>236700</v>
      </c>
      <c r="B791" s="7">
        <v>515</v>
      </c>
      <c r="C791">
        <v>-16.796229846004699</v>
      </c>
      <c r="D791">
        <f t="shared" si="48"/>
        <v>-33.592459692009399</v>
      </c>
      <c r="E791">
        <v>60.9536211104895</v>
      </c>
      <c r="F791">
        <f t="shared" si="51"/>
        <v>5.2803355275757937</v>
      </c>
      <c r="G791">
        <f t="shared" si="49"/>
        <v>548.58258999440545</v>
      </c>
      <c r="H791">
        <v>63.301869905476501</v>
      </c>
      <c r="AM791">
        <f t="shared" si="50"/>
        <v>104.09162829210685</v>
      </c>
    </row>
    <row r="792" spans="1:39">
      <c r="A792">
        <v>237000</v>
      </c>
      <c r="B792" s="7">
        <v>515</v>
      </c>
      <c r="C792">
        <v>-0.93635806776351205</v>
      </c>
      <c r="D792">
        <f t="shared" si="48"/>
        <v>-1.8727161355270241</v>
      </c>
      <c r="E792">
        <v>57.429341346509901</v>
      </c>
      <c r="F792">
        <f t="shared" si="51"/>
        <v>3.5242797639795995</v>
      </c>
      <c r="G792">
        <f t="shared" si="49"/>
        <v>516.86407211858909</v>
      </c>
      <c r="H792">
        <v>63.936752305655197</v>
      </c>
      <c r="AM792">
        <f t="shared" si="50"/>
        <v>97.530939724558351</v>
      </c>
    </row>
    <row r="793" spans="1:39">
      <c r="A793">
        <v>237300</v>
      </c>
      <c r="B793" s="7">
        <v>517</v>
      </c>
      <c r="C793">
        <v>9.4024146140402394</v>
      </c>
      <c r="D793">
        <f t="shared" si="48"/>
        <v>18.804829228080479</v>
      </c>
      <c r="E793">
        <v>55.354133773169401</v>
      </c>
      <c r="F793">
        <f t="shared" si="51"/>
        <v>2.0752075733404993</v>
      </c>
      <c r="G793">
        <f t="shared" si="49"/>
        <v>498.18720395852461</v>
      </c>
      <c r="H793">
        <v>63.573290357912001</v>
      </c>
      <c r="AM793">
        <f t="shared" si="50"/>
        <v>93.701781200745032</v>
      </c>
    </row>
    <row r="794" spans="1:39">
      <c r="A794">
        <v>237600</v>
      </c>
      <c r="B794" s="7">
        <v>525</v>
      </c>
      <c r="C794">
        <v>17.3406192587221</v>
      </c>
      <c r="D794">
        <f t="shared" si="48"/>
        <v>34.6812385174442</v>
      </c>
      <c r="E794">
        <v>54.478994724398099</v>
      </c>
      <c r="F794">
        <f t="shared" si="51"/>
        <v>0.87513904877130244</v>
      </c>
      <c r="G794">
        <f t="shared" si="49"/>
        <v>490.31095251958288</v>
      </c>
      <c r="H794">
        <v>62.505799681253102</v>
      </c>
      <c r="AM794">
        <f t="shared" si="50"/>
        <v>92.094531639492899</v>
      </c>
    </row>
    <row r="795" spans="1:39">
      <c r="A795">
        <v>237900</v>
      </c>
      <c r="B795" s="7">
        <v>512</v>
      </c>
      <c r="C795">
        <v>13.0351094299255</v>
      </c>
      <c r="D795">
        <f t="shared" si="48"/>
        <v>26.070218859851</v>
      </c>
      <c r="E795">
        <v>53.991397172670403</v>
      </c>
      <c r="F795">
        <f t="shared" si="51"/>
        <v>0.48759755172769559</v>
      </c>
      <c r="G795">
        <f t="shared" si="49"/>
        <v>485.92257455403364</v>
      </c>
      <c r="H795">
        <v>61.338696876151197</v>
      </c>
      <c r="AM795">
        <f t="shared" si="50"/>
        <v>91.200970365995971</v>
      </c>
    </row>
    <row r="796" spans="1:39">
      <c r="A796">
        <v>238200</v>
      </c>
      <c r="B796" s="7">
        <v>510</v>
      </c>
      <c r="C796">
        <v>14.0709562527166</v>
      </c>
      <c r="D796">
        <f t="shared" si="48"/>
        <v>28.141912505433201</v>
      </c>
      <c r="E796">
        <v>53.538975593010498</v>
      </c>
      <c r="F796">
        <f t="shared" si="51"/>
        <v>0.45242157965990515</v>
      </c>
      <c r="G796">
        <f t="shared" si="49"/>
        <v>481.85078033709448</v>
      </c>
      <c r="H796">
        <v>60.280440022610698</v>
      </c>
      <c r="AM796">
        <f t="shared" si="50"/>
        <v>90.373115594813214</v>
      </c>
    </row>
    <row r="797" spans="1:39">
      <c r="A797">
        <v>238500</v>
      </c>
      <c r="B797" s="7">
        <v>505</v>
      </c>
      <c r="C797">
        <v>12.8001526479456</v>
      </c>
      <c r="D797">
        <f t="shared" si="48"/>
        <v>25.6003052958912</v>
      </c>
      <c r="E797">
        <v>53.265836994589499</v>
      </c>
      <c r="F797">
        <f t="shared" si="51"/>
        <v>0.2731385984209993</v>
      </c>
      <c r="G797">
        <f t="shared" si="49"/>
        <v>479.3925329513055</v>
      </c>
      <c r="H797">
        <v>59.239095966502198</v>
      </c>
      <c r="AM797">
        <f t="shared" si="50"/>
        <v>89.873897846335439</v>
      </c>
    </row>
    <row r="798" spans="1:39">
      <c r="A798">
        <v>238800</v>
      </c>
      <c r="B798" s="7">
        <v>503</v>
      </c>
      <c r="C798">
        <v>12.5477030024743</v>
      </c>
      <c r="D798">
        <f t="shared" si="48"/>
        <v>25.0954060049486</v>
      </c>
      <c r="E798">
        <v>53.099713156467097</v>
      </c>
      <c r="F798">
        <f t="shared" si="51"/>
        <v>0.16612383812240239</v>
      </c>
      <c r="G798">
        <f t="shared" si="49"/>
        <v>477.89741840820386</v>
      </c>
      <c r="H798">
        <v>58.253422880702601</v>
      </c>
      <c r="AM798">
        <f t="shared" si="50"/>
        <v>89.570485294024408</v>
      </c>
    </row>
    <row r="799" spans="1:39">
      <c r="A799">
        <v>239100</v>
      </c>
      <c r="B799" s="7">
        <v>522</v>
      </c>
      <c r="C799">
        <v>19.806772976208698</v>
      </c>
      <c r="D799">
        <f t="shared" si="48"/>
        <v>39.613545952417397</v>
      </c>
      <c r="E799">
        <v>53.597630811057201</v>
      </c>
      <c r="F799">
        <f t="shared" si="51"/>
        <v>0.49791765459010406</v>
      </c>
      <c r="G799">
        <f t="shared" si="49"/>
        <v>482.37867729951483</v>
      </c>
      <c r="H799">
        <v>56.967564190596001</v>
      </c>
      <c r="AM799">
        <f t="shared" si="50"/>
        <v>90.480377152242085</v>
      </c>
    </row>
    <row r="800" spans="1:39">
      <c r="A800">
        <v>239400</v>
      </c>
      <c r="B800" s="7">
        <v>521</v>
      </c>
      <c r="C800">
        <v>15.355990980682501</v>
      </c>
      <c r="D800">
        <f t="shared" si="48"/>
        <v>30.711981961365002</v>
      </c>
      <c r="E800">
        <v>54.475601072216897</v>
      </c>
      <c r="F800">
        <f t="shared" si="51"/>
        <v>0.87797026115969601</v>
      </c>
      <c r="G800">
        <f t="shared" si="49"/>
        <v>490.28040964995205</v>
      </c>
      <c r="H800">
        <v>55.612479294593101</v>
      </c>
      <c r="AM800">
        <f t="shared" si="50"/>
        <v>92.088307696540767</v>
      </c>
    </row>
    <row r="801" spans="1:39">
      <c r="A801">
        <v>239700</v>
      </c>
      <c r="B801" s="7">
        <v>520</v>
      </c>
      <c r="C801">
        <v>11.9679772944042</v>
      </c>
      <c r="D801">
        <f t="shared" si="48"/>
        <v>23.9359545888084</v>
      </c>
      <c r="E801">
        <v>55.117360080314299</v>
      </c>
      <c r="F801">
        <f t="shared" si="51"/>
        <v>0.64175900809740227</v>
      </c>
      <c r="G801">
        <f t="shared" si="49"/>
        <v>496.0562407228287</v>
      </c>
      <c r="H801">
        <v>54.559743558764097</v>
      </c>
      <c r="AM801">
        <f t="shared" si="50"/>
        <v>93.266488944148662</v>
      </c>
    </row>
    <row r="802" spans="1:39">
      <c r="A802">
        <v>240000</v>
      </c>
      <c r="B802" s="7">
        <v>519</v>
      </c>
      <c r="C802">
        <v>9.3707879134950094</v>
      </c>
      <c r="D802">
        <f t="shared" si="48"/>
        <v>18.741575826990019</v>
      </c>
      <c r="E802">
        <v>55.583386003083497</v>
      </c>
      <c r="F802">
        <f t="shared" si="51"/>
        <v>0.46602592276919808</v>
      </c>
      <c r="G802">
        <f t="shared" si="49"/>
        <v>500.25047402775147</v>
      </c>
      <c r="H802">
        <v>53.737714913606602</v>
      </c>
      <c r="AM802">
        <f t="shared" si="50"/>
        <v>94.123558205712584</v>
      </c>
    </row>
    <row r="803" spans="1:39">
      <c r="A803">
        <v>240300</v>
      </c>
      <c r="B803" s="7">
        <v>517</v>
      </c>
      <c r="C803">
        <v>6.9822281531022199</v>
      </c>
      <c r="D803">
        <f t="shared" si="48"/>
        <v>13.96445630620444</v>
      </c>
      <c r="E803">
        <v>55.891946402411001</v>
      </c>
      <c r="F803">
        <f t="shared" si="51"/>
        <v>0.30856039932750434</v>
      </c>
      <c r="G803">
        <f t="shared" si="49"/>
        <v>503.02751762169902</v>
      </c>
      <c r="H803">
        <v>53.109306867578901</v>
      </c>
      <c r="AM803">
        <f t="shared" si="50"/>
        <v>94.69173125982897</v>
      </c>
    </row>
    <row r="804" spans="1:39">
      <c r="A804">
        <v>240600</v>
      </c>
      <c r="B804" s="7">
        <v>517</v>
      </c>
      <c r="C804">
        <v>5.9911138073016401</v>
      </c>
      <c r="D804">
        <f t="shared" si="48"/>
        <v>11.98222761460328</v>
      </c>
      <c r="E804">
        <v>56.112181172841098</v>
      </c>
      <c r="F804">
        <f t="shared" si="51"/>
        <v>0.22023477043009621</v>
      </c>
      <c r="G804">
        <f t="shared" si="49"/>
        <v>505.00963055556986</v>
      </c>
      <c r="H804">
        <v>52.6077670294206</v>
      </c>
      <c r="AM804">
        <f t="shared" si="50"/>
        <v>95.097604964324177</v>
      </c>
    </row>
    <row r="805" spans="1:39">
      <c r="A805">
        <v>240900</v>
      </c>
      <c r="B805" s="7">
        <v>517</v>
      </c>
      <c r="C805">
        <v>5.1020396578707699</v>
      </c>
      <c r="D805">
        <f t="shared" si="48"/>
        <v>10.20407931574154</v>
      </c>
      <c r="E805">
        <v>56.309746162006597</v>
      </c>
      <c r="F805">
        <f t="shared" si="51"/>
        <v>0.19756498916549958</v>
      </c>
      <c r="G805">
        <f t="shared" si="49"/>
        <v>506.78771545805938</v>
      </c>
      <c r="H805">
        <v>52.1790839798973</v>
      </c>
      <c r="AM805">
        <f t="shared" si="50"/>
        <v>95.461941609578275</v>
      </c>
    </row>
    <row r="806" spans="1:39">
      <c r="A806">
        <v>241200</v>
      </c>
      <c r="B806" s="7">
        <v>522</v>
      </c>
      <c r="C806">
        <v>6.2446569487788697</v>
      </c>
      <c r="D806">
        <f t="shared" si="48"/>
        <v>12.489313897557739</v>
      </c>
      <c r="E806">
        <v>56.611363465761201</v>
      </c>
      <c r="F806">
        <f t="shared" si="51"/>
        <v>0.30161730375460394</v>
      </c>
      <c r="G806">
        <f t="shared" si="49"/>
        <v>509.50227119185081</v>
      </c>
      <c r="H806">
        <v>51.733521363101403</v>
      </c>
      <c r="AM806">
        <f t="shared" si="50"/>
        <v>96.018605156158316</v>
      </c>
    </row>
    <row r="807" spans="1:39">
      <c r="A807">
        <v>241500</v>
      </c>
      <c r="B807" s="7">
        <v>534</v>
      </c>
      <c r="C807">
        <v>9.2998377383971196</v>
      </c>
      <c r="D807">
        <f t="shared" si="48"/>
        <v>18.599675476794239</v>
      </c>
      <c r="E807">
        <v>57.265726154003502</v>
      </c>
      <c r="F807">
        <f t="shared" si="51"/>
        <v>0.65436268824230126</v>
      </c>
      <c r="G807">
        <f t="shared" si="49"/>
        <v>515.39153538603148</v>
      </c>
      <c r="H807">
        <v>51.117696051518799</v>
      </c>
      <c r="AM807">
        <f t="shared" si="50"/>
        <v>97.228123437207003</v>
      </c>
    </row>
    <row r="808" spans="1:39">
      <c r="A808">
        <v>241800</v>
      </c>
      <c r="B808" s="7">
        <v>520</v>
      </c>
      <c r="C808">
        <v>0.60698199431368505</v>
      </c>
      <c r="D808">
        <f t="shared" si="48"/>
        <v>1.2139639886273701</v>
      </c>
      <c r="E808">
        <v>57.641969314908103</v>
      </c>
      <c r="F808">
        <f t="shared" si="51"/>
        <v>0.37624316090460042</v>
      </c>
      <c r="G808">
        <f t="shared" si="49"/>
        <v>518.77772383417289</v>
      </c>
      <c r="H808">
        <v>50.761560560771898</v>
      </c>
      <c r="AM808">
        <f t="shared" si="50"/>
        <v>97.924702003308226</v>
      </c>
    </row>
    <row r="809" spans="1:39">
      <c r="A809">
        <v>242100</v>
      </c>
      <c r="B809" s="7">
        <v>520</v>
      </c>
      <c r="C809">
        <v>0.84209873483275399</v>
      </c>
      <c r="D809">
        <f t="shared" si="48"/>
        <v>1.684197469665508</v>
      </c>
      <c r="E809">
        <v>57.589686213082501</v>
      </c>
      <c r="F809">
        <f t="shared" si="51"/>
        <v>5.2283101825601364E-2</v>
      </c>
      <c r="G809">
        <f t="shared" si="49"/>
        <v>518.30717591774248</v>
      </c>
      <c r="H809">
        <v>50.704438521709903</v>
      </c>
      <c r="AM809">
        <f t="shared" si="50"/>
        <v>97.827855259943291</v>
      </c>
    </row>
    <row r="810" spans="1:39">
      <c r="A810">
        <v>242400</v>
      </c>
      <c r="B810" s="7">
        <v>520</v>
      </c>
      <c r="C810">
        <v>0.93893410647400799</v>
      </c>
      <c r="D810">
        <f t="shared" si="48"/>
        <v>1.877868212948016</v>
      </c>
      <c r="E810">
        <v>57.568168098535601</v>
      </c>
      <c r="F810">
        <f t="shared" si="51"/>
        <v>2.1518114546900335E-2</v>
      </c>
      <c r="G810">
        <f t="shared" si="49"/>
        <v>518.11351288682044</v>
      </c>
      <c r="H810">
        <v>50.6348322300653</v>
      </c>
      <c r="AM810">
        <f t="shared" si="50"/>
        <v>97.788000767225384</v>
      </c>
    </row>
    <row r="811" spans="1:39">
      <c r="A811">
        <v>242700</v>
      </c>
      <c r="B811" s="7">
        <v>480</v>
      </c>
      <c r="C811">
        <v>-14.486400968375699</v>
      </c>
      <c r="D811">
        <f t="shared" si="48"/>
        <v>-28.972801936751399</v>
      </c>
      <c r="E811">
        <v>56.551707966840397</v>
      </c>
      <c r="F811">
        <f t="shared" si="51"/>
        <v>1.0164601316952044</v>
      </c>
      <c r="G811">
        <f t="shared" si="49"/>
        <v>508.96537170156358</v>
      </c>
      <c r="H811">
        <v>51.212922033684102</v>
      </c>
      <c r="AM811">
        <f t="shared" si="50"/>
        <v>95.908463021233686</v>
      </c>
    </row>
    <row r="812" spans="1:39">
      <c r="A812">
        <v>243000</v>
      </c>
      <c r="B812" s="7">
        <v>452</v>
      </c>
      <c r="C812">
        <v>-18.181234277217001</v>
      </c>
      <c r="D812">
        <f t="shared" si="48"/>
        <v>-36.362468554434002</v>
      </c>
      <c r="E812">
        <v>54.261711656089098</v>
      </c>
      <c r="F812">
        <f t="shared" si="51"/>
        <v>2.2899963107512988</v>
      </c>
      <c r="G812">
        <f t="shared" si="49"/>
        <v>488.3554049048019</v>
      </c>
      <c r="H812">
        <v>52.492103756452103</v>
      </c>
      <c r="AM812">
        <f t="shared" si="50"/>
        <v>91.69617137598523</v>
      </c>
    </row>
    <row r="813" spans="1:39">
      <c r="A813">
        <v>243300</v>
      </c>
      <c r="B813" s="7">
        <v>416</v>
      </c>
      <c r="C813">
        <v>-22.3858005703263</v>
      </c>
      <c r="D813">
        <f t="shared" si="48"/>
        <v>-44.771601140652599</v>
      </c>
      <c r="E813">
        <v>51.196168329273</v>
      </c>
      <c r="F813">
        <f t="shared" si="51"/>
        <v>3.0655433268160976</v>
      </c>
      <c r="G813">
        <f t="shared" si="49"/>
        <v>460.76551496345701</v>
      </c>
      <c r="H813">
        <v>54.077938625439302</v>
      </c>
      <c r="AM813">
        <f t="shared" si="50"/>
        <v>86.105327075596122</v>
      </c>
    </row>
    <row r="814" spans="1:39">
      <c r="A814">
        <v>243600</v>
      </c>
      <c r="B814" s="7">
        <v>412</v>
      </c>
      <c r="C814">
        <v>-11.267887520193</v>
      </c>
      <c r="D814">
        <f t="shared" si="48"/>
        <v>-22.535775040386</v>
      </c>
      <c r="E814">
        <v>48.281099338663701</v>
      </c>
      <c r="F814">
        <f t="shared" si="51"/>
        <v>2.9150689906092992</v>
      </c>
      <c r="G814">
        <f t="shared" si="49"/>
        <v>434.5298940479733</v>
      </c>
      <c r="H814">
        <v>55.343550815789101</v>
      </c>
      <c r="AM814">
        <f t="shared" si="50"/>
        <v>80.839898358818175</v>
      </c>
    </row>
    <row r="815" spans="1:39">
      <c r="A815">
        <v>243900</v>
      </c>
      <c r="B815" s="7">
        <v>413</v>
      </c>
      <c r="C815">
        <v>-2.2364501902359901</v>
      </c>
      <c r="D815">
        <f t="shared" si="48"/>
        <v>-4.4729003804719802</v>
      </c>
      <c r="E815">
        <v>46.3852734534265</v>
      </c>
      <c r="F815">
        <f t="shared" si="51"/>
        <v>1.8958258852372012</v>
      </c>
      <c r="G815">
        <f t="shared" si="49"/>
        <v>417.46746108083852</v>
      </c>
      <c r="H815">
        <v>55.8359458182154</v>
      </c>
      <c r="AM815">
        <f t="shared" si="50"/>
        <v>77.442180412262104</v>
      </c>
    </row>
    <row r="816" spans="1:39">
      <c r="A816">
        <v>244200</v>
      </c>
      <c r="B816" s="7">
        <v>414</v>
      </c>
      <c r="C816">
        <v>3.1169803613531299</v>
      </c>
      <c r="D816">
        <f t="shared" si="48"/>
        <v>6.2339607227062599</v>
      </c>
      <c r="E816">
        <v>45.306765171984402</v>
      </c>
      <c r="F816">
        <f t="shared" si="51"/>
        <v>1.0785082814420974</v>
      </c>
      <c r="G816">
        <f t="shared" si="49"/>
        <v>407.76088654785963</v>
      </c>
      <c r="H816">
        <v>55.7826965110225</v>
      </c>
      <c r="AM816">
        <f t="shared" si="50"/>
        <v>75.518648453745513</v>
      </c>
    </row>
    <row r="817" spans="1:39">
      <c r="A817">
        <v>244500</v>
      </c>
      <c r="B817" s="7">
        <v>415</v>
      </c>
      <c r="C817">
        <v>6.0346082575672497</v>
      </c>
      <c r="D817">
        <f t="shared" si="48"/>
        <v>12.069216515134499</v>
      </c>
      <c r="E817">
        <v>44.769529775040397</v>
      </c>
      <c r="F817">
        <f t="shared" si="51"/>
        <v>0.53723539694400557</v>
      </c>
      <c r="G817">
        <f t="shared" si="49"/>
        <v>402.92576797536356</v>
      </c>
      <c r="H817">
        <v>55.416292953803897</v>
      </c>
      <c r="AM817">
        <f t="shared" si="50"/>
        <v>74.563021477404959</v>
      </c>
    </row>
    <row r="818" spans="1:39">
      <c r="A818">
        <v>244800</v>
      </c>
      <c r="B818" s="7">
        <v>424</v>
      </c>
      <c r="C818">
        <v>10.4286645347669</v>
      </c>
      <c r="D818">
        <f t="shared" si="48"/>
        <v>20.857329069533801</v>
      </c>
      <c r="E818">
        <v>44.793057274500804</v>
      </c>
      <c r="F818">
        <f t="shared" si="51"/>
        <v>2.3527499460406887E-2</v>
      </c>
      <c r="G818">
        <f t="shared" si="49"/>
        <v>403.13751547050725</v>
      </c>
      <c r="H818">
        <v>54.759556701656997</v>
      </c>
      <c r="AM818">
        <f t="shared" si="50"/>
        <v>74.604836525628315</v>
      </c>
    </row>
    <row r="819" spans="1:39">
      <c r="A819">
        <v>245100</v>
      </c>
      <c r="B819" s="7">
        <v>393</v>
      </c>
      <c r="C819">
        <v>-2.8140156917659702</v>
      </c>
      <c r="D819">
        <f t="shared" si="48"/>
        <v>-5.6280313835319404</v>
      </c>
      <c r="E819">
        <v>44.291518420753398</v>
      </c>
      <c r="F819">
        <f t="shared" si="51"/>
        <v>0.50153885374740526</v>
      </c>
      <c r="G819">
        <f t="shared" si="49"/>
        <v>398.62366578678058</v>
      </c>
      <c r="H819">
        <v>54.510777957952598</v>
      </c>
      <c r="AM819">
        <f t="shared" si="50"/>
        <v>73.7141606667454</v>
      </c>
    </row>
    <row r="820" spans="1:39">
      <c r="A820">
        <v>245400</v>
      </c>
      <c r="B820" s="7">
        <v>400</v>
      </c>
      <c r="C820">
        <v>4.2001675362859903</v>
      </c>
      <c r="D820">
        <f t="shared" si="48"/>
        <v>8.4003350725719805</v>
      </c>
      <c r="E820">
        <v>43.5105379663351</v>
      </c>
      <c r="F820">
        <f t="shared" si="51"/>
        <v>0.78098045441829811</v>
      </c>
      <c r="G820">
        <f t="shared" si="49"/>
        <v>391.59484169701591</v>
      </c>
      <c r="H820">
        <v>54.431701249929297</v>
      </c>
      <c r="AM820">
        <f t="shared" si="50"/>
        <v>72.33015758967089</v>
      </c>
    </row>
    <row r="821" spans="1:39">
      <c r="A821">
        <v>245700</v>
      </c>
      <c r="B821" s="7">
        <v>394</v>
      </c>
      <c r="C821">
        <v>3.0563737930205899</v>
      </c>
      <c r="D821">
        <f t="shared" si="48"/>
        <v>6.1127475860411797</v>
      </c>
      <c r="E821">
        <v>43.098082428453502</v>
      </c>
      <c r="F821">
        <f t="shared" si="51"/>
        <v>0.41245553788159839</v>
      </c>
      <c r="G821">
        <f t="shared" si="49"/>
        <v>387.88274185608151</v>
      </c>
      <c r="H821">
        <v>54.153563422273599</v>
      </c>
      <c r="AM821">
        <f t="shared" si="50"/>
        <v>71.600670091386206</v>
      </c>
    </row>
    <row r="822" spans="1:39">
      <c r="A822">
        <v>246000</v>
      </c>
      <c r="B822" s="7">
        <v>389</v>
      </c>
      <c r="C822">
        <v>2.6218202000119599</v>
      </c>
      <c r="D822">
        <f t="shared" si="48"/>
        <v>5.2436404000239198</v>
      </c>
      <c r="E822">
        <v>42.639103841179697</v>
      </c>
      <c r="F822">
        <f t="shared" si="51"/>
        <v>0.45897858727380481</v>
      </c>
      <c r="G822">
        <f t="shared" si="49"/>
        <v>383.75193457061727</v>
      </c>
      <c r="H822">
        <v>53.934313513914802</v>
      </c>
      <c r="AM822">
        <f t="shared" si="50"/>
        <v>70.790069529226656</v>
      </c>
    </row>
    <row r="823" spans="1:39">
      <c r="A823">
        <v>246300</v>
      </c>
      <c r="B823" s="7">
        <v>391</v>
      </c>
      <c r="C823">
        <v>4.8914465336397104</v>
      </c>
      <c r="D823">
        <f t="shared" si="48"/>
        <v>9.7828930672794208</v>
      </c>
      <c r="E823">
        <v>42.356959344445002</v>
      </c>
      <c r="F823">
        <f t="shared" si="51"/>
        <v>0.28214449673469488</v>
      </c>
      <c r="G823">
        <f t="shared" si="49"/>
        <v>381.212634100005</v>
      </c>
      <c r="H823">
        <v>53.633781894319199</v>
      </c>
      <c r="AM823">
        <f t="shared" si="50"/>
        <v>70.292386588308503</v>
      </c>
    </row>
    <row r="824" spans="1:39">
      <c r="A824">
        <v>246600</v>
      </c>
      <c r="B824" s="7">
        <v>388</v>
      </c>
      <c r="C824">
        <v>4.0284962589894899</v>
      </c>
      <c r="D824">
        <f t="shared" si="48"/>
        <v>8.0569925179789799</v>
      </c>
      <c r="E824">
        <v>42.215405282040798</v>
      </c>
      <c r="F824">
        <f t="shared" si="51"/>
        <v>0.14155406240420376</v>
      </c>
      <c r="G824">
        <f t="shared" si="49"/>
        <v>379.93864753836721</v>
      </c>
      <c r="H824">
        <v>53.289805673061302</v>
      </c>
      <c r="AM824">
        <f t="shared" si="50"/>
        <v>70.04287063130927</v>
      </c>
    </row>
    <row r="825" spans="1:39">
      <c r="A825">
        <v>246900</v>
      </c>
      <c r="B825" s="7">
        <v>389</v>
      </c>
      <c r="C825">
        <v>4.8379124897697601</v>
      </c>
      <c r="D825">
        <f t="shared" si="48"/>
        <v>9.6758249795395201</v>
      </c>
      <c r="E825">
        <v>42.146640939282101</v>
      </c>
      <c r="F825">
        <f t="shared" si="51"/>
        <v>6.8764342758697694E-2</v>
      </c>
      <c r="G825">
        <f t="shared" si="49"/>
        <v>379.31976845353893</v>
      </c>
      <c r="H825">
        <v>52.9418156681228</v>
      </c>
      <c r="AM825">
        <f t="shared" si="50"/>
        <v>69.921702694001894</v>
      </c>
    </row>
    <row r="826" spans="1:39">
      <c r="A826">
        <v>247200</v>
      </c>
      <c r="B826" s="7">
        <v>392</v>
      </c>
      <c r="C826">
        <v>5.79865049932652</v>
      </c>
      <c r="D826">
        <f t="shared" si="48"/>
        <v>11.59730099865304</v>
      </c>
      <c r="E826">
        <v>42.266470550771601</v>
      </c>
      <c r="F826">
        <f t="shared" si="51"/>
        <v>0.11982961148950011</v>
      </c>
      <c r="G826">
        <f t="shared" si="49"/>
        <v>380.39823495694441</v>
      </c>
      <c r="H826">
        <v>52.524264583174897</v>
      </c>
      <c r="AM826">
        <f t="shared" si="50"/>
        <v>70.132869365956466</v>
      </c>
    </row>
    <row r="827" spans="1:39">
      <c r="A827">
        <v>247500</v>
      </c>
      <c r="B827" s="7">
        <v>389</v>
      </c>
      <c r="C827">
        <v>3.76124940891015</v>
      </c>
      <c r="D827">
        <f t="shared" si="48"/>
        <v>7.5224988178203001</v>
      </c>
      <c r="E827">
        <v>42.385900852854299</v>
      </c>
      <c r="F827">
        <f t="shared" si="51"/>
        <v>0.11943030208269789</v>
      </c>
      <c r="G827">
        <f t="shared" si="49"/>
        <v>381.47310767568871</v>
      </c>
      <c r="H827">
        <v>52.1595289453779</v>
      </c>
      <c r="AM827">
        <f t="shared" si="50"/>
        <v>70.34341593178479</v>
      </c>
    </row>
    <row r="828" spans="1:39">
      <c r="A828">
        <v>247800</v>
      </c>
      <c r="B828" s="7">
        <v>388</v>
      </c>
      <c r="C828">
        <v>3.1571270710478299</v>
      </c>
      <c r="D828">
        <f t="shared" si="48"/>
        <v>6.3142541420956597</v>
      </c>
      <c r="E828">
        <v>42.4090346991782</v>
      </c>
      <c r="F828">
        <f t="shared" si="51"/>
        <v>2.3133846323901253E-2</v>
      </c>
      <c r="G828">
        <f t="shared" si="49"/>
        <v>381.68131229260382</v>
      </c>
      <c r="H828">
        <v>51.892473416706402</v>
      </c>
      <c r="AM828">
        <f t="shared" si="50"/>
        <v>70.384208793649734</v>
      </c>
    </row>
    <row r="829" spans="1:39">
      <c r="A829">
        <v>248100</v>
      </c>
      <c r="B829" s="7">
        <v>389</v>
      </c>
      <c r="C829">
        <v>3.4025662421096099</v>
      </c>
      <c r="D829">
        <f t="shared" si="48"/>
        <v>6.8051324842192198</v>
      </c>
      <c r="E829">
        <v>42.465599003809302</v>
      </c>
      <c r="F829">
        <f t="shared" si="51"/>
        <v>5.6564304631102402E-2</v>
      </c>
      <c r="G829">
        <f t="shared" si="49"/>
        <v>382.19039103428372</v>
      </c>
      <c r="H829">
        <v>51.636281533670697</v>
      </c>
      <c r="AM829">
        <f t="shared" si="50"/>
        <v>70.483964140171679</v>
      </c>
    </row>
    <row r="830" spans="1:39">
      <c r="A830">
        <v>248400</v>
      </c>
      <c r="B830" s="7">
        <v>332</v>
      </c>
      <c r="C830">
        <v>-18.638410370734601</v>
      </c>
      <c r="D830">
        <f t="shared" si="48"/>
        <v>-37.276820741469201</v>
      </c>
      <c r="E830">
        <v>41.030387999469198</v>
      </c>
      <c r="F830">
        <f t="shared" si="51"/>
        <v>1.4352110043401041</v>
      </c>
      <c r="G830">
        <f t="shared" si="49"/>
        <v>369.2734919952228</v>
      </c>
      <c r="H830">
        <v>52.306999033072302</v>
      </c>
      <c r="AM830">
        <f t="shared" si="50"/>
        <v>67.95864960535809</v>
      </c>
    </row>
    <row r="831" spans="1:39">
      <c r="A831">
        <v>248700</v>
      </c>
      <c r="B831" s="7">
        <v>316</v>
      </c>
      <c r="C831">
        <v>-14.596978518753099</v>
      </c>
      <c r="D831">
        <f t="shared" si="48"/>
        <v>-29.193957037506198</v>
      </c>
      <c r="E831">
        <v>38.354501589492699</v>
      </c>
      <c r="F831">
        <f t="shared" si="51"/>
        <v>2.6758864099764992</v>
      </c>
      <c r="G831">
        <f t="shared" si="49"/>
        <v>345.19051430543431</v>
      </c>
      <c r="H831">
        <v>53.581196303492</v>
      </c>
      <c r="AM831">
        <f t="shared" si="50"/>
        <v>63.282485865523533</v>
      </c>
    </row>
    <row r="832" spans="1:39">
      <c r="A832">
        <v>249000</v>
      </c>
      <c r="B832" s="7">
        <v>285</v>
      </c>
      <c r="C832">
        <v>-17.092948056819498</v>
      </c>
      <c r="D832">
        <f t="shared" si="48"/>
        <v>-34.185896113638996</v>
      </c>
      <c r="E832">
        <v>35.464795693081498</v>
      </c>
      <c r="F832">
        <f t="shared" si="51"/>
        <v>2.8897058964112006</v>
      </c>
      <c r="G832">
        <f t="shared" si="49"/>
        <v>319.18316123773349</v>
      </c>
      <c r="H832">
        <v>54.8190922163407</v>
      </c>
      <c r="AM832">
        <f t="shared" si="50"/>
        <v>58.279702591206167</v>
      </c>
    </row>
    <row r="833" spans="1:39">
      <c r="A833">
        <v>249300</v>
      </c>
      <c r="B833" s="7">
        <v>161</v>
      </c>
      <c r="C833">
        <v>-52.436652260536903</v>
      </c>
      <c r="D833">
        <f t="shared" si="48"/>
        <v>-104.87330452107381</v>
      </c>
      <c r="E833">
        <v>29.541339966246699</v>
      </c>
      <c r="F833">
        <f t="shared" si="51"/>
        <v>5.9234557268347992</v>
      </c>
      <c r="G833">
        <f t="shared" si="49"/>
        <v>265.87205969622028</v>
      </c>
      <c r="H833">
        <v>57.632064975959103</v>
      </c>
      <c r="AM833">
        <f t="shared" si="50"/>
        <v>48.177431625531753</v>
      </c>
    </row>
    <row r="834" spans="1:39">
      <c r="A834">
        <v>249600</v>
      </c>
      <c r="B834" s="7">
        <v>137</v>
      </c>
      <c r="C834">
        <v>-31.286932446241</v>
      </c>
      <c r="D834">
        <f t="shared" si="48"/>
        <v>-62.573864892482</v>
      </c>
      <c r="E834">
        <v>22.174738698931598</v>
      </c>
      <c r="F834">
        <f t="shared" si="51"/>
        <v>7.3666012673151009</v>
      </c>
      <c r="G834">
        <f t="shared" si="49"/>
        <v>199.57264829038439</v>
      </c>
      <c r="H834">
        <v>60.780726078523401</v>
      </c>
      <c r="AM834">
        <f t="shared" si="50"/>
        <v>35.900234522284315</v>
      </c>
    </row>
    <row r="835" spans="1:39">
      <c r="A835">
        <v>249900</v>
      </c>
      <c r="B835" s="7">
        <v>138</v>
      </c>
      <c r="C835">
        <v>-8.1803815378340001</v>
      </c>
      <c r="D835">
        <f t="shared" ref="D835:D863" si="52">$K$3*C835</f>
        <v>-16.360763075668</v>
      </c>
      <c r="E835">
        <v>17.151117927668398</v>
      </c>
      <c r="F835">
        <f t="shared" si="51"/>
        <v>5.0236207712632002</v>
      </c>
      <c r="G835">
        <f t="shared" ref="G835:G863" si="53">$J$3*E835</f>
        <v>154.36006134901558</v>
      </c>
      <c r="H835">
        <v>62.218992187798499</v>
      </c>
      <c r="AM835">
        <f t="shared" ref="AM835:AM863" si="54">$AF$28*E835^2+$AG$28*E835+$AH$28</f>
        <v>27.709885574275283</v>
      </c>
    </row>
    <row r="836" spans="1:39">
      <c r="A836">
        <v>250200</v>
      </c>
      <c r="B836" s="7">
        <v>137</v>
      </c>
      <c r="C836">
        <v>4.2763349591830098</v>
      </c>
      <c r="D836">
        <f t="shared" si="52"/>
        <v>8.5526699183660195</v>
      </c>
      <c r="E836">
        <v>14.2718773218365</v>
      </c>
      <c r="F836">
        <f t="shared" ref="F836:F863" si="55">ABS(E836-E835)</f>
        <v>2.8792406058318978</v>
      </c>
      <c r="G836">
        <f t="shared" si="53"/>
        <v>128.4468958965285</v>
      </c>
      <c r="H836">
        <v>62.321922562478797</v>
      </c>
      <c r="AM836">
        <f t="shared" si="54"/>
        <v>23.082209062144305</v>
      </c>
    </row>
    <row r="837" spans="1:39">
      <c r="A837">
        <v>250500</v>
      </c>
      <c r="B837" s="7">
        <v>137</v>
      </c>
      <c r="C837">
        <v>11.195432208057699</v>
      </c>
      <c r="D837">
        <f t="shared" si="52"/>
        <v>22.390864416115399</v>
      </c>
      <c r="E837">
        <v>12.7343099545171</v>
      </c>
      <c r="F837">
        <f t="shared" si="55"/>
        <v>1.5375673673194008</v>
      </c>
      <c r="G837">
        <f t="shared" si="53"/>
        <v>114.6087895906539</v>
      </c>
      <c r="H837">
        <v>61.692909727541704</v>
      </c>
      <c r="AM837">
        <f t="shared" si="54"/>
        <v>20.630805359400835</v>
      </c>
    </row>
    <row r="838" spans="1:39">
      <c r="A838">
        <v>250800</v>
      </c>
      <c r="B838" s="7">
        <v>266</v>
      </c>
      <c r="C838">
        <v>61.856463826388001</v>
      </c>
      <c r="D838">
        <f t="shared" si="52"/>
        <v>123.712927652776</v>
      </c>
      <c r="E838">
        <v>15.809513329446601</v>
      </c>
      <c r="F838">
        <f t="shared" si="55"/>
        <v>3.0752033749295009</v>
      </c>
      <c r="G838">
        <f t="shared" si="53"/>
        <v>142.28561996501941</v>
      </c>
      <c r="H838">
        <v>58.628563045858598</v>
      </c>
      <c r="AM838">
        <f t="shared" si="54"/>
        <v>25.547550731503414</v>
      </c>
    </row>
    <row r="839" spans="1:39">
      <c r="A839">
        <v>251100</v>
      </c>
      <c r="B839" s="7">
        <v>328</v>
      </c>
      <c r="C839">
        <v>61.264551800631203</v>
      </c>
      <c r="D839">
        <f t="shared" si="52"/>
        <v>122.52910360126241</v>
      </c>
      <c r="E839">
        <v>22.8298573849973</v>
      </c>
      <c r="F839">
        <f t="shared" si="55"/>
        <v>7.0203440555506997</v>
      </c>
      <c r="G839">
        <f t="shared" si="53"/>
        <v>205.4687164649757</v>
      </c>
      <c r="H839">
        <v>53.787640888515298</v>
      </c>
      <c r="AM839">
        <f t="shared" si="54"/>
        <v>36.979198647229133</v>
      </c>
    </row>
    <row r="840" spans="1:39">
      <c r="A840">
        <v>251400</v>
      </c>
      <c r="B840" s="7">
        <v>362</v>
      </c>
      <c r="C840">
        <v>47.504243368513102</v>
      </c>
      <c r="D840">
        <f t="shared" si="52"/>
        <v>95.008486737026203</v>
      </c>
      <c r="E840">
        <v>29.665414908700999</v>
      </c>
      <c r="F840">
        <f t="shared" si="55"/>
        <v>6.8355575237036987</v>
      </c>
      <c r="G840">
        <f t="shared" si="53"/>
        <v>266.98873417830902</v>
      </c>
      <c r="H840">
        <v>49.564724174385397</v>
      </c>
      <c r="AM840">
        <f t="shared" si="54"/>
        <v>48.386933278879695</v>
      </c>
    </row>
    <row r="841" spans="1:39">
      <c r="A841">
        <v>251700</v>
      </c>
      <c r="B841" s="7">
        <v>348</v>
      </c>
      <c r="C841">
        <v>19.695973233867601</v>
      </c>
      <c r="D841">
        <f t="shared" si="52"/>
        <v>39.391946467735202</v>
      </c>
      <c r="E841">
        <v>34.289481480214398</v>
      </c>
      <c r="F841">
        <f t="shared" si="55"/>
        <v>4.6240665715133993</v>
      </c>
      <c r="G841">
        <f t="shared" si="53"/>
        <v>308.60533332192961</v>
      </c>
      <c r="H841">
        <v>47.037108510318198</v>
      </c>
      <c r="AM841">
        <f t="shared" si="54"/>
        <v>56.258920236249047</v>
      </c>
    </row>
    <row r="842" spans="1:39">
      <c r="A842">
        <v>252000</v>
      </c>
      <c r="B842" s="7">
        <v>347</v>
      </c>
      <c r="C842">
        <v>8.1219837679826803</v>
      </c>
      <c r="D842">
        <f t="shared" si="52"/>
        <v>16.243967535965361</v>
      </c>
      <c r="E842">
        <v>36.750306979098902</v>
      </c>
      <c r="F842">
        <f t="shared" si="55"/>
        <v>2.4608254988845033</v>
      </c>
      <c r="G842">
        <f t="shared" si="53"/>
        <v>330.75276281189014</v>
      </c>
      <c r="H842">
        <v>45.994172719339403</v>
      </c>
      <c r="AM842">
        <f t="shared" si="54"/>
        <v>60.499204189059185</v>
      </c>
    </row>
    <row r="843" spans="1:39">
      <c r="A843">
        <v>252300</v>
      </c>
      <c r="B843" s="7">
        <v>351</v>
      </c>
      <c r="C843">
        <v>3.1054389727843401</v>
      </c>
      <c r="D843">
        <f t="shared" si="52"/>
        <v>6.2108779455686802</v>
      </c>
      <c r="E843">
        <v>38.3094988074754</v>
      </c>
      <c r="F843">
        <f t="shared" si="55"/>
        <v>1.5591918283764983</v>
      </c>
      <c r="G843">
        <f t="shared" si="53"/>
        <v>344.78548926727859</v>
      </c>
      <c r="H843">
        <v>45.575076707281603</v>
      </c>
      <c r="AM843">
        <f t="shared" si="54"/>
        <v>63.204200720916383</v>
      </c>
    </row>
    <row r="844" spans="1:39">
      <c r="A844">
        <v>252600</v>
      </c>
      <c r="B844" s="7">
        <v>354</v>
      </c>
      <c r="C844">
        <v>-0.25150899798058401</v>
      </c>
      <c r="D844">
        <f t="shared" si="52"/>
        <v>-0.50301799596116803</v>
      </c>
      <c r="E844">
        <v>39.388798021594397</v>
      </c>
      <c r="F844">
        <f t="shared" si="55"/>
        <v>1.079299214118997</v>
      </c>
      <c r="G844">
        <f t="shared" si="53"/>
        <v>354.4991821943496</v>
      </c>
      <c r="H844">
        <v>45.4763398197246</v>
      </c>
      <c r="AM844">
        <f t="shared" si="54"/>
        <v>65.084973624789228</v>
      </c>
    </row>
    <row r="845" spans="1:39">
      <c r="A845">
        <v>252900</v>
      </c>
      <c r="B845" s="7">
        <v>364</v>
      </c>
      <c r="C845">
        <v>0.51982503066278896</v>
      </c>
      <c r="D845">
        <f t="shared" si="52"/>
        <v>1.0396500613255779</v>
      </c>
      <c r="E845">
        <v>40.328467835428803</v>
      </c>
      <c r="F845">
        <f t="shared" si="55"/>
        <v>0.9396698138344064</v>
      </c>
      <c r="G845">
        <f t="shared" si="53"/>
        <v>362.95621051885922</v>
      </c>
      <c r="H845">
        <v>45.4631615309493</v>
      </c>
      <c r="AM845">
        <f t="shared" si="54"/>
        <v>66.727978353743211</v>
      </c>
    </row>
    <row r="846" spans="1:39">
      <c r="A846">
        <v>253200</v>
      </c>
      <c r="B846" s="7">
        <v>296</v>
      </c>
      <c r="C846">
        <v>-28.599375987146299</v>
      </c>
      <c r="D846">
        <f t="shared" si="52"/>
        <v>-57.198751974292598</v>
      </c>
      <c r="E846">
        <v>39.243988615788503</v>
      </c>
      <c r="F846">
        <f t="shared" si="55"/>
        <v>1.0844792196403006</v>
      </c>
      <c r="G846">
        <f t="shared" si="53"/>
        <v>353.19589754209653</v>
      </c>
      <c r="H846">
        <v>46.658775205694603</v>
      </c>
      <c r="AM846">
        <f t="shared" si="54"/>
        <v>64.832234870929881</v>
      </c>
    </row>
    <row r="847" spans="1:39">
      <c r="A847">
        <v>253500</v>
      </c>
      <c r="B847" s="7">
        <v>222</v>
      </c>
      <c r="C847">
        <v>-45.779115681468603</v>
      </c>
      <c r="D847">
        <f t="shared" si="52"/>
        <v>-91.558231362937207</v>
      </c>
      <c r="E847">
        <v>34.839547613012002</v>
      </c>
      <c r="F847">
        <f t="shared" si="55"/>
        <v>4.4044410027765011</v>
      </c>
      <c r="G847">
        <f t="shared" si="53"/>
        <v>313.55592851710799</v>
      </c>
      <c r="H847">
        <v>49.597393700757998</v>
      </c>
      <c r="AM847">
        <f t="shared" si="54"/>
        <v>57.203673375730411</v>
      </c>
    </row>
    <row r="848" spans="1:39">
      <c r="A848">
        <v>253800</v>
      </c>
      <c r="B848" s="7">
        <v>173</v>
      </c>
      <c r="C848">
        <v>-43.244413375112202</v>
      </c>
      <c r="D848">
        <f t="shared" si="52"/>
        <v>-86.488826750224405</v>
      </c>
      <c r="E848">
        <v>28.831890118491</v>
      </c>
      <c r="F848">
        <f t="shared" si="55"/>
        <v>6.007657494521002</v>
      </c>
      <c r="G848">
        <f t="shared" si="53"/>
        <v>259.48701106641897</v>
      </c>
      <c r="H848">
        <v>53.024595904554801</v>
      </c>
      <c r="AM848">
        <f t="shared" si="54"/>
        <v>46.981248567283728</v>
      </c>
    </row>
    <row r="849" spans="1:48">
      <c r="A849">
        <v>254100</v>
      </c>
      <c r="B849" s="7">
        <v>121</v>
      </c>
      <c r="C849">
        <v>-40.160958368477601</v>
      </c>
      <c r="D849">
        <f t="shared" si="52"/>
        <v>-80.321916736955203</v>
      </c>
      <c r="E849">
        <v>22.3689812887202</v>
      </c>
      <c r="F849">
        <f t="shared" si="55"/>
        <v>6.4629088297708002</v>
      </c>
      <c r="G849">
        <f t="shared" si="53"/>
        <v>201.32083159848179</v>
      </c>
      <c r="H849">
        <v>56.231812918697699</v>
      </c>
      <c r="AM849">
        <f t="shared" si="54"/>
        <v>36.219885414979828</v>
      </c>
    </row>
    <row r="850" spans="1:48">
      <c r="A850">
        <v>254400</v>
      </c>
      <c r="B850" s="7">
        <v>133</v>
      </c>
      <c r="C850">
        <v>-12.0502164682888</v>
      </c>
      <c r="D850">
        <f t="shared" si="52"/>
        <v>-24.100432936577601</v>
      </c>
      <c r="E850">
        <v>17.455514662389898</v>
      </c>
      <c r="F850">
        <f t="shared" si="55"/>
        <v>4.9134666263303011</v>
      </c>
      <c r="G850">
        <f t="shared" si="53"/>
        <v>157.09963196150909</v>
      </c>
      <c r="H850">
        <v>58.1429256524412</v>
      </c>
      <c r="AM850">
        <f t="shared" si="54"/>
        <v>28.201963109380308</v>
      </c>
    </row>
    <row r="851" spans="1:48">
      <c r="A851">
        <v>254700</v>
      </c>
      <c r="B851" s="7">
        <v>139</v>
      </c>
      <c r="C851">
        <v>1.8785203641062</v>
      </c>
      <c r="D851">
        <f t="shared" si="52"/>
        <v>3.7570407282124001</v>
      </c>
      <c r="E851">
        <v>15.026937014306499</v>
      </c>
      <c r="F851">
        <f t="shared" si="55"/>
        <v>2.4285776480833992</v>
      </c>
      <c r="G851">
        <f t="shared" si="53"/>
        <v>135.24243312875851</v>
      </c>
      <c r="H851">
        <v>58.483333928831797</v>
      </c>
      <c r="AM851">
        <f t="shared" si="54"/>
        <v>24.29109269879817</v>
      </c>
    </row>
    <row r="852" spans="1:48">
      <c r="A852">
        <v>255000</v>
      </c>
      <c r="B852" s="7">
        <v>147</v>
      </c>
      <c r="C852">
        <v>10.103628160608</v>
      </c>
      <c r="D852">
        <f t="shared" si="52"/>
        <v>20.207256321216001</v>
      </c>
      <c r="E852">
        <v>14.088029918436799</v>
      </c>
      <c r="F852">
        <f t="shared" si="55"/>
        <v>0.93890709586970011</v>
      </c>
      <c r="G852">
        <f t="shared" si="53"/>
        <v>126.7922692659312</v>
      </c>
      <c r="H852">
        <v>57.9846682778469</v>
      </c>
      <c r="AM852">
        <f t="shared" si="54"/>
        <v>22.788366128381764</v>
      </c>
    </row>
    <row r="853" spans="1:48">
      <c r="A853">
        <v>255300</v>
      </c>
      <c r="B853" s="7">
        <v>134</v>
      </c>
      <c r="C853">
        <v>6.2476651864089598</v>
      </c>
      <c r="D853">
        <f t="shared" si="52"/>
        <v>12.49533037281792</v>
      </c>
      <c r="E853">
        <v>13.500477729953801</v>
      </c>
      <c r="F853">
        <f t="shared" si="55"/>
        <v>0.58755218848299862</v>
      </c>
      <c r="G853">
        <f t="shared" si="53"/>
        <v>121.50429956958421</v>
      </c>
      <c r="H853">
        <v>57.363486875980101</v>
      </c>
      <c r="AM853">
        <f t="shared" si="54"/>
        <v>21.850608135546008</v>
      </c>
    </row>
    <row r="854" spans="1:48">
      <c r="A854">
        <v>255600</v>
      </c>
      <c r="B854" s="7">
        <v>178</v>
      </c>
      <c r="C854">
        <v>24.830137352592601</v>
      </c>
      <c r="D854">
        <f t="shared" si="52"/>
        <v>49.660274705185202</v>
      </c>
      <c r="E854">
        <v>14.2598945342354</v>
      </c>
      <c r="F854">
        <f t="shared" si="55"/>
        <v>0.75941680428159941</v>
      </c>
      <c r="G854">
        <f t="shared" si="53"/>
        <v>128.3390508081186</v>
      </c>
      <c r="H854">
        <v>56.077417973804501</v>
      </c>
      <c r="AM854">
        <f t="shared" si="54"/>
        <v>23.063050974184037</v>
      </c>
    </row>
    <row r="855" spans="1:48">
      <c r="A855">
        <v>255900</v>
      </c>
      <c r="B855" s="7">
        <v>263</v>
      </c>
      <c r="C855">
        <v>48.670457378774998</v>
      </c>
      <c r="D855">
        <f t="shared" si="52"/>
        <v>97.340914757549996</v>
      </c>
      <c r="E855">
        <v>18.406394860991199</v>
      </c>
      <c r="F855">
        <f t="shared" si="55"/>
        <v>4.1465003267557989</v>
      </c>
      <c r="G855">
        <f t="shared" si="53"/>
        <v>165.6575537489208</v>
      </c>
      <c r="H855">
        <v>53.1020012245244</v>
      </c>
      <c r="AM855">
        <f t="shared" si="54"/>
        <v>29.742614805411066</v>
      </c>
    </row>
    <row r="856" spans="1:48">
      <c r="A856">
        <v>256200</v>
      </c>
      <c r="B856" s="7">
        <v>166</v>
      </c>
      <c r="C856">
        <v>-8.3988526184686094</v>
      </c>
      <c r="D856">
        <f t="shared" si="52"/>
        <v>-16.797705236937219</v>
      </c>
      <c r="E856">
        <v>20.3108164244668</v>
      </c>
      <c r="F856">
        <f t="shared" si="55"/>
        <v>1.9044215634756014</v>
      </c>
      <c r="G856">
        <f t="shared" si="53"/>
        <v>182.7973478202012</v>
      </c>
      <c r="H856">
        <v>51.7495784633401</v>
      </c>
      <c r="AM856">
        <f t="shared" si="54"/>
        <v>32.844132358460861</v>
      </c>
    </row>
    <row r="857" spans="1:48">
      <c r="A857">
        <v>256500</v>
      </c>
      <c r="B857" s="7">
        <v>147</v>
      </c>
      <c r="C857">
        <v>-10.171743781850999</v>
      </c>
      <c r="D857">
        <f t="shared" si="52"/>
        <v>-20.343487563701999</v>
      </c>
      <c r="E857">
        <v>18.5936413383101</v>
      </c>
      <c r="F857">
        <f t="shared" si="55"/>
        <v>1.7171750861567006</v>
      </c>
      <c r="G857">
        <f t="shared" si="53"/>
        <v>167.34277204479091</v>
      </c>
      <c r="H857">
        <v>52.477811577740397</v>
      </c>
      <c r="AM857">
        <f t="shared" si="54"/>
        <v>30.046621794489333</v>
      </c>
    </row>
    <row r="858" spans="1:48">
      <c r="A858">
        <v>256800</v>
      </c>
      <c r="B858" s="7">
        <v>115</v>
      </c>
      <c r="C858">
        <v>-15.357554508850701</v>
      </c>
      <c r="D858">
        <f t="shared" si="52"/>
        <v>-30.715109017701401</v>
      </c>
      <c r="E858">
        <v>16.190512969560299</v>
      </c>
      <c r="F858">
        <f t="shared" si="55"/>
        <v>2.4031283687498011</v>
      </c>
      <c r="G858">
        <f t="shared" si="53"/>
        <v>145.71461672604269</v>
      </c>
      <c r="H858">
        <v>53.488809831636999</v>
      </c>
      <c r="AM858">
        <f t="shared" si="54"/>
        <v>26.160557601929771</v>
      </c>
    </row>
    <row r="859" spans="1:48">
      <c r="A859">
        <v>257100</v>
      </c>
      <c r="B859" s="7">
        <v>103</v>
      </c>
      <c r="C859">
        <v>-9.8694781963212499</v>
      </c>
      <c r="D859">
        <f t="shared" si="52"/>
        <v>-19.7389563926425</v>
      </c>
      <c r="E859" s="17">
        <v>13.6376182118409</v>
      </c>
      <c r="F859">
        <f t="shared" si="55"/>
        <v>2.5528947577193986</v>
      </c>
      <c r="G859">
        <f t="shared" si="53"/>
        <v>122.7385639065681</v>
      </c>
      <c r="H859">
        <v>54.446281991134803</v>
      </c>
      <c r="AM859">
        <f t="shared" si="54"/>
        <v>22.06930946567628</v>
      </c>
    </row>
    <row r="860" spans="1:48">
      <c r="A860">
        <v>257400</v>
      </c>
      <c r="B860" s="7">
        <v>56</v>
      </c>
      <c r="C860">
        <v>-19.198877065006801</v>
      </c>
      <c r="D860">
        <f t="shared" si="52"/>
        <v>-38.397754130013602</v>
      </c>
      <c r="E860" s="17">
        <v>10.4886186996725</v>
      </c>
      <c r="F860">
        <f t="shared" si="55"/>
        <v>3.1489995121684</v>
      </c>
      <c r="G860">
        <f t="shared" si="53"/>
        <v>94.397568297052501</v>
      </c>
      <c r="H860">
        <v>55.610260723118003</v>
      </c>
      <c r="AM860">
        <f t="shared" si="54"/>
        <v>17.075258559466487</v>
      </c>
    </row>
    <row r="861" spans="1:48">
      <c r="A861">
        <v>257700</v>
      </c>
      <c r="B861" s="7">
        <v>14</v>
      </c>
      <c r="C861">
        <v>-21.218863957015301</v>
      </c>
      <c r="D861">
        <f t="shared" si="52"/>
        <v>-42.437727914030603</v>
      </c>
      <c r="E861" s="17">
        <v>6.2708473214021003</v>
      </c>
      <c r="F861">
        <f t="shared" si="55"/>
        <v>4.2177713782703998</v>
      </c>
      <c r="G861">
        <f t="shared" si="53"/>
        <v>56.437625892618904</v>
      </c>
      <c r="H861">
        <v>57.184003065192002</v>
      </c>
      <c r="AM861">
        <f t="shared" si="54"/>
        <v>10.477092062651684</v>
      </c>
    </row>
    <row r="862" spans="1:48">
      <c r="A862">
        <v>258000</v>
      </c>
      <c r="B862" s="7">
        <v>0</v>
      </c>
      <c r="C862">
        <v>-10.613299077656601</v>
      </c>
      <c r="D862">
        <f t="shared" si="52"/>
        <v>-21.226598155313201</v>
      </c>
      <c r="E862" s="17">
        <v>2.3585125184685798</v>
      </c>
      <c r="F862">
        <f t="shared" si="55"/>
        <v>3.9123348029335205</v>
      </c>
      <c r="G862">
        <f t="shared" si="53"/>
        <v>21.226612666217218</v>
      </c>
      <c r="H862">
        <v>58.378622899961499</v>
      </c>
      <c r="AM862">
        <f t="shared" si="54"/>
        <v>4.4497631877461075</v>
      </c>
    </row>
    <row r="863" spans="1:48" s="12" customFormat="1">
      <c r="A863" s="12">
        <v>258300</v>
      </c>
      <c r="B863" s="8">
        <v>0</v>
      </c>
      <c r="C863" s="12">
        <v>-2.1492010395127501</v>
      </c>
      <c r="D863" s="12">
        <f t="shared" si="52"/>
        <v>-4.2984020790255002</v>
      </c>
      <c r="E863" s="22">
        <v>0.64143016311377699</v>
      </c>
      <c r="F863">
        <f t="shared" si="55"/>
        <v>1.7170823553548029</v>
      </c>
      <c r="G863" s="12">
        <f t="shared" si="53"/>
        <v>5.7728714680239932</v>
      </c>
      <c r="H863" s="12">
        <v>58.797651375448602</v>
      </c>
      <c r="AM863" s="12">
        <f t="shared" si="54"/>
        <v>1.832700838544508</v>
      </c>
      <c r="AR863"/>
      <c r="AS863"/>
      <c r="AT863"/>
      <c r="AU863"/>
      <c r="AV863"/>
    </row>
    <row r="864" spans="1:48">
      <c r="E864" s="10" t="s">
        <v>35</v>
      </c>
      <c r="F864" s="11">
        <f>SUM(F2:F863)</f>
        <v>435.38497904593333</v>
      </c>
      <c r="AL864" t="s">
        <v>28</v>
      </c>
      <c r="AM864" s="13">
        <f>SUM(AM2:AM863)</f>
        <v>99616.179580432145</v>
      </c>
    </row>
    <row r="867" spans="1:11">
      <c r="A867" s="221" t="s">
        <v>36</v>
      </c>
      <c r="B867" s="221"/>
    </row>
    <row r="868" spans="1:11">
      <c r="A868" t="s">
        <v>37</v>
      </c>
      <c r="B868">
        <v>0.41849999999999998</v>
      </c>
      <c r="C868" t="s">
        <v>38</v>
      </c>
    </row>
    <row r="869" spans="1:11">
      <c r="A869" t="s">
        <v>39</v>
      </c>
      <c r="B869">
        <f>F864</f>
        <v>435.38497904593333</v>
      </c>
      <c r="C869" t="s">
        <v>40</v>
      </c>
      <c r="D869" s="19" t="s">
        <v>957</v>
      </c>
      <c r="E869" s="19"/>
      <c r="F869" s="19"/>
      <c r="G869" s="19"/>
      <c r="H869" s="19"/>
      <c r="I869" s="19"/>
      <c r="J869" s="19"/>
    </row>
    <row r="870" spans="1:11">
      <c r="A870" t="s">
        <v>41</v>
      </c>
      <c r="B870" s="11">
        <f>B869*B868</f>
        <v>182.2086137307231</v>
      </c>
      <c r="C870" t="s">
        <v>42</v>
      </c>
      <c r="D870" s="19" t="s">
        <v>512</v>
      </c>
      <c r="E870" s="19"/>
      <c r="F870" s="19"/>
      <c r="G870" s="19"/>
      <c r="H870" s="19"/>
      <c r="I870" s="19"/>
      <c r="J870" s="19"/>
    </row>
    <row r="872" spans="1:11">
      <c r="A872" s="221" t="s">
        <v>43</v>
      </c>
      <c r="B872" s="221"/>
    </row>
    <row r="873" spans="1:11">
      <c r="A873" t="s">
        <v>44</v>
      </c>
      <c r="B873">
        <v>1</v>
      </c>
      <c r="C873" t="s">
        <v>44</v>
      </c>
      <c r="D873" t="s">
        <v>47</v>
      </c>
    </row>
    <row r="874" spans="1:11">
      <c r="A874" t="s">
        <v>45</v>
      </c>
      <c r="B874">
        <v>23.91</v>
      </c>
      <c r="C874" t="s">
        <v>60</v>
      </c>
    </row>
    <row r="875" spans="1:11">
      <c r="A875" t="s">
        <v>46</v>
      </c>
      <c r="B875" s="11">
        <f>B874*B873</f>
        <v>23.91</v>
      </c>
      <c r="C875" t="s">
        <v>42</v>
      </c>
    </row>
    <row r="877" spans="1:11">
      <c r="A877" s="221" t="s">
        <v>48</v>
      </c>
      <c r="B877" s="221"/>
      <c r="C877" s="12" t="s">
        <v>49</v>
      </c>
    </row>
    <row r="878" spans="1:11">
      <c r="A878" t="s">
        <v>37</v>
      </c>
      <c r="B878">
        <v>10.17</v>
      </c>
      <c r="C878" t="s">
        <v>52</v>
      </c>
    </row>
    <row r="879" spans="1:11">
      <c r="A879" t="s">
        <v>53</v>
      </c>
      <c r="B879">
        <f>(60+20)/60</f>
        <v>1.3333333333333333</v>
      </c>
      <c r="C879" t="s">
        <v>59</v>
      </c>
      <c r="D879" t="s">
        <v>76</v>
      </c>
      <c r="E879" s="17" t="s">
        <v>61</v>
      </c>
      <c r="F879" s="17"/>
      <c r="G879" s="17"/>
      <c r="H879" s="17"/>
      <c r="I879" s="17"/>
      <c r="J879" s="17"/>
      <c r="K879" s="17"/>
    </row>
    <row r="880" spans="1:11" ht="17.25">
      <c r="A880" t="s">
        <v>54</v>
      </c>
      <c r="B880">
        <f>B879*B878</f>
        <v>13.559999999999999</v>
      </c>
      <c r="C880" t="s">
        <v>42</v>
      </c>
      <c r="E880" s="16" t="s">
        <v>62</v>
      </c>
      <c r="F880" s="16"/>
      <c r="G880" s="16"/>
      <c r="H880" s="16"/>
      <c r="I880" s="16"/>
      <c r="J880" s="16"/>
      <c r="K880" s="16"/>
    </row>
    <row r="881" spans="1:21" ht="17.25">
      <c r="E881" s="16" t="s">
        <v>63</v>
      </c>
      <c r="F881" s="16"/>
      <c r="G881" s="16"/>
      <c r="H881" s="16"/>
      <c r="I881" s="16"/>
      <c r="J881" s="16"/>
      <c r="K881" s="16"/>
    </row>
    <row r="882" spans="1:21" ht="17.25">
      <c r="A882" s="221" t="s">
        <v>50</v>
      </c>
      <c r="B882" s="221"/>
      <c r="C882" s="12" t="s">
        <v>51</v>
      </c>
      <c r="E882" s="16" t="s">
        <v>64</v>
      </c>
      <c r="F882" s="16"/>
      <c r="G882" s="16"/>
      <c r="H882" s="16"/>
      <c r="I882" s="16"/>
      <c r="J882" s="16"/>
      <c r="K882" s="16"/>
    </row>
    <row r="883" spans="1:21">
      <c r="A883" t="s">
        <v>37</v>
      </c>
      <c r="B883">
        <v>11.74</v>
      </c>
      <c r="C883" t="s">
        <v>52</v>
      </c>
    </row>
    <row r="884" spans="1:21" ht="17.25">
      <c r="A884" t="s">
        <v>55</v>
      </c>
      <c r="B884">
        <v>0</v>
      </c>
      <c r="C884" t="s">
        <v>59</v>
      </c>
      <c r="E884" s="16" t="s">
        <v>65</v>
      </c>
      <c r="F884" s="16"/>
      <c r="G884" s="16"/>
      <c r="H884" s="16"/>
      <c r="I884" s="16"/>
      <c r="J884" s="16"/>
      <c r="K884" s="16"/>
      <c r="L884" t="s">
        <v>73</v>
      </c>
    </row>
    <row r="885" spans="1:21">
      <c r="A885" t="s">
        <v>56</v>
      </c>
      <c r="B885">
        <f>B884*B883</f>
        <v>0</v>
      </c>
      <c r="C885" t="s">
        <v>42</v>
      </c>
    </row>
    <row r="887" spans="1:21">
      <c r="A887" s="222"/>
      <c r="B887" s="222"/>
      <c r="C887" s="21"/>
      <c r="D887" s="21"/>
      <c r="E887" s="21"/>
      <c r="F887" s="21"/>
      <c r="G887" s="21"/>
      <c r="H887" s="21"/>
      <c r="I887" s="21"/>
      <c r="J887" s="21"/>
      <c r="K887" s="21"/>
      <c r="L887" s="21"/>
      <c r="M887" s="21"/>
      <c r="N887" s="21"/>
      <c r="O887" s="21"/>
      <c r="P887" s="21"/>
      <c r="Q887" s="21"/>
      <c r="R887" s="21"/>
      <c r="S887" s="21"/>
      <c r="T887" s="21"/>
      <c r="U887" s="21"/>
    </row>
    <row r="888" spans="1:21">
      <c r="A888" s="21"/>
      <c r="B888" s="21"/>
      <c r="C888" s="21"/>
      <c r="D888" s="21"/>
      <c r="E888" s="21"/>
      <c r="F888" s="21"/>
      <c r="G888" s="21"/>
      <c r="H888" s="21"/>
      <c r="I888" s="21"/>
      <c r="J888" s="21"/>
      <c r="K888" s="21"/>
      <c r="L888" s="21"/>
      <c r="M888" s="21"/>
      <c r="N888" s="21"/>
      <c r="O888" s="21"/>
      <c r="P888" s="21"/>
      <c r="Q888" s="21"/>
      <c r="R888" s="21"/>
      <c r="S888" s="21"/>
      <c r="T888" s="21"/>
      <c r="U888" s="21"/>
    </row>
    <row r="889" spans="1:21">
      <c r="A889" s="21"/>
      <c r="B889" s="21"/>
      <c r="C889" s="21"/>
      <c r="D889" s="21"/>
      <c r="L889" s="21"/>
      <c r="M889" s="21"/>
      <c r="N889" s="21"/>
      <c r="O889" s="21"/>
      <c r="P889" s="21"/>
      <c r="Q889" s="21"/>
      <c r="R889" s="21"/>
      <c r="S889" s="21"/>
      <c r="T889" s="21"/>
      <c r="U889" s="21"/>
    </row>
    <row r="890" spans="1:21">
      <c r="A890" s="21"/>
      <c r="B890" s="21"/>
      <c r="C890" s="21"/>
      <c r="D890" s="21"/>
      <c r="E890" s="21"/>
      <c r="F890" s="21"/>
      <c r="G890" s="21"/>
      <c r="H890" s="21"/>
      <c r="I890" s="21"/>
      <c r="J890" s="21"/>
      <c r="K890" s="21"/>
      <c r="L890" s="21"/>
      <c r="M890" s="21"/>
      <c r="N890" s="21"/>
      <c r="O890" s="21"/>
      <c r="P890" s="21"/>
      <c r="Q890" s="21"/>
      <c r="R890" s="21"/>
      <c r="S890" s="21"/>
      <c r="T890" s="21"/>
      <c r="U890" s="21"/>
    </row>
    <row r="892" spans="1:21">
      <c r="A892" s="11" t="s">
        <v>66</v>
      </c>
    </row>
    <row r="893" spans="1:21">
      <c r="A893" t="s">
        <v>67</v>
      </c>
      <c r="B893" t="s">
        <v>74</v>
      </c>
    </row>
    <row r="894" spans="1:21">
      <c r="A894" t="s">
        <v>68</v>
      </c>
      <c r="B894" t="s">
        <v>72</v>
      </c>
    </row>
    <row r="895" spans="1:21">
      <c r="A895" t="s">
        <v>69</v>
      </c>
      <c r="B895" t="s">
        <v>71</v>
      </c>
    </row>
    <row r="896" spans="1:21">
      <c r="A896" t="s">
        <v>70</v>
      </c>
      <c r="B896" t="s">
        <v>75</v>
      </c>
    </row>
    <row r="900" spans="1:4">
      <c r="A900" s="1" t="s">
        <v>57</v>
      </c>
      <c r="B900" s="1">
        <f>B890+B885+B880+B875+B870</f>
        <v>219.6786137307231</v>
      </c>
      <c r="C900" s="1" t="s">
        <v>58</v>
      </c>
      <c r="D900" s="19"/>
    </row>
    <row r="901" spans="1:4">
      <c r="B901" s="3"/>
    </row>
    <row r="902" spans="1:4">
      <c r="B902" s="3"/>
    </row>
    <row r="903" spans="1:4">
      <c r="B903" s="3"/>
    </row>
    <row r="904" spans="1:4">
      <c r="B904" s="3"/>
    </row>
    <row r="905" spans="1:4">
      <c r="B905" s="3"/>
    </row>
    <row r="906" spans="1:4">
      <c r="B906" s="3"/>
    </row>
    <row r="907" spans="1:4">
      <c r="B907" s="3"/>
    </row>
    <row r="908" spans="1:4">
      <c r="B908" s="3"/>
    </row>
    <row r="909" spans="1:4">
      <c r="B909" s="3"/>
    </row>
    <row r="910" spans="1:4">
      <c r="B910" s="3"/>
    </row>
    <row r="911" spans="1:4">
      <c r="B911" s="3"/>
    </row>
    <row r="912" spans="1:4">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row r="1001" spans="2:2">
      <c r="B1001" s="3"/>
    </row>
    <row r="1002" spans="2:2">
      <c r="B1002" s="3"/>
    </row>
    <row r="1003" spans="2:2">
      <c r="B1003" s="3"/>
    </row>
    <row r="1004" spans="2:2">
      <c r="B1004" s="3"/>
    </row>
    <row r="1005" spans="2:2">
      <c r="B1005" s="3"/>
    </row>
    <row r="1006" spans="2:2">
      <c r="B1006" s="3"/>
    </row>
    <row r="1007" spans="2:2">
      <c r="B1007" s="3"/>
    </row>
    <row r="1008" spans="2:2">
      <c r="B1008" s="3"/>
    </row>
    <row r="1009" spans="2:2">
      <c r="B1009" s="3"/>
    </row>
    <row r="1010" spans="2:2">
      <c r="B1010" s="3"/>
    </row>
    <row r="1011" spans="2:2">
      <c r="B1011" s="3"/>
    </row>
    <row r="1012" spans="2:2">
      <c r="B1012" s="3"/>
    </row>
    <row r="1013" spans="2:2">
      <c r="B1013" s="3"/>
    </row>
    <row r="1014" spans="2:2">
      <c r="B1014" s="3"/>
    </row>
    <row r="1015" spans="2:2">
      <c r="B1015" s="3"/>
    </row>
    <row r="1016" spans="2:2">
      <c r="B1016" s="3"/>
    </row>
    <row r="1017" spans="2:2">
      <c r="B1017" s="3"/>
    </row>
    <row r="1018" spans="2:2">
      <c r="B1018" s="3"/>
    </row>
    <row r="1019" spans="2:2">
      <c r="B1019" s="3"/>
    </row>
    <row r="1020" spans="2:2">
      <c r="B1020" s="3"/>
    </row>
    <row r="1021" spans="2:2">
      <c r="B1021" s="3"/>
    </row>
    <row r="1022" spans="2:2">
      <c r="B1022" s="3"/>
    </row>
    <row r="1023" spans="2:2">
      <c r="B1023" s="3"/>
    </row>
    <row r="1024" spans="2:2">
      <c r="B1024" s="3"/>
    </row>
    <row r="1025" spans="2:2">
      <c r="B1025" s="3"/>
    </row>
    <row r="1026" spans="2:2">
      <c r="B1026" s="3"/>
    </row>
    <row r="1027" spans="2:2">
      <c r="B1027" s="3"/>
    </row>
    <row r="1028" spans="2:2">
      <c r="B1028" s="3"/>
    </row>
    <row r="1029" spans="2:2">
      <c r="B1029" s="3"/>
    </row>
    <row r="1030" spans="2:2">
      <c r="B1030" s="3"/>
    </row>
    <row r="1031" spans="2:2">
      <c r="B1031" s="3"/>
    </row>
    <row r="1032" spans="2:2">
      <c r="B1032" s="3"/>
    </row>
    <row r="1033" spans="2:2">
      <c r="B1033" s="3"/>
    </row>
    <row r="1034" spans="2:2">
      <c r="B1034" s="3"/>
    </row>
    <row r="1035" spans="2:2">
      <c r="B1035" s="3"/>
    </row>
    <row r="1036" spans="2:2">
      <c r="B1036" s="3"/>
    </row>
    <row r="1037" spans="2:2">
      <c r="B1037" s="3"/>
    </row>
    <row r="1038" spans="2:2">
      <c r="B1038" s="3"/>
    </row>
    <row r="1039" spans="2:2">
      <c r="B1039" s="3"/>
    </row>
    <row r="1040" spans="2:2">
      <c r="B1040" s="3"/>
    </row>
    <row r="1041" spans="2:2">
      <c r="B1041" s="3"/>
    </row>
    <row r="1042" spans="2:2">
      <c r="B1042" s="3"/>
    </row>
    <row r="1043" spans="2:2">
      <c r="B1043" s="3"/>
    </row>
    <row r="1044" spans="2:2">
      <c r="B1044" s="3"/>
    </row>
    <row r="1045" spans="2:2">
      <c r="B1045" s="3"/>
    </row>
    <row r="1046" spans="2:2">
      <c r="B1046" s="3"/>
    </row>
    <row r="1047" spans="2:2">
      <c r="B1047" s="3"/>
    </row>
    <row r="1048" spans="2:2">
      <c r="B1048" s="3"/>
    </row>
    <row r="1049" spans="2:2">
      <c r="B1049" s="3"/>
    </row>
    <row r="1050" spans="2:2">
      <c r="B1050" s="3"/>
    </row>
    <row r="1051" spans="2:2">
      <c r="B1051" s="3"/>
    </row>
    <row r="1052" spans="2:2">
      <c r="B1052" s="3"/>
    </row>
    <row r="1053" spans="2:2">
      <c r="B1053" s="3"/>
    </row>
    <row r="1054" spans="2:2">
      <c r="B1054" s="3"/>
    </row>
    <row r="1055" spans="2:2">
      <c r="B1055" s="3"/>
    </row>
    <row r="1056" spans="2:2">
      <c r="B1056" s="3"/>
    </row>
    <row r="1057" spans="2:2">
      <c r="B1057" s="3"/>
    </row>
    <row r="1058" spans="2:2">
      <c r="B1058" s="3"/>
    </row>
    <row r="1059" spans="2:2">
      <c r="B1059" s="3"/>
    </row>
    <row r="1060" spans="2:2">
      <c r="B1060" s="3"/>
    </row>
    <row r="1061" spans="2:2">
      <c r="B1061" s="3"/>
    </row>
    <row r="1062" spans="2:2">
      <c r="B1062" s="3"/>
    </row>
    <row r="1063" spans="2:2">
      <c r="B1063" s="3"/>
    </row>
    <row r="1064" spans="2:2">
      <c r="B1064" s="3"/>
    </row>
    <row r="1065" spans="2:2">
      <c r="B1065" s="3"/>
    </row>
    <row r="1066" spans="2:2">
      <c r="B1066" s="3"/>
    </row>
    <row r="1067" spans="2:2">
      <c r="B1067" s="3"/>
    </row>
    <row r="1068" spans="2:2">
      <c r="B1068" s="3"/>
    </row>
    <row r="1069" spans="2:2">
      <c r="B1069" s="3"/>
    </row>
    <row r="1070" spans="2:2">
      <c r="B1070" s="3"/>
    </row>
    <row r="1071" spans="2:2">
      <c r="B1071" s="3"/>
    </row>
    <row r="1072" spans="2:2">
      <c r="B1072" s="3"/>
    </row>
    <row r="1073" spans="2:2">
      <c r="B1073" s="3"/>
    </row>
    <row r="1074" spans="2:2">
      <c r="B1074" s="3"/>
    </row>
    <row r="1075" spans="2:2">
      <c r="B1075" s="3"/>
    </row>
    <row r="1076" spans="2:2">
      <c r="B1076" s="3"/>
    </row>
    <row r="1077" spans="2:2">
      <c r="B1077" s="3"/>
    </row>
    <row r="1078" spans="2:2">
      <c r="B1078" s="3"/>
    </row>
    <row r="1079" spans="2:2">
      <c r="B1079" s="3"/>
    </row>
    <row r="1080" spans="2:2">
      <c r="B1080" s="3"/>
    </row>
    <row r="1081" spans="2:2">
      <c r="B1081" s="3"/>
    </row>
    <row r="1082" spans="2:2">
      <c r="B1082" s="3"/>
    </row>
    <row r="1083" spans="2:2">
      <c r="B1083" s="3"/>
    </row>
    <row r="1084" spans="2:2">
      <c r="B1084" s="3"/>
    </row>
    <row r="1085" spans="2:2">
      <c r="B1085" s="3"/>
    </row>
    <row r="1086" spans="2:2">
      <c r="B1086" s="3"/>
    </row>
    <row r="1087" spans="2:2">
      <c r="B1087" s="3"/>
    </row>
    <row r="1088" spans="2:2">
      <c r="B1088" s="3"/>
    </row>
    <row r="1089" spans="2:2">
      <c r="B1089" s="3"/>
    </row>
    <row r="1090" spans="2:2">
      <c r="B1090" s="3"/>
    </row>
    <row r="1091" spans="2:2">
      <c r="B1091" s="3"/>
    </row>
    <row r="1092" spans="2:2">
      <c r="B1092" s="3"/>
    </row>
    <row r="1093" spans="2:2">
      <c r="B1093" s="3"/>
    </row>
    <row r="1094" spans="2:2">
      <c r="B1094" s="3"/>
    </row>
    <row r="1095" spans="2:2">
      <c r="B1095" s="3"/>
    </row>
    <row r="1096" spans="2:2">
      <c r="B1096" s="3"/>
    </row>
    <row r="1097" spans="2:2">
      <c r="B1097" s="3"/>
    </row>
    <row r="1098" spans="2:2">
      <c r="B1098" s="3"/>
    </row>
    <row r="1099" spans="2:2">
      <c r="B1099" s="3"/>
    </row>
    <row r="1100" spans="2:2">
      <c r="B1100" s="3"/>
    </row>
    <row r="1101" spans="2:2">
      <c r="B1101" s="3"/>
    </row>
    <row r="1102" spans="2:2">
      <c r="B1102" s="3"/>
    </row>
    <row r="1103" spans="2:2">
      <c r="B1103" s="3"/>
    </row>
    <row r="1104" spans="2:2">
      <c r="B1104" s="3"/>
    </row>
    <row r="1105" spans="2:2">
      <c r="B1105" s="3"/>
    </row>
    <row r="1106" spans="2:2">
      <c r="B1106" s="3"/>
    </row>
    <row r="1107" spans="2:2">
      <c r="B1107" s="3"/>
    </row>
    <row r="1108" spans="2:2">
      <c r="B1108" s="3"/>
    </row>
    <row r="1109" spans="2:2">
      <c r="B1109" s="3"/>
    </row>
    <row r="1110" spans="2:2">
      <c r="B1110" s="3"/>
    </row>
    <row r="1111" spans="2:2">
      <c r="B1111" s="3"/>
    </row>
    <row r="1112" spans="2:2">
      <c r="B1112" s="3"/>
    </row>
    <row r="1113" spans="2:2">
      <c r="B1113" s="3"/>
    </row>
    <row r="1114" spans="2:2">
      <c r="B1114" s="3"/>
    </row>
    <row r="1115" spans="2:2">
      <c r="B1115" s="3"/>
    </row>
    <row r="1116" spans="2:2">
      <c r="B1116" s="3"/>
    </row>
    <row r="1117" spans="2:2">
      <c r="B1117" s="3"/>
    </row>
    <row r="1118" spans="2:2">
      <c r="B1118" s="3"/>
    </row>
    <row r="1119" spans="2:2">
      <c r="B1119" s="3"/>
    </row>
    <row r="1120" spans="2:2">
      <c r="B1120" s="3"/>
    </row>
    <row r="1121" spans="2:2">
      <c r="B1121" s="3"/>
    </row>
    <row r="1122" spans="2:2">
      <c r="B1122" s="3"/>
    </row>
    <row r="1123" spans="2:2">
      <c r="B1123" s="3"/>
    </row>
    <row r="1124" spans="2:2">
      <c r="B1124" s="3"/>
    </row>
    <row r="1125" spans="2:2">
      <c r="B1125" s="3"/>
    </row>
    <row r="1126" spans="2:2">
      <c r="B1126" s="3"/>
    </row>
    <row r="1127" spans="2:2">
      <c r="B1127" s="3"/>
    </row>
    <row r="1128" spans="2:2">
      <c r="B1128" s="3"/>
    </row>
    <row r="1129" spans="2:2">
      <c r="B1129" s="3"/>
    </row>
    <row r="1130" spans="2:2">
      <c r="B1130" s="3"/>
    </row>
    <row r="1131" spans="2:2">
      <c r="B1131" s="3"/>
    </row>
    <row r="1132" spans="2:2">
      <c r="B1132" s="3"/>
    </row>
    <row r="1133" spans="2:2">
      <c r="B1133" s="3"/>
    </row>
    <row r="1134" spans="2:2">
      <c r="B1134" s="3"/>
    </row>
    <row r="1135" spans="2:2">
      <c r="B1135" s="3"/>
    </row>
    <row r="1136" spans="2:2">
      <c r="B1136" s="3"/>
    </row>
    <row r="1137" spans="2:2">
      <c r="B1137" s="3"/>
    </row>
    <row r="1138" spans="2:2">
      <c r="B1138" s="3"/>
    </row>
    <row r="1139" spans="2:2">
      <c r="B1139" s="3"/>
    </row>
    <row r="1140" spans="2:2">
      <c r="B1140" s="3"/>
    </row>
    <row r="1141" spans="2:2">
      <c r="B1141" s="3"/>
    </row>
    <row r="1142" spans="2:2">
      <c r="B1142" s="3"/>
    </row>
    <row r="1143" spans="2:2">
      <c r="B1143" s="3"/>
    </row>
    <row r="1144" spans="2:2">
      <c r="B1144" s="3"/>
    </row>
    <row r="1145" spans="2:2">
      <c r="B1145" s="3"/>
    </row>
    <row r="1146" spans="2:2">
      <c r="B1146" s="3"/>
    </row>
    <row r="1147" spans="2:2">
      <c r="B1147" s="3"/>
    </row>
    <row r="1148" spans="2:2">
      <c r="B1148" s="3"/>
    </row>
    <row r="1149" spans="2:2">
      <c r="B1149" s="3"/>
    </row>
    <row r="1150" spans="2:2">
      <c r="B1150" s="3"/>
    </row>
    <row r="1151" spans="2:2">
      <c r="B1151" s="3"/>
    </row>
    <row r="1152" spans="2:2">
      <c r="B1152" s="3"/>
    </row>
    <row r="1153" spans="2:2">
      <c r="B1153" s="3"/>
    </row>
    <row r="1154" spans="2:2">
      <c r="B1154" s="3"/>
    </row>
    <row r="1155" spans="2:2">
      <c r="B1155" s="3"/>
    </row>
    <row r="1156" spans="2:2">
      <c r="B1156" s="3"/>
    </row>
    <row r="1157" spans="2:2">
      <c r="B1157" s="3"/>
    </row>
    <row r="1158" spans="2:2">
      <c r="B1158" s="3"/>
    </row>
    <row r="1159" spans="2:2">
      <c r="B1159" s="3"/>
    </row>
    <row r="1160" spans="2:2">
      <c r="B1160" s="3"/>
    </row>
    <row r="1161" spans="2:2">
      <c r="B1161" s="3"/>
    </row>
    <row r="1162" spans="2:2">
      <c r="B1162" s="3"/>
    </row>
    <row r="1163" spans="2:2">
      <c r="B1163" s="3"/>
    </row>
    <row r="1164" spans="2:2">
      <c r="B1164" s="3"/>
    </row>
    <row r="1165" spans="2:2">
      <c r="B1165" s="3"/>
    </row>
    <row r="1166" spans="2:2">
      <c r="B1166" s="3"/>
    </row>
    <row r="1167" spans="2:2">
      <c r="B1167" s="3"/>
    </row>
    <row r="1168" spans="2:2">
      <c r="B1168" s="3"/>
    </row>
    <row r="1169" spans="2:2">
      <c r="B1169" s="3"/>
    </row>
    <row r="1170" spans="2:2">
      <c r="B1170" s="3"/>
    </row>
    <row r="1171" spans="2:2">
      <c r="B1171" s="3"/>
    </row>
    <row r="1172" spans="2:2">
      <c r="B1172" s="3"/>
    </row>
    <row r="1173" spans="2:2">
      <c r="B1173" s="3"/>
    </row>
    <row r="1174" spans="2:2">
      <c r="B1174" s="3"/>
    </row>
    <row r="1175" spans="2:2">
      <c r="B1175" s="3"/>
    </row>
    <row r="1176" spans="2:2">
      <c r="B1176" s="3"/>
    </row>
    <row r="1177" spans="2:2">
      <c r="B1177" s="3"/>
    </row>
    <row r="1178" spans="2:2">
      <c r="B1178" s="3"/>
    </row>
    <row r="1179" spans="2:2">
      <c r="B1179" s="3"/>
    </row>
    <row r="1180" spans="2:2">
      <c r="B1180" s="3"/>
    </row>
    <row r="1181" spans="2:2">
      <c r="B1181" s="3"/>
    </row>
    <row r="1182" spans="2:2">
      <c r="B1182" s="3"/>
    </row>
    <row r="1183" spans="2:2">
      <c r="B1183" s="3"/>
    </row>
    <row r="1184" spans="2:2">
      <c r="B1184" s="3"/>
    </row>
    <row r="1185" spans="2:2">
      <c r="B1185" s="3"/>
    </row>
    <row r="1186" spans="2:2">
      <c r="B1186" s="3"/>
    </row>
    <row r="1187" spans="2:2">
      <c r="B1187" s="3"/>
    </row>
    <row r="1188" spans="2:2">
      <c r="B1188" s="3"/>
    </row>
    <row r="1189" spans="2:2">
      <c r="B1189" s="3"/>
    </row>
    <row r="1190" spans="2:2">
      <c r="B1190" s="3"/>
    </row>
    <row r="1191" spans="2:2">
      <c r="B1191" s="3"/>
    </row>
    <row r="1192" spans="2:2">
      <c r="B1192" s="3"/>
    </row>
    <row r="1193" spans="2:2">
      <c r="B1193" s="3"/>
    </row>
    <row r="1194" spans="2:2">
      <c r="B1194" s="3"/>
    </row>
    <row r="1195" spans="2:2">
      <c r="B1195" s="3"/>
    </row>
    <row r="1196" spans="2:2">
      <c r="B1196" s="3"/>
    </row>
    <row r="1197" spans="2:2">
      <c r="B1197" s="3"/>
    </row>
    <row r="1198" spans="2:2">
      <c r="B1198" s="3"/>
    </row>
    <row r="1199" spans="2:2">
      <c r="B1199" s="3"/>
    </row>
    <row r="1200" spans="2:2">
      <c r="B1200" s="3"/>
    </row>
    <row r="1201" spans="2:2">
      <c r="B1201" s="3"/>
    </row>
    <row r="1202" spans="2:2">
      <c r="B1202" s="3"/>
    </row>
    <row r="1203" spans="2:2">
      <c r="B1203" s="3"/>
    </row>
    <row r="1204" spans="2:2">
      <c r="B1204" s="3"/>
    </row>
    <row r="1205" spans="2:2">
      <c r="B1205" s="3"/>
    </row>
    <row r="1206" spans="2:2">
      <c r="B1206" s="3"/>
    </row>
    <row r="1207" spans="2:2">
      <c r="B1207" s="3"/>
    </row>
    <row r="1208" spans="2:2">
      <c r="B1208" s="3"/>
    </row>
    <row r="1209" spans="2:2">
      <c r="B1209" s="3"/>
    </row>
    <row r="1210" spans="2:2">
      <c r="B1210" s="3"/>
    </row>
    <row r="1211" spans="2:2">
      <c r="B1211" s="3"/>
    </row>
    <row r="1212" spans="2:2">
      <c r="B1212" s="3"/>
    </row>
    <row r="1213" spans="2:2">
      <c r="B1213" s="3"/>
    </row>
    <row r="1214" spans="2:2">
      <c r="B1214" s="3"/>
    </row>
    <row r="1215" spans="2:2">
      <c r="B1215" s="3"/>
    </row>
    <row r="1216" spans="2:2">
      <c r="B1216" s="3"/>
    </row>
    <row r="1217" spans="2:2">
      <c r="B1217" s="3"/>
    </row>
    <row r="1218" spans="2:2">
      <c r="B1218" s="3"/>
    </row>
    <row r="1219" spans="2:2">
      <c r="B1219" s="3"/>
    </row>
    <row r="1220" spans="2:2">
      <c r="B1220" s="3"/>
    </row>
    <row r="1221" spans="2:2">
      <c r="B1221" s="3"/>
    </row>
    <row r="1222" spans="2:2">
      <c r="B1222" s="3"/>
    </row>
    <row r="1223" spans="2:2">
      <c r="B1223" s="3"/>
    </row>
    <row r="1224" spans="2:2">
      <c r="B1224" s="3"/>
    </row>
    <row r="1225" spans="2:2">
      <c r="B1225" s="3"/>
    </row>
    <row r="1226" spans="2:2">
      <c r="B1226" s="3"/>
    </row>
    <row r="1227" spans="2:2">
      <c r="B1227" s="3"/>
    </row>
    <row r="1228" spans="2:2">
      <c r="B1228" s="3"/>
    </row>
    <row r="1229" spans="2:2">
      <c r="B1229" s="3"/>
    </row>
    <row r="1230" spans="2:2">
      <c r="B1230" s="3"/>
    </row>
    <row r="1231" spans="2:2">
      <c r="B1231" s="3"/>
    </row>
    <row r="1232" spans="2:2">
      <c r="B1232" s="3"/>
    </row>
    <row r="1233" spans="2:2">
      <c r="B1233" s="3"/>
    </row>
    <row r="1234" spans="2:2">
      <c r="B1234" s="3"/>
    </row>
    <row r="1235" spans="2:2">
      <c r="B1235" s="3"/>
    </row>
    <row r="1236" spans="2:2">
      <c r="B1236" s="3"/>
    </row>
    <row r="1237" spans="2:2">
      <c r="B1237" s="3"/>
    </row>
    <row r="1238" spans="2:2">
      <c r="B1238" s="3"/>
    </row>
    <row r="1239" spans="2:2">
      <c r="B1239" s="3"/>
    </row>
    <row r="1240" spans="2:2">
      <c r="B1240" s="3"/>
    </row>
    <row r="1241" spans="2:2">
      <c r="B1241" s="3"/>
    </row>
    <row r="1242" spans="2:2">
      <c r="B1242" s="3"/>
    </row>
    <row r="1243" spans="2:2">
      <c r="B1243" s="3"/>
    </row>
    <row r="1244" spans="2:2">
      <c r="B1244" s="3"/>
    </row>
    <row r="1245" spans="2:2">
      <c r="B1245" s="3"/>
    </row>
    <row r="1246" spans="2:2">
      <c r="B1246" s="3"/>
    </row>
    <row r="1247" spans="2:2">
      <c r="B1247" s="3"/>
    </row>
    <row r="1248" spans="2:2">
      <c r="B1248" s="3"/>
    </row>
    <row r="1249" spans="2:2">
      <c r="B1249" s="3"/>
    </row>
    <row r="1250" spans="2:2">
      <c r="B1250" s="3"/>
    </row>
    <row r="1251" spans="2:2">
      <c r="B1251" s="3"/>
    </row>
    <row r="1252" spans="2:2">
      <c r="B1252" s="3"/>
    </row>
    <row r="1253" spans="2:2">
      <c r="B1253" s="3"/>
    </row>
    <row r="1254" spans="2:2">
      <c r="B1254" s="3"/>
    </row>
    <row r="1255" spans="2:2">
      <c r="B1255" s="3"/>
    </row>
    <row r="1256" spans="2:2">
      <c r="B1256" s="3"/>
    </row>
    <row r="1257" spans="2:2">
      <c r="B1257" s="3"/>
    </row>
    <row r="1258" spans="2:2">
      <c r="B1258" s="3"/>
    </row>
    <row r="1259" spans="2:2">
      <c r="B1259" s="3"/>
    </row>
    <row r="1260" spans="2:2">
      <c r="B1260" s="3"/>
    </row>
    <row r="1261" spans="2:2">
      <c r="B1261" s="3"/>
    </row>
    <row r="1262" spans="2:2">
      <c r="B1262" s="3"/>
    </row>
    <row r="1263" spans="2:2">
      <c r="B1263" s="3"/>
    </row>
    <row r="1264" spans="2:2">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3"/>
    </row>
    <row r="1589" spans="2:2">
      <c r="B1589" s="3"/>
    </row>
    <row r="1590" spans="2:2">
      <c r="B1590" s="3"/>
    </row>
    <row r="1591" spans="2:2">
      <c r="B1591" s="3"/>
    </row>
    <row r="1592" spans="2:2">
      <c r="B1592" s="3"/>
    </row>
    <row r="1593" spans="2:2">
      <c r="B1593" s="3"/>
    </row>
    <row r="1594" spans="2:2">
      <c r="B1594" s="3"/>
    </row>
    <row r="1595" spans="2:2">
      <c r="B1595" s="3"/>
    </row>
    <row r="1596" spans="2:2">
      <c r="B1596" s="3"/>
    </row>
    <row r="1597" spans="2:2">
      <c r="B1597" s="3"/>
    </row>
    <row r="1598" spans="2:2">
      <c r="B1598" s="3"/>
    </row>
    <row r="1599" spans="2:2">
      <c r="B1599" s="3"/>
    </row>
    <row r="1600" spans="2:2">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3"/>
    </row>
    <row r="1889" spans="2:2">
      <c r="B1889" s="3"/>
    </row>
    <row r="1890" spans="2:2">
      <c r="B1890" s="3"/>
    </row>
    <row r="1891" spans="2:2">
      <c r="B1891" s="3"/>
    </row>
    <row r="1892" spans="2:2">
      <c r="B1892" s="3"/>
    </row>
    <row r="1893" spans="2:2">
      <c r="B1893" s="3"/>
    </row>
    <row r="1894" spans="2:2">
      <c r="B1894" s="3"/>
    </row>
    <row r="1895" spans="2:2">
      <c r="B1895" s="3"/>
    </row>
    <row r="1896" spans="2:2">
      <c r="B1896" s="3"/>
    </row>
    <row r="1897" spans="2:2">
      <c r="B1897" s="3"/>
    </row>
    <row r="1898" spans="2:2">
      <c r="B1898" s="3"/>
    </row>
    <row r="1899" spans="2:2">
      <c r="B1899" s="3"/>
    </row>
    <row r="1900" spans="2:2">
      <c r="B1900" s="3"/>
    </row>
    <row r="1901" spans="2:2">
      <c r="B1901" s="3"/>
    </row>
    <row r="1902" spans="2:2">
      <c r="B1902" s="3"/>
    </row>
    <row r="1903" spans="2:2">
      <c r="B1903" s="3"/>
    </row>
    <row r="1904" spans="2:2">
      <c r="B1904" s="3"/>
    </row>
    <row r="1905" spans="2:2">
      <c r="B1905" s="3"/>
    </row>
    <row r="1906" spans="2:2">
      <c r="B1906" s="3"/>
    </row>
    <row r="1907" spans="2:2">
      <c r="B1907" s="3"/>
    </row>
    <row r="1908" spans="2:2">
      <c r="B1908" s="3"/>
    </row>
    <row r="1909" spans="2:2">
      <c r="B1909" s="3"/>
    </row>
    <row r="1910" spans="2:2">
      <c r="B1910" s="3"/>
    </row>
    <row r="1911" spans="2:2">
      <c r="B1911" s="3"/>
    </row>
    <row r="1912" spans="2:2">
      <c r="B1912" s="3"/>
    </row>
    <row r="1913" spans="2:2">
      <c r="B1913" s="3"/>
    </row>
    <row r="1914" spans="2:2">
      <c r="B1914" s="3"/>
    </row>
    <row r="1915" spans="2:2">
      <c r="B1915" s="3"/>
    </row>
    <row r="1916" spans="2:2">
      <c r="B1916" s="3"/>
    </row>
    <row r="1917" spans="2:2">
      <c r="B1917" s="3"/>
    </row>
    <row r="1918" spans="2:2">
      <c r="B1918" s="3"/>
    </row>
    <row r="1919" spans="2:2">
      <c r="B1919" s="3"/>
    </row>
    <row r="1920" spans="2:2">
      <c r="B1920" s="3"/>
    </row>
    <row r="1921" spans="2:2">
      <c r="B1921" s="3"/>
    </row>
    <row r="1922" spans="2:2">
      <c r="B1922" s="3"/>
    </row>
    <row r="1923" spans="2:2">
      <c r="B1923" s="3"/>
    </row>
    <row r="1924" spans="2:2">
      <c r="B1924" s="3"/>
    </row>
    <row r="1925" spans="2:2">
      <c r="B1925" s="3"/>
    </row>
    <row r="1926" spans="2:2">
      <c r="B1926" s="3"/>
    </row>
    <row r="1927" spans="2:2">
      <c r="B1927" s="3"/>
    </row>
    <row r="1928" spans="2:2">
      <c r="B1928" s="3"/>
    </row>
    <row r="1929" spans="2:2">
      <c r="B1929" s="3"/>
    </row>
    <row r="1930" spans="2:2">
      <c r="B1930" s="3"/>
    </row>
    <row r="1931" spans="2:2">
      <c r="B1931" s="3"/>
    </row>
    <row r="1932" spans="2:2">
      <c r="B1932" s="3"/>
    </row>
    <row r="1933" spans="2:2">
      <c r="B1933" s="3"/>
    </row>
    <row r="1934" spans="2:2">
      <c r="B1934" s="3"/>
    </row>
    <row r="1935" spans="2:2">
      <c r="B1935" s="3"/>
    </row>
    <row r="1936" spans="2:2">
      <c r="B1936" s="3"/>
    </row>
    <row r="1937" spans="2:2">
      <c r="B1937" s="3"/>
    </row>
    <row r="1938" spans="2:2">
      <c r="B1938" s="3"/>
    </row>
    <row r="1939" spans="2:2">
      <c r="B1939" s="3"/>
    </row>
    <row r="1940" spans="2:2">
      <c r="B1940" s="3"/>
    </row>
    <row r="1941" spans="2:2">
      <c r="B1941" s="3"/>
    </row>
    <row r="1942" spans="2:2">
      <c r="B1942" s="3"/>
    </row>
    <row r="1943" spans="2:2">
      <c r="B1943" s="3"/>
    </row>
    <row r="1944" spans="2:2">
      <c r="B1944" s="3"/>
    </row>
    <row r="1945" spans="2:2">
      <c r="B1945" s="3"/>
    </row>
    <row r="1946" spans="2:2">
      <c r="B1946" s="3"/>
    </row>
    <row r="1947" spans="2:2">
      <c r="B1947" s="3"/>
    </row>
    <row r="1948" spans="2:2">
      <c r="B1948" s="3"/>
    </row>
    <row r="1949" spans="2:2">
      <c r="B1949" s="3"/>
    </row>
    <row r="1950" spans="2:2">
      <c r="B1950" s="3"/>
    </row>
    <row r="1951" spans="2:2">
      <c r="B1951" s="3"/>
    </row>
    <row r="1952" spans="2:2">
      <c r="B1952" s="3"/>
    </row>
    <row r="1953" spans="2:2">
      <c r="B1953" s="3"/>
    </row>
    <row r="1954" spans="2:2">
      <c r="B1954" s="3"/>
    </row>
    <row r="1955" spans="2:2">
      <c r="B1955" s="3"/>
    </row>
    <row r="1956" spans="2:2">
      <c r="B1956" s="3"/>
    </row>
    <row r="1957" spans="2:2">
      <c r="B1957" s="3"/>
    </row>
    <row r="1958" spans="2:2">
      <c r="B1958" s="3"/>
    </row>
    <row r="1959" spans="2:2">
      <c r="B1959" s="3"/>
    </row>
    <row r="1960" spans="2:2">
      <c r="B1960" s="3"/>
    </row>
    <row r="1961" spans="2:2">
      <c r="B1961" s="3"/>
    </row>
    <row r="1962" spans="2:2">
      <c r="B1962" s="3"/>
    </row>
    <row r="1963" spans="2:2">
      <c r="B1963" s="3"/>
    </row>
    <row r="1964" spans="2:2">
      <c r="B1964" s="3"/>
    </row>
    <row r="1965" spans="2:2">
      <c r="B1965" s="3"/>
    </row>
    <row r="1966" spans="2:2">
      <c r="B1966" s="3"/>
    </row>
    <row r="1967" spans="2:2">
      <c r="B1967" s="3"/>
    </row>
    <row r="1968" spans="2:2">
      <c r="B1968" s="3"/>
    </row>
    <row r="1969" spans="2:2">
      <c r="B1969" s="3"/>
    </row>
    <row r="1970" spans="2:2">
      <c r="B1970" s="3"/>
    </row>
    <row r="1971" spans="2:2">
      <c r="B1971" s="3"/>
    </row>
    <row r="1972" spans="2:2">
      <c r="B1972" s="3"/>
    </row>
    <row r="1973" spans="2:2">
      <c r="B1973" s="3"/>
    </row>
    <row r="1974" spans="2:2">
      <c r="B1974" s="3"/>
    </row>
    <row r="1975" spans="2:2">
      <c r="B1975" s="3"/>
    </row>
    <row r="1976" spans="2:2">
      <c r="B1976" s="3"/>
    </row>
    <row r="1977" spans="2:2">
      <c r="B1977" s="3"/>
    </row>
    <row r="1978" spans="2:2">
      <c r="B1978" s="3"/>
    </row>
    <row r="1979" spans="2:2">
      <c r="B1979" s="3"/>
    </row>
    <row r="1980" spans="2:2">
      <c r="B1980" s="3"/>
    </row>
    <row r="1981" spans="2:2">
      <c r="B1981" s="3"/>
    </row>
    <row r="1982" spans="2:2">
      <c r="B1982" s="3"/>
    </row>
    <row r="1983" spans="2:2">
      <c r="B1983" s="3"/>
    </row>
    <row r="1984" spans="2:2">
      <c r="B1984" s="3"/>
    </row>
    <row r="1985" spans="2:2">
      <c r="B1985" s="3"/>
    </row>
    <row r="1986" spans="2:2">
      <c r="B1986" s="3"/>
    </row>
    <row r="1987" spans="2:2">
      <c r="B1987" s="3"/>
    </row>
    <row r="1988" spans="2:2">
      <c r="B1988" s="3"/>
    </row>
    <row r="1989" spans="2:2">
      <c r="B1989" s="3"/>
    </row>
    <row r="1990" spans="2:2">
      <c r="B1990" s="3"/>
    </row>
    <row r="1991" spans="2:2">
      <c r="B1991" s="3"/>
    </row>
    <row r="1992" spans="2:2">
      <c r="B1992" s="3"/>
    </row>
    <row r="1993" spans="2:2">
      <c r="B1993" s="3"/>
    </row>
    <row r="1994" spans="2:2">
      <c r="B1994" s="3"/>
    </row>
    <row r="1995" spans="2:2">
      <c r="B1995" s="3"/>
    </row>
    <row r="1996" spans="2:2">
      <c r="B1996" s="3"/>
    </row>
    <row r="1997" spans="2:2">
      <c r="B1997" s="3"/>
    </row>
    <row r="1998" spans="2:2">
      <c r="B1998" s="3"/>
    </row>
    <row r="1999" spans="2:2">
      <c r="B1999" s="3"/>
    </row>
    <row r="2000" spans="2:2">
      <c r="B2000" s="3"/>
    </row>
    <row r="2001" spans="2:2">
      <c r="B2001" s="3"/>
    </row>
    <row r="2002" spans="2:2">
      <c r="B2002" s="3"/>
    </row>
    <row r="2003" spans="2:2">
      <c r="B2003" s="3"/>
    </row>
    <row r="2004" spans="2:2">
      <c r="B2004" s="3"/>
    </row>
    <row r="2005" spans="2:2">
      <c r="B2005" s="3"/>
    </row>
    <row r="2006" spans="2:2">
      <c r="B2006" s="3"/>
    </row>
    <row r="2007" spans="2:2">
      <c r="B2007" s="3"/>
    </row>
    <row r="2008" spans="2:2">
      <c r="B2008" s="3"/>
    </row>
    <row r="2009" spans="2:2">
      <c r="B2009" s="3"/>
    </row>
    <row r="2010" spans="2:2">
      <c r="B2010" s="3"/>
    </row>
    <row r="2011" spans="2:2">
      <c r="B2011" s="3"/>
    </row>
    <row r="2012" spans="2:2">
      <c r="B2012" s="3"/>
    </row>
    <row r="2013" spans="2:2">
      <c r="B2013" s="3"/>
    </row>
    <row r="2014" spans="2:2">
      <c r="B2014" s="3"/>
    </row>
    <row r="2015" spans="2:2">
      <c r="B2015" s="3"/>
    </row>
    <row r="2016" spans="2:2">
      <c r="B2016" s="3"/>
    </row>
    <row r="2017" spans="2:2">
      <c r="B2017" s="3"/>
    </row>
    <row r="2018" spans="2:2">
      <c r="B2018" s="3"/>
    </row>
    <row r="2019" spans="2:2">
      <c r="B2019" s="3"/>
    </row>
    <row r="2020" spans="2:2">
      <c r="B2020" s="3"/>
    </row>
    <row r="2021" spans="2:2">
      <c r="B2021" s="3"/>
    </row>
    <row r="2022" spans="2:2">
      <c r="B2022" s="3"/>
    </row>
    <row r="2023" spans="2:2">
      <c r="B2023" s="3"/>
    </row>
    <row r="2024" spans="2:2">
      <c r="B2024" s="3"/>
    </row>
    <row r="2025" spans="2:2">
      <c r="B2025" s="3"/>
    </row>
    <row r="2026" spans="2:2">
      <c r="B2026" s="3"/>
    </row>
    <row r="2027" spans="2:2">
      <c r="B2027" s="3"/>
    </row>
    <row r="2028" spans="2:2">
      <c r="B2028" s="3"/>
    </row>
    <row r="2029" spans="2:2">
      <c r="B2029" s="3"/>
    </row>
    <row r="2030" spans="2:2">
      <c r="B2030" s="3"/>
    </row>
    <row r="2031" spans="2:2">
      <c r="B2031" s="3"/>
    </row>
    <row r="2032" spans="2:2">
      <c r="B2032" s="3"/>
    </row>
    <row r="2033" spans="2:2">
      <c r="B2033" s="3"/>
    </row>
    <row r="2034" spans="2:2">
      <c r="B2034" s="3"/>
    </row>
    <row r="2035" spans="2:2">
      <c r="B2035" s="3"/>
    </row>
    <row r="2036" spans="2:2">
      <c r="B2036" s="3"/>
    </row>
    <row r="2037" spans="2:2">
      <c r="B2037" s="3"/>
    </row>
    <row r="2038" spans="2:2">
      <c r="B2038" s="3"/>
    </row>
    <row r="2039" spans="2:2">
      <c r="B2039" s="3"/>
    </row>
    <row r="2040" spans="2:2">
      <c r="B2040" s="3"/>
    </row>
    <row r="2041" spans="2:2">
      <c r="B2041" s="3"/>
    </row>
    <row r="2042" spans="2:2">
      <c r="B2042" s="3"/>
    </row>
    <row r="2043" spans="2:2">
      <c r="B2043" s="3"/>
    </row>
    <row r="2044" spans="2:2">
      <c r="B2044" s="3"/>
    </row>
    <row r="2045" spans="2:2">
      <c r="B2045" s="3"/>
    </row>
    <row r="2046" spans="2:2">
      <c r="B2046" s="3"/>
    </row>
    <row r="2047" spans="2:2">
      <c r="B2047" s="3"/>
    </row>
    <row r="2048" spans="2:2">
      <c r="B2048" s="3"/>
    </row>
    <row r="2049" spans="2:2">
      <c r="B2049" s="3"/>
    </row>
    <row r="2050" spans="2:2">
      <c r="B2050" s="3"/>
    </row>
    <row r="2051" spans="2:2">
      <c r="B2051" s="4"/>
    </row>
  </sheetData>
  <mergeCells count="5">
    <mergeCell ref="A867:B867"/>
    <mergeCell ref="A872:B872"/>
    <mergeCell ref="A877:B877"/>
    <mergeCell ref="A882:B882"/>
    <mergeCell ref="A887:B887"/>
  </mergeCells>
  <hyperlinks>
    <hyperlink ref="Y94" r:id="rId1" display="https://www.praxis-automation.eu/uploads/default_site/files/brochures/513.01_GreenBattery_Rev1.12_A4.pdf" xr:uid="{78F6B193-3B88-4231-9218-6948D9A813CA}"/>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7B97-926D-4887-AADC-083C3D56C8F9}">
  <dimension ref="A1:AY2051"/>
  <sheetViews>
    <sheetView topLeftCell="AS1" workbookViewId="0">
      <selection activeCell="D1201" sqref="D1201"/>
    </sheetView>
  </sheetViews>
  <sheetFormatPr defaultRowHeight="15"/>
  <cols>
    <col min="1" max="1" width="24.42578125" bestFit="1" customWidth="1"/>
    <col min="2" max="2" width="18.140625" customWidth="1"/>
    <col min="3" max="3" width="17.28515625" bestFit="1" customWidth="1"/>
    <col min="4" max="4" width="23.42578125" customWidth="1"/>
    <col min="5" max="5" width="24" customWidth="1"/>
    <col min="6" max="7" width="18.5703125" customWidth="1"/>
    <col min="8" max="8" width="16.140625" customWidth="1"/>
    <col min="23" max="23" width="15.140625" customWidth="1"/>
    <col min="28" max="28" width="18" customWidth="1"/>
    <col min="29" max="29" width="22.140625" customWidth="1"/>
    <col min="30" max="30" width="12.5703125" customWidth="1"/>
    <col min="32" max="32" width="29.7109375" bestFit="1"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$K$3*C2</f>
        <v>24.700272869226399</v>
      </c>
      <c r="E2" s="17">
        <v>0</v>
      </c>
      <c r="F2">
        <v>0</v>
      </c>
      <c r="G2">
        <f>$J$3*E2</f>
        <v>0</v>
      </c>
      <c r="H2">
        <v>50</v>
      </c>
      <c r="J2" t="s">
        <v>5</v>
      </c>
      <c r="K2" t="s">
        <v>6</v>
      </c>
      <c r="AK2">
        <v>300</v>
      </c>
      <c r="AL2">
        <f>AK2/3600</f>
        <v>8.3333333333333329E-2</v>
      </c>
      <c r="AM2">
        <f>$AF$26*E2^2+$AG$26*E2+$AH$26</f>
        <v>0.85950000000000004</v>
      </c>
      <c r="AO2">
        <f>J3*AM1195+AN2</f>
        <v>1391281.8170487736</v>
      </c>
      <c r="AQ2">
        <f>AO2*AL2</f>
        <v>115940.15142073113</v>
      </c>
      <c r="AR2">
        <v>0.03</v>
      </c>
      <c r="AS2" s="15">
        <f>AQ2*AR2</f>
        <v>3478.2045426219338</v>
      </c>
      <c r="AU2">
        <v>4</v>
      </c>
      <c r="AV2" s="10">
        <f>AU2*AS2</f>
        <v>13912.818170487735</v>
      </c>
      <c r="AW2">
        <f>AU2/33.35</f>
        <v>0.1199400299850075</v>
      </c>
      <c r="AY2">
        <f>AQ2*AW2</f>
        <v>13905.8652378688</v>
      </c>
    </row>
    <row r="3" spans="1:51">
      <c r="A3">
        <v>300</v>
      </c>
      <c r="B3" s="7">
        <v>0</v>
      </c>
      <c r="C3">
        <v>-7.5000176214164604E-2</v>
      </c>
      <c r="D3">
        <f t="shared" ref="D3:D66" si="0">$K$3*C3</f>
        <v>-0.15000035242832921</v>
      </c>
      <c r="E3" s="17">
        <v>1.6667062691946202E-2</v>
      </c>
      <c r="F3">
        <f>ABS(E3-E2)</f>
        <v>1.6667062691946202E-2</v>
      </c>
      <c r="G3">
        <f t="shared" ref="G3:G66" si="1">$J$3*E3</f>
        <v>0.15000356422751582</v>
      </c>
      <c r="H3">
        <v>50.5428687088679</v>
      </c>
      <c r="J3">
        <v>9</v>
      </c>
      <c r="K3">
        <v>2</v>
      </c>
      <c r="AM3">
        <f t="shared" ref="AM3:AM66" si="2">$AF$26*E3^2+$AG$26*E3+$AH$26</f>
        <v>0.88475741251502926</v>
      </c>
    </row>
    <row r="4" spans="1:51" ht="30">
      <c r="A4">
        <v>600</v>
      </c>
      <c r="B4" s="7">
        <v>28</v>
      </c>
      <c r="C4">
        <v>13.9999149129412</v>
      </c>
      <c r="D4">
        <f t="shared" si="0"/>
        <v>27.999829825882401</v>
      </c>
      <c r="E4" s="20">
        <v>2.99050020334739E-5</v>
      </c>
      <c r="F4">
        <f t="shared" ref="F4:F67" si="3">ABS(E4-E3)</f>
        <v>1.6637157689912727E-2</v>
      </c>
      <c r="G4">
        <f t="shared" si="1"/>
        <v>2.6914501830126511E-4</v>
      </c>
      <c r="H4">
        <v>50.001183844471399</v>
      </c>
      <c r="AG4" t="s">
        <v>12</v>
      </c>
      <c r="AM4">
        <f t="shared" si="2"/>
        <v>0.85954531684649682</v>
      </c>
      <c r="AR4" s="14" t="s">
        <v>29</v>
      </c>
      <c r="AS4" s="14"/>
    </row>
    <row r="5" spans="1:51">
      <c r="A5">
        <v>900</v>
      </c>
      <c r="B5" s="7">
        <v>112</v>
      </c>
      <c r="C5">
        <v>38.878585508150401</v>
      </c>
      <c r="D5">
        <f t="shared" si="0"/>
        <v>77.757171016300802</v>
      </c>
      <c r="E5" s="17">
        <v>3.80473000697478</v>
      </c>
      <c r="F5">
        <f t="shared" si="3"/>
        <v>3.8047001019727467</v>
      </c>
      <c r="G5">
        <f t="shared" si="1"/>
        <v>34.242570062773019</v>
      </c>
      <c r="H5">
        <v>47.693338978117502</v>
      </c>
      <c r="AM5">
        <f t="shared" si="2"/>
        <v>6.6673703493606551</v>
      </c>
      <c r="AR5" s="17" t="s">
        <v>616</v>
      </c>
      <c r="AS5" s="10">
        <f>AS2+25.29%*AS2</f>
        <v>4357.8424714510211</v>
      </c>
    </row>
    <row r="6" spans="1:51">
      <c r="A6">
        <v>1200</v>
      </c>
      <c r="B6" s="7">
        <v>197</v>
      </c>
      <c r="C6">
        <v>49.9122310963266</v>
      </c>
      <c r="D6">
        <f t="shared" si="0"/>
        <v>99.824462192653201</v>
      </c>
      <c r="E6" s="17">
        <v>10.7971762998241</v>
      </c>
      <c r="F6">
        <f t="shared" si="3"/>
        <v>6.9924462928493201</v>
      </c>
      <c r="G6">
        <f t="shared" si="1"/>
        <v>97.174586698416903</v>
      </c>
      <c r="H6">
        <v>44.148804075467403</v>
      </c>
      <c r="K6" t="s">
        <v>4</v>
      </c>
      <c r="AM6">
        <f t="shared" si="2"/>
        <v>17.562042078557841</v>
      </c>
      <c r="AR6" t="s">
        <v>617</v>
      </c>
    </row>
    <row r="7" spans="1:51">
      <c r="A7">
        <v>1500</v>
      </c>
      <c r="B7" s="7">
        <v>298</v>
      </c>
      <c r="C7">
        <v>58.808269552300999</v>
      </c>
      <c r="D7">
        <f t="shared" si="0"/>
        <v>117.616539104602</v>
      </c>
      <c r="E7">
        <v>20.042360028464799</v>
      </c>
      <c r="F7">
        <f t="shared" si="3"/>
        <v>9.2451837286406988</v>
      </c>
      <c r="G7">
        <f t="shared" si="1"/>
        <v>180.38124025618319</v>
      </c>
      <c r="H7">
        <v>39.815618265827503</v>
      </c>
      <c r="AM7">
        <f t="shared" si="2"/>
        <v>32.405643182581265</v>
      </c>
    </row>
    <row r="8" spans="1:51">
      <c r="A8">
        <v>1800</v>
      </c>
      <c r="B8" s="7">
        <v>340</v>
      </c>
      <c r="C8">
        <v>39.0400225545824</v>
      </c>
      <c r="D8">
        <f t="shared" si="0"/>
        <v>78.0800451091648</v>
      </c>
      <c r="E8">
        <v>29.101906724546499</v>
      </c>
      <c r="F8">
        <f t="shared" si="3"/>
        <v>9.0595466960816999</v>
      </c>
      <c r="G8">
        <f t="shared" si="1"/>
        <v>261.91716052091851</v>
      </c>
      <c r="H8">
        <v>36.0282330779266</v>
      </c>
      <c r="AM8">
        <f t="shared" si="2"/>
        <v>47.436168827089077</v>
      </c>
    </row>
    <row r="9" spans="1:51">
      <c r="A9">
        <v>2100</v>
      </c>
      <c r="B9" s="7">
        <v>456</v>
      </c>
      <c r="C9">
        <v>47.239644362712198</v>
      </c>
      <c r="D9">
        <f t="shared" si="0"/>
        <v>94.479288725424396</v>
      </c>
      <c r="E9">
        <v>39.642769604574298</v>
      </c>
      <c r="F9">
        <f t="shared" si="3"/>
        <v>10.540862880027799</v>
      </c>
      <c r="G9">
        <f t="shared" si="1"/>
        <v>356.78492644116869</v>
      </c>
      <c r="H9">
        <v>32.375564923931599</v>
      </c>
      <c r="AM9">
        <f t="shared" si="2"/>
        <v>65.528531499533088</v>
      </c>
    </row>
    <row r="10" spans="1:51">
      <c r="A10">
        <v>2400</v>
      </c>
      <c r="B10" s="7">
        <v>289</v>
      </c>
      <c r="C10">
        <v>-48.697124423756797</v>
      </c>
      <c r="D10">
        <f t="shared" si="0"/>
        <v>-97.394248847513595</v>
      </c>
      <c r="E10">
        <v>42.932498001499802</v>
      </c>
      <c r="F10">
        <f t="shared" si="3"/>
        <v>3.2897283969255042</v>
      </c>
      <c r="G10">
        <f t="shared" si="1"/>
        <v>386.39248201349824</v>
      </c>
      <c r="H10">
        <v>32.700149107889999</v>
      </c>
      <c r="AM10">
        <f t="shared" si="2"/>
        <v>71.308089907970412</v>
      </c>
    </row>
    <row r="11" spans="1:51">
      <c r="A11">
        <v>2700</v>
      </c>
      <c r="B11" s="7">
        <v>189</v>
      </c>
      <c r="C11">
        <v>-76.440395922938706</v>
      </c>
      <c r="D11">
        <f t="shared" si="0"/>
        <v>-152.88079184587741</v>
      </c>
      <c r="E11">
        <v>37.986452853258498</v>
      </c>
      <c r="F11">
        <f t="shared" si="3"/>
        <v>4.9460451482413035</v>
      </c>
      <c r="G11">
        <f t="shared" si="1"/>
        <v>341.87807567932646</v>
      </c>
      <c r="H11">
        <v>37.641983466783302</v>
      </c>
      <c r="AM11">
        <f t="shared" si="2"/>
        <v>62.642589857092133</v>
      </c>
    </row>
    <row r="12" spans="1:51">
      <c r="A12">
        <v>3000</v>
      </c>
      <c r="B12" s="7">
        <v>141</v>
      </c>
      <c r="C12">
        <v>-68.000460231855797</v>
      </c>
      <c r="D12">
        <f t="shared" si="0"/>
        <v>-136.00092046371159</v>
      </c>
      <c r="E12">
        <v>30.7776166576854</v>
      </c>
      <c r="F12">
        <f t="shared" si="3"/>
        <v>7.2088361955730988</v>
      </c>
      <c r="G12">
        <f t="shared" si="1"/>
        <v>276.99854991916857</v>
      </c>
      <c r="H12">
        <v>43.181673528152302</v>
      </c>
      <c r="AM12">
        <f t="shared" si="2"/>
        <v>50.268917037160584</v>
      </c>
    </row>
    <row r="13" spans="1:51">
      <c r="A13">
        <v>3300</v>
      </c>
      <c r="B13" s="7">
        <v>134</v>
      </c>
      <c r="C13">
        <v>-43.627507373255902</v>
      </c>
      <c r="D13">
        <f t="shared" si="0"/>
        <v>-87.255014746511804</v>
      </c>
      <c r="E13">
        <v>24.583704651775399</v>
      </c>
      <c r="F13">
        <f t="shared" si="3"/>
        <v>6.1939120059100006</v>
      </c>
      <c r="G13">
        <f t="shared" si="1"/>
        <v>221.2533418659786</v>
      </c>
      <c r="H13">
        <v>47.399513934927803</v>
      </c>
      <c r="AM13">
        <f t="shared" si="2"/>
        <v>39.880097127813215</v>
      </c>
    </row>
    <row r="14" spans="1:51">
      <c r="A14">
        <v>3600</v>
      </c>
      <c r="B14" s="7">
        <v>280</v>
      </c>
      <c r="C14">
        <v>29.562073445746801</v>
      </c>
      <c r="D14">
        <f t="shared" si="0"/>
        <v>59.124146891493602</v>
      </c>
      <c r="E14">
        <v>24.5414636720364</v>
      </c>
      <c r="F14">
        <f t="shared" si="3"/>
        <v>4.2240979738998874E-2</v>
      </c>
      <c r="G14">
        <f t="shared" si="1"/>
        <v>220.8731730483276</v>
      </c>
      <c r="H14">
        <v>47.657985448646002</v>
      </c>
      <c r="AM14">
        <f t="shared" si="2"/>
        <v>39.810018262228915</v>
      </c>
    </row>
    <row r="15" spans="1:51">
      <c r="A15">
        <v>3900</v>
      </c>
      <c r="B15" s="7">
        <v>531</v>
      </c>
      <c r="C15">
        <v>69.176026775815998</v>
      </c>
      <c r="D15">
        <f t="shared" si="0"/>
        <v>138.352053551632</v>
      </c>
      <c r="E15">
        <v>41.285964046575799</v>
      </c>
      <c r="F15">
        <f t="shared" si="3"/>
        <v>16.744500374539399</v>
      </c>
      <c r="G15">
        <f t="shared" si="1"/>
        <v>371.57367641918222</v>
      </c>
      <c r="H15">
        <v>42.7172247694104</v>
      </c>
      <c r="AM15">
        <f t="shared" si="2"/>
        <v>68.407464791310247</v>
      </c>
    </row>
    <row r="16" spans="1:51">
      <c r="A16">
        <v>4200</v>
      </c>
      <c r="B16" s="7">
        <v>824</v>
      </c>
      <c r="C16">
        <v>58.532268404637399</v>
      </c>
      <c r="D16">
        <f t="shared" si="0"/>
        <v>117.0645368092748</v>
      </c>
      <c r="E16">
        <v>73.413277556878995</v>
      </c>
      <c r="F16">
        <f t="shared" si="3"/>
        <v>32.127313510303196</v>
      </c>
      <c r="G16">
        <f t="shared" si="1"/>
        <v>660.7194980119109</v>
      </c>
      <c r="H16">
        <v>37.693596872368303</v>
      </c>
      <c r="AM16">
        <f t="shared" si="2"/>
        <v>127.86855649955172</v>
      </c>
    </row>
    <row r="17" spans="1:39">
      <c r="A17">
        <v>4500</v>
      </c>
      <c r="B17" s="7">
        <v>835</v>
      </c>
      <c r="C17">
        <v>37.299541956491503</v>
      </c>
      <c r="D17">
        <f t="shared" si="0"/>
        <v>74.599083912983005</v>
      </c>
      <c r="E17">
        <v>84.486599992075796</v>
      </c>
      <c r="F17">
        <f t="shared" si="3"/>
        <v>11.0733224351968</v>
      </c>
      <c r="G17">
        <f t="shared" si="1"/>
        <v>760.37939992868212</v>
      </c>
      <c r="H17">
        <v>33.787434066559697</v>
      </c>
      <c r="AM17">
        <f t="shared" si="2"/>
        <v>149.76201022778778</v>
      </c>
    </row>
    <row r="18" spans="1:39">
      <c r="A18">
        <v>4800</v>
      </c>
      <c r="B18" s="7">
        <v>740</v>
      </c>
      <c r="C18">
        <v>-24.359876717806301</v>
      </c>
      <c r="D18">
        <f t="shared" si="0"/>
        <v>-48.719753435612603</v>
      </c>
      <c r="E18">
        <v>87.633399810569102</v>
      </c>
      <c r="F18">
        <f t="shared" si="3"/>
        <v>3.1467998184933066</v>
      </c>
      <c r="G18">
        <f t="shared" si="1"/>
        <v>788.70059829512195</v>
      </c>
      <c r="H18">
        <v>33.456865281496498</v>
      </c>
      <c r="AM18">
        <f t="shared" si="2"/>
        <v>156.1145226682078</v>
      </c>
    </row>
    <row r="19" spans="1:39">
      <c r="A19">
        <v>5100</v>
      </c>
      <c r="B19" s="7">
        <v>825</v>
      </c>
      <c r="C19">
        <v>9.5933764326235806</v>
      </c>
      <c r="D19">
        <f t="shared" si="0"/>
        <v>19.186752865247161</v>
      </c>
      <c r="E19">
        <v>89.531761812726401</v>
      </c>
      <c r="F19">
        <f t="shared" si="3"/>
        <v>1.8983620021572989</v>
      </c>
      <c r="G19">
        <f t="shared" si="1"/>
        <v>805.78585631453757</v>
      </c>
      <c r="H19">
        <v>33.936460057869098</v>
      </c>
      <c r="AM19">
        <f t="shared" si="2"/>
        <v>159.97479618549448</v>
      </c>
    </row>
    <row r="20" spans="1:39">
      <c r="A20">
        <v>5400</v>
      </c>
      <c r="B20" s="7">
        <v>877</v>
      </c>
      <c r="C20">
        <v>18.076980937519</v>
      </c>
      <c r="D20">
        <f t="shared" si="0"/>
        <v>36.153961875038</v>
      </c>
      <c r="E20">
        <v>93.424115722208597</v>
      </c>
      <c r="F20">
        <f t="shared" si="3"/>
        <v>3.8923539094821962</v>
      </c>
      <c r="G20">
        <f t="shared" si="1"/>
        <v>840.8170414998774</v>
      </c>
      <c r="H20">
        <v>32.829302119395301</v>
      </c>
      <c r="AM20">
        <f t="shared" si="2"/>
        <v>167.95572069734291</v>
      </c>
    </row>
    <row r="21" spans="1:39">
      <c r="A21">
        <v>5700</v>
      </c>
      <c r="B21" s="7">
        <v>874</v>
      </c>
      <c r="C21">
        <v>0.95957423626983995</v>
      </c>
      <c r="D21">
        <f t="shared" si="0"/>
        <v>1.9191484725396799</v>
      </c>
      <c r="E21">
        <v>96.894619416474299</v>
      </c>
      <c r="F21">
        <f t="shared" si="3"/>
        <v>3.4705036942657017</v>
      </c>
      <c r="G21">
        <f t="shared" si="1"/>
        <v>872.05157474826865</v>
      </c>
      <c r="H21">
        <v>32.131934227276702</v>
      </c>
      <c r="AF21" t="s">
        <v>13</v>
      </c>
      <c r="AM21">
        <f t="shared" si="2"/>
        <v>175.14640769416755</v>
      </c>
    </row>
    <row r="22" spans="1:39">
      <c r="A22">
        <v>6000</v>
      </c>
      <c r="B22" s="7">
        <v>869</v>
      </c>
      <c r="C22">
        <v>-11.0123844026981</v>
      </c>
      <c r="D22">
        <f t="shared" si="0"/>
        <v>-22.024768805396199</v>
      </c>
      <c r="E22">
        <v>98.9993257660837</v>
      </c>
      <c r="F22">
        <f t="shared" si="3"/>
        <v>2.1047063496094012</v>
      </c>
      <c r="G22">
        <f t="shared" si="1"/>
        <v>890.99393189475336</v>
      </c>
      <c r="H22">
        <v>32.556931218150602</v>
      </c>
      <c r="AF22" t="s">
        <v>14</v>
      </c>
      <c r="AM22">
        <f t="shared" si="2"/>
        <v>179.54155636106853</v>
      </c>
    </row>
    <row r="23" spans="1:39">
      <c r="A23">
        <v>6300</v>
      </c>
      <c r="B23" s="7">
        <v>898</v>
      </c>
      <c r="C23">
        <v>-4.54247954068168</v>
      </c>
      <c r="D23">
        <f t="shared" si="0"/>
        <v>-9.0849590813633601</v>
      </c>
      <c r="E23">
        <v>100.78345721466999</v>
      </c>
      <c r="F23">
        <f t="shared" si="3"/>
        <v>1.7841314485862938</v>
      </c>
      <c r="G23">
        <f t="shared" si="1"/>
        <v>907.05111493202992</v>
      </c>
      <c r="H23">
        <v>33.148220692183401</v>
      </c>
      <c r="AM23">
        <f t="shared" si="2"/>
        <v>183.28755577690634</v>
      </c>
    </row>
    <row r="24" spans="1:39">
      <c r="A24">
        <v>6600</v>
      </c>
      <c r="B24" s="7">
        <v>849</v>
      </c>
      <c r="C24">
        <v>-31.935035430538601</v>
      </c>
      <c r="D24">
        <f t="shared" si="0"/>
        <v>-63.870070861077203</v>
      </c>
      <c r="E24">
        <v>101.426571031235</v>
      </c>
      <c r="F24">
        <f t="shared" si="3"/>
        <v>0.64311381656500544</v>
      </c>
      <c r="G24">
        <f t="shared" si="1"/>
        <v>912.83913928111497</v>
      </c>
      <c r="H24">
        <v>34.638758158519003</v>
      </c>
      <c r="AM24">
        <f t="shared" si="2"/>
        <v>184.6424159913764</v>
      </c>
    </row>
    <row r="25" spans="1:39">
      <c r="A25">
        <v>6900</v>
      </c>
      <c r="B25" s="7">
        <v>581</v>
      </c>
      <c r="C25">
        <v>-87.266426814244795</v>
      </c>
      <c r="D25">
        <f t="shared" si="0"/>
        <v>-174.53285362848959</v>
      </c>
      <c r="E25">
        <v>87.912996282856795</v>
      </c>
      <c r="F25">
        <f t="shared" si="3"/>
        <v>13.513574748378204</v>
      </c>
      <c r="G25">
        <f t="shared" si="1"/>
        <v>791.2169665457111</v>
      </c>
      <c r="H25">
        <v>40.377071093735601</v>
      </c>
      <c r="AF25" t="s">
        <v>15</v>
      </c>
      <c r="AG25" t="s">
        <v>16</v>
      </c>
      <c r="AH25" t="s">
        <v>17</v>
      </c>
      <c r="AM25">
        <f t="shared" si="2"/>
        <v>156.68175175346542</v>
      </c>
    </row>
    <row r="26" spans="1:39">
      <c r="A26">
        <v>7200</v>
      </c>
      <c r="B26" s="7">
        <v>528</v>
      </c>
      <c r="C26">
        <v>-81.107017482988695</v>
      </c>
      <c r="D26">
        <f t="shared" si="0"/>
        <v>-162.21403496597739</v>
      </c>
      <c r="E26">
        <v>76.688682521563294</v>
      </c>
      <c r="F26">
        <f t="shared" si="3"/>
        <v>11.224313761293502</v>
      </c>
      <c r="G26">
        <f t="shared" si="1"/>
        <v>690.1981426940697</v>
      </c>
      <c r="H26">
        <v>46.865849476131103</v>
      </c>
      <c r="AF26">
        <v>2.9244800000000001E-3</v>
      </c>
      <c r="AG26">
        <v>1.51536</v>
      </c>
      <c r="AH26">
        <v>0.85950000000000004</v>
      </c>
      <c r="AM26">
        <f t="shared" si="2"/>
        <v>134.26977927444457</v>
      </c>
    </row>
    <row r="27" spans="1:39">
      <c r="A27">
        <v>7500</v>
      </c>
      <c r="B27" s="7">
        <v>656</v>
      </c>
      <c r="C27">
        <v>3.6647667538966602E-2</v>
      </c>
      <c r="D27">
        <f t="shared" si="0"/>
        <v>7.3295335077933205E-2</v>
      </c>
      <c r="E27">
        <v>72.878670809568902</v>
      </c>
      <c r="F27">
        <f t="shared" si="3"/>
        <v>3.8100117119943917</v>
      </c>
      <c r="G27">
        <f t="shared" si="1"/>
        <v>655.90803728612013</v>
      </c>
      <c r="H27">
        <v>49.744225967942597</v>
      </c>
      <c r="AM27">
        <f t="shared" si="2"/>
        <v>126.82971514913149</v>
      </c>
    </row>
    <row r="28" spans="1:39">
      <c r="A28">
        <v>7800</v>
      </c>
      <c r="B28" s="7">
        <v>832</v>
      </c>
      <c r="C28">
        <v>69.168901401759598</v>
      </c>
      <c r="D28">
        <f t="shared" si="0"/>
        <v>138.3378028035192</v>
      </c>
      <c r="E28">
        <v>77.071023738220106</v>
      </c>
      <c r="F28">
        <f t="shared" si="3"/>
        <v>4.1923529286512036</v>
      </c>
      <c r="G28">
        <f t="shared" si="1"/>
        <v>693.63921364398095</v>
      </c>
      <c r="H28">
        <v>46.806138134716903</v>
      </c>
      <c r="AM28">
        <f t="shared" si="2"/>
        <v>135.02109015941275</v>
      </c>
    </row>
    <row r="29" spans="1:39">
      <c r="A29">
        <v>8100</v>
      </c>
      <c r="B29" s="7">
        <v>733</v>
      </c>
      <c r="C29">
        <v>0.566753937544348</v>
      </c>
      <c r="D29">
        <f t="shared" si="0"/>
        <v>1.133507875088696</v>
      </c>
      <c r="E29">
        <v>81.316770871146304</v>
      </c>
      <c r="F29">
        <f t="shared" si="3"/>
        <v>4.2457471329261978</v>
      </c>
      <c r="G29">
        <f t="shared" si="1"/>
        <v>731.85093784031676</v>
      </c>
      <c r="H29">
        <v>44.279058854511199</v>
      </c>
      <c r="AM29">
        <f t="shared" si="2"/>
        <v>143.42156383320653</v>
      </c>
    </row>
    <row r="30" spans="1:39">
      <c r="A30">
        <v>8400</v>
      </c>
      <c r="B30" s="7">
        <v>732</v>
      </c>
      <c r="C30">
        <v>-3.43193861377121</v>
      </c>
      <c r="D30">
        <f t="shared" si="0"/>
        <v>-6.86387722754242</v>
      </c>
      <c r="E30">
        <v>82.093827691699403</v>
      </c>
      <c r="F30">
        <f t="shared" si="3"/>
        <v>0.77705682055309921</v>
      </c>
      <c r="G30">
        <f t="shared" si="1"/>
        <v>738.84444922529462</v>
      </c>
      <c r="H30">
        <v>44.402888268549802</v>
      </c>
      <c r="AM30">
        <f t="shared" si="2"/>
        <v>144.97043313903288</v>
      </c>
    </row>
    <row r="31" spans="1:39">
      <c r="A31">
        <v>8700</v>
      </c>
      <c r="B31" s="7">
        <v>734</v>
      </c>
      <c r="C31">
        <v>-4.5920265047144699</v>
      </c>
      <c r="D31">
        <f t="shared" si="0"/>
        <v>-9.1840530094289399</v>
      </c>
      <c r="E31">
        <v>82.573804350488501</v>
      </c>
      <c r="F31">
        <f t="shared" si="3"/>
        <v>0.47997665878909856</v>
      </c>
      <c r="G31">
        <f t="shared" si="1"/>
        <v>743.16423915439645</v>
      </c>
      <c r="H31">
        <v>44.718511635461603</v>
      </c>
      <c r="AM31">
        <f t="shared" si="2"/>
        <v>145.92891158268031</v>
      </c>
    </row>
    <row r="32" spans="1:39">
      <c r="A32">
        <v>9000</v>
      </c>
      <c r="B32" s="7">
        <v>734</v>
      </c>
      <c r="C32">
        <v>-5.9114018876338204</v>
      </c>
      <c r="D32">
        <f t="shared" si="0"/>
        <v>-11.822803775267641</v>
      </c>
      <c r="E32">
        <v>82.866987404316106</v>
      </c>
      <c r="F32">
        <f t="shared" si="3"/>
        <v>0.29318305382760457</v>
      </c>
      <c r="G32">
        <f t="shared" si="1"/>
        <v>745.80288663884494</v>
      </c>
      <c r="H32">
        <v>45.130850083453197</v>
      </c>
      <c r="AM32">
        <f t="shared" si="2"/>
        <v>146.51503970974292</v>
      </c>
    </row>
    <row r="33" spans="1:39">
      <c r="A33">
        <v>9300</v>
      </c>
      <c r="B33" s="7">
        <v>736</v>
      </c>
      <c r="C33">
        <v>-5.6792230823320304</v>
      </c>
      <c r="D33">
        <f t="shared" si="0"/>
        <v>-11.358446164664061</v>
      </c>
      <c r="E33">
        <v>83.037595157327502</v>
      </c>
      <c r="F33">
        <f t="shared" si="3"/>
        <v>0.17060775301139586</v>
      </c>
      <c r="G33">
        <f t="shared" si="1"/>
        <v>747.33835641594749</v>
      </c>
      <c r="H33">
        <v>45.580784325073402</v>
      </c>
      <c r="AM33">
        <f t="shared" si="2"/>
        <v>146.85634813448209</v>
      </c>
    </row>
    <row r="34" spans="1:39">
      <c r="A34">
        <v>9600</v>
      </c>
      <c r="B34" s="7">
        <v>741</v>
      </c>
      <c r="C34">
        <v>-4.0746629710834403</v>
      </c>
      <c r="D34">
        <f t="shared" si="0"/>
        <v>-8.1493259421668807</v>
      </c>
      <c r="E34">
        <v>83.236557143488497</v>
      </c>
      <c r="F34">
        <f t="shared" si="3"/>
        <v>0.19896198616099525</v>
      </c>
      <c r="G34">
        <f t="shared" si="1"/>
        <v>749.12901429139652</v>
      </c>
      <c r="H34">
        <v>45.955296120727297</v>
      </c>
      <c r="AM34">
        <f t="shared" si="2"/>
        <v>147.25459550616637</v>
      </c>
    </row>
    <row r="35" spans="1:39">
      <c r="A35">
        <v>9900</v>
      </c>
      <c r="B35" s="7">
        <v>749</v>
      </c>
      <c r="C35">
        <v>-1.67055519460653</v>
      </c>
      <c r="D35">
        <f t="shared" si="0"/>
        <v>-3.34111038921306</v>
      </c>
      <c r="E35">
        <v>83.591165017166901</v>
      </c>
      <c r="F35">
        <f t="shared" si="3"/>
        <v>0.35460787367840396</v>
      </c>
      <c r="G35">
        <f t="shared" si="1"/>
        <v>752.32048515450208</v>
      </c>
      <c r="H35">
        <v>46.171688467081303</v>
      </c>
      <c r="AF35" s="1" t="s">
        <v>222</v>
      </c>
      <c r="AM35">
        <f t="shared" si="2"/>
        <v>147.96496172093433</v>
      </c>
    </row>
    <row r="36" spans="1:39">
      <c r="A36">
        <v>10200</v>
      </c>
      <c r="B36" s="7">
        <v>744</v>
      </c>
      <c r="C36">
        <v>-5.2588815334385899</v>
      </c>
      <c r="D36">
        <f t="shared" si="0"/>
        <v>-10.51776306687718</v>
      </c>
      <c r="E36">
        <v>83.833050710647697</v>
      </c>
      <c r="F36">
        <f t="shared" si="3"/>
        <v>0.24188569348079625</v>
      </c>
      <c r="G36">
        <f t="shared" si="1"/>
        <v>754.49745639582932</v>
      </c>
      <c r="H36">
        <v>46.451579779280401</v>
      </c>
      <c r="AM36">
        <f t="shared" si="2"/>
        <v>148.44993982008657</v>
      </c>
    </row>
    <row r="37" spans="1:39">
      <c r="A37">
        <v>10500</v>
      </c>
      <c r="B37" s="7">
        <v>746</v>
      </c>
      <c r="C37">
        <v>-4.5046318460564398</v>
      </c>
      <c r="D37">
        <f t="shared" si="0"/>
        <v>-9.0092636921128797</v>
      </c>
      <c r="E37">
        <v>83.887630146555693</v>
      </c>
      <c r="F37">
        <f t="shared" si="3"/>
        <v>5.4579435907996299E-2</v>
      </c>
      <c r="G37">
        <f t="shared" si="1"/>
        <v>754.98867131900124</v>
      </c>
      <c r="H37">
        <v>46.8288728514977</v>
      </c>
      <c r="AM37">
        <f t="shared" si="2"/>
        <v>148.55941829689456</v>
      </c>
    </row>
    <row r="38" spans="1:39">
      <c r="A38">
        <v>10800</v>
      </c>
      <c r="B38" s="7">
        <v>736</v>
      </c>
      <c r="C38">
        <v>-8.6175559069378593</v>
      </c>
      <c r="D38">
        <f t="shared" si="0"/>
        <v>-17.235111813875719</v>
      </c>
      <c r="E38">
        <v>83.690561706818599</v>
      </c>
      <c r="F38">
        <f t="shared" si="3"/>
        <v>0.19706843973709454</v>
      </c>
      <c r="G38">
        <f t="shared" si="1"/>
        <v>753.21505536136738</v>
      </c>
      <c r="H38">
        <v>47.350609786200202</v>
      </c>
      <c r="AM38">
        <f t="shared" si="2"/>
        <v>148.16420954828109</v>
      </c>
    </row>
    <row r="39" spans="1:39">
      <c r="A39">
        <v>11100</v>
      </c>
      <c r="B39" s="7">
        <v>733</v>
      </c>
      <c r="C39">
        <v>-8.0424633961948508</v>
      </c>
      <c r="D39">
        <f t="shared" si="0"/>
        <v>-16.084926792389702</v>
      </c>
      <c r="E39">
        <v>83.229431727212997</v>
      </c>
      <c r="F39">
        <f t="shared" si="3"/>
        <v>0.46112997960560165</v>
      </c>
      <c r="G39">
        <f t="shared" si="1"/>
        <v>749.06488554491693</v>
      </c>
      <c r="H39">
        <v>47.995886157384298</v>
      </c>
      <c r="AM39">
        <f t="shared" si="2"/>
        <v>147.24032909421237</v>
      </c>
    </row>
    <row r="40" spans="1:39">
      <c r="A40">
        <v>11400</v>
      </c>
      <c r="B40" s="7">
        <v>766</v>
      </c>
      <c r="C40">
        <v>7.0689044796329004</v>
      </c>
      <c r="D40">
        <f t="shared" si="0"/>
        <v>14.137808959265801</v>
      </c>
      <c r="E40">
        <v>83.537855474329206</v>
      </c>
      <c r="F40">
        <f t="shared" si="3"/>
        <v>0.30842374711620835</v>
      </c>
      <c r="G40">
        <f t="shared" si="1"/>
        <v>751.84069926896291</v>
      </c>
      <c r="H40">
        <v>47.989110804639601</v>
      </c>
      <c r="AM40">
        <f t="shared" si="2"/>
        <v>147.85812270792093</v>
      </c>
    </row>
    <row r="41" spans="1:39">
      <c r="A41">
        <v>11700</v>
      </c>
      <c r="B41" s="7">
        <v>716</v>
      </c>
      <c r="C41">
        <v>-16.810254860602299</v>
      </c>
      <c r="D41">
        <f t="shared" si="0"/>
        <v>-33.620509721204598</v>
      </c>
      <c r="E41">
        <v>83.289120453195906</v>
      </c>
      <c r="F41">
        <f t="shared" si="3"/>
        <v>0.24873502113329948</v>
      </c>
      <c r="G41">
        <f t="shared" si="1"/>
        <v>749.60208407876314</v>
      </c>
      <c r="H41">
        <v>48.436448479238202</v>
      </c>
      <c r="AM41">
        <f t="shared" si="2"/>
        <v>147.35984622827121</v>
      </c>
    </row>
    <row r="42" spans="1:39">
      <c r="A42">
        <v>12000</v>
      </c>
      <c r="B42" s="7">
        <v>731</v>
      </c>
      <c r="C42">
        <v>-5.2419317071304699</v>
      </c>
      <c r="D42">
        <f t="shared" si="0"/>
        <v>-10.48386341426094</v>
      </c>
      <c r="E42">
        <v>82.384852701428798</v>
      </c>
      <c r="F42">
        <f t="shared" si="3"/>
        <v>0.90426775176710805</v>
      </c>
      <c r="G42">
        <f t="shared" si="1"/>
        <v>741.46367431285921</v>
      </c>
      <c r="H42">
        <v>49.2583176870179</v>
      </c>
      <c r="AM42">
        <f t="shared" si="2"/>
        <v>145.55142807969139</v>
      </c>
    </row>
    <row r="43" spans="1:39">
      <c r="A43">
        <v>12300</v>
      </c>
      <c r="B43" s="7">
        <v>732</v>
      </c>
      <c r="C43">
        <v>-3.24344961032038</v>
      </c>
      <c r="D43">
        <f t="shared" si="0"/>
        <v>-6.4868992206407601</v>
      </c>
      <c r="E43">
        <v>82.051933698345294</v>
      </c>
      <c r="F43">
        <f t="shared" si="3"/>
        <v>0.33291900308350364</v>
      </c>
      <c r="G43">
        <f t="shared" si="1"/>
        <v>738.46740328510759</v>
      </c>
      <c r="H43">
        <v>49.581981134484799</v>
      </c>
      <c r="AM43">
        <f t="shared" si="2"/>
        <v>144.88683782295635</v>
      </c>
    </row>
    <row r="44" spans="1:39">
      <c r="A44">
        <v>12600</v>
      </c>
      <c r="B44" s="7">
        <v>731</v>
      </c>
      <c r="C44">
        <v>-2.6269266490877898</v>
      </c>
      <c r="D44">
        <f t="shared" si="0"/>
        <v>-5.2538532981755797</v>
      </c>
      <c r="E44">
        <v>81.803841048906804</v>
      </c>
      <c r="F44">
        <f t="shared" si="3"/>
        <v>0.2480926494384903</v>
      </c>
      <c r="G44">
        <f t="shared" si="1"/>
        <v>736.23456944016129</v>
      </c>
      <c r="H44">
        <v>49.808223885689998</v>
      </c>
      <c r="AM44">
        <f t="shared" si="2"/>
        <v>144.39200390058585</v>
      </c>
    </row>
    <row r="45" spans="1:39">
      <c r="A45">
        <v>12900</v>
      </c>
      <c r="B45" s="7">
        <v>730</v>
      </c>
      <c r="C45">
        <v>-2.11565405905929</v>
      </c>
      <c r="D45">
        <f t="shared" si="0"/>
        <v>-4.2313081181185801</v>
      </c>
      <c r="E45">
        <v>81.579128054375204</v>
      </c>
      <c r="F45">
        <f t="shared" si="3"/>
        <v>0.22471299453160043</v>
      </c>
      <c r="G45">
        <f t="shared" si="1"/>
        <v>734.21215248937688</v>
      </c>
      <c r="H45">
        <v>49.9909769853329</v>
      </c>
      <c r="AM45">
        <f t="shared" si="2"/>
        <v>143.94411265060629</v>
      </c>
    </row>
    <row r="46" spans="1:39">
      <c r="A46">
        <v>13200</v>
      </c>
      <c r="B46" s="7">
        <v>732</v>
      </c>
      <c r="C46">
        <v>-0.49967508138293998</v>
      </c>
      <c r="D46">
        <f t="shared" si="0"/>
        <v>-0.99935016276587996</v>
      </c>
      <c r="E46">
        <v>81.4422411490673</v>
      </c>
      <c r="F46">
        <f t="shared" si="3"/>
        <v>0.13688690530790382</v>
      </c>
      <c r="G46">
        <f t="shared" si="1"/>
        <v>732.98017034160569</v>
      </c>
      <c r="H46">
        <v>50.087813987123802</v>
      </c>
      <c r="AM46">
        <f t="shared" si="2"/>
        <v>143.67141850345084</v>
      </c>
    </row>
    <row r="47" spans="1:39">
      <c r="A47">
        <v>13500</v>
      </c>
      <c r="B47" s="7">
        <v>732</v>
      </c>
      <c r="C47">
        <v>-0.252773395471109</v>
      </c>
      <c r="D47">
        <f t="shared" si="0"/>
        <v>-0.50554679094221799</v>
      </c>
      <c r="E47">
        <v>81.387385362503693</v>
      </c>
      <c r="F47">
        <f t="shared" si="3"/>
        <v>5.4855786563607012E-2</v>
      </c>
      <c r="G47">
        <f t="shared" si="1"/>
        <v>732.48646826253321</v>
      </c>
      <c r="H47">
        <v>50.116318150558001</v>
      </c>
      <c r="AM47">
        <f t="shared" si="2"/>
        <v>143.56217035276879</v>
      </c>
    </row>
    <row r="48" spans="1:39">
      <c r="A48">
        <v>13800</v>
      </c>
      <c r="B48" s="7">
        <v>733</v>
      </c>
      <c r="C48">
        <v>0.31281603144064402</v>
      </c>
      <c r="D48">
        <f t="shared" si="0"/>
        <v>0.62563206288128803</v>
      </c>
      <c r="E48">
        <v>81.372807078938493</v>
      </c>
      <c r="F48">
        <f t="shared" si="3"/>
        <v>1.4578283565199968E-2</v>
      </c>
      <c r="G48">
        <f t="shared" si="1"/>
        <v>732.35526371044648</v>
      </c>
      <c r="H48">
        <v>50.112303132195997</v>
      </c>
      <c r="AM48">
        <f t="shared" si="2"/>
        <v>143.53313990342511</v>
      </c>
    </row>
    <row r="49" spans="1:39">
      <c r="A49">
        <v>14100</v>
      </c>
      <c r="B49" s="7">
        <v>737</v>
      </c>
      <c r="C49">
        <v>1.85012886232899</v>
      </c>
      <c r="D49">
        <f t="shared" si="0"/>
        <v>3.70025772465798</v>
      </c>
      <c r="E49">
        <v>81.475608695765899</v>
      </c>
      <c r="F49">
        <f t="shared" si="3"/>
        <v>0.10280161682740641</v>
      </c>
      <c r="G49">
        <f t="shared" si="1"/>
        <v>733.28047826189311</v>
      </c>
      <c r="H49">
        <v>50.023639735302403</v>
      </c>
      <c r="AM49">
        <f t="shared" si="2"/>
        <v>143.73788031642417</v>
      </c>
    </row>
    <row r="50" spans="1:39">
      <c r="A50">
        <v>14400</v>
      </c>
      <c r="B50" s="7">
        <v>723</v>
      </c>
      <c r="C50">
        <v>-4.4333174183386097</v>
      </c>
      <c r="D50">
        <f t="shared" si="0"/>
        <v>-8.8666348366772194</v>
      </c>
      <c r="E50">
        <v>81.316452703613805</v>
      </c>
      <c r="F50">
        <f t="shared" si="3"/>
        <v>0.15915599215209397</v>
      </c>
      <c r="G50">
        <f t="shared" si="1"/>
        <v>731.84807433252422</v>
      </c>
      <c r="H50">
        <v>50.1425982784124</v>
      </c>
      <c r="AM50">
        <f t="shared" si="2"/>
        <v>143.42093036877321</v>
      </c>
    </row>
    <row r="51" spans="1:39">
      <c r="A51">
        <v>14700</v>
      </c>
      <c r="B51" s="7">
        <v>714</v>
      </c>
      <c r="C51">
        <v>-6.2011456248780004</v>
      </c>
      <c r="D51">
        <f t="shared" si="0"/>
        <v>-12.402291249756001</v>
      </c>
      <c r="E51">
        <v>80.709320320755396</v>
      </c>
      <c r="F51">
        <f t="shared" si="3"/>
        <v>0.60713238285840987</v>
      </c>
      <c r="G51">
        <f t="shared" si="1"/>
        <v>726.38388288679857</v>
      </c>
      <c r="H51">
        <v>50.560822608737404</v>
      </c>
      <c r="AM51">
        <f t="shared" si="2"/>
        <v>142.21322194509588</v>
      </c>
    </row>
    <row r="52" spans="1:39">
      <c r="A52">
        <v>15000</v>
      </c>
      <c r="B52" s="7">
        <v>717</v>
      </c>
      <c r="C52">
        <v>-2.2458980805923798</v>
      </c>
      <c r="D52">
        <f t="shared" si="0"/>
        <v>-4.4917961611847597</v>
      </c>
      <c r="E52">
        <v>80.163698338580403</v>
      </c>
      <c r="F52">
        <f t="shared" si="3"/>
        <v>0.54562198217499258</v>
      </c>
      <c r="G52">
        <f t="shared" si="1"/>
        <v>721.47328504722361</v>
      </c>
      <c r="H52">
        <v>50.877096029048403</v>
      </c>
      <c r="AM52">
        <f t="shared" si="2"/>
        <v>141.12970948482274</v>
      </c>
    </row>
    <row r="53" spans="1:39">
      <c r="A53">
        <v>15300</v>
      </c>
      <c r="B53" s="7">
        <v>716</v>
      </c>
      <c r="C53">
        <v>-1.2390831899021699</v>
      </c>
      <c r="D53">
        <f t="shared" si="0"/>
        <v>-2.4781663798043398</v>
      </c>
      <c r="E53">
        <v>79.828886455820196</v>
      </c>
      <c r="F53">
        <f t="shared" si="3"/>
        <v>0.33481188276020646</v>
      </c>
      <c r="G53">
        <f t="shared" si="1"/>
        <v>718.4599781023818</v>
      </c>
      <c r="H53">
        <v>51.009470566003102</v>
      </c>
      <c r="AM53">
        <f t="shared" si="2"/>
        <v>140.46569210598352</v>
      </c>
    </row>
    <row r="54" spans="1:39">
      <c r="A54">
        <v>15600</v>
      </c>
      <c r="B54" s="7">
        <v>715</v>
      </c>
      <c r="C54">
        <v>-0.54730219431978699</v>
      </c>
      <c r="D54">
        <f t="shared" si="0"/>
        <v>-1.094604388639574</v>
      </c>
      <c r="E54">
        <v>79.564062339361399</v>
      </c>
      <c r="F54">
        <f t="shared" si="3"/>
        <v>0.26482411645879722</v>
      </c>
      <c r="G54">
        <f t="shared" si="1"/>
        <v>716.07656105425258</v>
      </c>
      <c r="H54">
        <v>51.076812582603402</v>
      </c>
      <c r="AM54">
        <f t="shared" si="2"/>
        <v>139.94094272439614</v>
      </c>
    </row>
    <row r="55" spans="1:39">
      <c r="A55">
        <v>15900</v>
      </c>
      <c r="B55" s="7">
        <v>711</v>
      </c>
      <c r="C55">
        <v>-1.2776548054955601</v>
      </c>
      <c r="D55">
        <f t="shared" si="0"/>
        <v>-2.5553096109911202</v>
      </c>
      <c r="E55">
        <v>79.281946434787102</v>
      </c>
      <c r="F55">
        <f t="shared" si="3"/>
        <v>0.28211590457429736</v>
      </c>
      <c r="G55">
        <f t="shared" si="1"/>
        <v>713.53751791308389</v>
      </c>
      <c r="H55">
        <v>51.149923737903102</v>
      </c>
      <c r="AM55">
        <f t="shared" si="2"/>
        <v>139.38238088754184</v>
      </c>
    </row>
    <row r="56" spans="1:39">
      <c r="A56">
        <v>16200</v>
      </c>
      <c r="B56" s="7">
        <v>710</v>
      </c>
      <c r="C56">
        <v>-0.483552100457742</v>
      </c>
      <c r="D56">
        <f t="shared" si="0"/>
        <v>-0.96710420091548399</v>
      </c>
      <c r="E56">
        <v>78.994373941491901</v>
      </c>
      <c r="F56">
        <f t="shared" si="3"/>
        <v>0.28757249329520107</v>
      </c>
      <c r="G56">
        <f t="shared" si="1"/>
        <v>710.94936547342706</v>
      </c>
      <c r="H56">
        <v>51.215981772482301</v>
      </c>
      <c r="AM56">
        <f t="shared" si="2"/>
        <v>138.81349464784381</v>
      </c>
    </row>
    <row r="57" spans="1:39">
      <c r="A57">
        <v>16500</v>
      </c>
      <c r="B57" s="7">
        <v>711</v>
      </c>
      <c r="C57">
        <v>0.83182291111878603</v>
      </c>
      <c r="D57">
        <f t="shared" si="0"/>
        <v>1.6636458222375721</v>
      </c>
      <c r="E57">
        <v>78.813183191582297</v>
      </c>
      <c r="F57">
        <f t="shared" si="3"/>
        <v>0.18119074990960371</v>
      </c>
      <c r="G57">
        <f t="shared" si="1"/>
        <v>709.31864872424069</v>
      </c>
      <c r="H57">
        <v>51.198479254330103</v>
      </c>
      <c r="AM57">
        <f t="shared" si="2"/>
        <v>138.45530498792735</v>
      </c>
    </row>
    <row r="58" spans="1:39">
      <c r="A58">
        <v>16800</v>
      </c>
      <c r="B58" s="7">
        <v>710</v>
      </c>
      <c r="C58">
        <v>0.82393213913276298</v>
      </c>
      <c r="D58">
        <f t="shared" si="0"/>
        <v>1.647864278265526</v>
      </c>
      <c r="E58">
        <v>78.703839453707701</v>
      </c>
      <c r="F58">
        <f t="shared" si="3"/>
        <v>0.10934373787459606</v>
      </c>
      <c r="G58">
        <f t="shared" si="1"/>
        <v>708.33455508336931</v>
      </c>
      <c r="H58">
        <v>51.134142611467702</v>
      </c>
      <c r="AM58">
        <f t="shared" si="2"/>
        <v>138.2392400799196</v>
      </c>
    </row>
    <row r="59" spans="1:39">
      <c r="A59">
        <v>17100</v>
      </c>
      <c r="B59" s="7">
        <v>710</v>
      </c>
      <c r="C59">
        <v>1.1774085881002001</v>
      </c>
      <c r="D59">
        <f t="shared" si="0"/>
        <v>2.3548171762004002</v>
      </c>
      <c r="E59">
        <v>78.625290137065207</v>
      </c>
      <c r="F59">
        <f t="shared" si="3"/>
        <v>7.8549316642494205E-2</v>
      </c>
      <c r="G59">
        <f t="shared" si="1"/>
        <v>707.62761123358689</v>
      </c>
      <c r="H59">
        <v>51.055282131583198</v>
      </c>
      <c r="AM59">
        <f t="shared" si="2"/>
        <v>138.08406858398129</v>
      </c>
    </row>
    <row r="60" spans="1:39">
      <c r="A60">
        <v>17400</v>
      </c>
      <c r="B60" s="7">
        <v>712</v>
      </c>
      <c r="C60">
        <v>2.1371598339537301</v>
      </c>
      <c r="D60">
        <f t="shared" si="0"/>
        <v>4.2743196679074602</v>
      </c>
      <c r="E60">
        <v>78.634226581616602</v>
      </c>
      <c r="F60">
        <f t="shared" si="3"/>
        <v>8.9364445513950841E-3</v>
      </c>
      <c r="G60">
        <f t="shared" si="1"/>
        <v>707.70803923454946</v>
      </c>
      <c r="H60">
        <v>50.923515245376201</v>
      </c>
      <c r="AM60">
        <f t="shared" si="2"/>
        <v>138.10172040610206</v>
      </c>
    </row>
    <row r="61" spans="1:39">
      <c r="A61">
        <v>17700</v>
      </c>
      <c r="B61" s="7">
        <v>711</v>
      </c>
      <c r="C61">
        <v>1.4484217595828199</v>
      </c>
      <c r="D61">
        <f t="shared" si="0"/>
        <v>2.8968435191656399</v>
      </c>
      <c r="E61">
        <v>78.676177106738095</v>
      </c>
      <c r="F61">
        <f t="shared" si="3"/>
        <v>4.1950525121492888E-2</v>
      </c>
      <c r="G61">
        <f t="shared" si="1"/>
        <v>708.08559396064288</v>
      </c>
      <c r="H61">
        <v>50.7861889113614</v>
      </c>
      <c r="AM61">
        <f t="shared" si="2"/>
        <v>138.18458994031033</v>
      </c>
    </row>
    <row r="62" spans="1:39">
      <c r="A62">
        <v>18000</v>
      </c>
      <c r="B62" s="7">
        <v>712</v>
      </c>
      <c r="C62">
        <v>1.74308067148142</v>
      </c>
      <c r="D62">
        <f t="shared" si="0"/>
        <v>3.48616134296284</v>
      </c>
      <c r="E62">
        <v>78.721798310341299</v>
      </c>
      <c r="F62">
        <f t="shared" si="3"/>
        <v>4.5621203603204208E-2</v>
      </c>
      <c r="G62">
        <f t="shared" si="1"/>
        <v>708.49618479307173</v>
      </c>
      <c r="H62">
        <v>50.661219130510297</v>
      </c>
      <c r="AM62">
        <f t="shared" si="2"/>
        <v>138.27472225731472</v>
      </c>
    </row>
    <row r="63" spans="1:39">
      <c r="A63">
        <v>18300</v>
      </c>
      <c r="B63" s="7">
        <v>713</v>
      </c>
      <c r="C63">
        <v>1.8465670105123699</v>
      </c>
      <c r="D63">
        <f t="shared" si="0"/>
        <v>3.6931340210247399</v>
      </c>
      <c r="E63">
        <v>78.809907376251303</v>
      </c>
      <c r="F63">
        <f t="shared" si="3"/>
        <v>8.8109065910003892E-2</v>
      </c>
      <c r="G63">
        <f t="shared" si="1"/>
        <v>709.28916638626174</v>
      </c>
      <c r="H63">
        <v>50.521333952643403</v>
      </c>
      <c r="AM63">
        <f t="shared" si="2"/>
        <v>138.44883091030675</v>
      </c>
    </row>
    <row r="64" spans="1:39">
      <c r="A64">
        <v>18600</v>
      </c>
      <c r="B64" s="7">
        <v>712</v>
      </c>
      <c r="C64">
        <v>1.0320787941352201</v>
      </c>
      <c r="D64">
        <f t="shared" si="0"/>
        <v>2.0641575882704402</v>
      </c>
      <c r="E64">
        <v>78.879796820141806</v>
      </c>
      <c r="F64">
        <f t="shared" si="3"/>
        <v>6.9889443890502889E-2</v>
      </c>
      <c r="G64">
        <f t="shared" si="1"/>
        <v>709.91817138127624</v>
      </c>
      <c r="H64">
        <v>50.411872317714803</v>
      </c>
      <c r="AM64">
        <f t="shared" si="2"/>
        <v>138.5869688209315</v>
      </c>
    </row>
    <row r="65" spans="1:39">
      <c r="A65">
        <v>18900</v>
      </c>
      <c r="B65" s="7">
        <v>713</v>
      </c>
      <c r="C65">
        <v>1.26750806044832</v>
      </c>
      <c r="D65">
        <f t="shared" si="0"/>
        <v>2.53501612089664</v>
      </c>
      <c r="E65">
        <v>78.938579469500993</v>
      </c>
      <c r="F65">
        <f t="shared" si="3"/>
        <v>5.8782649359187644E-2</v>
      </c>
      <c r="G65">
        <f t="shared" si="1"/>
        <v>710.4472152255089</v>
      </c>
      <c r="H65">
        <v>50.321761161425499</v>
      </c>
      <c r="AM65">
        <f t="shared" si="2"/>
        <v>138.7031760455906</v>
      </c>
    </row>
    <row r="66" spans="1:39">
      <c r="A66">
        <v>19200</v>
      </c>
      <c r="B66" s="7">
        <v>710</v>
      </c>
      <c r="C66">
        <v>-0.231127248306602</v>
      </c>
      <c r="D66">
        <f t="shared" si="0"/>
        <v>-0.462254496613204</v>
      </c>
      <c r="E66">
        <v>78.938290908882095</v>
      </c>
      <c r="F66">
        <f t="shared" si="3"/>
        <v>2.8856061889825924E-4</v>
      </c>
      <c r="G66">
        <f t="shared" si="1"/>
        <v>710.44461817993886</v>
      </c>
      <c r="H66">
        <v>50.285990684920101</v>
      </c>
      <c r="AM66">
        <f t="shared" si="2"/>
        <v>138.70260554169707</v>
      </c>
    </row>
    <row r="67" spans="1:39">
      <c r="A67">
        <v>19500</v>
      </c>
      <c r="B67" s="7">
        <v>711</v>
      </c>
      <c r="C67">
        <v>0.42793011890757399</v>
      </c>
      <c r="D67">
        <f t="shared" ref="D67:D130" si="4">$K$3*C67</f>
        <v>0.85586023781514797</v>
      </c>
      <c r="E67">
        <v>78.902932170330104</v>
      </c>
      <c r="F67">
        <f t="shared" si="3"/>
        <v>3.5358738551991564E-2</v>
      </c>
      <c r="G67">
        <f t="shared" ref="G67:G130" si="5">$J$3*E67</f>
        <v>710.12638953297096</v>
      </c>
      <c r="H67">
        <v>50.276359374803597</v>
      </c>
      <c r="AM67">
        <f t="shared" ref="AM67:AM130" si="6">$AF$26*E67^2+$AG$26*E67+$AH$26</f>
        <v>138.63270260617125</v>
      </c>
    </row>
    <row r="68" spans="1:39">
      <c r="A68">
        <v>19800</v>
      </c>
      <c r="B68" s="7">
        <v>710</v>
      </c>
      <c r="C68">
        <v>2.7473024515318599E-2</v>
      </c>
      <c r="D68">
        <f t="shared" si="4"/>
        <v>5.4946049030637198E-2</v>
      </c>
      <c r="E68">
        <v>78.880820147060305</v>
      </c>
      <c r="F68">
        <f t="shared" ref="F68:F131" si="7">ABS(E68-E67)</f>
        <v>2.2112023269798442E-2</v>
      </c>
      <c r="G68">
        <f t="shared" si="5"/>
        <v>709.9273813235427</v>
      </c>
      <c r="H68">
        <v>50.259862052939503</v>
      </c>
      <c r="AM68">
        <f t="shared" si="6"/>
        <v>138.58899165966818</v>
      </c>
    </row>
    <row r="69" spans="1:39">
      <c r="A69">
        <v>20100</v>
      </c>
      <c r="B69" s="7">
        <v>710</v>
      </c>
      <c r="C69">
        <v>0.17207242333182601</v>
      </c>
      <c r="D69">
        <f t="shared" si="4"/>
        <v>0.34414484666365203</v>
      </c>
      <c r="E69">
        <v>78.848685135823004</v>
      </c>
      <c r="F69">
        <f t="shared" si="7"/>
        <v>3.2135011237301114E-2</v>
      </c>
      <c r="G69">
        <f t="shared" si="5"/>
        <v>709.63816622240699</v>
      </c>
      <c r="H69">
        <v>50.251671224267</v>
      </c>
      <c r="AM69">
        <f t="shared" si="6"/>
        <v>138.52547241441482</v>
      </c>
    </row>
    <row r="70" spans="1:39">
      <c r="A70">
        <v>20400</v>
      </c>
      <c r="B70" s="7">
        <v>711</v>
      </c>
      <c r="C70">
        <v>0.65148437680825799</v>
      </c>
      <c r="D70">
        <f t="shared" si="4"/>
        <v>1.302968753616516</v>
      </c>
      <c r="E70">
        <v>78.853256467516402</v>
      </c>
      <c r="F70">
        <f t="shared" si="7"/>
        <v>4.5713316933984061E-3</v>
      </c>
      <c r="G70">
        <f t="shared" si="5"/>
        <v>709.67930820764764</v>
      </c>
      <c r="H70">
        <v>50.218207844618902</v>
      </c>
      <c r="AM70">
        <f t="shared" si="6"/>
        <v>138.53450790829763</v>
      </c>
    </row>
    <row r="71" spans="1:39">
      <c r="A71">
        <v>20700</v>
      </c>
      <c r="B71" s="7">
        <v>711</v>
      </c>
      <c r="C71">
        <v>0.52470035342340704</v>
      </c>
      <c r="D71">
        <f t="shared" si="4"/>
        <v>1.0494007068468141</v>
      </c>
      <c r="E71">
        <v>78.881432766420403</v>
      </c>
      <c r="F71">
        <f t="shared" si="7"/>
        <v>2.8176298904000419E-2</v>
      </c>
      <c r="G71">
        <f t="shared" si="5"/>
        <v>709.93289489778363</v>
      </c>
      <c r="H71">
        <v>50.172863337387398</v>
      </c>
      <c r="AM71">
        <f t="shared" si="6"/>
        <v>138.59020264430015</v>
      </c>
    </row>
    <row r="72" spans="1:39">
      <c r="A72">
        <v>21000</v>
      </c>
      <c r="B72" s="7">
        <v>710</v>
      </c>
      <c r="C72">
        <v>2.4026044223564701E-2</v>
      </c>
      <c r="D72">
        <f t="shared" si="4"/>
        <v>4.8052088447129403E-2</v>
      </c>
      <c r="E72">
        <v>78.8815861409837</v>
      </c>
      <c r="F72">
        <f t="shared" si="7"/>
        <v>1.5337456329689303E-4</v>
      </c>
      <c r="G72">
        <f t="shared" si="5"/>
        <v>709.9342752688533</v>
      </c>
      <c r="H72">
        <v>50.153043886331098</v>
      </c>
      <c r="AM72">
        <f t="shared" si="6"/>
        <v>138.59050582513584</v>
      </c>
    </row>
    <row r="73" spans="1:39">
      <c r="A73">
        <v>21300</v>
      </c>
      <c r="B73" s="7">
        <v>709</v>
      </c>
      <c r="C73">
        <v>-0.29074118419070499</v>
      </c>
      <c r="D73">
        <f t="shared" si="4"/>
        <v>-0.58148236838140999</v>
      </c>
      <c r="E73">
        <v>78.8404257858097</v>
      </c>
      <c r="F73">
        <f t="shared" si="7"/>
        <v>4.1160355174000074E-2</v>
      </c>
      <c r="G73">
        <f t="shared" si="5"/>
        <v>709.56383207228725</v>
      </c>
      <c r="H73">
        <v>50.164363703533901</v>
      </c>
      <c r="AM73">
        <f t="shared" si="6"/>
        <v>138.50914765506749</v>
      </c>
    </row>
    <row r="74" spans="1:39">
      <c r="A74">
        <v>21600</v>
      </c>
      <c r="B74" s="7">
        <v>711</v>
      </c>
      <c r="C74">
        <v>0.71603040997122303</v>
      </c>
      <c r="D74">
        <f t="shared" si="4"/>
        <v>1.4320608199424461</v>
      </c>
      <c r="E74">
        <v>78.838910092022005</v>
      </c>
      <c r="F74">
        <f t="shared" si="7"/>
        <v>1.515693787695227E-3</v>
      </c>
      <c r="G74">
        <f t="shared" si="5"/>
        <v>709.55019082819808</v>
      </c>
      <c r="H74">
        <v>50.144791909438602</v>
      </c>
      <c r="AM74">
        <f t="shared" si="6"/>
        <v>138.50615190135576</v>
      </c>
    </row>
    <row r="75" spans="1:39">
      <c r="A75">
        <v>21900</v>
      </c>
      <c r="B75" s="7">
        <v>710</v>
      </c>
      <c r="C75">
        <v>0.12306281609611799</v>
      </c>
      <c r="D75">
        <f t="shared" si="4"/>
        <v>0.24612563219223599</v>
      </c>
      <c r="E75">
        <v>78.859579356086698</v>
      </c>
      <c r="F75">
        <f t="shared" si="7"/>
        <v>2.0669264064693493E-2</v>
      </c>
      <c r="G75">
        <f t="shared" si="5"/>
        <v>709.73621420478025</v>
      </c>
      <c r="H75">
        <v>50.113957077077202</v>
      </c>
      <c r="AM75">
        <f t="shared" si="6"/>
        <v>138.54700565418668</v>
      </c>
    </row>
    <row r="76" spans="1:39">
      <c r="A76">
        <v>22200</v>
      </c>
      <c r="B76" s="7">
        <v>710</v>
      </c>
      <c r="C76">
        <v>0.14257807907026099</v>
      </c>
      <c r="D76">
        <f t="shared" si="4"/>
        <v>0.28515615814052198</v>
      </c>
      <c r="E76">
        <v>78.855239144340501</v>
      </c>
      <c r="F76">
        <f t="shared" si="7"/>
        <v>4.3402117461965872E-3</v>
      </c>
      <c r="G76">
        <f t="shared" si="5"/>
        <v>709.69715229906456</v>
      </c>
      <c r="H76">
        <v>50.1035748783112</v>
      </c>
      <c r="AM76">
        <f t="shared" si="6"/>
        <v>138.5384268184178</v>
      </c>
    </row>
    <row r="77" spans="1:39">
      <c r="A77">
        <v>22500</v>
      </c>
      <c r="B77" s="7">
        <v>713</v>
      </c>
      <c r="C77">
        <v>1.3386162239952699</v>
      </c>
      <c r="D77">
        <f t="shared" si="4"/>
        <v>2.6772324479905398</v>
      </c>
      <c r="E77">
        <v>78.9227712508319</v>
      </c>
      <c r="F77">
        <f t="shared" si="7"/>
        <v>6.7532106491398736E-2</v>
      </c>
      <c r="G77">
        <f t="shared" si="5"/>
        <v>710.30494125748714</v>
      </c>
      <c r="H77">
        <v>50.042375750555401</v>
      </c>
      <c r="AM77">
        <f t="shared" si="6"/>
        <v>138.67192284376333</v>
      </c>
    </row>
    <row r="78" spans="1:39">
      <c r="A78">
        <v>22800</v>
      </c>
      <c r="B78" s="7">
        <v>711</v>
      </c>
      <c r="C78">
        <v>4.1726841122617202E-2</v>
      </c>
      <c r="D78">
        <f t="shared" si="4"/>
        <v>8.3453682245234403E-2</v>
      </c>
      <c r="E78">
        <v>78.988761242646007</v>
      </c>
      <c r="F78">
        <f t="shared" si="7"/>
        <v>6.5989991814106475E-2</v>
      </c>
      <c r="G78">
        <f t="shared" si="5"/>
        <v>710.89885118381403</v>
      </c>
      <c r="H78">
        <v>49.992616950825301</v>
      </c>
      <c r="AM78">
        <f t="shared" si="6"/>
        <v>138.8023962177113</v>
      </c>
    </row>
    <row r="79" spans="1:39">
      <c r="A79">
        <v>23100</v>
      </c>
      <c r="B79" s="7">
        <v>711</v>
      </c>
      <c r="C79">
        <v>2.0720656977575899E-2</v>
      </c>
      <c r="D79">
        <f t="shared" si="4"/>
        <v>4.1441313955151798E-2</v>
      </c>
      <c r="E79">
        <v>78.993421483309106</v>
      </c>
      <c r="F79">
        <f t="shared" si="7"/>
        <v>4.6602406630995574E-3</v>
      </c>
      <c r="G79">
        <f t="shared" si="5"/>
        <v>710.94079334978198</v>
      </c>
      <c r="H79">
        <v>49.990259189026403</v>
      </c>
      <c r="AM79">
        <f t="shared" si="6"/>
        <v>138.8116112645119</v>
      </c>
    </row>
    <row r="80" spans="1:39">
      <c r="A80">
        <v>23400</v>
      </c>
      <c r="B80" s="7">
        <v>712</v>
      </c>
      <c r="C80">
        <v>0.40359005143001098</v>
      </c>
      <c r="D80">
        <f t="shared" si="4"/>
        <v>0.80718010286002195</v>
      </c>
      <c r="E80">
        <v>79.019445213867201</v>
      </c>
      <c r="F80">
        <f t="shared" si="7"/>
        <v>2.6023730558094371E-2</v>
      </c>
      <c r="G80">
        <f t="shared" si="5"/>
        <v>711.17500692480485</v>
      </c>
      <c r="H80">
        <v>49.972609517277</v>
      </c>
      <c r="AM80">
        <f t="shared" si="6"/>
        <v>138.86307229304944</v>
      </c>
    </row>
    <row r="81" spans="1:39">
      <c r="A81">
        <v>23700</v>
      </c>
      <c r="B81" s="7">
        <v>715</v>
      </c>
      <c r="C81">
        <v>1.41864941112212</v>
      </c>
      <c r="D81">
        <f t="shared" si="4"/>
        <v>2.8372988222442399</v>
      </c>
      <c r="E81">
        <v>79.127196093641899</v>
      </c>
      <c r="F81">
        <f t="shared" si="7"/>
        <v>0.10775087977469866</v>
      </c>
      <c r="G81">
        <f t="shared" si="5"/>
        <v>712.14476484277714</v>
      </c>
      <c r="H81">
        <v>49.898695922377499</v>
      </c>
      <c r="AM81">
        <f t="shared" si="6"/>
        <v>139.07618809141897</v>
      </c>
    </row>
    <row r="82" spans="1:39">
      <c r="A82">
        <v>24000</v>
      </c>
      <c r="B82" s="7">
        <v>716</v>
      </c>
      <c r="C82">
        <v>1.19558471161117</v>
      </c>
      <c r="D82">
        <f t="shared" si="4"/>
        <v>2.3911694232223399</v>
      </c>
      <c r="E82">
        <v>79.287875078934604</v>
      </c>
      <c r="F82">
        <f t="shared" si="7"/>
        <v>0.16067898529270508</v>
      </c>
      <c r="G82">
        <f t="shared" si="5"/>
        <v>713.59087571041141</v>
      </c>
      <c r="H82">
        <v>49.797713968000799</v>
      </c>
      <c r="AM82">
        <f t="shared" si="6"/>
        <v>139.39411423321263</v>
      </c>
    </row>
    <row r="83" spans="1:39">
      <c r="A83">
        <v>24300</v>
      </c>
      <c r="B83" s="7">
        <v>716</v>
      </c>
      <c r="C83">
        <v>0.60356349719904601</v>
      </c>
      <c r="D83">
        <f t="shared" si="4"/>
        <v>1.207126994398092</v>
      </c>
      <c r="E83">
        <v>79.419431154089906</v>
      </c>
      <c r="F83">
        <f t="shared" si="7"/>
        <v>0.13155607515530221</v>
      </c>
      <c r="G83">
        <f t="shared" si="5"/>
        <v>714.77488038680917</v>
      </c>
      <c r="H83">
        <v>49.729545763445401</v>
      </c>
      <c r="AM83">
        <f t="shared" si="6"/>
        <v>139.65452900287309</v>
      </c>
    </row>
    <row r="84" spans="1:39">
      <c r="A84">
        <v>24600</v>
      </c>
      <c r="B84" s="7">
        <v>717</v>
      </c>
      <c r="C84">
        <v>0.60155666359828597</v>
      </c>
      <c r="D84">
        <f t="shared" si="4"/>
        <v>1.2031133271965719</v>
      </c>
      <c r="E84">
        <v>79.530977736910799</v>
      </c>
      <c r="F84">
        <f t="shared" si="7"/>
        <v>0.11154658282089258</v>
      </c>
      <c r="G84">
        <f t="shared" si="5"/>
        <v>715.77879963219721</v>
      </c>
      <c r="H84">
        <v>49.682701741037903</v>
      </c>
      <c r="AM84">
        <f t="shared" si="6"/>
        <v>139.87541435954969</v>
      </c>
    </row>
    <row r="85" spans="1:39">
      <c r="A85">
        <v>24900</v>
      </c>
      <c r="B85" s="7">
        <v>715</v>
      </c>
      <c r="C85">
        <v>-0.618883423745897</v>
      </c>
      <c r="D85">
        <f t="shared" si="4"/>
        <v>-1.237766847491794</v>
      </c>
      <c r="E85">
        <v>79.579972576660197</v>
      </c>
      <c r="F85">
        <f t="shared" si="7"/>
        <v>4.8994839749397556E-2</v>
      </c>
      <c r="G85">
        <f t="shared" si="5"/>
        <v>716.2197531899418</v>
      </c>
      <c r="H85">
        <v>49.687041465805699</v>
      </c>
      <c r="AB85" t="s">
        <v>238</v>
      </c>
      <c r="AD85" t="s">
        <v>235</v>
      </c>
      <c r="AM85">
        <f t="shared" si="6"/>
        <v>139.97245730156777</v>
      </c>
    </row>
    <row r="86" spans="1:39">
      <c r="A86">
        <v>25200</v>
      </c>
      <c r="B86" s="7">
        <v>779</v>
      </c>
      <c r="C86">
        <v>24.865479629723801</v>
      </c>
      <c r="D86">
        <f t="shared" si="4"/>
        <v>49.730959259447602</v>
      </c>
      <c r="E86">
        <v>81.027545944457202</v>
      </c>
      <c r="F86">
        <f t="shared" si="7"/>
        <v>1.4475733677970055</v>
      </c>
      <c r="G86">
        <f t="shared" si="5"/>
        <v>729.24791350011481</v>
      </c>
      <c r="H86">
        <v>48.664212603154603</v>
      </c>
      <c r="AB86">
        <v>8.08</v>
      </c>
      <c r="AD86" s="2">
        <v>71000</v>
      </c>
      <c r="AM86">
        <f t="shared" si="6"/>
        <v>142.84596784673752</v>
      </c>
    </row>
    <row r="87" spans="1:39">
      <c r="A87">
        <v>25500</v>
      </c>
      <c r="B87" s="7">
        <v>1007</v>
      </c>
      <c r="C87">
        <v>71.624142819404199</v>
      </c>
      <c r="D87">
        <f t="shared" si="4"/>
        <v>143.2482856388084</v>
      </c>
      <c r="E87">
        <v>91.481284297305507</v>
      </c>
      <c r="F87">
        <f t="shared" si="7"/>
        <v>10.453738352848305</v>
      </c>
      <c r="G87">
        <f t="shared" si="5"/>
        <v>823.33155867574953</v>
      </c>
      <c r="H87">
        <v>43.851748711640901</v>
      </c>
      <c r="AM87">
        <f t="shared" si="6"/>
        <v>163.96104141037097</v>
      </c>
    </row>
    <row r="88" spans="1:39">
      <c r="A88">
        <v>25800</v>
      </c>
      <c r="B88" s="7">
        <v>1157</v>
      </c>
      <c r="C88">
        <v>60.567769684036399</v>
      </c>
      <c r="D88">
        <f t="shared" si="4"/>
        <v>121.1355393680728</v>
      </c>
      <c r="E88">
        <v>110.55469134645099</v>
      </c>
      <c r="F88">
        <f t="shared" si="7"/>
        <v>19.073407049145487</v>
      </c>
      <c r="G88">
        <f t="shared" si="5"/>
        <v>994.99222211805898</v>
      </c>
      <c r="H88">
        <v>38.655120618531001</v>
      </c>
      <c r="AM88">
        <f t="shared" si="6"/>
        <v>204.13364531479701</v>
      </c>
    </row>
    <row r="89" spans="1:39">
      <c r="A89">
        <v>26100</v>
      </c>
      <c r="B89" s="7">
        <v>1019</v>
      </c>
      <c r="C89">
        <v>-10.8742403013815</v>
      </c>
      <c r="D89">
        <f t="shared" si="4"/>
        <v>-21.748480602762999</v>
      </c>
      <c r="E89">
        <v>115.63423644627601</v>
      </c>
      <c r="F89">
        <f t="shared" si="7"/>
        <v>5.0795450998250118</v>
      </c>
      <c r="G89">
        <f t="shared" si="5"/>
        <v>1040.7081280164841</v>
      </c>
      <c r="H89">
        <v>36.379789587553297</v>
      </c>
      <c r="AM89">
        <f t="shared" si="6"/>
        <v>215.1910276450281</v>
      </c>
    </row>
    <row r="90" spans="1:39">
      <c r="A90">
        <v>26400</v>
      </c>
      <c r="B90" s="7">
        <v>930</v>
      </c>
      <c r="C90">
        <v>-51.381399576148297</v>
      </c>
      <c r="D90">
        <f t="shared" si="4"/>
        <v>-102.76279915229659</v>
      </c>
      <c r="E90">
        <v>114.74676221799901</v>
      </c>
      <c r="F90">
        <f t="shared" si="7"/>
        <v>0.88747422827700007</v>
      </c>
      <c r="G90">
        <f t="shared" si="5"/>
        <v>1032.720859961991</v>
      </c>
      <c r="H90">
        <v>38.881312753575003</v>
      </c>
      <c r="AM90">
        <f t="shared" si="6"/>
        <v>213.24825370913689</v>
      </c>
    </row>
    <row r="91" spans="1:39">
      <c r="A91">
        <v>26700</v>
      </c>
      <c r="B91" s="7">
        <v>745</v>
      </c>
      <c r="C91">
        <v>-87.459307557755196</v>
      </c>
      <c r="D91">
        <f t="shared" si="4"/>
        <v>-174.91861511551039</v>
      </c>
      <c r="E91">
        <v>105.350954898181</v>
      </c>
      <c r="F91">
        <f t="shared" si="7"/>
        <v>9.3958073198180045</v>
      </c>
      <c r="G91">
        <f t="shared" si="5"/>
        <v>948.15859408362905</v>
      </c>
      <c r="H91">
        <v>44.9146028368787</v>
      </c>
      <c r="AM91">
        <f t="shared" si="6"/>
        <v>192.96241094271343</v>
      </c>
    </row>
    <row r="92" spans="1:39">
      <c r="A92">
        <v>27000</v>
      </c>
      <c r="B92" s="7">
        <v>731</v>
      </c>
      <c r="C92">
        <v>-69.866917323492402</v>
      </c>
      <c r="D92">
        <f t="shared" si="4"/>
        <v>-139.7338346469848</v>
      </c>
      <c r="E92">
        <v>96.744934758396894</v>
      </c>
      <c r="F92">
        <f t="shared" si="7"/>
        <v>8.606020139784107</v>
      </c>
      <c r="G92">
        <f t="shared" si="5"/>
        <v>870.70441282557204</v>
      </c>
      <c r="H92">
        <v>51.0712971487714</v>
      </c>
      <c r="AM92">
        <f t="shared" si="6"/>
        <v>174.83481587674953</v>
      </c>
    </row>
    <row r="93" spans="1:39">
      <c r="A93">
        <v>27300</v>
      </c>
      <c r="B93" s="7">
        <v>728</v>
      </c>
      <c r="C93">
        <v>-45.332955775995899</v>
      </c>
      <c r="D93">
        <f t="shared" si="4"/>
        <v>-90.665911551991798</v>
      </c>
      <c r="E93">
        <v>90.960063815447597</v>
      </c>
      <c r="F93">
        <f t="shared" si="7"/>
        <v>5.784870942949297</v>
      </c>
      <c r="G93">
        <f t="shared" si="5"/>
        <v>818.64057433902838</v>
      </c>
      <c r="H93">
        <v>55.435184390602601</v>
      </c>
      <c r="AM93">
        <f t="shared" si="6"/>
        <v>162.89310959934048</v>
      </c>
    </row>
    <row r="94" spans="1:39">
      <c r="A94">
        <v>27600</v>
      </c>
      <c r="B94" s="7">
        <v>728</v>
      </c>
      <c r="C94">
        <v>-25.352628027870299</v>
      </c>
      <c r="D94">
        <f t="shared" si="4"/>
        <v>-50.705256055740598</v>
      </c>
      <c r="E94">
        <v>86.520325266043798</v>
      </c>
      <c r="F94">
        <f t="shared" si="7"/>
        <v>4.4397385494037991</v>
      </c>
      <c r="G94">
        <f t="shared" si="5"/>
        <v>778.68292739439414</v>
      </c>
      <c r="H94">
        <v>58.106301552269599</v>
      </c>
      <c r="AM94">
        <f t="shared" si="6"/>
        <v>153.86091504759179</v>
      </c>
    </row>
    <row r="95" spans="1:39">
      <c r="A95">
        <v>27900</v>
      </c>
      <c r="B95" s="7">
        <v>726</v>
      </c>
      <c r="C95">
        <v>-11.7719240030123</v>
      </c>
      <c r="D95">
        <f t="shared" si="4"/>
        <v>-23.5438480060246</v>
      </c>
      <c r="E95">
        <v>83.280406457798605</v>
      </c>
      <c r="F95">
        <f t="shared" si="7"/>
        <v>3.2399188082451928</v>
      </c>
      <c r="G95">
        <f t="shared" si="5"/>
        <v>749.52365812018741</v>
      </c>
      <c r="H95">
        <v>59.503638891852098</v>
      </c>
      <c r="AM95">
        <f t="shared" si="6"/>
        <v>147.34239654616303</v>
      </c>
    </row>
    <row r="96" spans="1:39">
      <c r="A96">
        <v>28200</v>
      </c>
      <c r="B96" s="7">
        <v>727</v>
      </c>
      <c r="C96">
        <v>-1.2090355470982199</v>
      </c>
      <c r="D96">
        <f t="shared" si="4"/>
        <v>-2.4180710941964398</v>
      </c>
      <c r="E96">
        <v>81.044345526932602</v>
      </c>
      <c r="F96">
        <f t="shared" si="7"/>
        <v>2.2360609308660031</v>
      </c>
      <c r="G96">
        <f t="shared" si="5"/>
        <v>729.39910974239342</v>
      </c>
      <c r="H96">
        <v>59.976204494899797</v>
      </c>
      <c r="AM96">
        <f t="shared" si="6"/>
        <v>142.87938786102765</v>
      </c>
    </row>
    <row r="97" spans="1:48">
      <c r="A97">
        <v>28500</v>
      </c>
      <c r="B97" s="7">
        <v>729</v>
      </c>
      <c r="C97">
        <v>5.9900413412076299</v>
      </c>
      <c r="D97">
        <f t="shared" si="4"/>
        <v>11.98008268241526</v>
      </c>
      <c r="E97">
        <v>79.666856269568896</v>
      </c>
      <c r="F97">
        <f t="shared" si="7"/>
        <v>1.3774892573637061</v>
      </c>
      <c r="G97">
        <f t="shared" si="5"/>
        <v>717.00170642612011</v>
      </c>
      <c r="H97">
        <v>59.769439123868104</v>
      </c>
      <c r="W97" s="11" t="s">
        <v>256</v>
      </c>
      <c r="AM97">
        <f t="shared" si="6"/>
        <v>140.14458034103797</v>
      </c>
    </row>
    <row r="98" spans="1:48">
      <c r="A98">
        <v>28800</v>
      </c>
      <c r="B98" s="7">
        <v>728</v>
      </c>
      <c r="C98">
        <v>9.0682981941242495</v>
      </c>
      <c r="D98">
        <f t="shared" si="4"/>
        <v>18.136596388248499</v>
      </c>
      <c r="E98">
        <v>78.871747740726505</v>
      </c>
      <c r="F98">
        <f t="shared" si="7"/>
        <v>0.79510852884239114</v>
      </c>
      <c r="G98">
        <f t="shared" si="5"/>
        <v>709.84572966653855</v>
      </c>
      <c r="H98">
        <v>59.175244501854898</v>
      </c>
      <c r="V98" s="49" t="s">
        <v>257</v>
      </c>
      <c r="AM98">
        <f t="shared" si="6"/>
        <v>138.57105819569426</v>
      </c>
    </row>
    <row r="99" spans="1:48">
      <c r="A99">
        <v>29100</v>
      </c>
      <c r="B99" s="7">
        <v>654</v>
      </c>
      <c r="C99">
        <v>-18.3437184988673</v>
      </c>
      <c r="D99">
        <f t="shared" si="4"/>
        <v>-36.687436997734601</v>
      </c>
      <c r="E99">
        <v>76.741456519376896</v>
      </c>
      <c r="F99">
        <f t="shared" si="7"/>
        <v>2.1302912213496086</v>
      </c>
      <c r="G99">
        <f t="shared" si="5"/>
        <v>690.6731086743921</v>
      </c>
      <c r="H99">
        <v>59.616999686284998</v>
      </c>
      <c r="AM99">
        <f t="shared" si="6"/>
        <v>134.37343075059823</v>
      </c>
    </row>
    <row r="100" spans="1:48">
      <c r="A100">
        <v>29400</v>
      </c>
      <c r="B100" s="7">
        <v>644</v>
      </c>
      <c r="C100">
        <v>-9.0785094467037393</v>
      </c>
      <c r="D100">
        <f t="shared" si="4"/>
        <v>-18.157018893407479</v>
      </c>
      <c r="E100">
        <v>73.571354949418307</v>
      </c>
      <c r="F100">
        <f t="shared" si="7"/>
        <v>3.1701015699585895</v>
      </c>
      <c r="G100">
        <f t="shared" si="5"/>
        <v>662.14219454476472</v>
      </c>
      <c r="H100">
        <v>60.6511078498703</v>
      </c>
      <c r="AM100">
        <f t="shared" si="6"/>
        <v>128.17605079622851</v>
      </c>
    </row>
    <row r="101" spans="1:48">
      <c r="A101">
        <v>29700</v>
      </c>
      <c r="B101" s="7">
        <v>645</v>
      </c>
      <c r="C101">
        <v>1.5783782983585799</v>
      </c>
      <c r="D101">
        <f t="shared" si="4"/>
        <v>3.1567565967171598</v>
      </c>
      <c r="E101">
        <v>71.314354149678707</v>
      </c>
      <c r="F101">
        <f t="shared" si="7"/>
        <v>2.2570007997396004</v>
      </c>
      <c r="G101">
        <f t="shared" si="5"/>
        <v>641.82918734710836</v>
      </c>
      <c r="H101">
        <v>60.909232963568499</v>
      </c>
      <c r="AM101">
        <f t="shared" si="6"/>
        <v>123.79955616123453</v>
      </c>
    </row>
    <row r="102" spans="1:48">
      <c r="A102">
        <v>30000</v>
      </c>
      <c r="B102" s="7">
        <v>644</v>
      </c>
      <c r="C102">
        <v>7.3229137952435002</v>
      </c>
      <c r="D102">
        <f t="shared" si="4"/>
        <v>14.645827590487</v>
      </c>
      <c r="E102">
        <v>69.926757578765304</v>
      </c>
      <c r="F102">
        <f t="shared" si="7"/>
        <v>1.3875965709134022</v>
      </c>
      <c r="G102">
        <f t="shared" si="5"/>
        <v>629.34081820888775</v>
      </c>
      <c r="H102">
        <v>60.545663065990801</v>
      </c>
      <c r="AM102">
        <f t="shared" si="6"/>
        <v>121.12369161334382</v>
      </c>
      <c r="AT102" s="12"/>
      <c r="AU102" s="12"/>
      <c r="AV102" s="12"/>
    </row>
    <row r="103" spans="1:48">
      <c r="A103">
        <v>30300</v>
      </c>
      <c r="B103" s="7">
        <v>644</v>
      </c>
      <c r="C103">
        <v>10.889997370335299</v>
      </c>
      <c r="D103">
        <f t="shared" si="4"/>
        <v>21.779994740670599</v>
      </c>
      <c r="E103">
        <v>69.134108538042199</v>
      </c>
      <c r="F103">
        <f t="shared" si="7"/>
        <v>0.79264904072310571</v>
      </c>
      <c r="G103">
        <f t="shared" si="5"/>
        <v>622.20697684237985</v>
      </c>
      <c r="H103">
        <v>59.8264618859656</v>
      </c>
      <c r="AL103" s="11"/>
      <c r="AM103">
        <f t="shared" si="6"/>
        <v>119.60018787902486</v>
      </c>
    </row>
    <row r="104" spans="1:48">
      <c r="A104">
        <v>30600</v>
      </c>
      <c r="B104" s="7">
        <v>645</v>
      </c>
      <c r="C104">
        <v>12.928926576670101</v>
      </c>
      <c r="D104">
        <f t="shared" si="4"/>
        <v>25.857853153340201</v>
      </c>
      <c r="E104">
        <v>68.792137852015202</v>
      </c>
      <c r="F104">
        <f t="shared" si="7"/>
        <v>0.34197068602699687</v>
      </c>
      <c r="G104">
        <f t="shared" si="5"/>
        <v>619.12924066813684</v>
      </c>
      <c r="H104">
        <v>58.893496102053398</v>
      </c>
      <c r="AM104">
        <f t="shared" si="6"/>
        <v>118.94404101263322</v>
      </c>
    </row>
    <row r="105" spans="1:48">
      <c r="A105">
        <v>30900</v>
      </c>
      <c r="B105" s="7">
        <v>644</v>
      </c>
      <c r="C105">
        <v>12.756265865021</v>
      </c>
      <c r="D105">
        <f t="shared" si="4"/>
        <v>25.512531730041999</v>
      </c>
      <c r="E105">
        <v>68.719405780140406</v>
      </c>
      <c r="F105">
        <f t="shared" si="7"/>
        <v>7.2732071874796134E-2</v>
      </c>
      <c r="G105">
        <f t="shared" si="5"/>
        <v>618.47465202126364</v>
      </c>
      <c r="H105">
        <v>57.8946596429493</v>
      </c>
      <c r="AM105">
        <f t="shared" si="6"/>
        <v>118.80457655501218</v>
      </c>
    </row>
    <row r="106" spans="1:48">
      <c r="A106">
        <v>31200</v>
      </c>
      <c r="B106" s="7">
        <v>643</v>
      </c>
      <c r="C106">
        <v>12.028694796725301</v>
      </c>
      <c r="D106">
        <f t="shared" si="4"/>
        <v>24.057389593450601</v>
      </c>
      <c r="E106">
        <v>68.769974818042101</v>
      </c>
      <c r="F106">
        <f t="shared" si="7"/>
        <v>5.0569037901695424E-2</v>
      </c>
      <c r="G106">
        <f t="shared" si="5"/>
        <v>618.92977336237891</v>
      </c>
      <c r="H106">
        <v>56.932525065767699</v>
      </c>
      <c r="AM106">
        <f t="shared" si="6"/>
        <v>118.90153990104818</v>
      </c>
    </row>
    <row r="107" spans="1:48">
      <c r="A107">
        <v>31500</v>
      </c>
      <c r="B107" s="7">
        <v>645</v>
      </c>
      <c r="C107">
        <v>12.173255205111699</v>
      </c>
      <c r="D107">
        <f t="shared" si="4"/>
        <v>24.346510410223399</v>
      </c>
      <c r="E107">
        <v>68.960053998317704</v>
      </c>
      <c r="F107">
        <f t="shared" si="7"/>
        <v>0.19007918027560322</v>
      </c>
      <c r="G107">
        <f t="shared" si="5"/>
        <v>620.64048598485931</v>
      </c>
      <c r="H107">
        <v>55.990126799281299</v>
      </c>
      <c r="AM107">
        <f t="shared" si="6"/>
        <v>119.26614003637991</v>
      </c>
    </row>
    <row r="108" spans="1:48">
      <c r="A108">
        <v>31800</v>
      </c>
      <c r="B108" s="7">
        <v>647</v>
      </c>
      <c r="C108">
        <v>11.669116917579499</v>
      </c>
      <c r="D108">
        <f t="shared" si="4"/>
        <v>23.338233835158999</v>
      </c>
      <c r="E108">
        <v>69.294291012562397</v>
      </c>
      <c r="F108">
        <f t="shared" si="7"/>
        <v>0.33423701424469243</v>
      </c>
      <c r="G108">
        <f t="shared" si="5"/>
        <v>623.64861911306161</v>
      </c>
      <c r="H108">
        <v>55.063656725909198</v>
      </c>
      <c r="AM108">
        <f t="shared" si="6"/>
        <v>119.90776883871878</v>
      </c>
    </row>
    <row r="109" spans="1:48">
      <c r="A109">
        <v>32100</v>
      </c>
      <c r="B109" s="7">
        <v>646</v>
      </c>
      <c r="C109">
        <v>9.6221881982072492</v>
      </c>
      <c r="D109">
        <f t="shared" si="4"/>
        <v>19.244376396414498</v>
      </c>
      <c r="E109">
        <v>69.638046147650499</v>
      </c>
      <c r="F109">
        <f t="shared" si="7"/>
        <v>0.34375513508810229</v>
      </c>
      <c r="G109">
        <f t="shared" si="5"/>
        <v>626.74241532885446</v>
      </c>
      <c r="H109">
        <v>54.241490638767097</v>
      </c>
      <c r="V109" t="s">
        <v>259</v>
      </c>
      <c r="W109" t="s">
        <v>258</v>
      </c>
      <c r="AM109">
        <f t="shared" si="6"/>
        <v>120.56835099586084</v>
      </c>
    </row>
    <row r="110" spans="1:48">
      <c r="A110">
        <v>32400</v>
      </c>
      <c r="B110" s="7">
        <v>646</v>
      </c>
      <c r="C110">
        <v>8.3007659384229004</v>
      </c>
      <c r="D110">
        <f t="shared" si="4"/>
        <v>16.601531876845801</v>
      </c>
      <c r="E110">
        <v>69.931678049738807</v>
      </c>
      <c r="F110">
        <f t="shared" si="7"/>
        <v>0.29363190208830758</v>
      </c>
      <c r="G110">
        <f t="shared" si="5"/>
        <v>629.38510244764927</v>
      </c>
      <c r="H110">
        <v>53.548218288730098</v>
      </c>
      <c r="V110">
        <v>5</v>
      </c>
      <c r="W110" s="31">
        <v>180000</v>
      </c>
      <c r="AM110">
        <f t="shared" si="6"/>
        <v>121.13316043580591</v>
      </c>
    </row>
    <row r="111" spans="1:48">
      <c r="A111">
        <v>32700</v>
      </c>
      <c r="B111" s="7">
        <v>646</v>
      </c>
      <c r="C111">
        <v>7.0935643066111602</v>
      </c>
      <c r="D111">
        <f t="shared" si="4"/>
        <v>14.18712861322232</v>
      </c>
      <c r="E111">
        <v>70.199931967007998</v>
      </c>
      <c r="F111">
        <f t="shared" si="7"/>
        <v>0.26825391726919179</v>
      </c>
      <c r="G111">
        <f t="shared" si="5"/>
        <v>631.79938770307194</v>
      </c>
      <c r="H111">
        <v>52.953040832576797</v>
      </c>
      <c r="V111">
        <v>10</v>
      </c>
      <c r="W111" s="31">
        <v>130000</v>
      </c>
      <c r="AM111">
        <f t="shared" si="6"/>
        <v>121.6495953905969</v>
      </c>
    </row>
    <row r="112" spans="1:48">
      <c r="A112">
        <v>33000</v>
      </c>
      <c r="B112" s="7">
        <v>646</v>
      </c>
      <c r="C112">
        <v>6.0140833974629997</v>
      </c>
      <c r="D112">
        <f t="shared" si="4"/>
        <v>12.028166794925999</v>
      </c>
      <c r="E112">
        <v>70.439804805422995</v>
      </c>
      <c r="F112">
        <f t="shared" si="7"/>
        <v>0.23987283841499618</v>
      </c>
      <c r="G112">
        <f t="shared" si="5"/>
        <v>633.95824324880698</v>
      </c>
      <c r="H112">
        <v>52.446483609814102</v>
      </c>
      <c r="V112">
        <v>20</v>
      </c>
      <c r="W112" s="31">
        <v>80000</v>
      </c>
      <c r="AM112">
        <f t="shared" si="6"/>
        <v>122.11174833707457</v>
      </c>
    </row>
    <row r="113" spans="1:39">
      <c r="A113">
        <v>33300</v>
      </c>
      <c r="B113" s="7">
        <v>646</v>
      </c>
      <c r="C113">
        <v>5.06444399827142</v>
      </c>
      <c r="D113">
        <f t="shared" si="4"/>
        <v>10.12888799654284</v>
      </c>
      <c r="E113">
        <v>70.650825329164107</v>
      </c>
      <c r="F113">
        <f t="shared" si="7"/>
        <v>0.21102052374111224</v>
      </c>
      <c r="G113">
        <f t="shared" si="5"/>
        <v>635.857427962477</v>
      </c>
      <c r="H113">
        <v>52.018499864745699</v>
      </c>
      <c r="V113">
        <v>50</v>
      </c>
      <c r="W113" s="31">
        <v>24000</v>
      </c>
      <c r="AC113" t="s">
        <v>266</v>
      </c>
      <c r="AM113">
        <f t="shared" si="6"/>
        <v>122.51859099555915</v>
      </c>
    </row>
    <row r="114" spans="1:39">
      <c r="A114">
        <v>33600</v>
      </c>
      <c r="B114" s="7">
        <v>647</v>
      </c>
      <c r="C114">
        <v>4.6320445055408603</v>
      </c>
      <c r="D114">
        <f t="shared" si="4"/>
        <v>9.2640890110817207</v>
      </c>
      <c r="E114">
        <v>70.858011586372101</v>
      </c>
      <c r="F114">
        <f t="shared" si="7"/>
        <v>0.20718625720799366</v>
      </c>
      <c r="G114">
        <f t="shared" si="5"/>
        <v>637.72210427734888</v>
      </c>
      <c r="H114">
        <v>51.642655149101401</v>
      </c>
      <c r="V114">
        <v>80</v>
      </c>
      <c r="W114" s="31">
        <v>6200</v>
      </c>
      <c r="AC114" t="s">
        <v>265</v>
      </c>
      <c r="AD114" t="s">
        <v>226</v>
      </c>
      <c r="AM114">
        <f t="shared" si="6"/>
        <v>122.91829467394096</v>
      </c>
    </row>
    <row r="115" spans="1:39">
      <c r="A115">
        <v>33900</v>
      </c>
      <c r="B115" s="7">
        <v>647</v>
      </c>
      <c r="C115">
        <v>3.7522270100447601</v>
      </c>
      <c r="D115">
        <f t="shared" si="4"/>
        <v>7.5044540200895202</v>
      </c>
      <c r="E115">
        <v>71.053520100293696</v>
      </c>
      <c r="F115">
        <f t="shared" si="7"/>
        <v>0.19550851392159529</v>
      </c>
      <c r="G115">
        <f t="shared" si="5"/>
        <v>639.48168090264323</v>
      </c>
      <c r="H115">
        <v>51.319292172538397</v>
      </c>
      <c r="V115">
        <v>90</v>
      </c>
      <c r="W115" s="31">
        <v>5000</v>
      </c>
      <c r="AC115">
        <v>8.08</v>
      </c>
      <c r="AD115" s="31">
        <f>W121</f>
        <v>41546.666666666664</v>
      </c>
      <c r="AM115">
        <f t="shared" si="6"/>
        <v>123.29569989779768</v>
      </c>
    </row>
    <row r="116" spans="1:39">
      <c r="A116">
        <v>34200</v>
      </c>
      <c r="B116" s="7">
        <v>647</v>
      </c>
      <c r="C116">
        <v>3.0331165282924002</v>
      </c>
      <c r="D116">
        <f t="shared" si="4"/>
        <v>6.0662330565848004</v>
      </c>
      <c r="E116">
        <v>71.213314372499198</v>
      </c>
      <c r="F116">
        <f t="shared" si="7"/>
        <v>0.15979427220550235</v>
      </c>
      <c r="G116">
        <f t="shared" si="5"/>
        <v>640.9198293524928</v>
      </c>
      <c r="H116">
        <v>51.057643168839498</v>
      </c>
      <c r="AM116">
        <f t="shared" si="6"/>
        <v>123.60432919367102</v>
      </c>
    </row>
    <row r="117" spans="1:39">
      <c r="A117">
        <v>34500</v>
      </c>
      <c r="B117" s="7">
        <v>646</v>
      </c>
      <c r="C117">
        <v>2.05417457539223</v>
      </c>
      <c r="D117">
        <f t="shared" si="4"/>
        <v>4.1083491507844601</v>
      </c>
      <c r="E117">
        <v>71.319743839448506</v>
      </c>
      <c r="F117">
        <f t="shared" si="7"/>
        <v>0.10642946694930799</v>
      </c>
      <c r="G117">
        <f t="shared" si="5"/>
        <v>641.87769455503656</v>
      </c>
      <c r="H117">
        <v>50.862884833193299</v>
      </c>
      <c r="AM117">
        <f t="shared" si="6"/>
        <v>123.80997168587311</v>
      </c>
    </row>
    <row r="118" spans="1:39">
      <c r="A118">
        <v>34800</v>
      </c>
      <c r="B118" s="7">
        <v>648</v>
      </c>
      <c r="C118">
        <v>2.5334818167229498</v>
      </c>
      <c r="D118">
        <f t="shared" si="4"/>
        <v>5.0669636334458996</v>
      </c>
      <c r="E118">
        <v>71.435437627241399</v>
      </c>
      <c r="F118">
        <f t="shared" si="7"/>
        <v>0.11569378779289252</v>
      </c>
      <c r="G118">
        <f t="shared" si="5"/>
        <v>642.9189386451726</v>
      </c>
      <c r="H118">
        <v>50.6829493177448</v>
      </c>
      <c r="AM118">
        <f t="shared" si="6"/>
        <v>124.03358980731888</v>
      </c>
    </row>
    <row r="119" spans="1:39">
      <c r="A119">
        <v>35100</v>
      </c>
      <c r="B119" s="7">
        <v>650</v>
      </c>
      <c r="C119">
        <v>2.7058217639992499</v>
      </c>
      <c r="D119">
        <f t="shared" si="4"/>
        <v>5.4116435279984998</v>
      </c>
      <c r="E119">
        <v>71.619352889789496</v>
      </c>
      <c r="F119">
        <f t="shared" si="7"/>
        <v>0.18391526254809776</v>
      </c>
      <c r="G119">
        <f t="shared" si="5"/>
        <v>644.5741760081055</v>
      </c>
      <c r="H119">
        <v>50.478613692091798</v>
      </c>
      <c r="V119" s="11" t="s">
        <v>263</v>
      </c>
      <c r="W119" s="11" t="s">
        <v>264</v>
      </c>
      <c r="AM119">
        <f t="shared" si="6"/>
        <v>124.38923058951325</v>
      </c>
    </row>
    <row r="120" spans="1:39">
      <c r="A120">
        <v>35400</v>
      </c>
      <c r="B120" s="7">
        <v>648</v>
      </c>
      <c r="C120">
        <v>1.11053303885823</v>
      </c>
      <c r="D120">
        <f t="shared" si="4"/>
        <v>2.2210660777164599</v>
      </c>
      <c r="E120">
        <v>71.751645734888399</v>
      </c>
      <c r="F120">
        <f t="shared" si="7"/>
        <v>0.13229284509890249</v>
      </c>
      <c r="G120">
        <f t="shared" si="5"/>
        <v>645.76481161399556</v>
      </c>
      <c r="H120">
        <v>50.335217830047803</v>
      </c>
      <c r="V120">
        <v>20</v>
      </c>
      <c r="W120" s="31">
        <v>80000</v>
      </c>
      <c r="AM120">
        <f t="shared" si="6"/>
        <v>124.64517036258425</v>
      </c>
    </row>
    <row r="121" spans="1:39">
      <c r="A121">
        <v>35700</v>
      </c>
      <c r="B121" s="7">
        <v>648</v>
      </c>
      <c r="C121">
        <v>0.86414150645865095</v>
      </c>
      <c r="D121">
        <f t="shared" si="4"/>
        <v>1.7282830129173019</v>
      </c>
      <c r="E121">
        <v>71.806389837811693</v>
      </c>
      <c r="F121">
        <f t="shared" si="7"/>
        <v>5.4744102923294236E-2</v>
      </c>
      <c r="G121">
        <f t="shared" si="5"/>
        <v>646.25750854030525</v>
      </c>
      <c r="H121">
        <v>50.259214831527103</v>
      </c>
      <c r="V121">
        <v>40.6</v>
      </c>
      <c r="W121" s="31">
        <f>W120+((V121-V120)*(W122-W120))/(V122-V120)</f>
        <v>41546.666666666664</v>
      </c>
      <c r="AM121">
        <f t="shared" si="6"/>
        <v>124.75111074566701</v>
      </c>
    </row>
    <row r="122" spans="1:39">
      <c r="A122">
        <v>36000</v>
      </c>
      <c r="B122" s="7">
        <v>648</v>
      </c>
      <c r="C122">
        <v>0.67154438173543096</v>
      </c>
      <c r="D122">
        <f t="shared" si="4"/>
        <v>1.3430887634708619</v>
      </c>
      <c r="E122">
        <v>71.849186996002402</v>
      </c>
      <c r="F122">
        <f t="shared" si="7"/>
        <v>4.2797158190708728E-2</v>
      </c>
      <c r="G122">
        <f t="shared" si="5"/>
        <v>646.64268296402156</v>
      </c>
      <c r="H122">
        <v>50.200107852690998</v>
      </c>
      <c r="V122">
        <v>50</v>
      </c>
      <c r="W122" s="31">
        <v>24000</v>
      </c>
      <c r="AM122">
        <f t="shared" si="6"/>
        <v>124.83394369787334</v>
      </c>
    </row>
    <row r="123" spans="1:39">
      <c r="A123">
        <v>36300</v>
      </c>
      <c r="B123" s="7">
        <v>647</v>
      </c>
      <c r="C123">
        <v>0.12809276015967899</v>
      </c>
      <c r="D123">
        <f t="shared" si="4"/>
        <v>0.25618552031935798</v>
      </c>
      <c r="E123">
        <v>71.858845557035593</v>
      </c>
      <c r="F123">
        <f t="shared" si="7"/>
        <v>9.658561033191404E-3</v>
      </c>
      <c r="G123">
        <f t="shared" si="5"/>
        <v>646.72961001332033</v>
      </c>
      <c r="H123">
        <v>50.170728112962998</v>
      </c>
      <c r="AM123">
        <f t="shared" si="6"/>
        <v>124.8526391106038</v>
      </c>
    </row>
    <row r="124" spans="1:39">
      <c r="A124">
        <v>36600</v>
      </c>
      <c r="B124" s="7">
        <v>650</v>
      </c>
      <c r="C124">
        <v>1.3602440931153199</v>
      </c>
      <c r="D124">
        <f t="shared" si="4"/>
        <v>2.7204881862306398</v>
      </c>
      <c r="E124">
        <v>71.918351272646504</v>
      </c>
      <c r="F124">
        <f t="shared" si="7"/>
        <v>5.950571561091067E-2</v>
      </c>
      <c r="G124">
        <f t="shared" si="5"/>
        <v>647.26516145381856</v>
      </c>
      <c r="H124">
        <v>50.108972871686099</v>
      </c>
      <c r="AM124">
        <f t="shared" si="6"/>
        <v>124.96783227050186</v>
      </c>
    </row>
    <row r="125" spans="1:39">
      <c r="A125">
        <v>36900</v>
      </c>
      <c r="B125" s="7">
        <v>649</v>
      </c>
      <c r="C125">
        <v>0.479578947070047</v>
      </c>
      <c r="D125">
        <f t="shared" si="4"/>
        <v>0.959157894140094</v>
      </c>
      <c r="E125">
        <v>72.002952407758301</v>
      </c>
      <c r="F125">
        <f t="shared" si="7"/>
        <v>8.4601135111796566E-2</v>
      </c>
      <c r="G125">
        <f t="shared" si="5"/>
        <v>648.02657166982476</v>
      </c>
      <c r="H125">
        <v>50.040193697723801</v>
      </c>
      <c r="AM125">
        <f t="shared" si="6"/>
        <v>125.13164163918398</v>
      </c>
    </row>
    <row r="126" spans="1:39">
      <c r="A126">
        <v>37200</v>
      </c>
      <c r="B126" s="7">
        <v>650</v>
      </c>
      <c r="C126">
        <v>0.701774889223439</v>
      </c>
      <c r="D126">
        <f t="shared" si="4"/>
        <v>1.403549778446878</v>
      </c>
      <c r="E126">
        <v>72.064676936317795</v>
      </c>
      <c r="F126">
        <f t="shared" si="7"/>
        <v>6.1724528559494729E-2</v>
      </c>
      <c r="G126">
        <f t="shared" si="5"/>
        <v>648.58209242686019</v>
      </c>
      <c r="H126">
        <v>49.993561664185698</v>
      </c>
      <c r="AM126">
        <f t="shared" si="6"/>
        <v>125.2511824781967</v>
      </c>
    </row>
    <row r="127" spans="1:39">
      <c r="A127">
        <v>37500</v>
      </c>
      <c r="B127" s="7">
        <v>646</v>
      </c>
      <c r="C127">
        <v>-1.1608105304634999</v>
      </c>
      <c r="D127">
        <f t="shared" si="4"/>
        <v>-2.3216210609269998</v>
      </c>
      <c r="E127">
        <v>72.034158322024297</v>
      </c>
      <c r="F127">
        <f t="shared" si="7"/>
        <v>3.0518614293498558E-2</v>
      </c>
      <c r="G127">
        <f t="shared" si="5"/>
        <v>648.30742489821864</v>
      </c>
      <c r="H127">
        <v>50.017259579418401</v>
      </c>
      <c r="AM127">
        <f t="shared" si="6"/>
        <v>125.19207481458106</v>
      </c>
    </row>
    <row r="128" spans="1:39">
      <c r="A128">
        <v>37800</v>
      </c>
      <c r="B128" s="7">
        <v>649</v>
      </c>
      <c r="C128">
        <v>0.50240309690505203</v>
      </c>
      <c r="D128">
        <f t="shared" si="4"/>
        <v>1.0048061938101041</v>
      </c>
      <c r="E128">
        <v>71.997867228744397</v>
      </c>
      <c r="F128">
        <f t="shared" si="7"/>
        <v>3.6291093279899655E-2</v>
      </c>
      <c r="G128">
        <f t="shared" si="5"/>
        <v>647.98080505869962</v>
      </c>
      <c r="H128">
        <v>50.037631462489699</v>
      </c>
      <c r="AM128">
        <f t="shared" si="6"/>
        <v>125.12179425350178</v>
      </c>
    </row>
    <row r="129" spans="1:39">
      <c r="A129">
        <v>38100</v>
      </c>
      <c r="B129" s="7">
        <v>648</v>
      </c>
      <c r="C129">
        <v>-7.2227496884652506E-2</v>
      </c>
      <c r="D129">
        <f t="shared" si="4"/>
        <v>-0.14445499376930501</v>
      </c>
      <c r="E129">
        <v>72.014464484323199</v>
      </c>
      <c r="F129">
        <f t="shared" si="7"/>
        <v>1.6597255578801651E-2</v>
      </c>
      <c r="G129">
        <f t="shared" si="5"/>
        <v>648.13018035890877</v>
      </c>
      <c r="H129">
        <v>50.022704867654703</v>
      </c>
      <c r="AM129">
        <f t="shared" si="6"/>
        <v>125.15393519052388</v>
      </c>
    </row>
    <row r="130" spans="1:39">
      <c r="A130">
        <v>38400</v>
      </c>
      <c r="B130" s="7">
        <v>649</v>
      </c>
      <c r="C130">
        <v>0.36428175241295901</v>
      </c>
      <c r="D130">
        <f t="shared" si="4"/>
        <v>0.72856350482591803</v>
      </c>
      <c r="E130">
        <v>72.028566050882901</v>
      </c>
      <c r="F130">
        <f t="shared" si="7"/>
        <v>1.4101566559702405E-2</v>
      </c>
      <c r="G130">
        <f t="shared" si="5"/>
        <v>648.2570944579461</v>
      </c>
      <c r="H130">
        <v>50.009978448244901</v>
      </c>
      <c r="AM130">
        <f t="shared" si="6"/>
        <v>125.18124443890392</v>
      </c>
    </row>
    <row r="131" spans="1:39">
      <c r="A131">
        <v>38700</v>
      </c>
      <c r="B131" s="7">
        <v>648</v>
      </c>
      <c r="C131">
        <v>-0.17118742120821201</v>
      </c>
      <c r="D131">
        <f t="shared" ref="D131:D194" si="8">$K$3*C131</f>
        <v>-0.34237484241642402</v>
      </c>
      <c r="E131">
        <v>72.036454435778793</v>
      </c>
      <c r="F131">
        <f t="shared" si="7"/>
        <v>7.8883848958923863E-3</v>
      </c>
      <c r="G131">
        <f t="shared" ref="G131:G194" si="9">$J$3*E131</f>
        <v>648.3280899220091</v>
      </c>
      <c r="H131">
        <v>50.004152530252597</v>
      </c>
      <c r="AM131">
        <f t="shared" ref="AM131:AM194" si="10">$AF$26*E131^2+$AG$26*E131+$AH$26</f>
        <v>125.1965216788608</v>
      </c>
    </row>
    <row r="132" spans="1:39">
      <c r="A132">
        <v>39000</v>
      </c>
      <c r="B132" s="7">
        <v>649</v>
      </c>
      <c r="C132">
        <v>0.29423794975255702</v>
      </c>
      <c r="D132">
        <f t="shared" si="8"/>
        <v>0.58847589950511403</v>
      </c>
      <c r="E132">
        <v>72.044130529724995</v>
      </c>
      <c r="F132">
        <f t="shared" ref="F132:F195" si="11">ABS(E132-E131)</f>
        <v>7.6760939462019451E-3</v>
      </c>
      <c r="G132">
        <f t="shared" si="9"/>
        <v>648.39717476752492</v>
      </c>
      <c r="H132">
        <v>49.997906372320898</v>
      </c>
      <c r="AM132">
        <f t="shared" si="10"/>
        <v>125.21138812958566</v>
      </c>
    </row>
    <row r="133" spans="1:39">
      <c r="A133">
        <v>39300</v>
      </c>
      <c r="B133" s="7">
        <v>647</v>
      </c>
      <c r="C133">
        <v>-0.613209354528784</v>
      </c>
      <c r="D133">
        <f t="shared" si="8"/>
        <v>-1.226418709057568</v>
      </c>
      <c r="E133">
        <v>72.023574226836402</v>
      </c>
      <c r="F133">
        <f t="shared" si="11"/>
        <v>2.0556302888593336E-2</v>
      </c>
      <c r="G133">
        <f t="shared" si="9"/>
        <v>648.21216804152766</v>
      </c>
      <c r="H133">
        <v>50.013158411340299</v>
      </c>
      <c r="AM133">
        <f t="shared" si="10"/>
        <v>125.17157708474691</v>
      </c>
    </row>
    <row r="134" spans="1:39">
      <c r="A134">
        <v>39600</v>
      </c>
      <c r="B134" s="7">
        <v>646</v>
      </c>
      <c r="C134">
        <v>-0.748080891462792</v>
      </c>
      <c r="D134">
        <f t="shared" si="8"/>
        <v>-1.496161782925584</v>
      </c>
      <c r="E134">
        <v>71.942435305916206</v>
      </c>
      <c r="F134">
        <f t="shared" si="11"/>
        <v>8.1138920920196256E-2</v>
      </c>
      <c r="G134">
        <f t="shared" si="9"/>
        <v>647.48191775324585</v>
      </c>
      <c r="H134">
        <v>50.066508317558799</v>
      </c>
      <c r="AM134">
        <f t="shared" si="10"/>
        <v>125.01446083730121</v>
      </c>
    </row>
    <row r="135" spans="1:39">
      <c r="A135">
        <v>39900</v>
      </c>
      <c r="B135" s="7">
        <v>646</v>
      </c>
      <c r="C135">
        <v>-0.401714431013523</v>
      </c>
      <c r="D135">
        <f t="shared" si="8"/>
        <v>-0.803428862027046</v>
      </c>
      <c r="E135">
        <v>71.865465599733199</v>
      </c>
      <c r="F135">
        <f t="shared" si="11"/>
        <v>7.6969706183007247E-2</v>
      </c>
      <c r="G135">
        <f t="shared" si="9"/>
        <v>646.78919039759876</v>
      </c>
      <c r="H135">
        <v>50.1101189660383</v>
      </c>
      <c r="AM135">
        <f t="shared" si="10"/>
        <v>124.86545338739518</v>
      </c>
    </row>
    <row r="136" spans="1:39">
      <c r="A136">
        <v>40200</v>
      </c>
      <c r="B136" s="7">
        <v>645</v>
      </c>
      <c r="C136">
        <v>-0.562609963298904</v>
      </c>
      <c r="D136">
        <f t="shared" si="8"/>
        <v>-1.125219926597808</v>
      </c>
      <c r="E136">
        <v>71.790116138872406</v>
      </c>
      <c r="F136">
        <f t="shared" si="11"/>
        <v>7.5349460860792306E-2</v>
      </c>
      <c r="G136">
        <f t="shared" si="9"/>
        <v>646.11104524985171</v>
      </c>
      <c r="H136">
        <v>50.148113744228297</v>
      </c>
      <c r="AM136">
        <f t="shared" si="10"/>
        <v>124.71961617295447</v>
      </c>
    </row>
    <row r="137" spans="1:39">
      <c r="A137">
        <v>40500</v>
      </c>
      <c r="B137" s="7">
        <v>648</v>
      </c>
      <c r="C137">
        <v>0.93752408680496402</v>
      </c>
      <c r="D137">
        <f t="shared" si="8"/>
        <v>1.875048173609928</v>
      </c>
      <c r="E137">
        <v>71.7900732738876</v>
      </c>
      <c r="F137">
        <f t="shared" si="11"/>
        <v>4.2864984806101347E-5</v>
      </c>
      <c r="G137">
        <f t="shared" si="9"/>
        <v>646.11065946498843</v>
      </c>
      <c r="H137">
        <v>50.128808232021903</v>
      </c>
      <c r="AM137">
        <f t="shared" si="10"/>
        <v>124.71953321817577</v>
      </c>
    </row>
    <row r="138" spans="1:39">
      <c r="A138">
        <v>40800</v>
      </c>
      <c r="B138" s="7">
        <v>647</v>
      </c>
      <c r="C138">
        <v>0.24152422529701201</v>
      </c>
      <c r="D138">
        <f t="shared" si="8"/>
        <v>0.48304845059402401</v>
      </c>
      <c r="E138">
        <v>71.833639830132995</v>
      </c>
      <c r="F138">
        <f t="shared" si="11"/>
        <v>4.356655624539485E-2</v>
      </c>
      <c r="G138">
        <f t="shared" si="9"/>
        <v>646.50275847119701</v>
      </c>
      <c r="H138">
        <v>50.0851465421432</v>
      </c>
      <c r="AM138">
        <f t="shared" si="10"/>
        <v>124.80385126354091</v>
      </c>
    </row>
    <row r="139" spans="1:39">
      <c r="A139">
        <v>41100</v>
      </c>
      <c r="B139" s="7">
        <v>648</v>
      </c>
      <c r="C139">
        <v>0.58847659625502202</v>
      </c>
      <c r="D139">
        <f t="shared" si="8"/>
        <v>1.176953192510044</v>
      </c>
      <c r="E139">
        <v>71.867642134549897</v>
      </c>
      <c r="F139">
        <f t="shared" si="11"/>
        <v>3.4002304416901552E-2</v>
      </c>
      <c r="G139">
        <f t="shared" si="9"/>
        <v>646.80877921094907</v>
      </c>
      <c r="H139">
        <v>50.051783527247402</v>
      </c>
      <c r="AM139">
        <f t="shared" si="10"/>
        <v>124.86966651584953</v>
      </c>
    </row>
    <row r="140" spans="1:39">
      <c r="A140">
        <v>41400</v>
      </c>
      <c r="B140" s="7">
        <v>648</v>
      </c>
      <c r="C140">
        <v>0.38031418480124302</v>
      </c>
      <c r="D140">
        <f t="shared" si="8"/>
        <v>0.76062836960248603</v>
      </c>
      <c r="E140">
        <v>71.913901436466602</v>
      </c>
      <c r="F140">
        <f t="shared" si="11"/>
        <v>4.6259301916705908E-2</v>
      </c>
      <c r="G140">
        <f t="shared" si="9"/>
        <v>647.22511292819945</v>
      </c>
      <c r="H140">
        <v>50.014766638271396</v>
      </c>
      <c r="AM140">
        <f t="shared" si="10"/>
        <v>124.95921741192518</v>
      </c>
    </row>
    <row r="141" spans="1:39">
      <c r="A141">
        <v>41700</v>
      </c>
      <c r="B141" s="7">
        <v>648</v>
      </c>
      <c r="C141">
        <v>0.23422093167000901</v>
      </c>
      <c r="D141">
        <f t="shared" si="8"/>
        <v>0.46844186334001803</v>
      </c>
      <c r="E141">
        <v>71.946364917914707</v>
      </c>
      <c r="F141">
        <f t="shared" si="11"/>
        <v>3.2463481448104403E-2</v>
      </c>
      <c r="G141">
        <f t="shared" si="9"/>
        <v>647.51728426123236</v>
      </c>
      <c r="H141">
        <v>49.991332466072997</v>
      </c>
      <c r="AM141">
        <f t="shared" si="10"/>
        <v>125.0220691945479</v>
      </c>
    </row>
    <row r="142" spans="1:39">
      <c r="A142">
        <v>42000</v>
      </c>
      <c r="B142" s="7">
        <v>647</v>
      </c>
      <c r="C142">
        <v>-0.25975887175152601</v>
      </c>
      <c r="D142">
        <f t="shared" si="8"/>
        <v>-0.51951774350305202</v>
      </c>
      <c r="E142">
        <v>71.945030301312997</v>
      </c>
      <c r="F142">
        <f t="shared" si="11"/>
        <v>1.3346166017100813E-3</v>
      </c>
      <c r="G142">
        <f t="shared" si="9"/>
        <v>647.50527271181693</v>
      </c>
      <c r="H142">
        <v>49.9938803013955</v>
      </c>
      <c r="AM142">
        <f t="shared" si="10"/>
        <v>125.0194851532487</v>
      </c>
    </row>
    <row r="143" spans="1:39">
      <c r="A143">
        <v>42300</v>
      </c>
      <c r="B143" s="7">
        <v>647</v>
      </c>
      <c r="C143">
        <v>-0.157587972768126</v>
      </c>
      <c r="D143">
        <f t="shared" si="8"/>
        <v>-0.315175945536252</v>
      </c>
      <c r="E143">
        <v>71.922323446444395</v>
      </c>
      <c r="F143">
        <f t="shared" si="11"/>
        <v>2.2706854868602022E-2</v>
      </c>
      <c r="G143">
        <f t="shared" si="9"/>
        <v>647.30091101799951</v>
      </c>
      <c r="H143">
        <v>50.009787369245799</v>
      </c>
      <c r="AM143">
        <f t="shared" si="10"/>
        <v>124.97552247514659</v>
      </c>
    </row>
    <row r="144" spans="1:39">
      <c r="A144">
        <v>42600</v>
      </c>
      <c r="B144" s="7">
        <v>646</v>
      </c>
      <c r="C144">
        <v>-0.48024292001645802</v>
      </c>
      <c r="D144">
        <f t="shared" si="8"/>
        <v>-0.96048584003291604</v>
      </c>
      <c r="E144">
        <v>71.882918785879198</v>
      </c>
      <c r="F144">
        <f t="shared" si="11"/>
        <v>3.9404660565196536E-2</v>
      </c>
      <c r="G144">
        <f t="shared" si="9"/>
        <v>646.94626907291274</v>
      </c>
      <c r="H144">
        <v>50.035600114073297</v>
      </c>
      <c r="AM144">
        <f t="shared" si="10"/>
        <v>124.89923837982667</v>
      </c>
    </row>
    <row r="145" spans="1:39">
      <c r="A145">
        <v>42900</v>
      </c>
      <c r="B145" s="7">
        <v>650</v>
      </c>
      <c r="C145">
        <v>1.3097425240310401</v>
      </c>
      <c r="D145">
        <f t="shared" si="8"/>
        <v>2.6194850480620802</v>
      </c>
      <c r="E145">
        <v>71.929569905278498</v>
      </c>
      <c r="F145">
        <f t="shared" si="11"/>
        <v>4.6651119399300001E-2</v>
      </c>
      <c r="G145">
        <f t="shared" si="9"/>
        <v>647.36612914750651</v>
      </c>
      <c r="H145">
        <v>49.997706228839597</v>
      </c>
      <c r="AM145">
        <f t="shared" si="10"/>
        <v>124.98955199615708</v>
      </c>
    </row>
    <row r="146" spans="1:39">
      <c r="A146">
        <v>43200</v>
      </c>
      <c r="B146" s="7">
        <v>651</v>
      </c>
      <c r="C146">
        <v>1.16713393152723</v>
      </c>
      <c r="D146">
        <f t="shared" si="8"/>
        <v>2.33426786305446</v>
      </c>
      <c r="E146">
        <v>72.072374528113897</v>
      </c>
      <c r="F146">
        <f t="shared" si="11"/>
        <v>0.14280462283539919</v>
      </c>
      <c r="G146">
        <f t="shared" si="9"/>
        <v>648.65137075302505</v>
      </c>
      <c r="H146">
        <v>49.901820344251803</v>
      </c>
      <c r="AM146">
        <f t="shared" si="10"/>
        <v>125.26609183539732</v>
      </c>
    </row>
    <row r="147" spans="1:39">
      <c r="A147">
        <v>43500</v>
      </c>
      <c r="B147" s="7">
        <v>649</v>
      </c>
      <c r="C147">
        <v>-0.155661292904268</v>
      </c>
      <c r="D147">
        <f t="shared" si="8"/>
        <v>-0.311322585808536</v>
      </c>
      <c r="E147">
        <v>72.144112978915601</v>
      </c>
      <c r="F147">
        <f t="shared" si="11"/>
        <v>7.173845080170338E-2</v>
      </c>
      <c r="G147">
        <f t="shared" si="9"/>
        <v>649.29701681024039</v>
      </c>
      <c r="H147">
        <v>49.866647971364898</v>
      </c>
      <c r="AM147">
        <f t="shared" si="10"/>
        <v>125.40505769648006</v>
      </c>
    </row>
    <row r="148" spans="1:39">
      <c r="A148">
        <v>43800</v>
      </c>
      <c r="B148" s="7">
        <v>648</v>
      </c>
      <c r="C148">
        <v>-0.56778326982412097</v>
      </c>
      <c r="D148">
        <f t="shared" si="8"/>
        <v>-1.1355665396482419</v>
      </c>
      <c r="E148">
        <v>72.124582099297001</v>
      </c>
      <c r="F148">
        <f t="shared" si="11"/>
        <v>1.9530879618599783E-2</v>
      </c>
      <c r="G148">
        <f t="shared" si="9"/>
        <v>649.12123889367297</v>
      </c>
      <c r="H148">
        <v>49.8960762660451</v>
      </c>
      <c r="AM148">
        <f t="shared" si="10"/>
        <v>125.36722109148218</v>
      </c>
    </row>
    <row r="149" spans="1:39">
      <c r="A149">
        <v>44100</v>
      </c>
      <c r="B149" s="7">
        <v>650</v>
      </c>
      <c r="C149">
        <v>0.38577721018674299</v>
      </c>
      <c r="D149">
        <f t="shared" si="8"/>
        <v>0.77155442037348598</v>
      </c>
      <c r="E149">
        <v>72.134891540077703</v>
      </c>
      <c r="F149">
        <f t="shared" si="11"/>
        <v>1.0309440780702062E-2</v>
      </c>
      <c r="G149">
        <f t="shared" si="9"/>
        <v>649.21402386069929</v>
      </c>
      <c r="H149">
        <v>49.900155758430301</v>
      </c>
      <c r="AM149">
        <f t="shared" si="10"/>
        <v>125.38719299321576</v>
      </c>
    </row>
    <row r="150" spans="1:39">
      <c r="A150">
        <v>44400</v>
      </c>
      <c r="B150" s="7">
        <v>651</v>
      </c>
      <c r="C150">
        <v>0.56011109191012398</v>
      </c>
      <c r="D150">
        <f t="shared" si="8"/>
        <v>1.120222183820248</v>
      </c>
      <c r="E150">
        <v>72.207261385269007</v>
      </c>
      <c r="F150">
        <f t="shared" si="11"/>
        <v>7.2369845191303739E-2</v>
      </c>
      <c r="G150">
        <f t="shared" si="9"/>
        <v>649.86535246742108</v>
      </c>
      <c r="H150">
        <v>49.862822238601403</v>
      </c>
      <c r="AM150">
        <f t="shared" si="10"/>
        <v>125.52740853623557</v>
      </c>
    </row>
    <row r="151" spans="1:39">
      <c r="A151">
        <v>44700</v>
      </c>
      <c r="B151" s="7">
        <v>664</v>
      </c>
      <c r="C151">
        <v>5.3589642113872902</v>
      </c>
      <c r="D151">
        <f t="shared" si="8"/>
        <v>10.71792842277458</v>
      </c>
      <c r="E151">
        <v>72.585234585262697</v>
      </c>
      <c r="F151">
        <f t="shared" si="11"/>
        <v>0.37797319999368995</v>
      </c>
      <c r="G151">
        <f t="shared" si="9"/>
        <v>653.26711126736427</v>
      </c>
      <c r="H151">
        <v>49.617409651559598</v>
      </c>
      <c r="AM151">
        <f t="shared" si="10"/>
        <v>126.26022401906621</v>
      </c>
    </row>
    <row r="152" spans="1:39">
      <c r="A152">
        <v>45000</v>
      </c>
      <c r="B152" s="7">
        <v>675</v>
      </c>
      <c r="C152">
        <v>7.27351165341969</v>
      </c>
      <c r="D152">
        <f t="shared" si="8"/>
        <v>14.54702330683938</v>
      </c>
      <c r="E152">
        <v>73.381966917371699</v>
      </c>
      <c r="F152">
        <f t="shared" si="11"/>
        <v>0.79673233210900207</v>
      </c>
      <c r="G152">
        <f t="shared" si="9"/>
        <v>660.43770225634535</v>
      </c>
      <c r="H152">
        <v>49.119565320729698</v>
      </c>
      <c r="AM152">
        <f t="shared" si="10"/>
        <v>127.80766795894972</v>
      </c>
    </row>
    <row r="153" spans="1:39">
      <c r="A153">
        <v>45300</v>
      </c>
      <c r="B153" s="7">
        <v>644</v>
      </c>
      <c r="C153">
        <v>-8.4253533305703296</v>
      </c>
      <c r="D153">
        <f t="shared" si="8"/>
        <v>-16.850706661140659</v>
      </c>
      <c r="E153">
        <v>73.426298220421998</v>
      </c>
      <c r="F153">
        <f t="shared" si="11"/>
        <v>4.4331303050299198E-2</v>
      </c>
      <c r="G153">
        <f t="shared" si="9"/>
        <v>660.83668398379803</v>
      </c>
      <c r="H153">
        <v>49.2129735203576</v>
      </c>
      <c r="AM153">
        <f t="shared" si="10"/>
        <v>127.89387894802456</v>
      </c>
    </row>
    <row r="154" spans="1:39">
      <c r="A154">
        <v>45600</v>
      </c>
      <c r="B154" s="7">
        <v>643</v>
      </c>
      <c r="C154">
        <v>-5.8869316463985601</v>
      </c>
      <c r="D154">
        <f t="shared" si="8"/>
        <v>-11.77386329279712</v>
      </c>
      <c r="E154">
        <v>72.751025019860407</v>
      </c>
      <c r="F154">
        <f t="shared" si="11"/>
        <v>0.67527320056159112</v>
      </c>
      <c r="G154">
        <f t="shared" si="9"/>
        <v>654.75922517874369</v>
      </c>
      <c r="H154">
        <v>49.760965504832903</v>
      </c>
      <c r="AM154">
        <f t="shared" si="10"/>
        <v>126.58192261525515</v>
      </c>
    </row>
    <row r="155" spans="1:39">
      <c r="A155">
        <v>45900</v>
      </c>
      <c r="B155" s="7">
        <v>646</v>
      </c>
      <c r="C155">
        <v>-2.4592922664341499</v>
      </c>
      <c r="D155">
        <f t="shared" si="8"/>
        <v>-4.9185845328682998</v>
      </c>
      <c r="E155">
        <v>72.322670457927302</v>
      </c>
      <c r="F155">
        <f t="shared" si="11"/>
        <v>0.42835456193310506</v>
      </c>
      <c r="G155">
        <f t="shared" si="9"/>
        <v>650.90403412134572</v>
      </c>
      <c r="H155">
        <v>50.074491942099499</v>
      </c>
      <c r="AM155">
        <f t="shared" si="10"/>
        <v>125.7510753462558</v>
      </c>
    </row>
    <row r="156" spans="1:39">
      <c r="A156">
        <v>46200</v>
      </c>
      <c r="B156" s="7">
        <v>643</v>
      </c>
      <c r="C156">
        <v>-2.59048069732146</v>
      </c>
      <c r="D156">
        <f t="shared" si="8"/>
        <v>-5.18096139464292</v>
      </c>
      <c r="E156">
        <v>72.018525976223401</v>
      </c>
      <c r="F156">
        <f t="shared" si="11"/>
        <v>0.30414448170390074</v>
      </c>
      <c r="G156">
        <f t="shared" si="9"/>
        <v>648.16673378601058</v>
      </c>
      <c r="H156">
        <v>50.271132961507099</v>
      </c>
      <c r="AM156">
        <f t="shared" si="10"/>
        <v>125.16180060100612</v>
      </c>
    </row>
    <row r="157" spans="1:39">
      <c r="A157">
        <v>46500</v>
      </c>
      <c r="B157" s="7">
        <v>643</v>
      </c>
      <c r="C157">
        <v>-1.3659113632452999</v>
      </c>
      <c r="D157">
        <f t="shared" si="8"/>
        <v>-2.7318227264905999</v>
      </c>
      <c r="E157">
        <v>71.746403493983095</v>
      </c>
      <c r="F157">
        <f t="shared" si="11"/>
        <v>0.27212248224030589</v>
      </c>
      <c r="G157">
        <f t="shared" si="9"/>
        <v>645.71763144584781</v>
      </c>
      <c r="H157">
        <v>50.421048778567503</v>
      </c>
      <c r="AM157">
        <f t="shared" si="10"/>
        <v>124.63502653639696</v>
      </c>
    </row>
    <row r="158" spans="1:39">
      <c r="A158">
        <v>46800</v>
      </c>
      <c r="B158" s="7">
        <v>645</v>
      </c>
      <c r="C158">
        <v>0.23840558729387401</v>
      </c>
      <c r="D158">
        <f t="shared" si="8"/>
        <v>0.47681117458774802</v>
      </c>
      <c r="E158">
        <v>71.612111403326907</v>
      </c>
      <c r="F158">
        <f t="shared" si="11"/>
        <v>0.13429209065618863</v>
      </c>
      <c r="G158">
        <f t="shared" si="9"/>
        <v>644.50900262994219</v>
      </c>
      <c r="H158">
        <v>50.459817650057502</v>
      </c>
      <c r="AM158">
        <f t="shared" si="10"/>
        <v>124.37522383445997</v>
      </c>
    </row>
    <row r="159" spans="1:39">
      <c r="A159">
        <v>47100</v>
      </c>
      <c r="B159" s="7">
        <v>642</v>
      </c>
      <c r="C159">
        <v>-0.75283843955076502</v>
      </c>
      <c r="D159">
        <f t="shared" si="8"/>
        <v>-1.50567687910153</v>
      </c>
      <c r="E159">
        <v>71.499076748345203</v>
      </c>
      <c r="F159">
        <f t="shared" si="11"/>
        <v>0.1130346549817034</v>
      </c>
      <c r="G159">
        <f t="shared" si="9"/>
        <v>643.49169073510689</v>
      </c>
      <c r="H159">
        <v>50.482934192097098</v>
      </c>
      <c r="AM159">
        <f t="shared" si="10"/>
        <v>124.15662771943228</v>
      </c>
    </row>
    <row r="160" spans="1:39">
      <c r="A160">
        <v>47400</v>
      </c>
      <c r="B160" s="7">
        <v>647</v>
      </c>
      <c r="C160">
        <v>1.8177932500846099</v>
      </c>
      <c r="D160">
        <f t="shared" si="8"/>
        <v>3.6355865001692198</v>
      </c>
      <c r="E160">
        <v>71.483355484916999</v>
      </c>
      <c r="F160">
        <f t="shared" si="11"/>
        <v>1.5721263428204679E-2</v>
      </c>
      <c r="G160">
        <f t="shared" si="9"/>
        <v>643.35019936425294</v>
      </c>
      <c r="H160">
        <v>50.433409276764301</v>
      </c>
      <c r="AM160">
        <f t="shared" si="10"/>
        <v>124.12623051096121</v>
      </c>
    </row>
    <row r="161" spans="1:39">
      <c r="A161">
        <v>47700</v>
      </c>
      <c r="B161" s="7">
        <v>644</v>
      </c>
      <c r="C161">
        <v>0.16467262349747</v>
      </c>
      <c r="D161">
        <f t="shared" si="8"/>
        <v>0.32934524699494</v>
      </c>
      <c r="E161">
        <v>71.517407045496597</v>
      </c>
      <c r="F161">
        <f t="shared" si="11"/>
        <v>3.4051560579598572E-2</v>
      </c>
      <c r="G161">
        <f t="shared" si="9"/>
        <v>643.65666340946939</v>
      </c>
      <c r="H161">
        <v>50.361522795450099</v>
      </c>
      <c r="AM161">
        <f t="shared" si="10"/>
        <v>124.19207134416365</v>
      </c>
    </row>
    <row r="162" spans="1:39">
      <c r="A162">
        <v>48000</v>
      </c>
      <c r="B162" s="7">
        <v>647</v>
      </c>
      <c r="C162">
        <v>1.49939766743887</v>
      </c>
      <c r="D162">
        <f t="shared" si="8"/>
        <v>2.9987953348777401</v>
      </c>
      <c r="E162">
        <v>71.554113179246897</v>
      </c>
      <c r="F162">
        <f t="shared" si="11"/>
        <v>3.6706133750300296E-2</v>
      </c>
      <c r="G162">
        <f t="shared" si="9"/>
        <v>643.98701861322206</v>
      </c>
      <c r="H162">
        <v>50.292608317612498</v>
      </c>
      <c r="AM162">
        <f t="shared" si="10"/>
        <v>124.26305255706518</v>
      </c>
    </row>
    <row r="163" spans="1:39">
      <c r="A163">
        <v>48300</v>
      </c>
      <c r="B163" s="7">
        <v>649</v>
      </c>
      <c r="C163">
        <v>1.85342607231412</v>
      </c>
      <c r="D163">
        <f t="shared" si="8"/>
        <v>3.7068521446282401</v>
      </c>
      <c r="E163">
        <v>71.697658645371007</v>
      </c>
      <c r="F163">
        <f t="shared" si="11"/>
        <v>0.14354546612410957</v>
      </c>
      <c r="G163">
        <f t="shared" si="9"/>
        <v>645.27892780833906</v>
      </c>
      <c r="H163">
        <v>50.161086582791803</v>
      </c>
      <c r="AM163">
        <f t="shared" si="10"/>
        <v>124.54071211317901</v>
      </c>
    </row>
    <row r="164" spans="1:39">
      <c r="A164">
        <v>48600</v>
      </c>
      <c r="B164" s="7">
        <v>646</v>
      </c>
      <c r="C164">
        <v>1.7259176734819099E-2</v>
      </c>
      <c r="D164">
        <f t="shared" si="8"/>
        <v>3.4518353469638198E-2</v>
      </c>
      <c r="E164">
        <v>71.772375022507305</v>
      </c>
      <c r="F164">
        <f t="shared" si="11"/>
        <v>7.4716377136297751E-2</v>
      </c>
      <c r="G164">
        <f t="shared" si="9"/>
        <v>645.95137520256571</v>
      </c>
      <c r="H164">
        <v>50.094123914808797</v>
      </c>
      <c r="AM164">
        <f t="shared" si="10"/>
        <v>124.68528346460859</v>
      </c>
    </row>
    <row r="165" spans="1:39">
      <c r="A165">
        <v>48900</v>
      </c>
      <c r="B165" s="7">
        <v>645</v>
      </c>
      <c r="C165">
        <v>-0.32468600997621699</v>
      </c>
      <c r="D165">
        <f t="shared" si="8"/>
        <v>-0.64937201995243399</v>
      </c>
      <c r="E165">
        <v>71.737246579145605</v>
      </c>
      <c r="F165">
        <f t="shared" si="11"/>
        <v>3.5128443361699624E-2</v>
      </c>
      <c r="G165">
        <f t="shared" si="9"/>
        <v>645.6352192123104</v>
      </c>
      <c r="H165">
        <v>50.107162274715698</v>
      </c>
      <c r="AM165">
        <f t="shared" si="10"/>
        <v>124.6173081345144</v>
      </c>
    </row>
    <row r="166" spans="1:39">
      <c r="A166">
        <v>49200</v>
      </c>
      <c r="B166" s="7">
        <v>645</v>
      </c>
      <c r="C166">
        <v>-0.125822398103387</v>
      </c>
      <c r="D166">
        <f t="shared" si="8"/>
        <v>-0.25164479620677399</v>
      </c>
      <c r="E166">
        <v>71.693053580457402</v>
      </c>
      <c r="F166">
        <f t="shared" si="11"/>
        <v>4.4192998688203033E-2</v>
      </c>
      <c r="G166">
        <f t="shared" si="9"/>
        <v>645.23748222411666</v>
      </c>
      <c r="H166">
        <v>50.124052622797301</v>
      </c>
      <c r="AM166">
        <f t="shared" si="10"/>
        <v>124.53180267903168</v>
      </c>
    </row>
    <row r="167" spans="1:39">
      <c r="A167">
        <v>49500</v>
      </c>
      <c r="B167" s="7">
        <v>645</v>
      </c>
      <c r="C167">
        <v>2.3317930435629102E-3</v>
      </c>
      <c r="D167">
        <f t="shared" si="8"/>
        <v>4.6635860871258204E-3</v>
      </c>
      <c r="E167">
        <v>71.664576352031503</v>
      </c>
      <c r="F167">
        <f t="shared" si="11"/>
        <v>2.847722842589917E-2</v>
      </c>
      <c r="G167">
        <f t="shared" si="9"/>
        <v>644.98118716828355</v>
      </c>
      <c r="H167">
        <v>50.128449140405898</v>
      </c>
      <c r="AM167">
        <f t="shared" si="10"/>
        <v>124.47671044720228</v>
      </c>
    </row>
    <row r="168" spans="1:39">
      <c r="A168">
        <v>49800</v>
      </c>
      <c r="B168" s="7">
        <v>645</v>
      </c>
      <c r="C168">
        <v>8.0854171457813803E-2</v>
      </c>
      <c r="D168">
        <f t="shared" si="8"/>
        <v>0.16170834291562761</v>
      </c>
      <c r="E168">
        <v>71.647127844666102</v>
      </c>
      <c r="F168">
        <f t="shared" si="11"/>
        <v>1.7448507365401156E-2</v>
      </c>
      <c r="G168">
        <f t="shared" si="9"/>
        <v>644.82415060199492</v>
      </c>
      <c r="H168">
        <v>50.124966755791696</v>
      </c>
      <c r="AM168">
        <f t="shared" si="10"/>
        <v>124.44295679455099</v>
      </c>
    </row>
    <row r="169" spans="1:39">
      <c r="A169">
        <v>50100</v>
      </c>
      <c r="B169" s="7">
        <v>645</v>
      </c>
      <c r="C169">
        <v>0.12513928502602001</v>
      </c>
      <c r="D169">
        <f t="shared" si="8"/>
        <v>0.25027857005204002</v>
      </c>
      <c r="E169">
        <v>71.637287224250102</v>
      </c>
      <c r="F169">
        <f t="shared" si="11"/>
        <v>9.8406204159999788E-3</v>
      </c>
      <c r="G169">
        <f t="shared" si="9"/>
        <v>644.73558501825096</v>
      </c>
      <c r="H169">
        <v>50.116817576760702</v>
      </c>
      <c r="AM169">
        <f t="shared" si="10"/>
        <v>124.4239211731462</v>
      </c>
    </row>
    <row r="170" spans="1:39">
      <c r="A170">
        <v>50400</v>
      </c>
      <c r="B170" s="7">
        <v>645</v>
      </c>
      <c r="C170">
        <v>0.14628579136127801</v>
      </c>
      <c r="D170">
        <f t="shared" si="8"/>
        <v>0.29257158272255601</v>
      </c>
      <c r="E170">
        <v>71.632588250247807</v>
      </c>
      <c r="F170">
        <f t="shared" si="11"/>
        <v>4.698974002295131E-3</v>
      </c>
      <c r="G170">
        <f t="shared" si="9"/>
        <v>644.69329425223032</v>
      </c>
      <c r="H170">
        <v>50.106197354474197</v>
      </c>
      <c r="AM170">
        <f t="shared" si="10"/>
        <v>124.41483171332321</v>
      </c>
    </row>
    <row r="171" spans="1:39">
      <c r="A171">
        <v>50700</v>
      </c>
      <c r="B171" s="7">
        <v>643</v>
      </c>
      <c r="C171">
        <v>-0.63351633804323604</v>
      </c>
      <c r="D171">
        <f t="shared" si="8"/>
        <v>-1.2670326760864721</v>
      </c>
      <c r="E171">
        <v>71.583664370143794</v>
      </c>
      <c r="F171">
        <f t="shared" si="11"/>
        <v>4.8923880104013051E-2</v>
      </c>
      <c r="G171">
        <f t="shared" si="9"/>
        <v>644.25297933129411</v>
      </c>
      <c r="H171">
        <v>50.127597652676499</v>
      </c>
      <c r="AM171">
        <f t="shared" si="10"/>
        <v>124.32020348364156</v>
      </c>
    </row>
    <row r="172" spans="1:39">
      <c r="A172">
        <v>51000</v>
      </c>
      <c r="B172" s="7">
        <v>644</v>
      </c>
      <c r="C172">
        <v>9.7157250645929893E-2</v>
      </c>
      <c r="D172">
        <f t="shared" si="8"/>
        <v>0.19431450129185979</v>
      </c>
      <c r="E172">
        <v>71.532396275985604</v>
      </c>
      <c r="F172">
        <f t="shared" si="11"/>
        <v>5.1268094158189115E-2</v>
      </c>
      <c r="G172">
        <f t="shared" si="9"/>
        <v>643.79156648387038</v>
      </c>
      <c r="H172">
        <v>50.146149563472598</v>
      </c>
      <c r="AM172">
        <f t="shared" si="10"/>
        <v>124.22105611342479</v>
      </c>
    </row>
    <row r="173" spans="1:39">
      <c r="A173">
        <v>51300</v>
      </c>
      <c r="B173" s="7">
        <v>645</v>
      </c>
      <c r="C173">
        <v>0.54078051632525204</v>
      </c>
      <c r="D173">
        <f t="shared" si="8"/>
        <v>1.0815610326505041</v>
      </c>
      <c r="E173">
        <v>71.544923925841701</v>
      </c>
      <c r="F173">
        <f t="shared" si="11"/>
        <v>1.2527649856096446E-2</v>
      </c>
      <c r="G173">
        <f t="shared" si="9"/>
        <v>643.90431533257527</v>
      </c>
      <c r="H173">
        <v>50.119941411025501</v>
      </c>
      <c r="AM173">
        <f t="shared" si="10"/>
        <v>124.24528191686775</v>
      </c>
    </row>
    <row r="174" spans="1:39">
      <c r="A174">
        <v>51600</v>
      </c>
      <c r="B174" s="7">
        <v>645</v>
      </c>
      <c r="C174">
        <v>0.394003676890331</v>
      </c>
      <c r="D174">
        <f t="shared" si="8"/>
        <v>0.788007353780662</v>
      </c>
      <c r="E174">
        <v>71.577542695838304</v>
      </c>
      <c r="F174">
        <f t="shared" si="11"/>
        <v>3.2618769996602737E-2</v>
      </c>
      <c r="G174">
        <f t="shared" si="9"/>
        <v>644.19788426254468</v>
      </c>
      <c r="H174">
        <v>50.0840542246547</v>
      </c>
      <c r="AM174">
        <f t="shared" si="10"/>
        <v>124.30836396910955</v>
      </c>
    </row>
    <row r="175" spans="1:39">
      <c r="A175">
        <v>51900</v>
      </c>
      <c r="B175" s="7">
        <v>643</v>
      </c>
      <c r="C175">
        <v>-0.50071284180701603</v>
      </c>
      <c r="D175">
        <f t="shared" si="8"/>
        <v>-1.0014256836140321</v>
      </c>
      <c r="E175">
        <v>71.554154027180203</v>
      </c>
      <c r="F175">
        <f t="shared" si="11"/>
        <v>2.3388668658100187E-2</v>
      </c>
      <c r="G175">
        <f t="shared" si="9"/>
        <v>643.9873862446218</v>
      </c>
      <c r="H175">
        <v>50.091024301554697</v>
      </c>
      <c r="AM175">
        <f t="shared" si="10"/>
        <v>124.26313155195473</v>
      </c>
    </row>
    <row r="176" spans="1:39">
      <c r="A176">
        <v>52200</v>
      </c>
      <c r="B176" s="7">
        <v>645</v>
      </c>
      <c r="C176">
        <v>0.54586752837469699</v>
      </c>
      <c r="D176">
        <f t="shared" si="8"/>
        <v>1.091735056749394</v>
      </c>
      <c r="E176">
        <v>71.543790184989703</v>
      </c>
      <c r="F176">
        <f t="shared" si="11"/>
        <v>1.036384219050035E-2</v>
      </c>
      <c r="G176">
        <f t="shared" si="9"/>
        <v>643.89411166490731</v>
      </c>
      <c r="H176">
        <v>50.085970154794303</v>
      </c>
      <c r="AM176">
        <f t="shared" si="10"/>
        <v>124.24308946603965</v>
      </c>
    </row>
    <row r="177" spans="1:39">
      <c r="A177">
        <v>52500</v>
      </c>
      <c r="B177" s="7">
        <v>646</v>
      </c>
      <c r="C177">
        <v>0.76887136264691902</v>
      </c>
      <c r="D177">
        <f t="shared" si="8"/>
        <v>1.537742725293838</v>
      </c>
      <c r="E177">
        <v>71.605345286295503</v>
      </c>
      <c r="F177">
        <f t="shared" si="11"/>
        <v>6.1555101305799553E-2</v>
      </c>
      <c r="G177">
        <f t="shared" si="9"/>
        <v>644.44810757665948</v>
      </c>
      <c r="H177">
        <v>50.034136903596497</v>
      </c>
      <c r="AM177">
        <f t="shared" si="10"/>
        <v>124.36213683398559</v>
      </c>
    </row>
    <row r="178" spans="1:39">
      <c r="A178">
        <v>52800</v>
      </c>
      <c r="B178" s="7">
        <v>645</v>
      </c>
      <c r="C178">
        <v>8.2957465891630805E-2</v>
      </c>
      <c r="D178">
        <f t="shared" si="8"/>
        <v>0.16591493178326161</v>
      </c>
      <c r="E178">
        <v>71.646663900145697</v>
      </c>
      <c r="F178">
        <f t="shared" si="11"/>
        <v>4.1318613850194197E-2</v>
      </c>
      <c r="G178">
        <f t="shared" si="9"/>
        <v>644.81997510131123</v>
      </c>
      <c r="H178">
        <v>50.003175728096799</v>
      </c>
      <c r="AM178">
        <f t="shared" si="10"/>
        <v>124.4420593310716</v>
      </c>
    </row>
    <row r="179" spans="1:39">
      <c r="A179">
        <v>53100</v>
      </c>
      <c r="B179" s="7">
        <v>643</v>
      </c>
      <c r="C179">
        <v>-0.73479268531582997</v>
      </c>
      <c r="D179">
        <f t="shared" si="8"/>
        <v>-1.4695853706316599</v>
      </c>
      <c r="E179">
        <v>71.606169100098299</v>
      </c>
      <c r="F179">
        <f t="shared" si="11"/>
        <v>4.0494800047397916E-2</v>
      </c>
      <c r="G179">
        <f t="shared" si="9"/>
        <v>644.45552190088472</v>
      </c>
      <c r="H179">
        <v>50.031098286364603</v>
      </c>
      <c r="AM179">
        <f t="shared" si="10"/>
        <v>124.36373023751553</v>
      </c>
    </row>
    <row r="180" spans="1:39">
      <c r="A180">
        <v>53400</v>
      </c>
      <c r="B180" s="7">
        <v>646</v>
      </c>
      <c r="C180">
        <v>0.76321527322143001</v>
      </c>
      <c r="D180">
        <f t="shared" si="8"/>
        <v>1.52643054644286</v>
      </c>
      <c r="E180">
        <v>71.606595344860494</v>
      </c>
      <c r="F180">
        <f t="shared" si="11"/>
        <v>4.2624476219543794E-4</v>
      </c>
      <c r="G180">
        <f t="shared" si="9"/>
        <v>644.45935810374442</v>
      </c>
      <c r="H180">
        <v>50.025270105455597</v>
      </c>
      <c r="AM180">
        <f t="shared" si="10"/>
        <v>124.36455467283102</v>
      </c>
    </row>
    <row r="181" spans="1:39">
      <c r="A181">
        <v>53700</v>
      </c>
      <c r="B181" s="7">
        <v>644</v>
      </c>
      <c r="C181">
        <v>-0.318634636414308</v>
      </c>
      <c r="D181">
        <f t="shared" si="8"/>
        <v>-0.63726927282861601</v>
      </c>
      <c r="E181">
        <v>71.624799862067903</v>
      </c>
      <c r="F181">
        <f t="shared" si="11"/>
        <v>1.8204517207408344E-2</v>
      </c>
      <c r="G181">
        <f t="shared" si="9"/>
        <v>644.62319875861112</v>
      </c>
      <c r="H181">
        <v>50.011386303008003</v>
      </c>
      <c r="AM181">
        <f t="shared" si="10"/>
        <v>124.39976652996423</v>
      </c>
    </row>
    <row r="182" spans="1:39">
      <c r="A182">
        <v>54000</v>
      </c>
      <c r="B182" s="7">
        <v>646</v>
      </c>
      <c r="C182">
        <v>0.60424946716844297</v>
      </c>
      <c r="D182">
        <f t="shared" si="8"/>
        <v>1.2084989343368859</v>
      </c>
      <c r="E182">
        <v>71.641922627208999</v>
      </c>
      <c r="F182">
        <f t="shared" si="11"/>
        <v>1.7122765141095897E-2</v>
      </c>
      <c r="G182">
        <f t="shared" si="9"/>
        <v>644.77730364488093</v>
      </c>
      <c r="H182">
        <v>49.997374861360697</v>
      </c>
      <c r="AM182">
        <f t="shared" si="10"/>
        <v>124.43288779086679</v>
      </c>
    </row>
    <row r="183" spans="1:39">
      <c r="A183">
        <v>54300</v>
      </c>
      <c r="B183" s="7">
        <v>648</v>
      </c>
      <c r="C183">
        <v>1.14161471536947</v>
      </c>
      <c r="D183">
        <f t="shared" si="8"/>
        <v>2.28322943073894</v>
      </c>
      <c r="E183">
        <v>71.744725294707393</v>
      </c>
      <c r="F183">
        <f t="shared" si="11"/>
        <v>0.10280266749839484</v>
      </c>
      <c r="G183">
        <f t="shared" si="9"/>
        <v>645.7025276523666</v>
      </c>
      <c r="H183">
        <v>49.927782320785703</v>
      </c>
      <c r="AM183">
        <f t="shared" si="10"/>
        <v>124.63177922593994</v>
      </c>
    </row>
    <row r="184" spans="1:39">
      <c r="A184">
        <v>54600</v>
      </c>
      <c r="B184" s="7">
        <v>646</v>
      </c>
      <c r="C184">
        <v>-0.15508424475455199</v>
      </c>
      <c r="D184">
        <f t="shared" si="8"/>
        <v>-0.31016848950910397</v>
      </c>
      <c r="E184">
        <v>71.810668234095701</v>
      </c>
      <c r="F184">
        <f t="shared" si="11"/>
        <v>6.5942939388307309E-2</v>
      </c>
      <c r="G184">
        <f t="shared" si="9"/>
        <v>646.29601410686132</v>
      </c>
      <c r="H184">
        <v>49.893502163236199</v>
      </c>
      <c r="AM184">
        <f t="shared" si="10"/>
        <v>124.75939100500673</v>
      </c>
    </row>
    <row r="185" spans="1:39">
      <c r="A185">
        <v>54900</v>
      </c>
      <c r="B185" s="7">
        <v>645</v>
      </c>
      <c r="C185">
        <v>-0.55068785449856605</v>
      </c>
      <c r="D185">
        <f t="shared" si="8"/>
        <v>-1.1013757089971321</v>
      </c>
      <c r="E185">
        <v>71.787466635222401</v>
      </c>
      <c r="F185">
        <f t="shared" si="11"/>
        <v>2.3201598873299645E-2</v>
      </c>
      <c r="G185">
        <f t="shared" si="9"/>
        <v>646.08719971700157</v>
      </c>
      <c r="H185">
        <v>49.922193909407802</v>
      </c>
      <c r="AM185">
        <f t="shared" si="10"/>
        <v>124.71448872162712</v>
      </c>
    </row>
    <row r="186" spans="1:39">
      <c r="A186">
        <v>55200</v>
      </c>
      <c r="B186" s="7">
        <v>645</v>
      </c>
      <c r="C186">
        <v>-0.37396530317939097</v>
      </c>
      <c r="D186">
        <f t="shared" si="8"/>
        <v>-0.74793060635878195</v>
      </c>
      <c r="E186">
        <v>71.748193605682502</v>
      </c>
      <c r="F186">
        <f t="shared" si="11"/>
        <v>3.9273029539899085E-2</v>
      </c>
      <c r="G186">
        <f t="shared" si="9"/>
        <v>645.73374245114246</v>
      </c>
      <c r="H186">
        <v>49.957588244163396</v>
      </c>
      <c r="AM186">
        <f t="shared" si="10"/>
        <v>124.6384904152081</v>
      </c>
    </row>
    <row r="187" spans="1:39">
      <c r="A187">
        <v>55500</v>
      </c>
      <c r="B187" s="7">
        <v>645</v>
      </c>
      <c r="C187">
        <v>-0.24744917604599301</v>
      </c>
      <c r="D187">
        <f t="shared" si="8"/>
        <v>-0.49489835209198602</v>
      </c>
      <c r="E187">
        <v>71.720080365172706</v>
      </c>
      <c r="F187">
        <f t="shared" si="11"/>
        <v>2.8113240509796356E-2</v>
      </c>
      <c r="G187">
        <f t="shared" si="9"/>
        <v>645.48072328655439</v>
      </c>
      <c r="H187">
        <v>49.981348947495299</v>
      </c>
      <c r="AM187">
        <f t="shared" si="10"/>
        <v>124.58409325999725</v>
      </c>
    </row>
    <row r="188" spans="1:39">
      <c r="A188">
        <v>55800</v>
      </c>
      <c r="B188" s="7">
        <v>646</v>
      </c>
      <c r="C188">
        <v>0.235014489786535</v>
      </c>
      <c r="D188">
        <f t="shared" si="8"/>
        <v>0.47002897957306999</v>
      </c>
      <c r="E188">
        <v>71.723973955318101</v>
      </c>
      <c r="F188">
        <f t="shared" si="11"/>
        <v>3.8935901453953647E-3</v>
      </c>
      <c r="G188">
        <f t="shared" si="9"/>
        <v>645.51576559786292</v>
      </c>
      <c r="H188">
        <v>49.980311143245402</v>
      </c>
      <c r="AM188">
        <f t="shared" si="10"/>
        <v>124.59162680897578</v>
      </c>
    </row>
    <row r="189" spans="1:39">
      <c r="A189">
        <v>56100</v>
      </c>
      <c r="B189" s="7">
        <v>646</v>
      </c>
      <c r="C189">
        <v>0.126893629264582</v>
      </c>
      <c r="D189">
        <f t="shared" si="8"/>
        <v>0.25378725852916401</v>
      </c>
      <c r="E189">
        <v>71.7480029475077</v>
      </c>
      <c r="F189">
        <f t="shared" si="11"/>
        <v>2.4028992189599307E-2</v>
      </c>
      <c r="G189">
        <f t="shared" si="9"/>
        <v>645.73202652756936</v>
      </c>
      <c r="H189">
        <v>49.966577609412397</v>
      </c>
      <c r="AM189">
        <f t="shared" si="10"/>
        <v>124.63812148939832</v>
      </c>
    </row>
    <row r="190" spans="1:39">
      <c r="A190">
        <v>56400</v>
      </c>
      <c r="B190" s="7">
        <v>645</v>
      </c>
      <c r="C190">
        <v>-0.33854359883715102</v>
      </c>
      <c r="D190">
        <f t="shared" si="8"/>
        <v>-0.67708719767430203</v>
      </c>
      <c r="E190">
        <v>71.740325898081593</v>
      </c>
      <c r="F190">
        <f t="shared" si="11"/>
        <v>7.6770494261069189E-3</v>
      </c>
      <c r="G190">
        <f t="shared" si="9"/>
        <v>645.6629330827343</v>
      </c>
      <c r="H190">
        <v>49.976273249539197</v>
      </c>
      <c r="AM190">
        <f t="shared" si="10"/>
        <v>124.62326648514139</v>
      </c>
    </row>
    <row r="191" spans="1:39">
      <c r="A191">
        <v>56700</v>
      </c>
      <c r="B191" s="7">
        <v>646</v>
      </c>
      <c r="C191">
        <v>0.177936998645359</v>
      </c>
      <c r="D191">
        <f t="shared" si="8"/>
        <v>0.355873997290718</v>
      </c>
      <c r="E191">
        <v>71.736657180617797</v>
      </c>
      <c r="F191">
        <f t="shared" si="11"/>
        <v>3.6687174637961562E-3</v>
      </c>
      <c r="G191">
        <f t="shared" si="9"/>
        <v>645.62991462556022</v>
      </c>
      <c r="H191">
        <v>49.980892315900398</v>
      </c>
      <c r="AM191">
        <f t="shared" si="10"/>
        <v>124.61616767985933</v>
      </c>
    </row>
    <row r="192" spans="1:39">
      <c r="A192">
        <v>57000</v>
      </c>
      <c r="B192" s="7">
        <v>648</v>
      </c>
      <c r="C192">
        <v>0.87936346918737895</v>
      </c>
      <c r="D192">
        <f t="shared" si="8"/>
        <v>1.7587269383747579</v>
      </c>
      <c r="E192">
        <v>71.803000307326201</v>
      </c>
      <c r="F192">
        <f t="shared" si="11"/>
        <v>6.6343126708403588E-2</v>
      </c>
      <c r="G192">
        <f t="shared" si="9"/>
        <v>646.22700276593582</v>
      </c>
      <c r="H192">
        <v>49.937565059451501</v>
      </c>
      <c r="AM192">
        <f t="shared" si="10"/>
        <v>124.74455084228282</v>
      </c>
    </row>
    <row r="193" spans="1:39">
      <c r="A193">
        <v>57300</v>
      </c>
      <c r="B193" s="7">
        <v>646</v>
      </c>
      <c r="C193">
        <v>-0.30414162521972599</v>
      </c>
      <c r="D193">
        <f t="shared" si="8"/>
        <v>-0.60828325043945197</v>
      </c>
      <c r="E193">
        <v>71.843790357319307</v>
      </c>
      <c r="F193">
        <f t="shared" si="11"/>
        <v>4.0790049993105981E-2</v>
      </c>
      <c r="G193">
        <f t="shared" si="9"/>
        <v>646.59411321587379</v>
      </c>
      <c r="H193">
        <v>49.918920996298802</v>
      </c>
      <c r="AM193">
        <f t="shared" si="10"/>
        <v>124.82349803290803</v>
      </c>
    </row>
    <row r="194" spans="1:39">
      <c r="A194">
        <v>57600</v>
      </c>
      <c r="B194" s="7">
        <v>645</v>
      </c>
      <c r="C194">
        <v>-0.62318702589556496</v>
      </c>
      <c r="D194">
        <f t="shared" si="8"/>
        <v>-1.2463740517911299</v>
      </c>
      <c r="E194">
        <v>71.803576703740404</v>
      </c>
      <c r="F194">
        <f t="shared" si="11"/>
        <v>4.0213653578902608E-2</v>
      </c>
      <c r="G194">
        <f t="shared" si="9"/>
        <v>646.23219033366365</v>
      </c>
      <c r="H194">
        <v>49.955983985407002</v>
      </c>
      <c r="AM194">
        <f t="shared" si="10"/>
        <v>124.74566636218483</v>
      </c>
    </row>
    <row r="195" spans="1:39">
      <c r="A195">
        <v>57900</v>
      </c>
      <c r="B195" s="7">
        <v>644</v>
      </c>
      <c r="C195">
        <v>-0.78892551648507103</v>
      </c>
      <c r="D195">
        <f t="shared" ref="D195:D258" si="12">$K$3*C195</f>
        <v>-1.5778510329701421</v>
      </c>
      <c r="E195">
        <v>71.729300078975598</v>
      </c>
      <c r="F195">
        <f t="shared" si="11"/>
        <v>7.4276624764806343E-2</v>
      </c>
      <c r="G195">
        <f t="shared" ref="G195:G258" si="13">$J$3*E195</f>
        <v>645.56370071078038</v>
      </c>
      <c r="H195">
        <v>50.011405192723899</v>
      </c>
      <c r="AM195">
        <f t="shared" ref="AM195:AM258" si="14">$AF$26*E195^2+$AG$26*E195+$AH$26</f>
        <v>124.60193225230447</v>
      </c>
    </row>
    <row r="196" spans="1:39">
      <c r="A196">
        <v>58200</v>
      </c>
      <c r="B196" s="7">
        <v>644</v>
      </c>
      <c r="C196">
        <v>-0.45963955835564102</v>
      </c>
      <c r="D196">
        <f t="shared" si="12"/>
        <v>-0.91927911671128204</v>
      </c>
      <c r="E196">
        <v>71.656125833289906</v>
      </c>
      <c r="F196">
        <f t="shared" ref="F196:F259" si="15">ABS(E196-E195)</f>
        <v>7.3174245685692085E-2</v>
      </c>
      <c r="G196">
        <f t="shared" si="13"/>
        <v>644.90513249960918</v>
      </c>
      <c r="H196">
        <v>50.058908628194303</v>
      </c>
      <c r="AM196">
        <f t="shared" si="14"/>
        <v>124.46036293114319</v>
      </c>
    </row>
    <row r="197" spans="1:39">
      <c r="A197">
        <v>58500</v>
      </c>
      <c r="B197" s="7">
        <v>647</v>
      </c>
      <c r="C197">
        <v>0.943262882488072</v>
      </c>
      <c r="D197">
        <f t="shared" si="12"/>
        <v>1.886525764976144</v>
      </c>
      <c r="E197">
        <v>71.677692292732502</v>
      </c>
      <c r="F197">
        <f t="shared" si="15"/>
        <v>2.1566459442595942E-2</v>
      </c>
      <c r="G197">
        <f t="shared" si="13"/>
        <v>645.09923063459246</v>
      </c>
      <c r="H197">
        <v>50.035676565196503</v>
      </c>
      <c r="AM197">
        <f t="shared" si="14"/>
        <v>124.50208404240153</v>
      </c>
    </row>
    <row r="198" spans="1:39">
      <c r="A198">
        <v>58800</v>
      </c>
      <c r="B198" s="7">
        <v>647</v>
      </c>
      <c r="C198">
        <v>0.58013261126249605</v>
      </c>
      <c r="D198">
        <f t="shared" si="12"/>
        <v>1.1602652225249921</v>
      </c>
      <c r="E198">
        <v>71.758393866986395</v>
      </c>
      <c r="F198">
        <f t="shared" si="15"/>
        <v>8.0701574253893682E-2</v>
      </c>
      <c r="G198">
        <f t="shared" si="13"/>
        <v>645.82554480287752</v>
      </c>
      <c r="H198">
        <v>49.977574845529901</v>
      </c>
      <c r="AM198">
        <f t="shared" si="14"/>
        <v>124.65822835072045</v>
      </c>
    </row>
    <row r="199" spans="1:39">
      <c r="A199">
        <v>59100</v>
      </c>
      <c r="B199" s="7">
        <v>647</v>
      </c>
      <c r="C199">
        <v>0.32933798095093503</v>
      </c>
      <c r="D199">
        <f t="shared" si="12"/>
        <v>0.65867596190187006</v>
      </c>
      <c r="E199">
        <v>71.814123120246705</v>
      </c>
      <c r="F199">
        <f t="shared" si="15"/>
        <v>5.5729253260309974E-2</v>
      </c>
      <c r="G199">
        <f t="shared" si="13"/>
        <v>646.32710808222032</v>
      </c>
      <c r="H199">
        <v>49.943002308943797</v>
      </c>
      <c r="AM199">
        <f t="shared" si="14"/>
        <v>124.76607754961681</v>
      </c>
    </row>
    <row r="200" spans="1:39">
      <c r="A200">
        <v>59400</v>
      </c>
      <c r="B200" s="7">
        <v>645</v>
      </c>
      <c r="C200">
        <v>-0.62632784652340801</v>
      </c>
      <c r="D200">
        <f t="shared" si="12"/>
        <v>-1.252655693046816</v>
      </c>
      <c r="E200">
        <v>71.804278067229902</v>
      </c>
      <c r="F200">
        <f t="shared" si="15"/>
        <v>9.8450530168037176E-3</v>
      </c>
      <c r="G200">
        <f t="shared" si="13"/>
        <v>646.23850260506913</v>
      </c>
      <c r="H200">
        <v>49.957558870878998</v>
      </c>
      <c r="AM200">
        <f t="shared" si="14"/>
        <v>124.74702373780767</v>
      </c>
    </row>
    <row r="201" spans="1:39">
      <c r="A201">
        <v>59700</v>
      </c>
      <c r="B201" s="7">
        <v>645</v>
      </c>
      <c r="C201">
        <v>-0.39691293305142</v>
      </c>
      <c r="D201">
        <f t="shared" si="12"/>
        <v>-0.79382586610284001</v>
      </c>
      <c r="E201">
        <v>71.753292848601006</v>
      </c>
      <c r="F201">
        <f t="shared" si="15"/>
        <v>5.0985218628895268E-2</v>
      </c>
      <c r="G201">
        <f t="shared" si="13"/>
        <v>645.779635637409</v>
      </c>
      <c r="H201">
        <v>49.9966222868252</v>
      </c>
      <c r="AM201">
        <f t="shared" si="14"/>
        <v>124.64835758909302</v>
      </c>
    </row>
    <row r="202" spans="1:39">
      <c r="A202">
        <v>60000</v>
      </c>
      <c r="B202" s="7">
        <v>645</v>
      </c>
      <c r="C202">
        <v>-0.23688224252377299</v>
      </c>
      <c r="D202">
        <f t="shared" si="12"/>
        <v>-0.47376448504754598</v>
      </c>
      <c r="E202">
        <v>71.717732315860502</v>
      </c>
      <c r="F202">
        <f t="shared" si="15"/>
        <v>3.5560532740504414E-2</v>
      </c>
      <c r="G202">
        <f t="shared" si="13"/>
        <v>645.45959084274455</v>
      </c>
      <c r="H202">
        <v>50.0207583058111</v>
      </c>
      <c r="AM202">
        <f t="shared" si="14"/>
        <v>124.57955015788409</v>
      </c>
    </row>
    <row r="203" spans="1:39">
      <c r="A203">
        <v>60300</v>
      </c>
      <c r="B203" s="7">
        <v>646</v>
      </c>
      <c r="C203">
        <v>0.26564092053068999</v>
      </c>
      <c r="D203">
        <f t="shared" si="12"/>
        <v>0.53128184106137999</v>
      </c>
      <c r="E203">
        <v>71.717168473664302</v>
      </c>
      <c r="F203">
        <f t="shared" si="15"/>
        <v>5.6384219620042586E-4</v>
      </c>
      <c r="G203">
        <f t="shared" si="13"/>
        <v>645.4545162629787</v>
      </c>
      <c r="H203">
        <v>50.018055412975798</v>
      </c>
      <c r="AM203">
        <f t="shared" si="14"/>
        <v>124.57845921767876</v>
      </c>
    </row>
    <row r="204" spans="1:39">
      <c r="A204">
        <v>60600</v>
      </c>
      <c r="B204" s="7">
        <v>646</v>
      </c>
      <c r="C204">
        <v>0.16835122350137199</v>
      </c>
      <c r="D204">
        <f t="shared" si="12"/>
        <v>0.33670244700274399</v>
      </c>
      <c r="E204">
        <v>71.738790667151903</v>
      </c>
      <c r="F204">
        <f t="shared" si="15"/>
        <v>2.1622193487601749E-2</v>
      </c>
      <c r="G204">
        <f t="shared" si="13"/>
        <v>645.6491160043671</v>
      </c>
      <c r="H204">
        <v>50.001484843911598</v>
      </c>
      <c r="AM204">
        <f t="shared" si="14"/>
        <v>124.62029587192779</v>
      </c>
    </row>
    <row r="205" spans="1:39">
      <c r="A205">
        <v>60900</v>
      </c>
      <c r="B205" s="7">
        <v>646</v>
      </c>
      <c r="C205">
        <v>0.10050571422389901</v>
      </c>
      <c r="D205">
        <f t="shared" si="12"/>
        <v>0.20101142844779801</v>
      </c>
      <c r="E205">
        <v>71.753866666433296</v>
      </c>
      <c r="F205">
        <f t="shared" si="15"/>
        <v>1.5075999281393138E-2</v>
      </c>
      <c r="G205">
        <f t="shared" si="13"/>
        <v>645.78479999789965</v>
      </c>
      <c r="H205">
        <v>49.991245355615099</v>
      </c>
      <c r="AM205">
        <f t="shared" si="14"/>
        <v>124.64946795174198</v>
      </c>
    </row>
    <row r="206" spans="1:39">
      <c r="A206">
        <v>61200</v>
      </c>
      <c r="B206" s="7">
        <v>644</v>
      </c>
      <c r="C206">
        <v>-0.73183501295771403</v>
      </c>
      <c r="D206">
        <f t="shared" si="12"/>
        <v>-1.4636700259154281</v>
      </c>
      <c r="E206">
        <v>71.716617444668898</v>
      </c>
      <c r="F206">
        <f t="shared" si="15"/>
        <v>3.7249221764398044E-2</v>
      </c>
      <c r="G206">
        <f t="shared" si="13"/>
        <v>645.44955700202013</v>
      </c>
      <c r="H206">
        <v>50.018412081681497</v>
      </c>
      <c r="AM206">
        <f t="shared" si="14"/>
        <v>124.57739307066734</v>
      </c>
    </row>
    <row r="207" spans="1:39">
      <c r="A207">
        <v>61500</v>
      </c>
      <c r="B207" s="7">
        <v>645</v>
      </c>
      <c r="C207">
        <v>-2.8672470880346902E-2</v>
      </c>
      <c r="D207">
        <f t="shared" si="12"/>
        <v>-5.7344941760693803E-2</v>
      </c>
      <c r="E207">
        <v>71.671462548919493</v>
      </c>
      <c r="F207">
        <f t="shared" si="15"/>
        <v>4.5154895749405455E-2</v>
      </c>
      <c r="G207">
        <f t="shared" si="13"/>
        <v>645.04316294027547</v>
      </c>
      <c r="H207">
        <v>50.045767187538502</v>
      </c>
      <c r="AM207">
        <f t="shared" si="14"/>
        <v>124.49003209379873</v>
      </c>
    </row>
    <row r="208" spans="1:39">
      <c r="A208">
        <v>61800</v>
      </c>
      <c r="B208" s="7">
        <v>645</v>
      </c>
      <c r="C208">
        <v>1.14137532846813E-2</v>
      </c>
      <c r="D208">
        <f t="shared" si="12"/>
        <v>2.28275065693626E-2</v>
      </c>
      <c r="E208">
        <v>71.6625583392495</v>
      </c>
      <c r="F208">
        <f t="shared" si="15"/>
        <v>8.9042096699927242E-3</v>
      </c>
      <c r="G208">
        <f t="shared" si="13"/>
        <v>644.96302505324547</v>
      </c>
      <c r="H208">
        <v>50.046308507464197</v>
      </c>
      <c r="AM208">
        <f t="shared" si="14"/>
        <v>124.47280656648545</v>
      </c>
    </row>
    <row r="209" spans="1:39">
      <c r="A209">
        <v>62100</v>
      </c>
      <c r="B209" s="7">
        <v>648</v>
      </c>
      <c r="C209">
        <v>1.2140677948696501</v>
      </c>
      <c r="D209">
        <f t="shared" si="12"/>
        <v>2.4281355897393002</v>
      </c>
      <c r="E209">
        <v>71.728622090310495</v>
      </c>
      <c r="F209">
        <f t="shared" si="15"/>
        <v>6.6063751060994491E-2</v>
      </c>
      <c r="G209">
        <f t="shared" si="13"/>
        <v>645.55759881279448</v>
      </c>
      <c r="H209">
        <v>49.994860515883197</v>
      </c>
      <c r="AM209">
        <f t="shared" si="14"/>
        <v>124.60062041215552</v>
      </c>
    </row>
    <row r="210" spans="1:39">
      <c r="A210">
        <v>62400</v>
      </c>
      <c r="B210" s="7">
        <v>648</v>
      </c>
      <c r="C210">
        <v>0.71518461054457905</v>
      </c>
      <c r="D210">
        <f t="shared" si="12"/>
        <v>1.4303692210891581</v>
      </c>
      <c r="E210">
        <v>71.839489419911104</v>
      </c>
      <c r="F210">
        <f t="shared" si="15"/>
        <v>0.11086732960060885</v>
      </c>
      <c r="G210">
        <f t="shared" si="13"/>
        <v>646.55540477919999</v>
      </c>
      <c r="H210">
        <v>49.921401490608602</v>
      </c>
      <c r="AM210">
        <f t="shared" si="14"/>
        <v>124.81517331532368</v>
      </c>
    </row>
    <row r="211" spans="1:39">
      <c r="A211">
        <v>62700</v>
      </c>
      <c r="B211" s="7">
        <v>648</v>
      </c>
      <c r="C211">
        <v>0.37463058982220598</v>
      </c>
      <c r="D211">
        <f t="shared" si="12"/>
        <v>0.74926117964441197</v>
      </c>
      <c r="E211">
        <v>71.9151641623735</v>
      </c>
      <c r="F211">
        <f t="shared" si="15"/>
        <v>7.5674742462396694E-2</v>
      </c>
      <c r="G211">
        <f t="shared" si="13"/>
        <v>647.23647746136146</v>
      </c>
      <c r="H211">
        <v>49.880098241980399</v>
      </c>
      <c r="AM211">
        <f t="shared" si="14"/>
        <v>124.96166203062513</v>
      </c>
    </row>
    <row r="212" spans="1:39">
      <c r="A212">
        <v>63000</v>
      </c>
      <c r="B212" s="7">
        <v>645</v>
      </c>
      <c r="C212">
        <v>-1.0314615345906499</v>
      </c>
      <c r="D212">
        <f t="shared" si="12"/>
        <v>-2.0629230691812999</v>
      </c>
      <c r="E212">
        <v>71.894306538198805</v>
      </c>
      <c r="F212">
        <f t="shared" si="15"/>
        <v>2.0857624174695388E-2</v>
      </c>
      <c r="G212">
        <f t="shared" si="13"/>
        <v>647.0487588437893</v>
      </c>
      <c r="H212">
        <v>49.910059483531398</v>
      </c>
      <c r="AM212">
        <f t="shared" si="14"/>
        <v>124.92128317362223</v>
      </c>
    </row>
    <row r="213" spans="1:39">
      <c r="A213">
        <v>63300</v>
      </c>
      <c r="B213" s="7">
        <v>646</v>
      </c>
      <c r="C213">
        <v>-0.273173832496305</v>
      </c>
      <c r="D213">
        <f t="shared" si="12"/>
        <v>-0.54634766499261</v>
      </c>
      <c r="E213">
        <v>71.836898912046095</v>
      </c>
      <c r="F213">
        <f t="shared" si="15"/>
        <v>5.7407626152709668E-2</v>
      </c>
      <c r="G213">
        <f t="shared" si="13"/>
        <v>646.53209020841484</v>
      </c>
      <c r="H213">
        <v>49.958399385355101</v>
      </c>
      <c r="AM213">
        <f t="shared" si="14"/>
        <v>124.81015928703573</v>
      </c>
    </row>
    <row r="214" spans="1:39">
      <c r="A214">
        <v>63600</v>
      </c>
      <c r="B214" s="7">
        <v>647</v>
      </c>
      <c r="C214">
        <v>0.20567461268161999</v>
      </c>
      <c r="D214">
        <f t="shared" si="12"/>
        <v>0.41134922536323998</v>
      </c>
      <c r="E214">
        <v>71.841599094299298</v>
      </c>
      <c r="F214">
        <f t="shared" si="15"/>
        <v>4.7001822532024562E-3</v>
      </c>
      <c r="G214">
        <f t="shared" si="13"/>
        <v>646.57439184869372</v>
      </c>
      <c r="H214">
        <v>49.959511926323103</v>
      </c>
      <c r="AM214">
        <f t="shared" si="14"/>
        <v>124.81925670079609</v>
      </c>
    </row>
    <row r="215" spans="1:39">
      <c r="A215">
        <v>63900</v>
      </c>
      <c r="B215" s="7">
        <v>644</v>
      </c>
      <c r="C215">
        <v>-1.08223229663335</v>
      </c>
      <c r="D215">
        <f t="shared" si="12"/>
        <v>-2.1644645932666999</v>
      </c>
      <c r="E215">
        <v>71.794482789742204</v>
      </c>
      <c r="F215">
        <f t="shared" si="15"/>
        <v>4.7116304557093258E-2</v>
      </c>
      <c r="G215">
        <f t="shared" si="13"/>
        <v>646.15034510767987</v>
      </c>
      <c r="H215">
        <v>49.997641053507998</v>
      </c>
      <c r="AM215">
        <f t="shared" si="14"/>
        <v>124.72806682264032</v>
      </c>
    </row>
    <row r="216" spans="1:39">
      <c r="A216">
        <v>64200</v>
      </c>
      <c r="B216" s="7">
        <v>644</v>
      </c>
      <c r="C216">
        <v>-0.64186819476201695</v>
      </c>
      <c r="D216">
        <f t="shared" si="12"/>
        <v>-1.2837363895240339</v>
      </c>
      <c r="E216">
        <v>71.6966190245099</v>
      </c>
      <c r="F216">
        <f t="shared" si="15"/>
        <v>9.7863765232304445E-2</v>
      </c>
      <c r="G216">
        <f t="shared" si="13"/>
        <v>645.26957122058911</v>
      </c>
      <c r="H216">
        <v>50.063284916132602</v>
      </c>
      <c r="AM216">
        <f t="shared" si="14"/>
        <v>124.53870074445916</v>
      </c>
    </row>
    <row r="217" spans="1:39">
      <c r="A217">
        <v>64500</v>
      </c>
      <c r="B217" s="7">
        <v>645</v>
      </c>
      <c r="C217">
        <v>5.2426254504825603E-2</v>
      </c>
      <c r="D217">
        <f t="shared" si="12"/>
        <v>0.10485250900965121</v>
      </c>
      <c r="E217">
        <v>71.653441476631798</v>
      </c>
      <c r="F217">
        <f t="shared" si="15"/>
        <v>4.3177547878102018E-2</v>
      </c>
      <c r="G217">
        <f t="shared" si="13"/>
        <v>644.88097328968615</v>
      </c>
      <c r="H217">
        <v>50.0840109941851</v>
      </c>
      <c r="AM217">
        <f t="shared" si="14"/>
        <v>124.45517013455445</v>
      </c>
    </row>
    <row r="218" spans="1:39">
      <c r="A218">
        <v>64800</v>
      </c>
      <c r="B218" s="7">
        <v>648</v>
      </c>
      <c r="C218">
        <v>1.2616860979334401</v>
      </c>
      <c r="D218">
        <f t="shared" si="12"/>
        <v>2.5233721958668802</v>
      </c>
      <c r="E218">
        <v>71.718040727589795</v>
      </c>
      <c r="F218">
        <f t="shared" si="15"/>
        <v>6.4599250957996901E-2</v>
      </c>
      <c r="G218">
        <f t="shared" si="13"/>
        <v>645.46236654830818</v>
      </c>
      <c r="H218">
        <v>50.029092184800298</v>
      </c>
      <c r="AM218">
        <f t="shared" si="14"/>
        <v>124.58014688370763</v>
      </c>
    </row>
    <row r="219" spans="1:39">
      <c r="A219">
        <v>65100</v>
      </c>
      <c r="B219" s="7">
        <v>648</v>
      </c>
      <c r="C219">
        <v>0.76449598360137305</v>
      </c>
      <c r="D219">
        <f t="shared" si="12"/>
        <v>1.5289919672027461</v>
      </c>
      <c r="E219">
        <v>71.828531840330001</v>
      </c>
      <c r="F219">
        <f t="shared" si="15"/>
        <v>0.11049111274020618</v>
      </c>
      <c r="G219">
        <f t="shared" si="13"/>
        <v>646.45678656297002</v>
      </c>
      <c r="H219">
        <v>49.951858196143903</v>
      </c>
      <c r="AM219">
        <f t="shared" si="14"/>
        <v>124.79396476384619</v>
      </c>
    </row>
    <row r="220" spans="1:39">
      <c r="A220">
        <v>65400</v>
      </c>
      <c r="B220" s="7">
        <v>646</v>
      </c>
      <c r="C220">
        <v>-0.36336852134493702</v>
      </c>
      <c r="D220">
        <f t="shared" si="12"/>
        <v>-0.72673704268987405</v>
      </c>
      <c r="E220">
        <v>71.856951189864105</v>
      </c>
      <c r="F220">
        <f t="shared" si="15"/>
        <v>2.8419349534104299E-2</v>
      </c>
      <c r="G220">
        <f t="shared" si="13"/>
        <v>646.71256070877689</v>
      </c>
      <c r="H220">
        <v>49.939813842241101</v>
      </c>
      <c r="AM220">
        <f t="shared" si="14"/>
        <v>124.84897227126149</v>
      </c>
    </row>
    <row r="221" spans="1:39">
      <c r="A221">
        <v>65700</v>
      </c>
      <c r="B221" s="7">
        <v>643</v>
      </c>
      <c r="C221">
        <v>-1.43129162630551</v>
      </c>
      <c r="D221">
        <f t="shared" si="12"/>
        <v>-2.86258325261102</v>
      </c>
      <c r="E221">
        <v>71.760941968843994</v>
      </c>
      <c r="F221">
        <f t="shared" si="15"/>
        <v>9.6009221020111113E-2</v>
      </c>
      <c r="G221">
        <f t="shared" si="13"/>
        <v>645.84847771959596</v>
      </c>
      <c r="H221">
        <v>50.012946534559198</v>
      </c>
      <c r="AM221">
        <f t="shared" si="14"/>
        <v>124.66315913020367</v>
      </c>
    </row>
    <row r="222" spans="1:39">
      <c r="A222">
        <v>66000</v>
      </c>
      <c r="B222" s="7">
        <v>646</v>
      </c>
      <c r="C222">
        <v>0.33994469053746901</v>
      </c>
      <c r="D222">
        <f t="shared" si="12"/>
        <v>0.67988938107493802</v>
      </c>
      <c r="E222">
        <v>71.700650556179497</v>
      </c>
      <c r="F222">
        <f t="shared" si="15"/>
        <v>6.0291412664497557E-2</v>
      </c>
      <c r="G222">
        <f t="shared" si="13"/>
        <v>645.30585500561551</v>
      </c>
      <c r="H222">
        <v>50.049796870031898</v>
      </c>
      <c r="AM222">
        <f t="shared" si="14"/>
        <v>124.54650063927591</v>
      </c>
    </row>
    <row r="223" spans="1:39">
      <c r="A223">
        <v>66300</v>
      </c>
      <c r="B223" s="7">
        <v>646</v>
      </c>
      <c r="C223">
        <v>0.232036659137319</v>
      </c>
      <c r="D223">
        <f t="shared" si="12"/>
        <v>0.46407331827463799</v>
      </c>
      <c r="E223">
        <v>71.724639013823904</v>
      </c>
      <c r="F223">
        <f t="shared" si="15"/>
        <v>2.3988457644406935E-2</v>
      </c>
      <c r="G223">
        <f t="shared" si="13"/>
        <v>645.52175112441512</v>
      </c>
      <c r="H223">
        <v>50.027888183185603</v>
      </c>
      <c r="AM223">
        <f t="shared" si="14"/>
        <v>124.59291361245582</v>
      </c>
    </row>
    <row r="224" spans="1:39">
      <c r="A224">
        <v>66600</v>
      </c>
      <c r="B224" s="7">
        <v>648</v>
      </c>
      <c r="C224">
        <v>0.94035535273803805</v>
      </c>
      <c r="D224">
        <f t="shared" si="12"/>
        <v>1.8807107054760761</v>
      </c>
      <c r="E224">
        <v>71.789447239798903</v>
      </c>
      <c r="F224">
        <f t="shared" si="15"/>
        <v>6.48082259749998E-2</v>
      </c>
      <c r="G224">
        <f t="shared" si="13"/>
        <v>646.10502515819007</v>
      </c>
      <c r="H224">
        <v>49.980066438008201</v>
      </c>
      <c r="AM224">
        <f t="shared" si="14"/>
        <v>124.71832168230239</v>
      </c>
    </row>
    <row r="225" spans="1:39">
      <c r="A225">
        <v>66900</v>
      </c>
      <c r="B225" s="7">
        <v>648</v>
      </c>
      <c r="C225">
        <v>0.54416176244909298</v>
      </c>
      <c r="D225">
        <f t="shared" si="12"/>
        <v>1.088323524898186</v>
      </c>
      <c r="E225">
        <v>71.877492461443893</v>
      </c>
      <c r="F225">
        <f t="shared" si="15"/>
        <v>8.8045221644989624E-2</v>
      </c>
      <c r="G225">
        <f t="shared" si="13"/>
        <v>646.89743215299507</v>
      </c>
      <c r="H225">
        <v>49.923583121901402</v>
      </c>
      <c r="AM225">
        <f t="shared" si="14"/>
        <v>124.88873418537779</v>
      </c>
    </row>
    <row r="226" spans="1:39">
      <c r="A226">
        <v>67200</v>
      </c>
      <c r="B226" s="7">
        <v>646</v>
      </c>
      <c r="C226">
        <v>-0.511218786836932</v>
      </c>
      <c r="D226">
        <f t="shared" si="12"/>
        <v>-1.022437573673864</v>
      </c>
      <c r="E226">
        <v>71.889805096654896</v>
      </c>
      <c r="F226">
        <f t="shared" si="15"/>
        <v>1.2312635211003453E-2</v>
      </c>
      <c r="G226">
        <f t="shared" si="13"/>
        <v>647.00824586989404</v>
      </c>
      <c r="H226">
        <v>49.925625154239803</v>
      </c>
      <c r="AM226">
        <f t="shared" si="14"/>
        <v>124.91256904108947</v>
      </c>
    </row>
    <row r="227" spans="1:39">
      <c r="A227">
        <v>67500</v>
      </c>
      <c r="B227" s="7">
        <v>647</v>
      </c>
      <c r="C227">
        <v>4.4382793218935797E-2</v>
      </c>
      <c r="D227">
        <f t="shared" si="12"/>
        <v>8.8765586437871594E-2</v>
      </c>
      <c r="E227">
        <v>71.877439746956696</v>
      </c>
      <c r="F227">
        <f t="shared" si="15"/>
        <v>1.2365349698200134E-2</v>
      </c>
      <c r="G227">
        <f t="shared" si="13"/>
        <v>646.8969577226103</v>
      </c>
      <c r="H227">
        <v>49.942031385249301</v>
      </c>
      <c r="AM227">
        <f t="shared" si="14"/>
        <v>124.888632142338</v>
      </c>
    </row>
    <row r="228" spans="1:39">
      <c r="A228">
        <v>67800</v>
      </c>
      <c r="B228" s="7">
        <v>647</v>
      </c>
      <c r="C228">
        <v>-9.5102239223284601E-3</v>
      </c>
      <c r="D228">
        <f t="shared" si="12"/>
        <v>-1.902044784465692E-2</v>
      </c>
      <c r="E228">
        <v>71.889418735220104</v>
      </c>
      <c r="F228">
        <f t="shared" si="15"/>
        <v>1.1978988263408041E-2</v>
      </c>
      <c r="G228">
        <f t="shared" si="13"/>
        <v>647.00476861698098</v>
      </c>
      <c r="H228">
        <v>49.940842513395502</v>
      </c>
      <c r="AM228">
        <f t="shared" si="14"/>
        <v>124.91182110737643</v>
      </c>
    </row>
    <row r="229" spans="1:39">
      <c r="A229">
        <v>68100</v>
      </c>
      <c r="B229" s="7">
        <v>647</v>
      </c>
      <c r="C229">
        <v>-4.21924737002881E-2</v>
      </c>
      <c r="D229">
        <f t="shared" si="12"/>
        <v>-8.4384947400576199E-2</v>
      </c>
      <c r="E229">
        <v>71.896681076597503</v>
      </c>
      <c r="F229">
        <f t="shared" si="15"/>
        <v>7.2623413773982293E-3</v>
      </c>
      <c r="G229">
        <f t="shared" si="13"/>
        <v>647.0701296893775</v>
      </c>
      <c r="H229">
        <v>49.942955934970399</v>
      </c>
      <c r="AM229">
        <f t="shared" si="14"/>
        <v>124.92587998045556</v>
      </c>
    </row>
    <row r="230" spans="1:39">
      <c r="A230">
        <v>68400</v>
      </c>
      <c r="B230" s="7">
        <v>647</v>
      </c>
      <c r="C230">
        <v>-6.02276583167543E-2</v>
      </c>
      <c r="D230">
        <f t="shared" si="12"/>
        <v>-0.1204553166335086</v>
      </c>
      <c r="E230">
        <v>71.900688683787607</v>
      </c>
      <c r="F230">
        <f t="shared" si="15"/>
        <v>4.0076071901040677E-3</v>
      </c>
      <c r="G230">
        <f t="shared" si="13"/>
        <v>647.10619815408847</v>
      </c>
      <c r="H230">
        <v>49.9469950744218</v>
      </c>
      <c r="AM230">
        <f t="shared" si="14"/>
        <v>124.93363827728574</v>
      </c>
    </row>
    <row r="231" spans="1:39">
      <c r="A231">
        <v>68700</v>
      </c>
      <c r="B231" s="7">
        <v>645</v>
      </c>
      <c r="C231">
        <v>-0.85443546119135305</v>
      </c>
      <c r="D231">
        <f t="shared" si="12"/>
        <v>-1.7088709223827061</v>
      </c>
      <c r="E231">
        <v>71.854965932044294</v>
      </c>
      <c r="F231">
        <f t="shared" si="15"/>
        <v>4.5722751743312529E-2</v>
      </c>
      <c r="G231">
        <f t="shared" si="13"/>
        <v>646.6946933883986</v>
      </c>
      <c r="H231">
        <v>49.985054234937401</v>
      </c>
      <c r="AM231">
        <f t="shared" si="14"/>
        <v>124.84512952159912</v>
      </c>
    </row>
    <row r="232" spans="1:39">
      <c r="A232">
        <v>69000</v>
      </c>
      <c r="B232" s="7">
        <v>635</v>
      </c>
      <c r="C232">
        <v>-4.4445193552984099</v>
      </c>
      <c r="D232">
        <f t="shared" si="12"/>
        <v>-8.8890387105968198</v>
      </c>
      <c r="E232">
        <v>71.541692576346406</v>
      </c>
      <c r="F232">
        <f t="shared" si="15"/>
        <v>0.31327335569788772</v>
      </c>
      <c r="G232">
        <f t="shared" si="13"/>
        <v>643.8752331871176</v>
      </c>
      <c r="H232">
        <v>50.202262210959198</v>
      </c>
      <c r="AM232">
        <f t="shared" si="14"/>
        <v>124.23903308814215</v>
      </c>
    </row>
    <row r="233" spans="1:39">
      <c r="A233">
        <v>69300</v>
      </c>
      <c r="B233" s="7">
        <v>637</v>
      </c>
      <c r="C233">
        <v>-1.7164624384054901</v>
      </c>
      <c r="D233">
        <f t="shared" si="12"/>
        <v>-3.4329248768109801</v>
      </c>
      <c r="E233">
        <v>71.157659775249201</v>
      </c>
      <c r="F233">
        <f t="shared" si="15"/>
        <v>0.38403280109720583</v>
      </c>
      <c r="G233">
        <f t="shared" si="13"/>
        <v>640.41893797724276</v>
      </c>
      <c r="H233">
        <v>50.433081612599402</v>
      </c>
      <c r="AM233">
        <f t="shared" si="14"/>
        <v>123.49682003571698</v>
      </c>
    </row>
    <row r="234" spans="1:39">
      <c r="A234">
        <v>69600</v>
      </c>
      <c r="B234" s="7">
        <v>633</v>
      </c>
      <c r="C234">
        <v>-2.31479096413607</v>
      </c>
      <c r="D234">
        <f t="shared" si="12"/>
        <v>-4.62958192827214</v>
      </c>
      <c r="E234">
        <v>70.846212506746298</v>
      </c>
      <c r="F234">
        <f t="shared" si="15"/>
        <v>0.31144726850290283</v>
      </c>
      <c r="G234">
        <f t="shared" si="13"/>
        <v>637.61591256071665</v>
      </c>
      <c r="H234">
        <v>50.591632695506803</v>
      </c>
      <c r="AM234">
        <f t="shared" si="14"/>
        <v>122.89552515025511</v>
      </c>
    </row>
    <row r="235" spans="1:39">
      <c r="A235">
        <v>69900</v>
      </c>
      <c r="B235" s="7">
        <v>632</v>
      </c>
      <c r="C235">
        <v>-1.39022057496261</v>
      </c>
      <c r="D235">
        <f t="shared" si="12"/>
        <v>-2.78044114992522</v>
      </c>
      <c r="E235">
        <v>70.529647085331305</v>
      </c>
      <c r="F235">
        <f t="shared" si="15"/>
        <v>0.31656542141499244</v>
      </c>
      <c r="G235">
        <f t="shared" si="13"/>
        <v>634.7668237679818</v>
      </c>
      <c r="H235">
        <v>50.732706468655799</v>
      </c>
      <c r="AM235">
        <f t="shared" si="14"/>
        <v>122.28493032314184</v>
      </c>
    </row>
    <row r="236" spans="1:39">
      <c r="A236">
        <v>70200</v>
      </c>
      <c r="B236" s="7">
        <v>633</v>
      </c>
      <c r="C236">
        <v>2.8803294452366499E-2</v>
      </c>
      <c r="D236">
        <f t="shared" si="12"/>
        <v>5.7606588904732997E-2</v>
      </c>
      <c r="E236">
        <v>70.325423654133303</v>
      </c>
      <c r="F236">
        <f t="shared" si="15"/>
        <v>0.20422343119800246</v>
      </c>
      <c r="G236">
        <f t="shared" si="13"/>
        <v>632.92881288719968</v>
      </c>
      <c r="H236">
        <v>50.781123318478002</v>
      </c>
      <c r="AM236">
        <f t="shared" si="14"/>
        <v>121.89133298810712</v>
      </c>
    </row>
    <row r="237" spans="1:39">
      <c r="A237">
        <v>70500</v>
      </c>
      <c r="B237" s="7">
        <v>646</v>
      </c>
      <c r="C237">
        <v>5.6012145762797001</v>
      </c>
      <c r="D237">
        <f t="shared" si="12"/>
        <v>11.2024291525594</v>
      </c>
      <c r="E237">
        <v>70.531506035371805</v>
      </c>
      <c r="F237">
        <f t="shared" si="15"/>
        <v>0.20608238123850242</v>
      </c>
      <c r="G237">
        <f t="shared" si="13"/>
        <v>634.78355431834621</v>
      </c>
      <c r="H237">
        <v>50.544348411367899</v>
      </c>
      <c r="AM237">
        <f t="shared" si="14"/>
        <v>122.28851417530407</v>
      </c>
    </row>
    <row r="238" spans="1:39">
      <c r="A238">
        <v>70800</v>
      </c>
      <c r="B238" s="7">
        <v>678</v>
      </c>
      <c r="C238">
        <v>16.197910767004</v>
      </c>
      <c r="D238">
        <f t="shared" si="12"/>
        <v>32.395821534008</v>
      </c>
      <c r="E238">
        <v>71.732115265008801</v>
      </c>
      <c r="F238">
        <f t="shared" si="15"/>
        <v>1.2006092296369957</v>
      </c>
      <c r="G238">
        <f t="shared" si="13"/>
        <v>645.58903738507922</v>
      </c>
      <c r="H238">
        <v>49.661024378796</v>
      </c>
      <c r="AM238">
        <f t="shared" si="14"/>
        <v>124.60737938402443</v>
      </c>
    </row>
    <row r="239" spans="1:39">
      <c r="A239">
        <v>71100</v>
      </c>
      <c r="B239" s="7">
        <v>680</v>
      </c>
      <c r="C239">
        <v>10.170459675368299</v>
      </c>
      <c r="D239">
        <f t="shared" si="12"/>
        <v>20.340919350736598</v>
      </c>
      <c r="E239">
        <v>73.293791855008806</v>
      </c>
      <c r="F239">
        <f t="shared" si="15"/>
        <v>1.5616765900000047</v>
      </c>
      <c r="G239">
        <f t="shared" si="13"/>
        <v>659.64412669507919</v>
      </c>
      <c r="H239">
        <v>48.652077109427204</v>
      </c>
      <c r="AM239">
        <f t="shared" si="14"/>
        <v>127.63622827496506</v>
      </c>
    </row>
    <row r="240" spans="1:39">
      <c r="A240">
        <v>71400</v>
      </c>
      <c r="B240" s="7">
        <v>681</v>
      </c>
      <c r="C240">
        <v>5.6184035598891597</v>
      </c>
      <c r="D240">
        <f t="shared" si="12"/>
        <v>11.236807119778319</v>
      </c>
      <c r="E240">
        <v>74.416414889196801</v>
      </c>
      <c r="F240">
        <f t="shared" si="15"/>
        <v>1.1226230341879955</v>
      </c>
      <c r="G240">
        <f t="shared" si="13"/>
        <v>669.74773400277127</v>
      </c>
      <c r="H240">
        <v>48.0513786772296</v>
      </c>
      <c r="AM240">
        <f t="shared" si="14"/>
        <v>129.82235201354584</v>
      </c>
    </row>
    <row r="241" spans="1:39">
      <c r="A241">
        <v>71700</v>
      </c>
      <c r="B241" s="7">
        <v>683</v>
      </c>
      <c r="C241">
        <v>2.9539829824136499</v>
      </c>
      <c r="D241">
        <f t="shared" si="12"/>
        <v>5.9079659648272997</v>
      </c>
      <c r="E241">
        <v>75.230682619671597</v>
      </c>
      <c r="F241">
        <f t="shared" si="15"/>
        <v>0.81426773047479628</v>
      </c>
      <c r="G241">
        <f t="shared" si="13"/>
        <v>677.07614357704438</v>
      </c>
      <c r="H241">
        <v>47.726008701986501</v>
      </c>
      <c r="AM241">
        <f t="shared" si="14"/>
        <v>131.41261684533833</v>
      </c>
    </row>
    <row r="242" spans="1:39">
      <c r="A242">
        <v>72000</v>
      </c>
      <c r="B242" s="7">
        <v>681</v>
      </c>
      <c r="C242">
        <v>-0.40499950894303099</v>
      </c>
      <c r="D242">
        <f t="shared" si="12"/>
        <v>-0.80999901788606199</v>
      </c>
      <c r="E242">
        <v>75.754885845512902</v>
      </c>
      <c r="F242">
        <f t="shared" si="15"/>
        <v>0.52420322584130474</v>
      </c>
      <c r="G242">
        <f t="shared" si="13"/>
        <v>681.79397260961616</v>
      </c>
      <c r="H242">
        <v>47.637240635265101</v>
      </c>
      <c r="AM242">
        <f t="shared" si="14"/>
        <v>132.43843762112718</v>
      </c>
    </row>
    <row r="243" spans="1:39">
      <c r="A243">
        <v>72300</v>
      </c>
      <c r="B243" s="7">
        <v>682</v>
      </c>
      <c r="C243">
        <v>-1.28145281265884</v>
      </c>
      <c r="D243">
        <f t="shared" si="12"/>
        <v>-2.5629056253176801</v>
      </c>
      <c r="E243">
        <v>76.060736374178006</v>
      </c>
      <c r="F243">
        <f t="shared" si="15"/>
        <v>0.30585052866510409</v>
      </c>
      <c r="G243">
        <f t="shared" si="13"/>
        <v>684.54662736760201</v>
      </c>
      <c r="H243">
        <v>47.705562449864203</v>
      </c>
      <c r="AM243">
        <f t="shared" si="14"/>
        <v>133.03770333146608</v>
      </c>
    </row>
    <row r="244" spans="1:39">
      <c r="A244">
        <v>72600</v>
      </c>
      <c r="B244" s="7">
        <v>681</v>
      </c>
      <c r="C244">
        <v>-2.5545561274306601</v>
      </c>
      <c r="D244">
        <f t="shared" si="12"/>
        <v>-5.1091122548613201</v>
      </c>
      <c r="E244">
        <v>76.232534250999706</v>
      </c>
      <c r="F244">
        <f t="shared" si="15"/>
        <v>0.17179787682169945</v>
      </c>
      <c r="G244">
        <f t="shared" si="13"/>
        <v>686.09280825899737</v>
      </c>
      <c r="H244">
        <v>47.858639823496397</v>
      </c>
      <c r="AM244">
        <f t="shared" si="14"/>
        <v>133.37455406408498</v>
      </c>
    </row>
    <row r="245" spans="1:39">
      <c r="A245">
        <v>72900</v>
      </c>
      <c r="B245" s="7">
        <v>684</v>
      </c>
      <c r="C245">
        <v>-1.6437252661366799</v>
      </c>
      <c r="D245">
        <f t="shared" si="12"/>
        <v>-3.2874505322733598</v>
      </c>
      <c r="E245">
        <v>76.363439056134197</v>
      </c>
      <c r="F245">
        <f t="shared" si="15"/>
        <v>0.13090480513449165</v>
      </c>
      <c r="G245">
        <f t="shared" si="13"/>
        <v>687.27095150520779</v>
      </c>
      <c r="H245">
        <v>48.019092538102399</v>
      </c>
      <c r="AM245">
        <f t="shared" si="14"/>
        <v>133.63134005479856</v>
      </c>
    </row>
    <row r="246" spans="1:39">
      <c r="A246">
        <v>73200</v>
      </c>
      <c r="B246" s="7">
        <v>684</v>
      </c>
      <c r="C246">
        <v>-2.1856782988429901</v>
      </c>
      <c r="D246">
        <f t="shared" si="12"/>
        <v>-4.3713565976859803</v>
      </c>
      <c r="E246">
        <v>76.483876947449104</v>
      </c>
      <c r="F246">
        <f t="shared" si="15"/>
        <v>0.12043789131490712</v>
      </c>
      <c r="G246">
        <f t="shared" si="13"/>
        <v>688.3548925270419</v>
      </c>
      <c r="H246">
        <v>48.169642274667702</v>
      </c>
      <c r="AM246">
        <f t="shared" si="14"/>
        <v>133.86768242497052</v>
      </c>
    </row>
    <row r="247" spans="1:39">
      <c r="A247">
        <v>73500</v>
      </c>
      <c r="B247" s="7">
        <v>683</v>
      </c>
      <c r="C247">
        <v>-2.81553035257576</v>
      </c>
      <c r="D247">
        <f t="shared" si="12"/>
        <v>-5.63106070515152</v>
      </c>
      <c r="E247">
        <v>76.512734565804493</v>
      </c>
      <c r="F247">
        <f t="shared" si="15"/>
        <v>2.8857618355388581E-2</v>
      </c>
      <c r="G247">
        <f t="shared" si="13"/>
        <v>688.61461109224047</v>
      </c>
      <c r="H247">
        <v>48.365992747871303</v>
      </c>
      <c r="AM247">
        <f t="shared" si="14"/>
        <v>133.92432402929757</v>
      </c>
    </row>
    <row r="248" spans="1:39">
      <c r="A248">
        <v>73800</v>
      </c>
      <c r="B248" s="7">
        <v>685</v>
      </c>
      <c r="C248">
        <v>-1.8883914376358699</v>
      </c>
      <c r="D248">
        <f t="shared" si="12"/>
        <v>-3.7767828752717398</v>
      </c>
      <c r="E248">
        <v>76.528914283950897</v>
      </c>
      <c r="F248">
        <f t="shared" si="15"/>
        <v>1.6179718146403843E-2</v>
      </c>
      <c r="G248">
        <f t="shared" si="13"/>
        <v>688.76022855555811</v>
      </c>
      <c r="H248">
        <v>48.546017496637099</v>
      </c>
      <c r="AM248">
        <f t="shared" si="14"/>
        <v>133.95608363880254</v>
      </c>
    </row>
    <row r="249" spans="1:39">
      <c r="A249">
        <v>74100</v>
      </c>
      <c r="B249" s="7">
        <v>685</v>
      </c>
      <c r="C249">
        <v>-2.0135998550647898</v>
      </c>
      <c r="D249">
        <f t="shared" si="12"/>
        <v>-4.0271997101295796</v>
      </c>
      <c r="E249">
        <v>76.556743967195303</v>
      </c>
      <c r="F249">
        <f t="shared" si="15"/>
        <v>2.7829683244405601E-2</v>
      </c>
      <c r="G249">
        <f t="shared" si="13"/>
        <v>689.01069570475772</v>
      </c>
      <c r="H249">
        <v>48.698086317772201</v>
      </c>
      <c r="AM249">
        <f t="shared" si="14"/>
        <v>134.0107148639664</v>
      </c>
    </row>
    <row r="250" spans="1:39">
      <c r="A250">
        <v>74400</v>
      </c>
      <c r="B250" s="7">
        <v>684</v>
      </c>
      <c r="C250">
        <v>-2.3924710711736799</v>
      </c>
      <c r="D250">
        <f t="shared" si="12"/>
        <v>-4.7849421423473597</v>
      </c>
      <c r="E250">
        <v>76.529831521543102</v>
      </c>
      <c r="F250">
        <f t="shared" si="15"/>
        <v>2.6912445652200745E-2</v>
      </c>
      <c r="G250">
        <f t="shared" si="13"/>
        <v>688.7684836938879</v>
      </c>
      <c r="H250">
        <v>48.870515794218598</v>
      </c>
      <c r="AM250">
        <f t="shared" si="14"/>
        <v>133.95788415532058</v>
      </c>
    </row>
    <row r="251" spans="1:39">
      <c r="A251">
        <v>74700</v>
      </c>
      <c r="B251" s="7">
        <v>684</v>
      </c>
      <c r="C251">
        <v>-2.1201368080485001</v>
      </c>
      <c r="D251">
        <f t="shared" si="12"/>
        <v>-4.2402736160970003</v>
      </c>
      <c r="E251">
        <v>76.469312562619805</v>
      </c>
      <c r="F251">
        <f t="shared" si="15"/>
        <v>6.0518958923296395E-2</v>
      </c>
      <c r="G251">
        <f t="shared" si="13"/>
        <v>688.22381306357829</v>
      </c>
      <c r="H251">
        <v>49.045086233206398</v>
      </c>
      <c r="AM251">
        <f t="shared" si="14"/>
        <v>133.83909736500834</v>
      </c>
    </row>
    <row r="252" spans="1:39">
      <c r="A252">
        <v>75000</v>
      </c>
      <c r="B252" s="7">
        <v>684</v>
      </c>
      <c r="C252">
        <v>-1.8508231935188</v>
      </c>
      <c r="D252">
        <f t="shared" si="12"/>
        <v>-3.7016463870376</v>
      </c>
      <c r="E252">
        <v>76.409468463299305</v>
      </c>
      <c r="F252">
        <f t="shared" si="15"/>
        <v>5.9844099320500277E-2</v>
      </c>
      <c r="G252">
        <f t="shared" si="13"/>
        <v>687.68521616969372</v>
      </c>
      <c r="H252">
        <v>49.1986104902115</v>
      </c>
      <c r="AM252">
        <f t="shared" si="14"/>
        <v>133.7216562561909</v>
      </c>
    </row>
    <row r="253" spans="1:39">
      <c r="A253">
        <v>75300</v>
      </c>
      <c r="B253" s="7">
        <v>685</v>
      </c>
      <c r="C253">
        <v>-1.2006764771382701</v>
      </c>
      <c r="D253">
        <f t="shared" si="12"/>
        <v>-2.4013529542765402</v>
      </c>
      <c r="E253">
        <v>76.376100797576797</v>
      </c>
      <c r="F253">
        <f t="shared" si="15"/>
        <v>3.3367665722508377E-2</v>
      </c>
      <c r="G253">
        <f t="shared" si="13"/>
        <v>687.38490717819116</v>
      </c>
      <c r="H253">
        <v>49.315234599316902</v>
      </c>
      <c r="AM253">
        <f t="shared" si="14"/>
        <v>133.6561829452007</v>
      </c>
    </row>
    <row r="254" spans="1:39">
      <c r="A254">
        <v>75600</v>
      </c>
      <c r="B254" s="7">
        <v>686</v>
      </c>
      <c r="C254">
        <v>-0.73976764141205198</v>
      </c>
      <c r="D254">
        <f t="shared" si="12"/>
        <v>-1.479535282824104</v>
      </c>
      <c r="E254">
        <v>76.384787490997297</v>
      </c>
      <c r="F254">
        <f t="shared" si="15"/>
        <v>8.6866934205005464E-3</v>
      </c>
      <c r="G254">
        <f t="shared" si="13"/>
        <v>687.46308741897565</v>
      </c>
      <c r="H254">
        <v>49.3892536646078</v>
      </c>
      <c r="AM254">
        <f t="shared" si="14"/>
        <v>133.67322715989351</v>
      </c>
    </row>
    <row r="255" spans="1:39">
      <c r="A255">
        <v>75900</v>
      </c>
      <c r="B255" s="7">
        <v>686</v>
      </c>
      <c r="C255">
        <v>-0.81375746964333395</v>
      </c>
      <c r="D255">
        <f t="shared" si="12"/>
        <v>-1.6275149392866679</v>
      </c>
      <c r="E255">
        <v>76.401232327761207</v>
      </c>
      <c r="F255">
        <f t="shared" si="15"/>
        <v>1.644483676390962E-2</v>
      </c>
      <c r="G255">
        <f t="shared" si="13"/>
        <v>687.6110909498509</v>
      </c>
      <c r="H255">
        <v>49.449872630017097</v>
      </c>
      <c r="AM255">
        <f t="shared" si="14"/>
        <v>133.70549488409119</v>
      </c>
    </row>
    <row r="256" spans="1:39">
      <c r="A256">
        <v>76200</v>
      </c>
      <c r="B256" s="7">
        <v>685</v>
      </c>
      <c r="C256">
        <v>-1.2169701069480501</v>
      </c>
      <c r="D256">
        <f t="shared" si="12"/>
        <v>-2.4339402138961002</v>
      </c>
      <c r="E256">
        <v>76.379728543806607</v>
      </c>
      <c r="F256">
        <f t="shared" si="15"/>
        <v>2.1503783954599953E-2</v>
      </c>
      <c r="G256">
        <f t="shared" si="13"/>
        <v>687.41755689425941</v>
      </c>
      <c r="H256">
        <v>49.530048942474401</v>
      </c>
      <c r="AM256">
        <f t="shared" si="14"/>
        <v>133.66330091476277</v>
      </c>
    </row>
    <row r="257" spans="1:39">
      <c r="A257">
        <v>76500</v>
      </c>
      <c r="B257" s="7">
        <v>683</v>
      </c>
      <c r="C257">
        <v>-1.8058549803123101</v>
      </c>
      <c r="D257">
        <f t="shared" si="12"/>
        <v>-3.6117099606246201</v>
      </c>
      <c r="E257">
        <v>76.288378131703098</v>
      </c>
      <c r="F257">
        <f t="shared" si="15"/>
        <v>9.1350412103508916E-2</v>
      </c>
      <c r="G257">
        <f t="shared" si="13"/>
        <v>686.59540318532788</v>
      </c>
      <c r="H257">
        <v>49.649348097530897</v>
      </c>
      <c r="AM257">
        <f t="shared" si="14"/>
        <v>133.48408649505558</v>
      </c>
    </row>
    <row r="258" spans="1:39">
      <c r="A258">
        <v>76800</v>
      </c>
      <c r="B258" s="7">
        <v>688</v>
      </c>
      <c r="C258">
        <v>0.68085670710786295</v>
      </c>
      <c r="D258">
        <f t="shared" si="12"/>
        <v>1.3617134142157259</v>
      </c>
      <c r="E258">
        <v>76.291306291134603</v>
      </c>
      <c r="F258">
        <f t="shared" si="15"/>
        <v>2.9281594315051507E-3</v>
      </c>
      <c r="G258">
        <f t="shared" si="13"/>
        <v>686.62175662021139</v>
      </c>
      <c r="H258">
        <v>49.685451572496703</v>
      </c>
      <c r="AM258">
        <f t="shared" si="14"/>
        <v>133.48983030301019</v>
      </c>
    </row>
    <row r="259" spans="1:39">
      <c r="A259">
        <v>77100</v>
      </c>
      <c r="B259" s="7">
        <v>693</v>
      </c>
      <c r="C259">
        <v>2.1953635277352901</v>
      </c>
      <c r="D259">
        <f t="shared" ref="D259:D322" si="16">$K$3*C259</f>
        <v>4.3907270554705802</v>
      </c>
      <c r="E259">
        <v>76.510292801634407</v>
      </c>
      <c r="F259">
        <f t="shared" si="15"/>
        <v>0.21898651049980344</v>
      </c>
      <c r="G259">
        <f t="shared" ref="G259:G322" si="17">$J$3*E259</f>
        <v>688.59263521470962</v>
      </c>
      <c r="H259">
        <v>49.568935288327701</v>
      </c>
      <c r="AM259">
        <f t="shared" ref="AM259:AM322" si="18">$AF$26*E259^2+$AG$26*E259+$AH$26</f>
        <v>133.91953115686542</v>
      </c>
    </row>
    <row r="260" spans="1:39">
      <c r="A260">
        <v>77400</v>
      </c>
      <c r="B260" s="7">
        <v>655</v>
      </c>
      <c r="C260">
        <v>-13.9716380487652</v>
      </c>
      <c r="D260">
        <f t="shared" si="16"/>
        <v>-27.943276097530401</v>
      </c>
      <c r="E260">
        <v>75.880920591363605</v>
      </c>
      <c r="F260">
        <f t="shared" ref="F260:F323" si="19">ABS(E260-E259)</f>
        <v>0.6293722102708017</v>
      </c>
      <c r="G260">
        <f t="shared" si="17"/>
        <v>682.92828532227247</v>
      </c>
      <c r="H260">
        <v>50.075319919695097</v>
      </c>
      <c r="AM260">
        <f t="shared" si="18"/>
        <v>132.68531648313569</v>
      </c>
    </row>
    <row r="261" spans="1:39">
      <c r="A261">
        <v>77700</v>
      </c>
      <c r="B261" s="7">
        <v>657</v>
      </c>
      <c r="C261">
        <v>-7.5301049499597399</v>
      </c>
      <c r="D261">
        <f t="shared" si="16"/>
        <v>-15.06020989991948</v>
      </c>
      <c r="E261">
        <v>74.6716160928476</v>
      </c>
      <c r="F261">
        <f t="shared" si="19"/>
        <v>1.2093044985160049</v>
      </c>
      <c r="G261">
        <f t="shared" si="17"/>
        <v>672.04454483562836</v>
      </c>
      <c r="H261">
        <v>50.889914665758397</v>
      </c>
      <c r="AM261">
        <f t="shared" si="18"/>
        <v>130.32034270133661</v>
      </c>
    </row>
    <row r="262" spans="1:39">
      <c r="A262">
        <v>78000</v>
      </c>
      <c r="B262" s="7">
        <v>660</v>
      </c>
      <c r="C262">
        <v>-2.7646462364872102</v>
      </c>
      <c r="D262">
        <f t="shared" si="16"/>
        <v>-5.5292924729744204</v>
      </c>
      <c r="E262">
        <v>73.945996223791298</v>
      </c>
      <c r="F262">
        <f t="shared" si="19"/>
        <v>0.72561986905630249</v>
      </c>
      <c r="G262">
        <f t="shared" si="17"/>
        <v>665.51396601412171</v>
      </c>
      <c r="H262">
        <v>51.274933641418599</v>
      </c>
      <c r="AM262">
        <f t="shared" si="18"/>
        <v>128.90539176807067</v>
      </c>
    </row>
    <row r="263" spans="1:39">
      <c r="A263">
        <v>78300</v>
      </c>
      <c r="B263" s="7">
        <v>658</v>
      </c>
      <c r="C263">
        <v>-1.65191104884434</v>
      </c>
      <c r="D263">
        <f t="shared" si="16"/>
        <v>-3.3038220976886801</v>
      </c>
      <c r="E263">
        <v>73.476542164768006</v>
      </c>
      <c r="F263">
        <f t="shared" si="19"/>
        <v>0.46945405902329185</v>
      </c>
      <c r="G263">
        <f t="shared" si="17"/>
        <v>661.28887948291208</v>
      </c>
      <c r="H263">
        <v>51.443063460227499</v>
      </c>
      <c r="AM263">
        <f t="shared" si="18"/>
        <v>127.9916021344696</v>
      </c>
    </row>
    <row r="264" spans="1:39">
      <c r="A264">
        <v>78600</v>
      </c>
      <c r="B264" s="7">
        <v>658</v>
      </c>
      <c r="C264">
        <v>-9.5673270743012295E-2</v>
      </c>
      <c r="D264">
        <f t="shared" si="16"/>
        <v>-0.19134654148602459</v>
      </c>
      <c r="E264">
        <v>73.130723291364802</v>
      </c>
      <c r="F264">
        <f t="shared" si="19"/>
        <v>0.3458188734032035</v>
      </c>
      <c r="G264">
        <f t="shared" si="17"/>
        <v>658.17650962228322</v>
      </c>
      <c r="H264">
        <v>51.506130012054797</v>
      </c>
      <c r="AM264">
        <f t="shared" si="18"/>
        <v>127.31929219907485</v>
      </c>
    </row>
    <row r="265" spans="1:39">
      <c r="A265">
        <v>78900</v>
      </c>
      <c r="B265" s="7">
        <v>660</v>
      </c>
      <c r="C265">
        <v>1.65665941112856</v>
      </c>
      <c r="D265">
        <f t="shared" si="16"/>
        <v>3.3133188222571199</v>
      </c>
      <c r="E265">
        <v>72.963540690052596</v>
      </c>
      <c r="F265">
        <f t="shared" si="19"/>
        <v>0.16718260131220575</v>
      </c>
      <c r="G265">
        <f t="shared" si="17"/>
        <v>656.67186621047335</v>
      </c>
      <c r="H265">
        <v>51.439965606487199</v>
      </c>
      <c r="AM265">
        <f t="shared" si="18"/>
        <v>126.99452164721239</v>
      </c>
    </row>
    <row r="266" spans="1:39">
      <c r="A266">
        <v>79200</v>
      </c>
      <c r="B266" s="7">
        <v>659</v>
      </c>
      <c r="C266">
        <v>1.4760752628428899</v>
      </c>
      <c r="D266">
        <f t="shared" si="16"/>
        <v>2.9521505256857798</v>
      </c>
      <c r="E266">
        <v>72.892573366837695</v>
      </c>
      <c r="F266">
        <f t="shared" si="19"/>
        <v>7.0967323214901512E-2</v>
      </c>
      <c r="G266">
        <f t="shared" si="17"/>
        <v>656.03316030153928</v>
      </c>
      <c r="H266">
        <v>51.318726039264199</v>
      </c>
      <c r="AM266">
        <f t="shared" si="18"/>
        <v>126.85670925921657</v>
      </c>
    </row>
    <row r="267" spans="1:39">
      <c r="A267">
        <v>79500</v>
      </c>
      <c r="B267" s="7">
        <v>654</v>
      </c>
      <c r="C267">
        <v>-0.27967558741848297</v>
      </c>
      <c r="D267">
        <f t="shared" si="16"/>
        <v>-0.55935117483696595</v>
      </c>
      <c r="E267">
        <v>72.727206449150998</v>
      </c>
      <c r="F267">
        <f t="shared" si="19"/>
        <v>0.16536691768669698</v>
      </c>
      <c r="G267">
        <f t="shared" si="17"/>
        <v>654.54485804235901</v>
      </c>
      <c r="H267">
        <v>51.277717711186597</v>
      </c>
      <c r="AM267">
        <f t="shared" si="18"/>
        <v>126.53569533842534</v>
      </c>
    </row>
    <row r="268" spans="1:39">
      <c r="A268">
        <v>79800</v>
      </c>
      <c r="B268" s="7">
        <v>651</v>
      </c>
      <c r="C268">
        <v>-0.55898494794031195</v>
      </c>
      <c r="D268">
        <f t="shared" si="16"/>
        <v>-1.1179698958806239</v>
      </c>
      <c r="E268">
        <v>72.455948856110595</v>
      </c>
      <c r="F268">
        <f t="shared" si="19"/>
        <v>0.27125759304040287</v>
      </c>
      <c r="G268">
        <f t="shared" si="17"/>
        <v>652.10353970499534</v>
      </c>
      <c r="H268">
        <v>51.311207055878803</v>
      </c>
      <c r="AM268">
        <f t="shared" si="18"/>
        <v>126.00947046361293</v>
      </c>
    </row>
    <row r="269" spans="1:39">
      <c r="A269">
        <v>80100</v>
      </c>
      <c r="B269" s="7">
        <v>656</v>
      </c>
      <c r="C269">
        <v>2.44350320099521</v>
      </c>
      <c r="D269">
        <f t="shared" si="16"/>
        <v>4.88700640199042</v>
      </c>
      <c r="E269">
        <v>72.344264234181594</v>
      </c>
      <c r="F269">
        <f t="shared" si="19"/>
        <v>0.11168462192900108</v>
      </c>
      <c r="G269">
        <f t="shared" si="17"/>
        <v>651.09837810763429</v>
      </c>
      <c r="H269">
        <v>51.228509456679198</v>
      </c>
      <c r="AM269">
        <f t="shared" si="18"/>
        <v>125.79293348996066</v>
      </c>
    </row>
    <row r="270" spans="1:39">
      <c r="A270">
        <v>80400</v>
      </c>
      <c r="B270" s="7">
        <v>659</v>
      </c>
      <c r="C270">
        <v>3.3856915970853301</v>
      </c>
      <c r="D270">
        <f t="shared" si="16"/>
        <v>6.7713831941706601</v>
      </c>
      <c r="E270">
        <v>72.468223106113598</v>
      </c>
      <c r="F270">
        <f t="shared" si="19"/>
        <v>0.12395887193200394</v>
      </c>
      <c r="G270">
        <f t="shared" si="17"/>
        <v>652.21400795502234</v>
      </c>
      <c r="H270">
        <v>50.998817223033001</v>
      </c>
      <c r="AM270">
        <f t="shared" si="18"/>
        <v>126.03327253999359</v>
      </c>
    </row>
    <row r="271" spans="1:39">
      <c r="A271">
        <v>80700</v>
      </c>
      <c r="B271" s="7">
        <v>655</v>
      </c>
      <c r="C271">
        <v>1.0497795999667501</v>
      </c>
      <c r="D271">
        <f t="shared" si="16"/>
        <v>2.0995591999335002</v>
      </c>
      <c r="E271">
        <v>72.542889768635902</v>
      </c>
      <c r="F271">
        <f t="shared" si="19"/>
        <v>7.466666252230425E-2</v>
      </c>
      <c r="G271">
        <f t="shared" si="17"/>
        <v>652.88600791772308</v>
      </c>
      <c r="H271">
        <v>50.833650494560601</v>
      </c>
      <c r="AM271">
        <f t="shared" si="18"/>
        <v>126.17808420870954</v>
      </c>
    </row>
    <row r="272" spans="1:39">
      <c r="A272">
        <v>81000</v>
      </c>
      <c r="B272" s="7">
        <v>658</v>
      </c>
      <c r="C272">
        <v>2.3160367432563</v>
      </c>
      <c r="D272">
        <f t="shared" si="16"/>
        <v>4.6320734865126001</v>
      </c>
      <c r="E272">
        <v>72.594806390810007</v>
      </c>
      <c r="F272">
        <f t="shared" si="19"/>
        <v>5.1916622174104532E-2</v>
      </c>
      <c r="G272">
        <f t="shared" si="17"/>
        <v>653.3532575172901</v>
      </c>
      <c r="H272">
        <v>50.698800571844103</v>
      </c>
      <c r="AM272">
        <f t="shared" si="18"/>
        <v>126.27879271044073</v>
      </c>
    </row>
    <row r="273" spans="1:39">
      <c r="A273">
        <v>81300</v>
      </c>
      <c r="B273" s="7">
        <v>658</v>
      </c>
      <c r="C273">
        <v>1.8042806798307101</v>
      </c>
      <c r="D273">
        <f t="shared" si="16"/>
        <v>3.6085613596614201</v>
      </c>
      <c r="E273">
        <v>72.708534275585706</v>
      </c>
      <c r="F273">
        <f t="shared" si="19"/>
        <v>0.11372788477569884</v>
      </c>
      <c r="G273">
        <f t="shared" si="17"/>
        <v>654.37680848027139</v>
      </c>
      <c r="H273">
        <v>50.540159679105997</v>
      </c>
      <c r="AM273">
        <f t="shared" si="18"/>
        <v>126.49945855152845</v>
      </c>
    </row>
    <row r="274" spans="1:39">
      <c r="A274">
        <v>81600</v>
      </c>
      <c r="B274" s="7">
        <v>660</v>
      </c>
      <c r="C274">
        <v>2.1899746486078602</v>
      </c>
      <c r="D274">
        <f t="shared" si="16"/>
        <v>4.3799492972157203</v>
      </c>
      <c r="E274">
        <v>72.8450329502881</v>
      </c>
      <c r="F274">
        <f t="shared" si="19"/>
        <v>0.13649867470239485</v>
      </c>
      <c r="G274">
        <f t="shared" si="17"/>
        <v>655.6052965525929</v>
      </c>
      <c r="H274">
        <v>50.383611445129397</v>
      </c>
      <c r="AM274">
        <f t="shared" si="18"/>
        <v>126.76440636883034</v>
      </c>
    </row>
    <row r="275" spans="1:39">
      <c r="A275">
        <v>81900</v>
      </c>
      <c r="B275" s="7">
        <v>658</v>
      </c>
      <c r="C275">
        <v>0.74900981719569004</v>
      </c>
      <c r="D275">
        <f t="shared" si="16"/>
        <v>1.4980196343913801</v>
      </c>
      <c r="E275">
        <v>72.943033448371395</v>
      </c>
      <c r="F275">
        <f t="shared" si="19"/>
        <v>9.8000498083294474E-2</v>
      </c>
      <c r="G275">
        <f t="shared" si="17"/>
        <v>656.48730103534251</v>
      </c>
      <c r="H275">
        <v>50.273829598513998</v>
      </c>
      <c r="AM275">
        <f t="shared" si="18"/>
        <v>126.95469533583909</v>
      </c>
    </row>
    <row r="276" spans="1:39">
      <c r="A276">
        <v>82200</v>
      </c>
      <c r="B276" s="7">
        <v>657</v>
      </c>
      <c r="C276">
        <v>0.219486277867637</v>
      </c>
      <c r="D276">
        <f t="shared" si="16"/>
        <v>0.43897255573527399</v>
      </c>
      <c r="E276">
        <v>72.949590237594904</v>
      </c>
      <c r="F276">
        <f t="shared" si="19"/>
        <v>6.5567892235094405E-3</v>
      </c>
      <c r="G276">
        <f t="shared" si="17"/>
        <v>656.5463121383541</v>
      </c>
      <c r="H276">
        <v>50.237837085525904</v>
      </c>
      <c r="AM276">
        <f t="shared" si="18"/>
        <v>126.96742875204112</v>
      </c>
    </row>
    <row r="277" spans="1:39">
      <c r="A277">
        <v>82500</v>
      </c>
      <c r="B277" s="7">
        <v>663</v>
      </c>
      <c r="C277">
        <v>2.6379648269460101</v>
      </c>
      <c r="D277">
        <f t="shared" si="16"/>
        <v>5.2759296538920202</v>
      </c>
      <c r="E277">
        <v>73.078787032437504</v>
      </c>
      <c r="F277">
        <f t="shared" si="19"/>
        <v>0.12919679484259916</v>
      </c>
      <c r="G277">
        <f t="shared" si="17"/>
        <v>657.70908329193753</v>
      </c>
      <c r="H277">
        <v>50.119135597495799</v>
      </c>
      <c r="AM277">
        <f t="shared" si="18"/>
        <v>127.2183828115723</v>
      </c>
    </row>
    <row r="278" spans="1:39">
      <c r="A278">
        <v>82800</v>
      </c>
      <c r="B278" s="7">
        <v>661</v>
      </c>
      <c r="C278">
        <v>0.85326872941017096</v>
      </c>
      <c r="D278">
        <f t="shared" si="16"/>
        <v>1.7065374588203419</v>
      </c>
      <c r="E278">
        <v>73.253182049831494</v>
      </c>
      <c r="F278">
        <f t="shared" si="19"/>
        <v>0.17439501739399077</v>
      </c>
      <c r="G278">
        <f t="shared" si="17"/>
        <v>659.27863844848343</v>
      </c>
      <c r="H278">
        <v>49.988922929740802</v>
      </c>
      <c r="AM278">
        <f t="shared" si="18"/>
        <v>127.55728550636417</v>
      </c>
    </row>
    <row r="279" spans="1:39">
      <c r="A279">
        <v>83100</v>
      </c>
      <c r="B279" s="7">
        <v>657</v>
      </c>
      <c r="C279">
        <v>-1.07478072945393</v>
      </c>
      <c r="D279">
        <f t="shared" si="16"/>
        <v>-2.14956145890786</v>
      </c>
      <c r="E279">
        <v>73.237200232925801</v>
      </c>
      <c r="F279">
        <f t="shared" si="19"/>
        <v>1.5981816905693336E-2</v>
      </c>
      <c r="G279">
        <f t="shared" si="17"/>
        <v>659.13480209633224</v>
      </c>
      <c r="H279">
        <v>50.0035596840209</v>
      </c>
      <c r="AM279">
        <f t="shared" si="18"/>
        <v>127.52622055899367</v>
      </c>
    </row>
    <row r="280" spans="1:39">
      <c r="A280">
        <v>83400</v>
      </c>
      <c r="B280" s="7">
        <v>654</v>
      </c>
      <c r="C280">
        <v>-1.81777109964671</v>
      </c>
      <c r="D280">
        <f t="shared" si="16"/>
        <v>-3.63554219929342</v>
      </c>
      <c r="E280">
        <v>73.068980868370303</v>
      </c>
      <c r="F280">
        <f t="shared" si="19"/>
        <v>0.16821936455549746</v>
      </c>
      <c r="G280">
        <f t="shared" si="17"/>
        <v>657.62082781533275</v>
      </c>
      <c r="H280">
        <v>50.118319014175697</v>
      </c>
      <c r="AM280">
        <f t="shared" si="18"/>
        <v>127.19933172723287</v>
      </c>
    </row>
    <row r="281" spans="1:39">
      <c r="A281">
        <v>83700</v>
      </c>
      <c r="B281" s="7">
        <v>654</v>
      </c>
      <c r="C281">
        <v>-1.00690119569474</v>
      </c>
      <c r="D281">
        <f t="shared" si="16"/>
        <v>-2.01380239138948</v>
      </c>
      <c r="E281">
        <v>72.888786818471601</v>
      </c>
      <c r="F281">
        <f t="shared" si="19"/>
        <v>0.18019404989870225</v>
      </c>
      <c r="G281">
        <f t="shared" si="17"/>
        <v>655.99908136624435</v>
      </c>
      <c r="H281">
        <v>50.225580079435403</v>
      </c>
      <c r="AM281">
        <f t="shared" si="18"/>
        <v>126.84935693842797</v>
      </c>
    </row>
    <row r="282" spans="1:39">
      <c r="A282">
        <v>84000</v>
      </c>
      <c r="B282" s="7">
        <v>655</v>
      </c>
      <c r="C282">
        <v>-6.52990368934913E-2</v>
      </c>
      <c r="D282">
        <f t="shared" si="16"/>
        <v>-0.1305980737869826</v>
      </c>
      <c r="E282">
        <v>72.790654791635404</v>
      </c>
      <c r="F282">
        <f t="shared" si="19"/>
        <v>9.8132026836196928E-2</v>
      </c>
      <c r="G282">
        <f t="shared" si="17"/>
        <v>655.1158931247187</v>
      </c>
      <c r="H282">
        <v>50.264310030263701</v>
      </c>
      <c r="AM282">
        <f t="shared" si="18"/>
        <v>126.6588437538621</v>
      </c>
    </row>
    <row r="283" spans="1:39">
      <c r="A283">
        <v>84300</v>
      </c>
      <c r="B283" s="7">
        <v>655</v>
      </c>
      <c r="C283">
        <v>0.12404248194937401</v>
      </c>
      <c r="D283">
        <f t="shared" si="16"/>
        <v>0.24808496389874801</v>
      </c>
      <c r="E283">
        <v>72.748584576684294</v>
      </c>
      <c r="F283">
        <f t="shared" si="19"/>
        <v>4.2070214951110074E-2</v>
      </c>
      <c r="G283">
        <f t="shared" si="17"/>
        <v>654.73726119015862</v>
      </c>
      <c r="H283">
        <v>50.2614289570027</v>
      </c>
      <c r="AM283">
        <f t="shared" si="18"/>
        <v>126.57718603060384</v>
      </c>
    </row>
    <row r="284" spans="1:39">
      <c r="A284">
        <v>84600</v>
      </c>
      <c r="B284" s="7">
        <v>659</v>
      </c>
      <c r="C284">
        <v>1.80839066686591</v>
      </c>
      <c r="D284">
        <f t="shared" si="16"/>
        <v>3.61678133373182</v>
      </c>
      <c r="E284">
        <v>72.818712541702595</v>
      </c>
      <c r="F284">
        <f t="shared" si="19"/>
        <v>7.0127965018301097E-2</v>
      </c>
      <c r="G284">
        <f t="shared" si="17"/>
        <v>655.36841287532332</v>
      </c>
      <c r="H284">
        <v>50.181001744680898</v>
      </c>
      <c r="AM284">
        <f t="shared" si="18"/>
        <v>126.71330922492442</v>
      </c>
    </row>
    <row r="285" spans="1:39">
      <c r="A285">
        <v>84900</v>
      </c>
      <c r="B285" s="7">
        <v>656</v>
      </c>
      <c r="C285">
        <v>4.3943121014008097E-3</v>
      </c>
      <c r="D285">
        <f t="shared" si="16"/>
        <v>8.7886242028016193E-3</v>
      </c>
      <c r="E285">
        <v>72.8862873550909</v>
      </c>
      <c r="F285">
        <f t="shared" si="19"/>
        <v>6.7574813388304733E-2</v>
      </c>
      <c r="G285">
        <f t="shared" si="17"/>
        <v>655.97658619581807</v>
      </c>
      <c r="H285">
        <v>50.1161491297906</v>
      </c>
      <c r="AM285">
        <f t="shared" si="18"/>
        <v>126.84450378964664</v>
      </c>
    </row>
    <row r="286" spans="1:39">
      <c r="A286">
        <v>85200</v>
      </c>
      <c r="B286" s="7">
        <v>655</v>
      </c>
      <c r="C286">
        <v>-0.31960739164430002</v>
      </c>
      <c r="D286">
        <f t="shared" si="16"/>
        <v>-0.63921478328860004</v>
      </c>
      <c r="E286">
        <v>72.847171543574504</v>
      </c>
      <c r="F286">
        <f t="shared" si="19"/>
        <v>3.9115811516396093E-2</v>
      </c>
      <c r="G286">
        <f t="shared" si="17"/>
        <v>655.62454389217055</v>
      </c>
      <c r="H286">
        <v>50.129426599213801</v>
      </c>
      <c r="AM286">
        <f t="shared" si="18"/>
        <v>126.76855830641657</v>
      </c>
    </row>
    <row r="287" spans="1:39">
      <c r="A287">
        <v>85500</v>
      </c>
      <c r="B287" s="7">
        <v>657</v>
      </c>
      <c r="C287">
        <v>0.67692209030084605</v>
      </c>
      <c r="D287">
        <f t="shared" si="16"/>
        <v>1.3538441806016921</v>
      </c>
      <c r="E287">
        <v>72.847932729145498</v>
      </c>
      <c r="F287">
        <f t="shared" si="19"/>
        <v>7.6118557099391637E-4</v>
      </c>
      <c r="G287">
        <f t="shared" si="17"/>
        <v>655.63139456230942</v>
      </c>
      <c r="H287">
        <v>50.112414071817199</v>
      </c>
      <c r="AM287">
        <f t="shared" si="18"/>
        <v>126.77003610437248</v>
      </c>
    </row>
    <row r="288" spans="1:39">
      <c r="A288">
        <v>85800</v>
      </c>
      <c r="B288" s="7">
        <v>656</v>
      </c>
      <c r="C288">
        <v>7.7567699868005102E-2</v>
      </c>
      <c r="D288">
        <f t="shared" si="16"/>
        <v>0.1551353997360102</v>
      </c>
      <c r="E288">
        <v>72.870020605508799</v>
      </c>
      <c r="F288">
        <f t="shared" si="19"/>
        <v>2.2087876363301007E-2</v>
      </c>
      <c r="G288">
        <f t="shared" si="17"/>
        <v>655.83018544957918</v>
      </c>
      <c r="H288">
        <v>50.084949522377997</v>
      </c>
      <c r="AM288">
        <f t="shared" si="18"/>
        <v>126.81291992042752</v>
      </c>
    </row>
    <row r="289" spans="1:39">
      <c r="A289">
        <v>86100</v>
      </c>
      <c r="B289" s="7">
        <v>657</v>
      </c>
      <c r="C289">
        <v>0.491790785744951</v>
      </c>
      <c r="D289">
        <f t="shared" si="16"/>
        <v>0.983581571489902</v>
      </c>
      <c r="E289">
        <v>72.889074285509295</v>
      </c>
      <c r="F289">
        <f t="shared" si="19"/>
        <v>1.9053680000496342E-2</v>
      </c>
      <c r="G289">
        <f t="shared" si="17"/>
        <v>656.00166856958367</v>
      </c>
      <c r="H289">
        <v>50.061517920454101</v>
      </c>
      <c r="AM289">
        <f t="shared" si="18"/>
        <v>126.84991510870185</v>
      </c>
    </row>
    <row r="290" spans="1:39">
      <c r="A290">
        <v>86400</v>
      </c>
      <c r="B290" s="7">
        <v>658</v>
      </c>
      <c r="C290">
        <v>0.72339682565093899</v>
      </c>
      <c r="D290">
        <f t="shared" si="16"/>
        <v>1.446793651301878</v>
      </c>
      <c r="E290">
        <v>72.948714445966999</v>
      </c>
      <c r="F290">
        <f t="shared" si="19"/>
        <v>5.9640160457703928E-2</v>
      </c>
      <c r="G290">
        <f t="shared" si="17"/>
        <v>656.53843001370296</v>
      </c>
      <c r="H290">
        <v>50.013539383557102</v>
      </c>
      <c r="AM290">
        <f t="shared" si="18"/>
        <v>126.96572793258086</v>
      </c>
    </row>
    <row r="291" spans="1:39">
      <c r="A291">
        <v>86700</v>
      </c>
      <c r="B291" s="7">
        <v>657</v>
      </c>
      <c r="C291">
        <v>4.4324881445155999E-2</v>
      </c>
      <c r="D291">
        <f t="shared" si="16"/>
        <v>8.8649762890311998E-2</v>
      </c>
      <c r="E291">
        <v>72.988512764788695</v>
      </c>
      <c r="F291">
        <f t="shared" si="19"/>
        <v>3.9798318821695489E-2</v>
      </c>
      <c r="G291">
        <f t="shared" si="17"/>
        <v>656.89661488309821</v>
      </c>
      <c r="H291">
        <v>49.985811677038399</v>
      </c>
      <c r="AM291">
        <f t="shared" si="18"/>
        <v>127.04302225746846</v>
      </c>
    </row>
    <row r="292" spans="1:39">
      <c r="A292">
        <v>87000</v>
      </c>
      <c r="B292" s="7">
        <v>655</v>
      </c>
      <c r="C292">
        <v>-0.76964313426776099</v>
      </c>
      <c r="D292">
        <f t="shared" si="16"/>
        <v>-1.539286268535522</v>
      </c>
      <c r="E292">
        <v>72.947177645935199</v>
      </c>
      <c r="F292">
        <f t="shared" si="19"/>
        <v>4.1335118853496056E-2</v>
      </c>
      <c r="G292">
        <f t="shared" si="17"/>
        <v>656.52459881341679</v>
      </c>
      <c r="H292">
        <v>50.016558162516098</v>
      </c>
      <c r="AM292">
        <f t="shared" si="18"/>
        <v>126.96274342140138</v>
      </c>
    </row>
    <row r="293" spans="1:39">
      <c r="A293">
        <v>87300</v>
      </c>
      <c r="B293" s="7">
        <v>655</v>
      </c>
      <c r="C293">
        <v>-0.446857349581676</v>
      </c>
      <c r="D293">
        <f t="shared" si="16"/>
        <v>-0.893714699163352</v>
      </c>
      <c r="E293">
        <v>72.875444395815705</v>
      </c>
      <c r="F293">
        <f t="shared" si="19"/>
        <v>7.1733250119493164E-2</v>
      </c>
      <c r="G293">
        <f t="shared" si="17"/>
        <v>655.87899956234139</v>
      </c>
      <c r="H293">
        <v>50.062844197636402</v>
      </c>
      <c r="AM293">
        <f t="shared" si="18"/>
        <v>126.82345069580873</v>
      </c>
    </row>
    <row r="294" spans="1:39">
      <c r="A294">
        <v>87600</v>
      </c>
      <c r="B294" s="7">
        <v>656</v>
      </c>
      <c r="C294">
        <v>0.16695414342895901</v>
      </c>
      <c r="D294">
        <f t="shared" si="16"/>
        <v>0.33390828685791801</v>
      </c>
      <c r="E294">
        <v>72.850151138562197</v>
      </c>
      <c r="F294">
        <f t="shared" si="19"/>
        <v>2.5293257253508727E-2</v>
      </c>
      <c r="G294">
        <f t="shared" si="17"/>
        <v>655.65136024705976</v>
      </c>
      <c r="H294">
        <v>50.071803060817103</v>
      </c>
      <c r="AM294">
        <f t="shared" si="18"/>
        <v>126.77434303784645</v>
      </c>
    </row>
    <row r="295" spans="1:39">
      <c r="A295">
        <v>87900</v>
      </c>
      <c r="B295" s="7">
        <v>654</v>
      </c>
      <c r="C295">
        <v>-0.643683918147683</v>
      </c>
      <c r="D295">
        <f t="shared" si="16"/>
        <v>-1.287367836295366</v>
      </c>
      <c r="E295">
        <v>72.808082939919302</v>
      </c>
      <c r="F295">
        <f t="shared" si="19"/>
        <v>4.2068198642894572E-2</v>
      </c>
      <c r="G295">
        <f t="shared" si="17"/>
        <v>655.27274645927378</v>
      </c>
      <c r="H295">
        <v>50.0928708913018</v>
      </c>
      <c r="AM295">
        <f t="shared" si="18"/>
        <v>126.69267458858114</v>
      </c>
    </row>
    <row r="296" spans="1:39">
      <c r="A296">
        <v>88200</v>
      </c>
      <c r="B296" s="7">
        <v>649</v>
      </c>
      <c r="C296">
        <v>-2.29225454579369</v>
      </c>
      <c r="D296">
        <f t="shared" si="16"/>
        <v>-4.5845090915873801</v>
      </c>
      <c r="E296">
        <v>72.618895854992303</v>
      </c>
      <c r="F296">
        <f t="shared" si="19"/>
        <v>0.1891870849269992</v>
      </c>
      <c r="G296">
        <f t="shared" si="17"/>
        <v>653.5700626949307</v>
      </c>
      <c r="H296">
        <v>50.212147192358898</v>
      </c>
      <c r="AM296">
        <f t="shared" si="18"/>
        <v>126.32552710367762</v>
      </c>
    </row>
    <row r="297" spans="1:39">
      <c r="A297">
        <v>88500</v>
      </c>
      <c r="B297" s="7">
        <v>650</v>
      </c>
      <c r="C297">
        <v>-0.83552032181371005</v>
      </c>
      <c r="D297">
        <f t="shared" si="16"/>
        <v>-1.6710406436274201</v>
      </c>
      <c r="E297">
        <v>72.406279266878897</v>
      </c>
      <c r="F297">
        <f t="shared" si="19"/>
        <v>0.21261658811340567</v>
      </c>
      <c r="G297">
        <f t="shared" si="17"/>
        <v>651.65651340191005</v>
      </c>
      <c r="H297">
        <v>50.329158488567998</v>
      </c>
      <c r="AM297">
        <f t="shared" si="18"/>
        <v>125.9131607978577</v>
      </c>
    </row>
    <row r="298" spans="1:39">
      <c r="A298">
        <v>88800</v>
      </c>
      <c r="B298" s="7">
        <v>648</v>
      </c>
      <c r="C298">
        <v>-1.07856773909133</v>
      </c>
      <c r="D298">
        <f t="shared" si="16"/>
        <v>-2.1571354781826599</v>
      </c>
      <c r="E298">
        <v>72.238086345368501</v>
      </c>
      <c r="F298">
        <f t="shared" si="19"/>
        <v>0.16819292151039633</v>
      </c>
      <c r="G298">
        <f t="shared" si="17"/>
        <v>650.14277710831652</v>
      </c>
      <c r="H298">
        <v>50.404317952252903</v>
      </c>
      <c r="AM298">
        <f t="shared" si="18"/>
        <v>125.58714075954549</v>
      </c>
    </row>
    <row r="299" spans="1:39">
      <c r="A299">
        <v>89100</v>
      </c>
      <c r="B299" s="7">
        <v>655</v>
      </c>
      <c r="C299">
        <v>2.3626550179764498</v>
      </c>
      <c r="D299">
        <f t="shared" si="16"/>
        <v>4.7253100359528997</v>
      </c>
      <c r="E299">
        <v>72.251117680366207</v>
      </c>
      <c r="F299">
        <f t="shared" si="19"/>
        <v>1.3031334997705812E-2</v>
      </c>
      <c r="G299">
        <f t="shared" si="17"/>
        <v>650.26005912329583</v>
      </c>
      <c r="H299">
        <v>50.343558164754903</v>
      </c>
      <c r="AM299">
        <f t="shared" si="18"/>
        <v>125.6123943893683</v>
      </c>
    </row>
    <row r="300" spans="1:39">
      <c r="A300">
        <v>89400</v>
      </c>
      <c r="B300" s="7">
        <v>650</v>
      </c>
      <c r="C300">
        <v>-0.35387472174753198</v>
      </c>
      <c r="D300">
        <f t="shared" si="16"/>
        <v>-0.70774944349506397</v>
      </c>
      <c r="E300">
        <v>72.299273076051904</v>
      </c>
      <c r="F300">
        <f t="shared" si="19"/>
        <v>4.8155395685697044E-2</v>
      </c>
      <c r="G300">
        <f t="shared" si="17"/>
        <v>650.69345768446715</v>
      </c>
      <c r="H300">
        <v>50.273956631332403</v>
      </c>
      <c r="AM300">
        <f t="shared" si="18"/>
        <v>125.70572410781176</v>
      </c>
    </row>
    <row r="301" spans="1:39">
      <c r="A301">
        <v>89700</v>
      </c>
      <c r="B301" s="7">
        <v>660</v>
      </c>
      <c r="C301">
        <v>3.8911987323317399</v>
      </c>
      <c r="D301">
        <f t="shared" si="16"/>
        <v>7.7823974646634797</v>
      </c>
      <c r="E301">
        <v>72.4669758430027</v>
      </c>
      <c r="F301">
        <f t="shared" si="19"/>
        <v>0.16770276695079644</v>
      </c>
      <c r="G301">
        <f t="shared" si="17"/>
        <v>652.20278258702433</v>
      </c>
      <c r="H301">
        <v>50.123025298868903</v>
      </c>
      <c r="AM301">
        <f t="shared" si="18"/>
        <v>126.03085382231063</v>
      </c>
    </row>
    <row r="302" spans="1:39">
      <c r="A302">
        <v>90000</v>
      </c>
      <c r="B302" s="7">
        <v>661</v>
      </c>
      <c r="C302">
        <v>2.77712948914535</v>
      </c>
      <c r="D302">
        <f t="shared" si="16"/>
        <v>5.5542589782906999</v>
      </c>
      <c r="E302">
        <v>72.825669882391097</v>
      </c>
      <c r="F302">
        <f t="shared" si="19"/>
        <v>0.35869403938839639</v>
      </c>
      <c r="G302">
        <f t="shared" si="17"/>
        <v>655.43102894151991</v>
      </c>
      <c r="H302">
        <v>49.867075462227596</v>
      </c>
      <c r="AM302">
        <f t="shared" si="18"/>
        <v>126.72681546923998</v>
      </c>
    </row>
    <row r="303" spans="1:39">
      <c r="A303">
        <v>90300</v>
      </c>
      <c r="B303" s="7">
        <v>662</v>
      </c>
      <c r="C303">
        <v>1.9604222473797199</v>
      </c>
      <c r="D303">
        <f t="shared" si="16"/>
        <v>3.9208444947594399</v>
      </c>
      <c r="E303">
        <v>73.118256114583104</v>
      </c>
      <c r="F303">
        <f t="shared" si="19"/>
        <v>0.29258623219200786</v>
      </c>
      <c r="G303">
        <f t="shared" si="17"/>
        <v>658.06430503124795</v>
      </c>
      <c r="H303">
        <v>49.685355317783198</v>
      </c>
      <c r="AM303">
        <f t="shared" si="18"/>
        <v>127.29506769893896</v>
      </c>
    </row>
    <row r="304" spans="1:39">
      <c r="A304">
        <v>90600</v>
      </c>
      <c r="B304" s="7">
        <v>659</v>
      </c>
      <c r="C304">
        <v>-0.209640191369109</v>
      </c>
      <c r="D304">
        <f t="shared" si="16"/>
        <v>-0.41928038273821799</v>
      </c>
      <c r="E304">
        <v>73.267164388692706</v>
      </c>
      <c r="F304">
        <f t="shared" si="19"/>
        <v>0.14890827410960128</v>
      </c>
      <c r="G304">
        <f t="shared" si="17"/>
        <v>659.40447949823431</v>
      </c>
      <c r="H304">
        <v>49.6240534556268</v>
      </c>
      <c r="AM304">
        <f t="shared" si="18"/>
        <v>127.58446515717523</v>
      </c>
    </row>
    <row r="305" spans="1:39">
      <c r="A305">
        <v>90900</v>
      </c>
      <c r="B305" s="7">
        <v>659</v>
      </c>
      <c r="C305">
        <v>-0.355697070324208</v>
      </c>
      <c r="D305">
        <f t="shared" si="16"/>
        <v>-0.711394140648416</v>
      </c>
      <c r="E305">
        <v>73.299609332399697</v>
      </c>
      <c r="F305">
        <f t="shared" si="19"/>
        <v>3.244494370699158E-2</v>
      </c>
      <c r="G305">
        <f t="shared" si="17"/>
        <v>659.69648399159723</v>
      </c>
      <c r="H305">
        <v>49.646500983934999</v>
      </c>
      <c r="AM305">
        <f t="shared" si="18"/>
        <v>127.64753785515256</v>
      </c>
    </row>
    <row r="306" spans="1:39">
      <c r="A306">
        <v>91200</v>
      </c>
      <c r="B306" s="7">
        <v>660</v>
      </c>
      <c r="C306">
        <v>-3.4770190472032003E-2</v>
      </c>
      <c r="D306">
        <f t="shared" si="16"/>
        <v>-6.9540380944064006E-2</v>
      </c>
      <c r="E306">
        <v>73.339397929819597</v>
      </c>
      <c r="F306">
        <f t="shared" si="19"/>
        <v>3.9788597419899929E-2</v>
      </c>
      <c r="G306">
        <f t="shared" si="17"/>
        <v>660.05458136837638</v>
      </c>
      <c r="H306">
        <v>49.660681721804501</v>
      </c>
      <c r="AM306">
        <f t="shared" si="18"/>
        <v>127.72489495941345</v>
      </c>
    </row>
    <row r="307" spans="1:39">
      <c r="A307">
        <v>91500</v>
      </c>
      <c r="B307" s="7">
        <v>658</v>
      </c>
      <c r="C307">
        <v>-1.0165711485436899</v>
      </c>
      <c r="D307">
        <f t="shared" si="16"/>
        <v>-2.0331422970873798</v>
      </c>
      <c r="E307">
        <v>73.335363968911295</v>
      </c>
      <c r="F307">
        <f t="shared" si="19"/>
        <v>4.0339609083019923E-3</v>
      </c>
      <c r="G307">
        <f t="shared" si="17"/>
        <v>660.0182757202017</v>
      </c>
      <c r="H307">
        <v>49.704617512856103</v>
      </c>
      <c r="AM307">
        <f t="shared" si="18"/>
        <v>127.71705169933715</v>
      </c>
    </row>
    <row r="308" spans="1:39">
      <c r="A308">
        <v>91800</v>
      </c>
      <c r="B308" s="7">
        <v>663</v>
      </c>
      <c r="C308">
        <v>1.18307877905603</v>
      </c>
      <c r="D308">
        <f t="shared" si="16"/>
        <v>2.36615755811206</v>
      </c>
      <c r="E308">
        <v>73.402081297370202</v>
      </c>
      <c r="F308">
        <f t="shared" si="19"/>
        <v>6.6717328458906877E-2</v>
      </c>
      <c r="G308">
        <f t="shared" si="17"/>
        <v>660.61873167633178</v>
      </c>
      <c r="H308">
        <v>49.691274346001599</v>
      </c>
      <c r="AM308">
        <f t="shared" si="18"/>
        <v>127.84678292565104</v>
      </c>
    </row>
    <row r="309" spans="1:39">
      <c r="A309">
        <v>92100</v>
      </c>
      <c r="B309" s="7">
        <v>663</v>
      </c>
      <c r="C309">
        <v>0.51430826673024599</v>
      </c>
      <c r="D309">
        <f t="shared" si="16"/>
        <v>1.028616533460492</v>
      </c>
      <c r="E309">
        <v>73.550706317541596</v>
      </c>
      <c r="F309">
        <f t="shared" si="19"/>
        <v>0.14862502017139434</v>
      </c>
      <c r="G309">
        <f t="shared" si="17"/>
        <v>661.95635685787443</v>
      </c>
      <c r="H309">
        <v>49.627343734249699</v>
      </c>
      <c r="AM309">
        <f t="shared" si="18"/>
        <v>128.13587649746401</v>
      </c>
    </row>
    <row r="310" spans="1:39">
      <c r="A310">
        <v>92400</v>
      </c>
      <c r="B310" s="7">
        <v>655</v>
      </c>
      <c r="C310">
        <v>-3.0739540522861799</v>
      </c>
      <c r="D310">
        <f t="shared" si="16"/>
        <v>-6.1479081045723598</v>
      </c>
      <c r="E310">
        <v>73.459240449629405</v>
      </c>
      <c r="F310">
        <f t="shared" si="19"/>
        <v>9.1465867912191356E-2</v>
      </c>
      <c r="G310">
        <f t="shared" si="17"/>
        <v>661.13316404666466</v>
      </c>
      <c r="H310">
        <v>49.738010907298197</v>
      </c>
      <c r="AM310">
        <f t="shared" si="18"/>
        <v>127.95794907429823</v>
      </c>
    </row>
    <row r="311" spans="1:39">
      <c r="A311">
        <v>92700</v>
      </c>
      <c r="B311" s="7">
        <v>668</v>
      </c>
      <c r="C311">
        <v>3.13046295248864</v>
      </c>
      <c r="D311">
        <f t="shared" si="16"/>
        <v>6.2609259049772801</v>
      </c>
      <c r="E311">
        <v>73.524850985188394</v>
      </c>
      <c r="F311">
        <f t="shared" si="19"/>
        <v>6.5610535558988659E-2</v>
      </c>
      <c r="G311">
        <f t="shared" si="17"/>
        <v>661.72365886669559</v>
      </c>
      <c r="H311">
        <v>49.716419966879002</v>
      </c>
      <c r="AM311">
        <f t="shared" si="18"/>
        <v>128.08557547773756</v>
      </c>
    </row>
    <row r="312" spans="1:39">
      <c r="A312">
        <v>93000</v>
      </c>
      <c r="B312" s="7">
        <v>668</v>
      </c>
      <c r="C312">
        <v>1.6892538878526799</v>
      </c>
      <c r="D312">
        <f t="shared" si="16"/>
        <v>3.3785077757053599</v>
      </c>
      <c r="E312">
        <v>73.845147577537205</v>
      </c>
      <c r="F312">
        <f t="shared" si="19"/>
        <v>0.3202965923488108</v>
      </c>
      <c r="G312">
        <f t="shared" si="17"/>
        <v>664.60632819783484</v>
      </c>
      <c r="H312">
        <v>49.5334030965655</v>
      </c>
      <c r="AM312">
        <f t="shared" si="18"/>
        <v>128.70898174375861</v>
      </c>
    </row>
    <row r="313" spans="1:39">
      <c r="A313">
        <v>93300</v>
      </c>
      <c r="B313" s="7">
        <v>669</v>
      </c>
      <c r="C313">
        <v>1.1143053496986699</v>
      </c>
      <c r="D313">
        <f t="shared" si="16"/>
        <v>2.2286106993973398</v>
      </c>
      <c r="E313">
        <v>74.084008895999801</v>
      </c>
      <c r="F313">
        <f t="shared" si="19"/>
        <v>0.23886131846259673</v>
      </c>
      <c r="G313">
        <f t="shared" si="17"/>
        <v>666.75608006399818</v>
      </c>
      <c r="H313">
        <v>49.426163774135702</v>
      </c>
      <c r="AM313">
        <f t="shared" si="18"/>
        <v>129.17427782589778</v>
      </c>
    </row>
    <row r="314" spans="1:39">
      <c r="A314">
        <v>93600</v>
      </c>
      <c r="B314" s="7">
        <v>672</v>
      </c>
      <c r="C314">
        <v>1.4957539887766</v>
      </c>
      <c r="D314">
        <f t="shared" si="16"/>
        <v>2.9915079775532001</v>
      </c>
      <c r="E314">
        <v>74.332555630368105</v>
      </c>
      <c r="F314">
        <f t="shared" si="19"/>
        <v>0.2485467343683041</v>
      </c>
      <c r="G314">
        <f t="shared" si="17"/>
        <v>668.99300067331296</v>
      </c>
      <c r="H314">
        <v>49.323470557874401</v>
      </c>
      <c r="AM314">
        <f t="shared" si="18"/>
        <v>129.65879514667949</v>
      </c>
    </row>
    <row r="315" spans="1:39">
      <c r="A315">
        <v>93900</v>
      </c>
      <c r="B315" s="7">
        <v>671</v>
      </c>
      <c r="C315">
        <v>8.44848502533352E-2</v>
      </c>
      <c r="D315">
        <f t="shared" si="16"/>
        <v>0.1689697005066704</v>
      </c>
      <c r="E315">
        <v>74.535062925545404</v>
      </c>
      <c r="F315">
        <f t="shared" si="19"/>
        <v>0.20250729517729837</v>
      </c>
      <c r="G315">
        <f t="shared" si="17"/>
        <v>670.81556632990862</v>
      </c>
      <c r="H315">
        <v>49.2663957186221</v>
      </c>
      <c r="AM315">
        <f t="shared" si="18"/>
        <v>130.05383025308612</v>
      </c>
    </row>
    <row r="316" spans="1:39">
      <c r="A316">
        <v>94200</v>
      </c>
      <c r="B316" s="7">
        <v>672</v>
      </c>
      <c r="C316">
        <v>-3.1279010456230199E-3</v>
      </c>
      <c r="D316">
        <f t="shared" si="16"/>
        <v>-6.2558020912460398E-3</v>
      </c>
      <c r="E316">
        <v>74.665629211976295</v>
      </c>
      <c r="F316">
        <f t="shared" si="19"/>
        <v>0.13056628643089141</v>
      </c>
      <c r="G316">
        <f t="shared" si="17"/>
        <v>671.9906629077866</v>
      </c>
      <c r="H316">
        <v>49.2635134529326</v>
      </c>
      <c r="AM316">
        <f t="shared" si="18"/>
        <v>130.30865574838333</v>
      </c>
    </row>
    <row r="317" spans="1:39">
      <c r="A317">
        <v>94500</v>
      </c>
      <c r="B317" s="7">
        <v>685</v>
      </c>
      <c r="C317">
        <v>4.6779434189128501</v>
      </c>
      <c r="D317">
        <f t="shared" si="16"/>
        <v>9.3558868378257003</v>
      </c>
      <c r="E317">
        <v>75.069771977550303</v>
      </c>
      <c r="F317">
        <f t="shared" si="19"/>
        <v>0.40414276557400797</v>
      </c>
      <c r="G317">
        <f t="shared" si="17"/>
        <v>675.62794779795274</v>
      </c>
      <c r="H317">
        <v>49.067115334519698</v>
      </c>
      <c r="AM317">
        <f t="shared" si="18"/>
        <v>131.09805091358203</v>
      </c>
    </row>
    <row r="318" spans="1:39">
      <c r="A318">
        <v>94800</v>
      </c>
      <c r="B318" s="7">
        <v>679</v>
      </c>
      <c r="C318">
        <v>-0.13906676410719801</v>
      </c>
      <c r="D318">
        <f t="shared" si="16"/>
        <v>-0.27813352821439602</v>
      </c>
      <c r="E318">
        <v>75.473596658240297</v>
      </c>
      <c r="F318">
        <f t="shared" si="19"/>
        <v>0.40382468068999344</v>
      </c>
      <c r="G318">
        <f t="shared" si="17"/>
        <v>679.26236992416261</v>
      </c>
      <c r="H318">
        <v>48.905393870640502</v>
      </c>
      <c r="AM318">
        <f t="shared" si="18"/>
        <v>131.8877789680113</v>
      </c>
    </row>
    <row r="319" spans="1:39">
      <c r="A319">
        <v>95100</v>
      </c>
      <c r="B319" s="7">
        <v>665</v>
      </c>
      <c r="C319">
        <v>-6.2787028901495301</v>
      </c>
      <c r="D319">
        <f t="shared" si="16"/>
        <v>-12.55740578029906</v>
      </c>
      <c r="E319">
        <v>75.282441428010003</v>
      </c>
      <c r="F319">
        <f t="shared" si="19"/>
        <v>0.19115523023029368</v>
      </c>
      <c r="G319">
        <f t="shared" si="17"/>
        <v>677.54197285209</v>
      </c>
      <c r="H319">
        <v>49.173676874978099</v>
      </c>
      <c r="AM319">
        <f t="shared" si="18"/>
        <v>131.51383288346895</v>
      </c>
    </row>
    <row r="320" spans="1:39">
      <c r="A320">
        <v>95400</v>
      </c>
      <c r="B320" s="7">
        <v>665</v>
      </c>
      <c r="C320">
        <v>-4.25820917157621</v>
      </c>
      <c r="D320">
        <f t="shared" si="16"/>
        <v>-8.5164183431524201</v>
      </c>
      <c r="E320">
        <v>74.833417860655302</v>
      </c>
      <c r="F320">
        <f t="shared" si="19"/>
        <v>0.4490235673547005</v>
      </c>
      <c r="G320">
        <f t="shared" si="17"/>
        <v>673.50076074589776</v>
      </c>
      <c r="H320">
        <v>49.576803542844402</v>
      </c>
      <c r="AM320">
        <f t="shared" si="18"/>
        <v>130.63627432226897</v>
      </c>
    </row>
    <row r="321" spans="1:39">
      <c r="A321">
        <v>95700</v>
      </c>
      <c r="B321" s="7">
        <v>666</v>
      </c>
      <c r="C321">
        <v>-2.4063221141532098</v>
      </c>
      <c r="D321">
        <f t="shared" si="16"/>
        <v>-4.8126442283064197</v>
      </c>
      <c r="E321">
        <v>74.533011723552903</v>
      </c>
      <c r="F321">
        <f t="shared" si="19"/>
        <v>0.30040613710239938</v>
      </c>
      <c r="G321">
        <f t="shared" si="17"/>
        <v>670.79710551197616</v>
      </c>
      <c r="H321">
        <v>49.830033938134598</v>
      </c>
      <c r="AM321">
        <f t="shared" si="18"/>
        <v>130.04982772909418</v>
      </c>
    </row>
    <row r="322" spans="1:39">
      <c r="A322">
        <v>96000</v>
      </c>
      <c r="B322" s="7">
        <v>671</v>
      </c>
      <c r="C322">
        <v>0.43255870071132002</v>
      </c>
      <c r="D322">
        <f t="shared" si="16"/>
        <v>0.86511740142264004</v>
      </c>
      <c r="E322">
        <v>74.457695725106603</v>
      </c>
      <c r="F322">
        <f t="shared" si="19"/>
        <v>7.5315998446299659E-2</v>
      </c>
      <c r="G322">
        <f t="shared" si="17"/>
        <v>670.11926152595947</v>
      </c>
      <c r="H322">
        <v>49.8979424175579</v>
      </c>
      <c r="AM322">
        <f t="shared" si="18"/>
        <v>129.90288016492786</v>
      </c>
    </row>
    <row r="323" spans="1:39">
      <c r="A323">
        <v>96300</v>
      </c>
      <c r="B323" s="7">
        <v>682</v>
      </c>
      <c r="C323">
        <v>4.5344307662193604</v>
      </c>
      <c r="D323">
        <f t="shared" ref="D323:D386" si="20">$K$3*C323</f>
        <v>9.0688615324387207</v>
      </c>
      <c r="E323">
        <v>74.768353691169906</v>
      </c>
      <c r="F323">
        <f t="shared" si="19"/>
        <v>0.31065796606330309</v>
      </c>
      <c r="G323">
        <f t="shared" ref="G323:G386" si="21">$J$3*E323</f>
        <v>672.91518322052912</v>
      </c>
      <c r="H323">
        <v>49.691964110919798</v>
      </c>
      <c r="AM323">
        <f t="shared" ref="AM323:AM386" si="22">$AF$26*E323^2+$AG$26*E323+$AH$26</f>
        <v>130.50921262749716</v>
      </c>
    </row>
    <row r="324" spans="1:39">
      <c r="A324">
        <v>96600</v>
      </c>
      <c r="B324" s="7">
        <v>706</v>
      </c>
      <c r="C324">
        <v>11.9938230319193</v>
      </c>
      <c r="D324">
        <f t="shared" si="20"/>
        <v>23.9876460638386</v>
      </c>
      <c r="E324">
        <v>75.777275428353306</v>
      </c>
      <c r="F324">
        <f t="shared" ref="F324:F387" si="23">ABS(E324-E323)</f>
        <v>1.0089217371833996</v>
      </c>
      <c r="G324">
        <f t="shared" si="21"/>
        <v>681.99547885517973</v>
      </c>
      <c r="H324">
        <v>49.0250183421172</v>
      </c>
      <c r="AM324">
        <f t="shared" si="22"/>
        <v>132.48228790514707</v>
      </c>
    </row>
    <row r="325" spans="1:39">
      <c r="A325">
        <v>96900</v>
      </c>
      <c r="B325" s="7">
        <v>648</v>
      </c>
      <c r="C325">
        <v>-16.3282184791926</v>
      </c>
      <c r="D325">
        <f t="shared" si="20"/>
        <v>-32.6564369583852</v>
      </c>
      <c r="E325">
        <v>75.626912175669304</v>
      </c>
      <c r="F325">
        <f t="shared" si="23"/>
        <v>0.15036325268400219</v>
      </c>
      <c r="G325">
        <f t="shared" si="21"/>
        <v>680.64220958102374</v>
      </c>
      <c r="H325">
        <v>49.279374030484199</v>
      </c>
      <c r="AM325">
        <f t="shared" si="22"/>
        <v>132.18785582828994</v>
      </c>
    </row>
    <row r="326" spans="1:39">
      <c r="A326">
        <v>97200</v>
      </c>
      <c r="B326" s="7">
        <v>649</v>
      </c>
      <c r="C326">
        <v>-9.8140648964172499</v>
      </c>
      <c r="D326">
        <f t="shared" si="20"/>
        <v>-19.6281297928345</v>
      </c>
      <c r="E326">
        <v>74.290296825099901</v>
      </c>
      <c r="F326">
        <f t="shared" si="23"/>
        <v>1.3366153505694029</v>
      </c>
      <c r="G326">
        <f t="shared" si="21"/>
        <v>668.61267142589907</v>
      </c>
      <c r="H326">
        <v>50.273594530949097</v>
      </c>
      <c r="AM326">
        <f t="shared" si="22"/>
        <v>129.5763902837254</v>
      </c>
    </row>
    <row r="327" spans="1:39">
      <c r="A327">
        <v>97500</v>
      </c>
      <c r="B327" s="7">
        <v>648</v>
      </c>
      <c r="C327">
        <v>-6.0733936263246902</v>
      </c>
      <c r="D327">
        <f t="shared" si="20"/>
        <v>-12.14678725264938</v>
      </c>
      <c r="E327">
        <v>73.347984303290502</v>
      </c>
      <c r="F327">
        <f t="shared" si="23"/>
        <v>0.94231252180939862</v>
      </c>
      <c r="G327">
        <f t="shared" si="21"/>
        <v>660.13185872961458</v>
      </c>
      <c r="H327">
        <v>50.8787372854136</v>
      </c>
      <c r="AM327">
        <f t="shared" si="22"/>
        <v>127.74158982586316</v>
      </c>
    </row>
    <row r="328" spans="1:39">
      <c r="A328">
        <v>97800</v>
      </c>
      <c r="B328" s="7">
        <v>650</v>
      </c>
      <c r="C328">
        <v>-2.2807957649224502</v>
      </c>
      <c r="D328">
        <f t="shared" si="20"/>
        <v>-4.5615915298449004</v>
      </c>
      <c r="E328">
        <v>72.727430619645006</v>
      </c>
      <c r="F328">
        <f t="shared" si="23"/>
        <v>0.62055368364549679</v>
      </c>
      <c r="G328">
        <f t="shared" si="21"/>
        <v>654.54687557680506</v>
      </c>
      <c r="H328">
        <v>51.191397169783798</v>
      </c>
      <c r="AM328">
        <f t="shared" si="22"/>
        <v>126.53613039488539</v>
      </c>
    </row>
    <row r="329" spans="1:39">
      <c r="A329">
        <v>98100</v>
      </c>
      <c r="B329" s="7">
        <v>650</v>
      </c>
      <c r="C329">
        <v>-0.61831491010856698</v>
      </c>
      <c r="D329">
        <f t="shared" si="20"/>
        <v>-1.236629820217134</v>
      </c>
      <c r="E329">
        <v>72.358016956042505</v>
      </c>
      <c r="F329">
        <f t="shared" si="23"/>
        <v>0.36941366360250072</v>
      </c>
      <c r="G329">
        <f t="shared" si="21"/>
        <v>651.22215260438259</v>
      </c>
      <c r="H329">
        <v>51.298842216322498</v>
      </c>
      <c r="AM329">
        <f t="shared" si="22"/>
        <v>125.81959367664429</v>
      </c>
    </row>
    <row r="330" spans="1:39">
      <c r="A330">
        <v>98400</v>
      </c>
      <c r="B330" s="7">
        <v>652</v>
      </c>
      <c r="C330">
        <v>1.2215976427928701</v>
      </c>
      <c r="D330">
        <f t="shared" si="20"/>
        <v>2.4431952855857402</v>
      </c>
      <c r="E330">
        <v>72.171373114170393</v>
      </c>
      <c r="F330">
        <f t="shared" si="23"/>
        <v>0.18664384187211169</v>
      </c>
      <c r="G330">
        <f t="shared" si="21"/>
        <v>649.54235802753351</v>
      </c>
      <c r="H330">
        <v>51.2696076118973</v>
      </c>
      <c r="AM330">
        <f t="shared" si="22"/>
        <v>125.45787169386425</v>
      </c>
    </row>
    <row r="331" spans="1:39">
      <c r="A331">
        <v>98700</v>
      </c>
      <c r="B331" s="7">
        <v>650</v>
      </c>
      <c r="C331">
        <v>0.72131754868980102</v>
      </c>
      <c r="D331">
        <f t="shared" si="20"/>
        <v>1.442635097379602</v>
      </c>
      <c r="E331">
        <v>72.0603434022144</v>
      </c>
      <c r="F331">
        <f t="shared" si="23"/>
        <v>0.11102971195599309</v>
      </c>
      <c r="G331">
        <f t="shared" si="21"/>
        <v>648.54309061992956</v>
      </c>
      <c r="H331">
        <v>51.1956401301439</v>
      </c>
      <c r="AM331">
        <f t="shared" si="22"/>
        <v>125.24278906946398</v>
      </c>
    </row>
    <row r="332" spans="1:39">
      <c r="A332">
        <v>99000</v>
      </c>
      <c r="B332" s="7">
        <v>653</v>
      </c>
      <c r="C332">
        <v>2.3446994509956798</v>
      </c>
      <c r="D332">
        <f t="shared" si="20"/>
        <v>4.6893989019913596</v>
      </c>
      <c r="E332">
        <v>72.032910146035206</v>
      </c>
      <c r="F332">
        <f t="shared" si="23"/>
        <v>2.7433256179193677E-2</v>
      </c>
      <c r="G332">
        <f t="shared" si="21"/>
        <v>648.29619131431684</v>
      </c>
      <c r="H332">
        <v>51.0713159644204</v>
      </c>
      <c r="AM332">
        <f t="shared" si="22"/>
        <v>125.18965749553331</v>
      </c>
    </row>
    <row r="333" spans="1:39">
      <c r="A333">
        <v>99300</v>
      </c>
      <c r="B333" s="7">
        <v>653</v>
      </c>
      <c r="C333">
        <v>2.05000780085089</v>
      </c>
      <c r="D333">
        <f t="shared" si="20"/>
        <v>4.1000156017017799</v>
      </c>
      <c r="E333">
        <v>72.098404001316794</v>
      </c>
      <c r="F333">
        <f t="shared" si="23"/>
        <v>6.5493855281587798E-2</v>
      </c>
      <c r="G333">
        <f t="shared" si="21"/>
        <v>648.88563601185115</v>
      </c>
      <c r="H333">
        <v>50.901331061868298</v>
      </c>
      <c r="AM333">
        <f t="shared" si="22"/>
        <v>125.31651052305446</v>
      </c>
    </row>
    <row r="334" spans="1:39">
      <c r="A334">
        <v>99600</v>
      </c>
      <c r="B334" s="7">
        <v>655</v>
      </c>
      <c r="C334">
        <v>2.5566847449985501</v>
      </c>
      <c r="D334">
        <f t="shared" si="20"/>
        <v>5.1133694899971003</v>
      </c>
      <c r="E334">
        <v>72.208019140683604</v>
      </c>
      <c r="F334">
        <f t="shared" si="23"/>
        <v>0.10961513936680944</v>
      </c>
      <c r="G334">
        <f t="shared" si="21"/>
        <v>649.87217226615246</v>
      </c>
      <c r="H334">
        <v>50.720577706043102</v>
      </c>
      <c r="AM334">
        <f t="shared" si="22"/>
        <v>125.52887683859902</v>
      </c>
    </row>
    <row r="335" spans="1:39">
      <c r="A335">
        <v>99900</v>
      </c>
      <c r="B335" s="7">
        <v>649</v>
      </c>
      <c r="C335">
        <v>-0.39970868507948698</v>
      </c>
      <c r="D335">
        <f t="shared" si="20"/>
        <v>-0.79941737015897396</v>
      </c>
      <c r="E335">
        <v>72.198355711442304</v>
      </c>
      <c r="F335">
        <f t="shared" si="23"/>
        <v>9.6634292413000367E-3</v>
      </c>
      <c r="G335">
        <f t="shared" si="21"/>
        <v>649.78520140298076</v>
      </c>
      <c r="H335">
        <v>50.645988500010098</v>
      </c>
      <c r="AM335">
        <f t="shared" si="22"/>
        <v>125.51015226730631</v>
      </c>
    </row>
    <row r="336" spans="1:39">
      <c r="A336">
        <v>100200</v>
      </c>
      <c r="B336" s="7">
        <v>649</v>
      </c>
      <c r="C336">
        <v>0.161795477220784</v>
      </c>
      <c r="D336">
        <f t="shared" si="20"/>
        <v>0.32359095444156799</v>
      </c>
      <c r="E336">
        <v>72.073563147301698</v>
      </c>
      <c r="F336">
        <f t="shared" si="23"/>
        <v>0.12479256414060558</v>
      </c>
      <c r="G336">
        <f t="shared" si="21"/>
        <v>648.66206832571527</v>
      </c>
      <c r="H336">
        <v>50.653488822342197</v>
      </c>
      <c r="AM336">
        <f t="shared" si="22"/>
        <v>125.26839408606078</v>
      </c>
    </row>
    <row r="337" spans="1:39">
      <c r="A337">
        <v>100500</v>
      </c>
      <c r="B337" s="7">
        <v>651</v>
      </c>
      <c r="C337">
        <v>1.2855990747061099</v>
      </c>
      <c r="D337">
        <f t="shared" si="20"/>
        <v>2.5711981494122198</v>
      </c>
      <c r="E337">
        <v>72.046046210292701</v>
      </c>
      <c r="F337">
        <f t="shared" si="23"/>
        <v>2.7516937008996933E-2</v>
      </c>
      <c r="G337">
        <f t="shared" si="21"/>
        <v>648.41441589263434</v>
      </c>
      <c r="H337">
        <v>50.593673555050302</v>
      </c>
      <c r="AM337">
        <f t="shared" si="22"/>
        <v>125.21509832170311</v>
      </c>
    </row>
    <row r="338" spans="1:39">
      <c r="A338">
        <v>100800</v>
      </c>
      <c r="B338" s="7">
        <v>652</v>
      </c>
      <c r="C338">
        <v>1.5210338606061899</v>
      </c>
      <c r="D338">
        <f t="shared" si="20"/>
        <v>3.0420677212123799</v>
      </c>
      <c r="E338">
        <v>72.104839180626996</v>
      </c>
      <c r="F338">
        <f t="shared" si="23"/>
        <v>5.8792970334295092E-2</v>
      </c>
      <c r="G338">
        <f t="shared" si="21"/>
        <v>648.94355262564295</v>
      </c>
      <c r="H338">
        <v>50.483786312009499</v>
      </c>
      <c r="AM338">
        <f t="shared" si="22"/>
        <v>125.32897597697907</v>
      </c>
    </row>
    <row r="339" spans="1:39">
      <c r="A339">
        <v>101100</v>
      </c>
      <c r="B339" s="7">
        <v>650</v>
      </c>
      <c r="C339">
        <v>0.41327883598844001</v>
      </c>
      <c r="D339">
        <f t="shared" si="20"/>
        <v>0.82655767197688002</v>
      </c>
      <c r="E339">
        <v>72.128793436718894</v>
      </c>
      <c r="F339">
        <f t="shared" si="23"/>
        <v>2.3954256091897719E-2</v>
      </c>
      <c r="G339">
        <f t="shared" si="21"/>
        <v>649.15914093047002</v>
      </c>
      <c r="H339">
        <v>50.412054030620098</v>
      </c>
      <c r="AM339">
        <f t="shared" si="22"/>
        <v>125.375379404301</v>
      </c>
    </row>
    <row r="340" spans="1:39">
      <c r="A340">
        <v>101400</v>
      </c>
      <c r="B340" s="7">
        <v>649</v>
      </c>
      <c r="C340">
        <v>0.10596198887080301</v>
      </c>
      <c r="D340">
        <f t="shared" si="20"/>
        <v>0.21192397774160601</v>
      </c>
      <c r="E340">
        <v>72.0859735128479</v>
      </c>
      <c r="F340">
        <f t="shared" si="23"/>
        <v>4.2819923870993648E-2</v>
      </c>
      <c r="G340">
        <f t="shared" si="21"/>
        <v>648.77376161563109</v>
      </c>
      <c r="H340">
        <v>50.392838322445002</v>
      </c>
      <c r="AM340">
        <f t="shared" si="22"/>
        <v>125.29243236447689</v>
      </c>
    </row>
    <row r="341" spans="1:39">
      <c r="A341">
        <v>101700</v>
      </c>
      <c r="B341" s="7">
        <v>647</v>
      </c>
      <c r="C341">
        <v>-0.48085266229992302</v>
      </c>
      <c r="D341">
        <f t="shared" si="20"/>
        <v>-0.96170532459984603</v>
      </c>
      <c r="E341">
        <v>71.994162442543796</v>
      </c>
      <c r="F341">
        <f t="shared" si="23"/>
        <v>9.1811070304103737E-2</v>
      </c>
      <c r="G341">
        <f t="shared" si="21"/>
        <v>647.9474619828942</v>
      </c>
      <c r="H341">
        <v>50.409259779055802</v>
      </c>
      <c r="AM341">
        <f t="shared" si="22"/>
        <v>125.11462007650664</v>
      </c>
    </row>
    <row r="342" spans="1:39">
      <c r="A342">
        <v>102000</v>
      </c>
      <c r="B342" s="7">
        <v>649</v>
      </c>
      <c r="C342">
        <v>0.75421739949541799</v>
      </c>
      <c r="D342">
        <f t="shared" si="20"/>
        <v>1.508434798990836</v>
      </c>
      <c r="E342">
        <v>71.941914126951602</v>
      </c>
      <c r="F342">
        <f t="shared" si="23"/>
        <v>5.2248315592194672E-2</v>
      </c>
      <c r="G342">
        <f t="shared" si="21"/>
        <v>647.4772271425644</v>
      </c>
      <c r="H342">
        <v>50.394746785446699</v>
      </c>
      <c r="AM342">
        <f t="shared" si="22"/>
        <v>125.0134517582634</v>
      </c>
    </row>
    <row r="343" spans="1:39">
      <c r="A343">
        <v>102300</v>
      </c>
      <c r="B343" s="7">
        <v>651</v>
      </c>
      <c r="C343">
        <v>1.4765062249030201</v>
      </c>
      <c r="D343">
        <f t="shared" si="20"/>
        <v>2.9530124498060402</v>
      </c>
      <c r="E343">
        <v>72.003624803267499</v>
      </c>
      <c r="F343">
        <f t="shared" si="23"/>
        <v>6.1710676315897217E-2</v>
      </c>
      <c r="G343">
        <f t="shared" si="21"/>
        <v>648.03262322940748</v>
      </c>
      <c r="H343">
        <v>50.305721078338799</v>
      </c>
      <c r="AM343">
        <f t="shared" si="22"/>
        <v>125.13294373601576</v>
      </c>
    </row>
    <row r="344" spans="1:39">
      <c r="A344">
        <v>102600</v>
      </c>
      <c r="B344" s="7">
        <v>650</v>
      </c>
      <c r="C344">
        <v>0.67001098987031205</v>
      </c>
      <c r="D344">
        <f t="shared" si="20"/>
        <v>1.3400219797406241</v>
      </c>
      <c r="E344">
        <v>72.071741531123806</v>
      </c>
      <c r="F344">
        <f t="shared" si="23"/>
        <v>6.8116727856306625E-2</v>
      </c>
      <c r="G344">
        <f t="shared" si="21"/>
        <v>648.64567378011429</v>
      </c>
      <c r="H344">
        <v>50.224784466970803</v>
      </c>
      <c r="AM344">
        <f t="shared" si="22"/>
        <v>125.26486577935923</v>
      </c>
    </row>
    <row r="345" spans="1:39">
      <c r="A345">
        <v>102900</v>
      </c>
      <c r="B345" s="7">
        <v>649</v>
      </c>
      <c r="C345">
        <v>0.142401934592643</v>
      </c>
      <c r="D345">
        <f t="shared" si="20"/>
        <v>0.284803869185286</v>
      </c>
      <c r="E345">
        <v>72.077876272882904</v>
      </c>
      <c r="F345">
        <f t="shared" si="23"/>
        <v>6.1347417590980058E-3</v>
      </c>
      <c r="G345">
        <f t="shared" si="21"/>
        <v>648.70088645594615</v>
      </c>
      <c r="H345">
        <v>50.1948592717048</v>
      </c>
      <c r="AM345">
        <f t="shared" si="22"/>
        <v>125.27674829977325</v>
      </c>
    </row>
    <row r="346" spans="1:39">
      <c r="A346">
        <v>103200</v>
      </c>
      <c r="B346" s="7">
        <v>650</v>
      </c>
      <c r="C346">
        <v>0.59771067758142205</v>
      </c>
      <c r="D346">
        <f t="shared" si="20"/>
        <v>1.1954213551628441</v>
      </c>
      <c r="E346">
        <v>72.087800660405904</v>
      </c>
      <c r="F346">
        <f t="shared" si="23"/>
        <v>9.9243875230001777E-3</v>
      </c>
      <c r="G346">
        <f t="shared" si="21"/>
        <v>648.79020594365318</v>
      </c>
      <c r="H346">
        <v>50.164652395902799</v>
      </c>
      <c r="AM346">
        <f t="shared" si="22"/>
        <v>125.29597153708976</v>
      </c>
    </row>
    <row r="347" spans="1:39">
      <c r="A347">
        <v>103500</v>
      </c>
      <c r="B347" s="7">
        <v>650</v>
      </c>
      <c r="C347">
        <v>0.45567792354804798</v>
      </c>
      <c r="D347">
        <f t="shared" si="20"/>
        <v>0.91135584709609596</v>
      </c>
      <c r="E347">
        <v>72.119365255708104</v>
      </c>
      <c r="F347">
        <f t="shared" si="23"/>
        <v>3.1564595302199905E-2</v>
      </c>
      <c r="G347">
        <f t="shared" si="21"/>
        <v>649.07428730137292</v>
      </c>
      <c r="H347">
        <v>50.124137533795597</v>
      </c>
      <c r="AM347">
        <f t="shared" si="22"/>
        <v>125.35711502970274</v>
      </c>
    </row>
    <row r="348" spans="1:39">
      <c r="A348">
        <v>103800</v>
      </c>
      <c r="B348" s="7">
        <v>650</v>
      </c>
      <c r="C348">
        <v>0.34651284426401202</v>
      </c>
      <c r="D348">
        <f t="shared" si="20"/>
        <v>0.69302568852802404</v>
      </c>
      <c r="E348">
        <v>72.143622903564406</v>
      </c>
      <c r="F348">
        <f t="shared" si="23"/>
        <v>2.4257647856302356E-2</v>
      </c>
      <c r="G348">
        <f t="shared" si="21"/>
        <v>649.29260613207964</v>
      </c>
      <c r="H348">
        <v>50.093290062851501</v>
      </c>
      <c r="AM348">
        <f t="shared" si="22"/>
        <v>125.40410826046725</v>
      </c>
    </row>
    <row r="349" spans="1:39">
      <c r="A349">
        <v>104100</v>
      </c>
      <c r="B349" s="7">
        <v>652</v>
      </c>
      <c r="C349">
        <v>1.04911468993704</v>
      </c>
      <c r="D349">
        <f t="shared" si="20"/>
        <v>2.0982293798740801</v>
      </c>
      <c r="E349">
        <v>72.209701410583406</v>
      </c>
      <c r="F349">
        <f t="shared" si="23"/>
        <v>6.6078507019000199E-2</v>
      </c>
      <c r="G349">
        <f t="shared" si="21"/>
        <v>649.88731269525067</v>
      </c>
      <c r="H349">
        <v>50.036811102990299</v>
      </c>
      <c r="AM349">
        <f t="shared" si="22"/>
        <v>125.53213658431463</v>
      </c>
    </row>
    <row r="350" spans="1:39">
      <c r="A350">
        <v>104400</v>
      </c>
      <c r="B350" s="7">
        <v>649</v>
      </c>
      <c r="C350">
        <v>-0.53523528057256298</v>
      </c>
      <c r="D350">
        <f t="shared" si="20"/>
        <v>-1.070470561145126</v>
      </c>
      <c r="E350">
        <v>72.228461441133405</v>
      </c>
      <c r="F350">
        <f t="shared" si="23"/>
        <v>1.8760030549998419E-2</v>
      </c>
      <c r="G350">
        <f t="shared" si="21"/>
        <v>650.05615297020063</v>
      </c>
      <c r="H350">
        <v>50.021802240660399</v>
      </c>
      <c r="AM350">
        <f t="shared" si="22"/>
        <v>125.5684891434004</v>
      </c>
    </row>
    <row r="351" spans="1:39">
      <c r="A351">
        <v>104700</v>
      </c>
      <c r="B351" s="7">
        <v>656</v>
      </c>
      <c r="C351">
        <v>2.4484925057335798</v>
      </c>
      <c r="D351">
        <f t="shared" si="20"/>
        <v>4.8969850114671596</v>
      </c>
      <c r="E351">
        <v>72.343149472493906</v>
      </c>
      <c r="F351">
        <f t="shared" si="23"/>
        <v>0.11468803136050099</v>
      </c>
      <c r="G351">
        <f t="shared" si="21"/>
        <v>651.08834525244515</v>
      </c>
      <c r="H351">
        <v>49.938015182242196</v>
      </c>
      <c r="AM351">
        <f t="shared" si="22"/>
        <v>125.79077252950387</v>
      </c>
    </row>
    <row r="352" spans="1:39">
      <c r="A352">
        <v>105000</v>
      </c>
      <c r="B352" s="7">
        <v>654</v>
      </c>
      <c r="C352">
        <v>0.62685025360940805</v>
      </c>
      <c r="D352">
        <f t="shared" si="20"/>
        <v>1.2537005072188161</v>
      </c>
      <c r="E352">
        <v>72.525757521461202</v>
      </c>
      <c r="F352">
        <f t="shared" si="23"/>
        <v>0.1826080489672961</v>
      </c>
      <c r="G352">
        <f t="shared" si="21"/>
        <v>652.73181769315079</v>
      </c>
      <c r="H352">
        <v>49.824112237083803</v>
      </c>
      <c r="AM352">
        <f t="shared" si="22"/>
        <v>126.14485432464006</v>
      </c>
    </row>
    <row r="353" spans="1:39">
      <c r="A353">
        <v>105300</v>
      </c>
      <c r="B353" s="7">
        <v>662</v>
      </c>
      <c r="C353">
        <v>3.4102510796766698</v>
      </c>
      <c r="D353">
        <f t="shared" si="20"/>
        <v>6.8205021593533397</v>
      </c>
      <c r="E353">
        <v>72.796065304424104</v>
      </c>
      <c r="F353">
        <f t="shared" si="23"/>
        <v>0.27030778296290237</v>
      </c>
      <c r="G353">
        <f t="shared" si="21"/>
        <v>655.16458773981697</v>
      </c>
      <c r="H353">
        <v>49.658340608255102</v>
      </c>
      <c r="AM353">
        <f t="shared" si="22"/>
        <v>126.66934623794022</v>
      </c>
    </row>
    <row r="354" spans="1:39">
      <c r="A354">
        <v>105600</v>
      </c>
      <c r="B354" s="7">
        <v>645</v>
      </c>
      <c r="C354">
        <v>-4.8759039926023302</v>
      </c>
      <c r="D354">
        <f t="shared" si="20"/>
        <v>-9.7518079852046604</v>
      </c>
      <c r="E354">
        <v>72.748629978866305</v>
      </c>
      <c r="F354">
        <f t="shared" si="23"/>
        <v>4.7435325557799501E-2</v>
      </c>
      <c r="G354">
        <f t="shared" si="21"/>
        <v>654.73766980979678</v>
      </c>
      <c r="H354">
        <v>49.741150660362699</v>
      </c>
      <c r="AM354">
        <f t="shared" si="22"/>
        <v>126.57727415005053</v>
      </c>
    </row>
    <row r="355" spans="1:39">
      <c r="A355">
        <v>105900</v>
      </c>
      <c r="B355" s="7">
        <v>643</v>
      </c>
      <c r="C355">
        <v>-3.8396192004914398</v>
      </c>
      <c r="D355">
        <f t="shared" si="20"/>
        <v>-7.6792384009828796</v>
      </c>
      <c r="E355">
        <v>72.296094176106095</v>
      </c>
      <c r="F355">
        <f t="shared" si="23"/>
        <v>0.45253580276020955</v>
      </c>
      <c r="G355">
        <f t="shared" si="21"/>
        <v>650.66484758495483</v>
      </c>
      <c r="H355">
        <v>50.076559555850501</v>
      </c>
      <c r="AM355">
        <f t="shared" si="22"/>
        <v>125.69956268046009</v>
      </c>
    </row>
    <row r="356" spans="1:39">
      <c r="A356">
        <v>106200</v>
      </c>
      <c r="B356" s="7">
        <v>640</v>
      </c>
      <c r="C356">
        <v>-3.40676653706169</v>
      </c>
      <c r="D356">
        <f t="shared" si="20"/>
        <v>-6.8135330741233799</v>
      </c>
      <c r="E356">
        <v>71.8665966989184</v>
      </c>
      <c r="F356">
        <f t="shared" si="23"/>
        <v>0.42949747718769515</v>
      </c>
      <c r="G356">
        <f t="shared" si="21"/>
        <v>646.79937029026564</v>
      </c>
      <c r="H356">
        <v>50.356753028792703</v>
      </c>
      <c r="AM356">
        <f t="shared" si="22"/>
        <v>124.86764285783161</v>
      </c>
    </row>
    <row r="357" spans="1:39">
      <c r="A357">
        <v>106500</v>
      </c>
      <c r="B357" s="7">
        <v>643</v>
      </c>
      <c r="C357">
        <v>-0.616192733045824</v>
      </c>
      <c r="D357">
        <f t="shared" si="20"/>
        <v>-1.232385466091648</v>
      </c>
      <c r="E357">
        <v>71.579797749028202</v>
      </c>
      <c r="F357">
        <f t="shared" si="23"/>
        <v>0.28679894989019772</v>
      </c>
      <c r="G357">
        <f t="shared" si="21"/>
        <v>644.21817974125383</v>
      </c>
      <c r="H357">
        <v>50.504312524808299</v>
      </c>
      <c r="AM357">
        <f t="shared" si="22"/>
        <v>124.31272528883653</v>
      </c>
    </row>
    <row r="358" spans="1:39">
      <c r="A358">
        <v>106800</v>
      </c>
      <c r="B358" s="7">
        <v>645</v>
      </c>
      <c r="C358">
        <v>0.73371931449226402</v>
      </c>
      <c r="D358">
        <f t="shared" si="20"/>
        <v>1.467438628984528</v>
      </c>
      <c r="E358">
        <v>71.5020472491898</v>
      </c>
      <c r="F358">
        <f t="shared" si="23"/>
        <v>7.7750499838401765E-2</v>
      </c>
      <c r="G358">
        <f t="shared" si="21"/>
        <v>643.51842524270819</v>
      </c>
      <c r="H358">
        <v>50.495470986374002</v>
      </c>
      <c r="AM358">
        <f t="shared" si="22"/>
        <v>124.16237137271084</v>
      </c>
    </row>
    <row r="359" spans="1:39">
      <c r="A359">
        <v>107100</v>
      </c>
      <c r="B359" s="7">
        <v>642</v>
      </c>
      <c r="C359">
        <v>-0.43777243111195302</v>
      </c>
      <c r="D359">
        <f t="shared" si="20"/>
        <v>-0.87554486222390604</v>
      </c>
      <c r="E359">
        <v>71.429065556419005</v>
      </c>
      <c r="F359">
        <f t="shared" si="23"/>
        <v>7.2981692770795803E-2</v>
      </c>
      <c r="G359">
        <f t="shared" si="21"/>
        <v>642.86159000777104</v>
      </c>
      <c r="H359">
        <v>50.487654097236501</v>
      </c>
      <c r="AM359">
        <f t="shared" si="22"/>
        <v>124.02127154696372</v>
      </c>
    </row>
    <row r="360" spans="1:39">
      <c r="A360">
        <v>107400</v>
      </c>
      <c r="B360" s="7">
        <v>644</v>
      </c>
      <c r="C360">
        <v>0.82870613319990305</v>
      </c>
      <c r="D360">
        <f t="shared" si="20"/>
        <v>1.6574122663998061</v>
      </c>
      <c r="E360">
        <v>71.3698346814259</v>
      </c>
      <c r="F360">
        <f t="shared" si="23"/>
        <v>5.9230874993104976E-2</v>
      </c>
      <c r="G360">
        <f t="shared" si="21"/>
        <v>642.32851213283311</v>
      </c>
      <c r="H360">
        <v>50.468461030643198</v>
      </c>
      <c r="AM360">
        <f t="shared" si="22"/>
        <v>123.90677989280641</v>
      </c>
    </row>
    <row r="361" spans="1:39">
      <c r="A361">
        <v>107700</v>
      </c>
      <c r="B361" s="7">
        <v>649</v>
      </c>
      <c r="C361">
        <v>2.7435913119154201</v>
      </c>
      <c r="D361">
        <f t="shared" si="20"/>
        <v>5.4871826238308401</v>
      </c>
      <c r="E361">
        <v>71.499844104405796</v>
      </c>
      <c r="F361">
        <f t="shared" si="23"/>
        <v>0.13000942297989582</v>
      </c>
      <c r="G361">
        <f t="shared" si="21"/>
        <v>643.4985969396522</v>
      </c>
      <c r="H361">
        <v>50.323465672412397</v>
      </c>
      <c r="AM361">
        <f t="shared" si="22"/>
        <v>124.15811144648617</v>
      </c>
    </row>
    <row r="362" spans="1:39">
      <c r="A362">
        <v>108000</v>
      </c>
      <c r="B362" s="7">
        <v>643</v>
      </c>
      <c r="C362">
        <v>-0.53460374315877102</v>
      </c>
      <c r="D362">
        <f t="shared" si="20"/>
        <v>-1.069207486317542</v>
      </c>
      <c r="E362">
        <v>71.561698279747503</v>
      </c>
      <c r="F362">
        <f t="shared" si="23"/>
        <v>6.1854175341707673E-2</v>
      </c>
      <c r="G362">
        <f t="shared" si="21"/>
        <v>644.0552845177275</v>
      </c>
      <c r="H362">
        <v>50.247887847262596</v>
      </c>
      <c r="AM362">
        <f t="shared" si="22"/>
        <v>124.27772137782836</v>
      </c>
    </row>
    <row r="363" spans="1:39">
      <c r="A363">
        <v>108300</v>
      </c>
      <c r="B363" s="7">
        <v>642</v>
      </c>
      <c r="C363">
        <v>-0.55571035670818103</v>
      </c>
      <c r="D363">
        <f t="shared" si="20"/>
        <v>-1.1114207134163621</v>
      </c>
      <c r="E363">
        <v>71.455265990975306</v>
      </c>
      <c r="F363">
        <f t="shared" si="23"/>
        <v>0.10643228877219713</v>
      </c>
      <c r="G363">
        <f t="shared" si="21"/>
        <v>643.0973939187777</v>
      </c>
      <c r="H363">
        <v>50.290357258702699</v>
      </c>
      <c r="AM363">
        <f t="shared" si="22"/>
        <v>124.07192281314968</v>
      </c>
    </row>
    <row r="364" spans="1:39">
      <c r="A364">
        <v>108600</v>
      </c>
      <c r="B364" s="7">
        <v>642</v>
      </c>
      <c r="C364">
        <v>-0.148616645371037</v>
      </c>
      <c r="D364">
        <f t="shared" si="20"/>
        <v>-0.297233290742074</v>
      </c>
      <c r="E364">
        <v>71.3648020331905</v>
      </c>
      <c r="F364">
        <f t="shared" si="23"/>
        <v>9.0463957784805871E-2</v>
      </c>
      <c r="G364">
        <f t="shared" si="21"/>
        <v>642.28321829871447</v>
      </c>
      <c r="H364">
        <v>50.316455113216101</v>
      </c>
      <c r="AM364">
        <f t="shared" si="22"/>
        <v>123.89705286784823</v>
      </c>
    </row>
    <row r="365" spans="1:39">
      <c r="A365">
        <v>108900</v>
      </c>
      <c r="B365" s="7">
        <v>644</v>
      </c>
      <c r="C365">
        <v>0.89368885009714805</v>
      </c>
      <c r="D365">
        <f t="shared" si="20"/>
        <v>1.7873777001942961</v>
      </c>
      <c r="E365">
        <v>71.355394905747403</v>
      </c>
      <c r="F365">
        <f t="shared" si="23"/>
        <v>9.4071274430973517E-3</v>
      </c>
      <c r="G365">
        <f t="shared" si="21"/>
        <v>642.19855415172663</v>
      </c>
      <c r="H365">
        <v>50.284190130528799</v>
      </c>
      <c r="AM365">
        <f t="shared" si="22"/>
        <v>123.87887131413852</v>
      </c>
    </row>
    <row r="366" spans="1:39">
      <c r="A366">
        <v>109200</v>
      </c>
      <c r="B366" s="7">
        <v>645</v>
      </c>
      <c r="C366">
        <v>1.0969243803000901</v>
      </c>
      <c r="D366">
        <f t="shared" si="20"/>
        <v>2.1938487606001802</v>
      </c>
      <c r="E366">
        <v>71.421342667327593</v>
      </c>
      <c r="F366">
        <f t="shared" si="23"/>
        <v>6.5947761580190445E-2</v>
      </c>
      <c r="G366">
        <f t="shared" si="21"/>
        <v>642.79208400594837</v>
      </c>
      <c r="H366">
        <v>50.206134130549302</v>
      </c>
      <c r="AM366">
        <f t="shared" si="22"/>
        <v>124.00634225118478</v>
      </c>
    </row>
    <row r="367" spans="1:39">
      <c r="A367">
        <v>109500</v>
      </c>
      <c r="B367" s="7">
        <v>647</v>
      </c>
      <c r="C367">
        <v>1.5615158922155501</v>
      </c>
      <c r="D367">
        <f t="shared" si="20"/>
        <v>3.1230317844311002</v>
      </c>
      <c r="E367">
        <v>71.540313109477296</v>
      </c>
      <c r="F367">
        <f t="shared" si="23"/>
        <v>0.11897044214970265</v>
      </c>
      <c r="G367">
        <f t="shared" si="21"/>
        <v>643.86281798529569</v>
      </c>
      <c r="H367">
        <v>50.101278521958903</v>
      </c>
      <c r="AM367">
        <f t="shared" si="22"/>
        <v>124.23636547447062</v>
      </c>
    </row>
    <row r="368" spans="1:39">
      <c r="A368">
        <v>109800</v>
      </c>
      <c r="B368" s="7">
        <v>645</v>
      </c>
      <c r="C368">
        <v>0.20029982975611099</v>
      </c>
      <c r="D368">
        <f t="shared" si="20"/>
        <v>0.40059965951222198</v>
      </c>
      <c r="E368">
        <v>71.6205924363707</v>
      </c>
      <c r="F368">
        <f t="shared" si="23"/>
        <v>8.0279326893403891E-2</v>
      </c>
      <c r="G368">
        <f t="shared" si="21"/>
        <v>644.58533192733626</v>
      </c>
      <c r="H368">
        <v>50.037057043107403</v>
      </c>
      <c r="AM368">
        <f t="shared" si="22"/>
        <v>124.39162819780293</v>
      </c>
    </row>
    <row r="369" spans="1:39">
      <c r="A369">
        <v>110100</v>
      </c>
      <c r="B369" s="7">
        <v>642</v>
      </c>
      <c r="C369">
        <v>-1.03733334898597</v>
      </c>
      <c r="D369">
        <f t="shared" si="20"/>
        <v>-2.0746666979719399</v>
      </c>
      <c r="E369">
        <v>71.562294600849995</v>
      </c>
      <c r="F369">
        <f t="shared" si="23"/>
        <v>5.8297835520704666E-2</v>
      </c>
      <c r="G369">
        <f t="shared" si="21"/>
        <v>644.06065140764997</v>
      </c>
      <c r="H369">
        <v>50.0735051099511</v>
      </c>
      <c r="AM369">
        <f t="shared" si="22"/>
        <v>124.27887461707572</v>
      </c>
    </row>
    <row r="370" spans="1:39">
      <c r="A370">
        <v>110400</v>
      </c>
      <c r="B370" s="7">
        <v>644</v>
      </c>
      <c r="C370">
        <v>0.21772647702558101</v>
      </c>
      <c r="D370">
        <f t="shared" si="20"/>
        <v>0.43545295405116202</v>
      </c>
      <c r="E370">
        <v>71.505601045819503</v>
      </c>
      <c r="F370">
        <f t="shared" si="23"/>
        <v>5.6693555030491893E-2</v>
      </c>
      <c r="G370">
        <f t="shared" si="21"/>
        <v>643.55040941237553</v>
      </c>
      <c r="H370">
        <v>50.101415670495101</v>
      </c>
      <c r="AM370">
        <f t="shared" si="22"/>
        <v>124.16924293348538</v>
      </c>
    </row>
    <row r="371" spans="1:39">
      <c r="A371">
        <v>110700</v>
      </c>
      <c r="B371" s="7">
        <v>641</v>
      </c>
      <c r="C371">
        <v>-0.98680455785271004</v>
      </c>
      <c r="D371">
        <f t="shared" si="20"/>
        <v>-1.9736091157054201</v>
      </c>
      <c r="E371">
        <v>71.439961014013207</v>
      </c>
      <c r="F371">
        <f t="shared" si="23"/>
        <v>6.5640031806296406E-2</v>
      </c>
      <c r="G371">
        <f t="shared" si="21"/>
        <v>642.95964912611885</v>
      </c>
      <c r="H371">
        <v>50.135107600425201</v>
      </c>
      <c r="AM371">
        <f t="shared" si="22"/>
        <v>124.04233440164452</v>
      </c>
    </row>
    <row r="372" spans="1:39">
      <c r="A372">
        <v>111000</v>
      </c>
      <c r="B372" s="7">
        <v>642</v>
      </c>
      <c r="C372">
        <v>-0.10687543758920801</v>
      </c>
      <c r="D372">
        <f t="shared" si="20"/>
        <v>-0.21375087517841601</v>
      </c>
      <c r="E372">
        <v>71.3555233363398</v>
      </c>
      <c r="F372">
        <f t="shared" si="23"/>
        <v>8.4437677673406597E-2</v>
      </c>
      <c r="G372">
        <f t="shared" si="21"/>
        <v>642.19971002705825</v>
      </c>
      <c r="H372">
        <v>50.1748544759742</v>
      </c>
      <c r="AM372">
        <f t="shared" si="22"/>
        <v>123.87911953389995</v>
      </c>
    </row>
    <row r="373" spans="1:39">
      <c r="A373">
        <v>111300</v>
      </c>
      <c r="B373" s="7">
        <v>646</v>
      </c>
      <c r="C373">
        <v>1.6161178316634801</v>
      </c>
      <c r="D373">
        <f t="shared" si="20"/>
        <v>3.2322356633269602</v>
      </c>
      <c r="E373">
        <v>71.417067730522405</v>
      </c>
      <c r="F373">
        <f t="shared" si="23"/>
        <v>6.1544394182604378E-2</v>
      </c>
      <c r="G373">
        <f t="shared" si="21"/>
        <v>642.75360957470161</v>
      </c>
      <c r="H373">
        <v>50.110714596328897</v>
      </c>
      <c r="AM373">
        <f t="shared" si="22"/>
        <v>123.99807842182767</v>
      </c>
    </row>
    <row r="374" spans="1:39">
      <c r="A374">
        <v>111600</v>
      </c>
      <c r="B374" s="7">
        <v>645</v>
      </c>
      <c r="C374">
        <v>0.63112028387819297</v>
      </c>
      <c r="D374">
        <f t="shared" si="20"/>
        <v>1.2622405677563859</v>
      </c>
      <c r="E374">
        <v>71.524856052004196</v>
      </c>
      <c r="F374">
        <f t="shared" si="23"/>
        <v>0.10778832148179163</v>
      </c>
      <c r="G374">
        <f t="shared" si="21"/>
        <v>643.72370446803779</v>
      </c>
      <c r="H374">
        <v>50.026422704216401</v>
      </c>
      <c r="AM374">
        <f t="shared" si="22"/>
        <v>124.20647537063304</v>
      </c>
    </row>
    <row r="375" spans="1:39">
      <c r="A375">
        <v>111900</v>
      </c>
      <c r="B375" s="7">
        <v>646</v>
      </c>
      <c r="C375">
        <v>0.78223108887224901</v>
      </c>
      <c r="D375">
        <f t="shared" si="20"/>
        <v>1.564462177744498</v>
      </c>
      <c r="E375">
        <v>71.6023764503216</v>
      </c>
      <c r="F375">
        <f t="shared" si="23"/>
        <v>7.752039831740376E-2</v>
      </c>
      <c r="G375">
        <f t="shared" si="21"/>
        <v>644.42138805289437</v>
      </c>
      <c r="H375">
        <v>49.970990200592396</v>
      </c>
      <c r="AM375">
        <f t="shared" si="22"/>
        <v>124.3563946060971</v>
      </c>
    </row>
    <row r="376" spans="1:39">
      <c r="A376">
        <v>112200</v>
      </c>
      <c r="B376" s="7">
        <v>643</v>
      </c>
      <c r="C376">
        <v>-0.73396236221140099</v>
      </c>
      <c r="D376">
        <f t="shared" si="20"/>
        <v>-1.467924724422802</v>
      </c>
      <c r="E376">
        <v>71.605987851027905</v>
      </c>
      <c r="F376">
        <f t="shared" si="23"/>
        <v>3.6114007063048348E-3</v>
      </c>
      <c r="G376">
        <f t="shared" si="21"/>
        <v>644.4538906592511</v>
      </c>
      <c r="H376">
        <v>49.973890322497098</v>
      </c>
      <c r="AM376">
        <f t="shared" si="22"/>
        <v>124.36337966899121</v>
      </c>
    </row>
    <row r="377" spans="1:39">
      <c r="A377">
        <v>112500</v>
      </c>
      <c r="B377" s="7">
        <v>643</v>
      </c>
      <c r="C377">
        <v>-0.45029678682295599</v>
      </c>
      <c r="D377">
        <f t="shared" si="20"/>
        <v>-0.90059357364591197</v>
      </c>
      <c r="E377">
        <v>71.542944188728299</v>
      </c>
      <c r="F377">
        <f t="shared" si="23"/>
        <v>6.3043662299605785E-2</v>
      </c>
      <c r="G377">
        <f t="shared" si="21"/>
        <v>643.88649769855465</v>
      </c>
      <c r="H377">
        <v>50.019044055012699</v>
      </c>
      <c r="AM377">
        <f t="shared" si="22"/>
        <v>124.24145346637756</v>
      </c>
    </row>
    <row r="378" spans="1:39">
      <c r="A378">
        <v>112800</v>
      </c>
      <c r="B378" s="7">
        <v>644</v>
      </c>
      <c r="C378">
        <v>0.13840753911421499</v>
      </c>
      <c r="D378">
        <f t="shared" si="20"/>
        <v>0.27681507822842999</v>
      </c>
      <c r="E378">
        <v>71.523229926456906</v>
      </c>
      <c r="F378">
        <f t="shared" si="23"/>
        <v>1.9714262271392613E-2</v>
      </c>
      <c r="G378">
        <f t="shared" si="21"/>
        <v>643.70906933811216</v>
      </c>
      <c r="H378">
        <v>50.029311625048898</v>
      </c>
      <c r="AM378">
        <f t="shared" si="22"/>
        <v>124.2033309296028</v>
      </c>
    </row>
    <row r="379" spans="1:39">
      <c r="A379">
        <v>113100</v>
      </c>
      <c r="B379" s="7">
        <v>645</v>
      </c>
      <c r="C379">
        <v>0.49283752134689801</v>
      </c>
      <c r="D379">
        <f t="shared" si="20"/>
        <v>0.98567504269379602</v>
      </c>
      <c r="E379">
        <v>71.555577275413</v>
      </c>
      <c r="F379">
        <f t="shared" si="23"/>
        <v>3.2347348956093924E-2</v>
      </c>
      <c r="G379">
        <f t="shared" si="21"/>
        <v>644.00019547871705</v>
      </c>
      <c r="H379">
        <v>50.003645260565001</v>
      </c>
      <c r="AM379">
        <f t="shared" si="22"/>
        <v>124.26588394544893</v>
      </c>
    </row>
    <row r="380" spans="1:39">
      <c r="A380">
        <v>113400</v>
      </c>
      <c r="B380" s="7">
        <v>644</v>
      </c>
      <c r="C380">
        <v>-9.91521816621624E-2</v>
      </c>
      <c r="D380">
        <f t="shared" si="20"/>
        <v>-0.1983043633243248</v>
      </c>
      <c r="E380">
        <v>71.576024995082804</v>
      </c>
      <c r="F380">
        <f t="shared" si="23"/>
        <v>2.0447719669803632E-2</v>
      </c>
      <c r="G380">
        <f t="shared" si="21"/>
        <v>644.18422495574521</v>
      </c>
      <c r="H380">
        <v>49.990202805786801</v>
      </c>
      <c r="AM380">
        <f t="shared" si="22"/>
        <v>124.30542872105745</v>
      </c>
    </row>
    <row r="381" spans="1:39">
      <c r="A381">
        <v>113700</v>
      </c>
      <c r="B381" s="7">
        <v>641</v>
      </c>
      <c r="C381">
        <v>-1.2432596653905099</v>
      </c>
      <c r="D381">
        <f t="shared" si="20"/>
        <v>-2.4865193307810198</v>
      </c>
      <c r="E381">
        <v>71.496948094042807</v>
      </c>
      <c r="F381">
        <f t="shared" si="23"/>
        <v>7.9076901039996983E-2</v>
      </c>
      <c r="G381">
        <f t="shared" si="21"/>
        <v>643.47253284638532</v>
      </c>
      <c r="H381">
        <v>50.0459995089698</v>
      </c>
      <c r="AM381">
        <f t="shared" si="22"/>
        <v>124.15251186200317</v>
      </c>
    </row>
    <row r="382" spans="1:39">
      <c r="A382">
        <v>114000</v>
      </c>
      <c r="B382" s="7">
        <v>642</v>
      </c>
      <c r="C382">
        <v>-0.31372958820452201</v>
      </c>
      <c r="D382">
        <f t="shared" si="20"/>
        <v>-0.62745917640904403</v>
      </c>
      <c r="E382">
        <v>71.401488540450302</v>
      </c>
      <c r="F382">
        <f t="shared" si="23"/>
        <v>9.5459553592505131E-2</v>
      </c>
      <c r="G382">
        <f t="shared" si="21"/>
        <v>642.61339686405267</v>
      </c>
      <c r="H382">
        <v>50.103600908442203</v>
      </c>
      <c r="AM382">
        <f t="shared" si="22"/>
        <v>123.96796337986433</v>
      </c>
    </row>
    <row r="383" spans="1:39">
      <c r="A383">
        <v>114300</v>
      </c>
      <c r="B383" s="7">
        <v>643</v>
      </c>
      <c r="C383">
        <v>0.27158734310358601</v>
      </c>
      <c r="D383">
        <f t="shared" si="20"/>
        <v>0.54317468620717202</v>
      </c>
      <c r="E383">
        <v>71.382530377017503</v>
      </c>
      <c r="F383">
        <f t="shared" si="23"/>
        <v>1.8958163432799324E-2</v>
      </c>
      <c r="G383">
        <f t="shared" si="21"/>
        <v>642.44277339315749</v>
      </c>
      <c r="H383">
        <v>50.103386681384698</v>
      </c>
      <c r="AM383">
        <f t="shared" si="22"/>
        <v>123.93131859583342</v>
      </c>
    </row>
    <row r="384" spans="1:39">
      <c r="A384">
        <v>114600</v>
      </c>
      <c r="B384" s="7">
        <v>642</v>
      </c>
      <c r="C384">
        <v>-0.16816228017742499</v>
      </c>
      <c r="D384">
        <f t="shared" si="20"/>
        <v>-0.33632456035484998</v>
      </c>
      <c r="E384">
        <v>71.369148650735298</v>
      </c>
      <c r="F384">
        <f t="shared" si="23"/>
        <v>1.3381726282204909E-2</v>
      </c>
      <c r="G384">
        <f t="shared" si="21"/>
        <v>642.32233785661765</v>
      </c>
      <c r="H384">
        <v>50.1007507587803</v>
      </c>
      <c r="AM384">
        <f t="shared" si="22"/>
        <v>123.90545393453854</v>
      </c>
    </row>
    <row r="385" spans="1:39">
      <c r="A385">
        <v>114900</v>
      </c>
      <c r="B385" s="7">
        <v>646</v>
      </c>
      <c r="C385">
        <v>1.5339189552104699</v>
      </c>
      <c r="D385">
        <f t="shared" si="20"/>
        <v>3.0678379104209399</v>
      </c>
      <c r="E385">
        <v>71.435333194451403</v>
      </c>
      <c r="F385">
        <f t="shared" si="23"/>
        <v>6.6184543716104827E-2</v>
      </c>
      <c r="G385">
        <f t="shared" si="21"/>
        <v>642.91799875006268</v>
      </c>
      <c r="H385">
        <v>50.0422635392299</v>
      </c>
      <c r="AM385">
        <f t="shared" si="22"/>
        <v>124.03338791965471</v>
      </c>
    </row>
    <row r="386" spans="1:39">
      <c r="A386">
        <v>115200</v>
      </c>
      <c r="B386" s="7">
        <v>645</v>
      </c>
      <c r="C386">
        <v>0.54019867382610998</v>
      </c>
      <c r="D386">
        <f t="shared" si="20"/>
        <v>1.08039734765222</v>
      </c>
      <c r="E386">
        <v>71.545059800570002</v>
      </c>
      <c r="F386">
        <f t="shared" si="23"/>
        <v>0.10972660611859908</v>
      </c>
      <c r="G386">
        <f t="shared" si="21"/>
        <v>643.90553820513003</v>
      </c>
      <c r="H386">
        <v>49.964731691252297</v>
      </c>
      <c r="AM386">
        <f t="shared" si="22"/>
        <v>124.24554467465056</v>
      </c>
    </row>
    <row r="387" spans="1:39">
      <c r="A387">
        <v>115500</v>
      </c>
      <c r="B387" s="7">
        <v>645</v>
      </c>
      <c r="C387">
        <v>0.29748869598378402</v>
      </c>
      <c r="D387">
        <f t="shared" ref="D387:D450" si="24">$K$3*C387</f>
        <v>0.59497739196756805</v>
      </c>
      <c r="E387">
        <v>71.598989199960499</v>
      </c>
      <c r="F387">
        <f t="shared" si="23"/>
        <v>5.3929399390497679E-2</v>
      </c>
      <c r="G387">
        <f t="shared" ref="G387:G450" si="25">$J$3*E387</f>
        <v>644.39090279964444</v>
      </c>
      <c r="H387">
        <v>49.9329288380424</v>
      </c>
      <c r="AM387">
        <f t="shared" ref="AM387:AM450" si="26">$AF$26*E387^2+$AG$26*E387+$AH$26</f>
        <v>124.3498431574038</v>
      </c>
    </row>
    <row r="388" spans="1:39">
      <c r="A388">
        <v>115800</v>
      </c>
      <c r="B388" s="7">
        <v>643</v>
      </c>
      <c r="C388">
        <v>-0.65132910192812699</v>
      </c>
      <c r="D388">
        <f t="shared" si="24"/>
        <v>-1.302658203856254</v>
      </c>
      <c r="E388">
        <v>71.587622412508395</v>
      </c>
      <c r="F388">
        <f t="shared" ref="F388:F451" si="27">ABS(E388-E387)</f>
        <v>1.1366787452104177E-2</v>
      </c>
      <c r="G388">
        <f t="shared" si="25"/>
        <v>644.28860171257554</v>
      </c>
      <c r="H388">
        <v>49.949677893179903</v>
      </c>
      <c r="AM388">
        <f t="shared" si="26"/>
        <v>124.32785858125067</v>
      </c>
    </row>
    <row r="389" spans="1:39">
      <c r="A389">
        <v>116100</v>
      </c>
      <c r="B389" s="7">
        <v>644</v>
      </c>
      <c r="C389">
        <v>-2.3511479578944901E-2</v>
      </c>
      <c r="D389">
        <f t="shared" si="24"/>
        <v>-4.7022959157889802E-2</v>
      </c>
      <c r="E389">
        <v>71.5592100050266</v>
      </c>
      <c r="F389">
        <f t="shared" si="27"/>
        <v>2.8412407481795299E-2</v>
      </c>
      <c r="G389">
        <f t="shared" si="25"/>
        <v>644.03289004523936</v>
      </c>
      <c r="H389">
        <v>49.973939662561797</v>
      </c>
      <c r="AM389">
        <f t="shared" si="26"/>
        <v>124.27290926792784</v>
      </c>
    </row>
    <row r="390" spans="1:39">
      <c r="A390">
        <v>116400</v>
      </c>
      <c r="B390" s="7">
        <v>643</v>
      </c>
      <c r="C390">
        <v>-0.42281273627313698</v>
      </c>
      <c r="D390">
        <f t="shared" si="24"/>
        <v>-0.84562547254627396</v>
      </c>
      <c r="E390">
        <v>71.536840240006001</v>
      </c>
      <c r="F390">
        <f t="shared" si="27"/>
        <v>2.2369765020599175E-2</v>
      </c>
      <c r="G390">
        <f t="shared" si="25"/>
        <v>643.83156216005398</v>
      </c>
      <c r="H390">
        <v>49.9925488107611</v>
      </c>
      <c r="AM390">
        <f t="shared" si="26"/>
        <v>124.22964968715762</v>
      </c>
    </row>
    <row r="391" spans="1:39">
      <c r="A391">
        <v>116700</v>
      </c>
      <c r="B391" s="7">
        <v>646</v>
      </c>
      <c r="C391">
        <v>0.92383583052127505</v>
      </c>
      <c r="D391">
        <f t="shared" si="24"/>
        <v>1.8476716610425501</v>
      </c>
      <c r="E391">
        <v>71.570903540832404</v>
      </c>
      <c r="F391">
        <f t="shared" si="27"/>
        <v>3.406330082640352E-2</v>
      </c>
      <c r="G391">
        <f t="shared" si="25"/>
        <v>644.13813186749167</v>
      </c>
      <c r="H391">
        <v>49.9688180188259</v>
      </c>
      <c r="AM391">
        <f t="shared" si="26"/>
        <v>124.29552387806386</v>
      </c>
    </row>
    <row r="392" spans="1:39">
      <c r="A392">
        <v>117000</v>
      </c>
      <c r="B392" s="7">
        <v>647</v>
      </c>
      <c r="C392">
        <v>0.91996850118378204</v>
      </c>
      <c r="D392">
        <f t="shared" si="24"/>
        <v>1.8399370023675641</v>
      </c>
      <c r="E392">
        <v>71.682875085824094</v>
      </c>
      <c r="F392">
        <f t="shared" si="27"/>
        <v>0.1119715449916896</v>
      </c>
      <c r="G392">
        <f t="shared" si="25"/>
        <v>645.14587577241684</v>
      </c>
      <c r="H392">
        <v>49.897121021312799</v>
      </c>
      <c r="AM392">
        <f t="shared" si="26"/>
        <v>124.51211075223934</v>
      </c>
    </row>
    <row r="393" spans="1:39">
      <c r="A393">
        <v>117300</v>
      </c>
      <c r="B393" s="7">
        <v>643</v>
      </c>
      <c r="C393">
        <v>-1.0911208116304001</v>
      </c>
      <c r="D393">
        <f t="shared" si="24"/>
        <v>-2.1822416232608002</v>
      </c>
      <c r="E393">
        <v>71.685355517685494</v>
      </c>
      <c r="F393">
        <f t="shared" si="27"/>
        <v>2.4804318614002341E-3</v>
      </c>
      <c r="G393">
        <f t="shared" si="25"/>
        <v>645.16819965916943</v>
      </c>
      <c r="H393">
        <v>49.910108125251803</v>
      </c>
      <c r="AM393">
        <f t="shared" si="26"/>
        <v>124.51690948879174</v>
      </c>
    </row>
    <row r="394" spans="1:39">
      <c r="A394">
        <v>117600</v>
      </c>
      <c r="B394" s="7">
        <v>648</v>
      </c>
      <c r="C394">
        <v>1.2633079941351899</v>
      </c>
      <c r="D394">
        <f t="shared" si="24"/>
        <v>2.5266159882703798</v>
      </c>
      <c r="E394">
        <v>71.717673337602605</v>
      </c>
      <c r="F394">
        <f t="shared" si="27"/>
        <v>3.2317819917111024E-2</v>
      </c>
      <c r="G394">
        <f t="shared" si="25"/>
        <v>645.45906003842344</v>
      </c>
      <c r="H394">
        <v>49.895993458714699</v>
      </c>
      <c r="AM394">
        <f t="shared" si="26"/>
        <v>124.57943604474693</v>
      </c>
    </row>
    <row r="395" spans="1:39">
      <c r="A395">
        <v>117900</v>
      </c>
      <c r="B395" s="7">
        <v>642</v>
      </c>
      <c r="C395">
        <v>-1.6743934887943499</v>
      </c>
      <c r="D395">
        <f t="shared" si="24"/>
        <v>-3.3487869775886998</v>
      </c>
      <c r="E395">
        <v>71.703866178012305</v>
      </c>
      <c r="F395">
        <f t="shared" si="27"/>
        <v>1.3807159590299989E-2</v>
      </c>
      <c r="G395">
        <f t="shared" si="25"/>
        <v>645.33479560211072</v>
      </c>
      <c r="H395">
        <v>49.921209354783798</v>
      </c>
      <c r="AM395">
        <f t="shared" si="26"/>
        <v>124.55272204316911</v>
      </c>
    </row>
    <row r="396" spans="1:39">
      <c r="A396">
        <v>118200</v>
      </c>
      <c r="B396" s="7">
        <v>642</v>
      </c>
      <c r="C396">
        <v>-1.0393511881231501</v>
      </c>
      <c r="D396">
        <f t="shared" si="24"/>
        <v>-2.0787023762463002</v>
      </c>
      <c r="E396">
        <v>71.562732687877897</v>
      </c>
      <c r="F396">
        <f t="shared" si="27"/>
        <v>0.14113349013440768</v>
      </c>
      <c r="G396">
        <f t="shared" si="25"/>
        <v>644.06459419090106</v>
      </c>
      <c r="H396">
        <v>50.024712073242199</v>
      </c>
      <c r="AM396">
        <f t="shared" si="26"/>
        <v>124.27972184509184</v>
      </c>
    </row>
    <row r="397" spans="1:39">
      <c r="A397">
        <v>118500</v>
      </c>
      <c r="B397" s="7">
        <v>639</v>
      </c>
      <c r="C397">
        <v>-1.77756777253122</v>
      </c>
      <c r="D397">
        <f t="shared" si="24"/>
        <v>-3.55513554506244</v>
      </c>
      <c r="E397">
        <v>71.393465788005997</v>
      </c>
      <c r="F397">
        <f t="shared" si="27"/>
        <v>0.16926689987190002</v>
      </c>
      <c r="G397">
        <f t="shared" si="25"/>
        <v>642.54119209205396</v>
      </c>
      <c r="H397">
        <v>50.136532537923898</v>
      </c>
      <c r="AM397">
        <f t="shared" si="26"/>
        <v>123.95245571237282</v>
      </c>
    </row>
    <row r="398" spans="1:39">
      <c r="A398">
        <v>118800</v>
      </c>
      <c r="B398" s="7">
        <v>641</v>
      </c>
      <c r="C398">
        <v>-0.180396857873558</v>
      </c>
      <c r="D398">
        <f t="shared" si="24"/>
        <v>-0.360793715747116</v>
      </c>
      <c r="E398">
        <v>71.260751535568104</v>
      </c>
      <c r="F398">
        <f t="shared" si="27"/>
        <v>0.13271425243789281</v>
      </c>
      <c r="G398">
        <f t="shared" si="25"/>
        <v>641.34676382011298</v>
      </c>
      <c r="H398">
        <v>50.207605787111099</v>
      </c>
      <c r="AM398">
        <f t="shared" si="26"/>
        <v>123.69597886272545</v>
      </c>
    </row>
    <row r="399" spans="1:39">
      <c r="A399">
        <v>119100</v>
      </c>
      <c r="B399" s="7">
        <v>641</v>
      </c>
      <c r="C399">
        <v>2.22456521360225E-2</v>
      </c>
      <c r="D399">
        <f t="shared" si="24"/>
        <v>4.4491304272045E-2</v>
      </c>
      <c r="E399">
        <v>71.215728899108399</v>
      </c>
      <c r="F399">
        <f t="shared" si="27"/>
        <v>4.5022636459705723E-2</v>
      </c>
      <c r="G399">
        <f t="shared" si="25"/>
        <v>640.94156009197559</v>
      </c>
      <c r="H399">
        <v>50.213106964844201</v>
      </c>
      <c r="AM399">
        <f t="shared" si="26"/>
        <v>123.60899379562728</v>
      </c>
    </row>
    <row r="400" spans="1:39">
      <c r="A400">
        <v>119400</v>
      </c>
      <c r="B400" s="7">
        <v>624</v>
      </c>
      <c r="C400">
        <v>-6.5292406181221398</v>
      </c>
      <c r="D400">
        <f t="shared" si="24"/>
        <v>-13.05848123624428</v>
      </c>
      <c r="E400">
        <v>70.782801302936903</v>
      </c>
      <c r="F400">
        <f t="shared" si="27"/>
        <v>0.43292759617149557</v>
      </c>
      <c r="G400">
        <f t="shared" si="25"/>
        <v>637.04521172643217</v>
      </c>
      <c r="H400">
        <v>50.486566952286502</v>
      </c>
      <c r="AM400">
        <f t="shared" si="26"/>
        <v>122.77316998469043</v>
      </c>
    </row>
    <row r="401" spans="1:39">
      <c r="A401">
        <v>119700</v>
      </c>
      <c r="B401" s="7">
        <v>638</v>
      </c>
      <c r="C401">
        <v>1.94435139160989</v>
      </c>
      <c r="D401">
        <f t="shared" si="24"/>
        <v>3.88870278321978</v>
      </c>
      <c r="E401">
        <v>70.455252824071195</v>
      </c>
      <c r="F401">
        <f t="shared" si="27"/>
        <v>0.32754847886570815</v>
      </c>
      <c r="G401">
        <f t="shared" si="25"/>
        <v>634.09727541664074</v>
      </c>
      <c r="H401">
        <v>50.637861473586298</v>
      </c>
      <c r="AM401">
        <f t="shared" si="26"/>
        <v>122.14152292202985</v>
      </c>
    </row>
    <row r="402" spans="1:39">
      <c r="A402">
        <v>120000</v>
      </c>
      <c r="B402" s="7">
        <v>642</v>
      </c>
      <c r="C402">
        <v>3.1121360087136698</v>
      </c>
      <c r="D402">
        <f t="shared" si="24"/>
        <v>6.2242720174273396</v>
      </c>
      <c r="E402">
        <v>70.6402138436911</v>
      </c>
      <c r="F402">
        <f t="shared" si="27"/>
        <v>0.18496101961990519</v>
      </c>
      <c r="G402">
        <f t="shared" si="25"/>
        <v>635.76192459321987</v>
      </c>
      <c r="H402">
        <v>50.437426297182597</v>
      </c>
      <c r="AM402">
        <f t="shared" si="26"/>
        <v>122.49812607922961</v>
      </c>
    </row>
    <row r="403" spans="1:39">
      <c r="A403">
        <v>120300</v>
      </c>
      <c r="B403" s="7">
        <v>643</v>
      </c>
      <c r="C403">
        <v>2.4993285549965401</v>
      </c>
      <c r="D403">
        <f t="shared" si="24"/>
        <v>4.9986571099930801</v>
      </c>
      <c r="E403">
        <v>70.887502009249303</v>
      </c>
      <c r="F403">
        <f t="shared" si="27"/>
        <v>0.24728816555820288</v>
      </c>
      <c r="G403">
        <f t="shared" si="25"/>
        <v>637.98751808324369</v>
      </c>
      <c r="H403">
        <v>50.221077850312298</v>
      </c>
      <c r="AM403">
        <f t="shared" si="26"/>
        <v>122.97520800275727</v>
      </c>
    </row>
    <row r="404" spans="1:39">
      <c r="A404">
        <v>120600</v>
      </c>
      <c r="B404" s="7">
        <v>644</v>
      </c>
      <c r="C404">
        <v>2.0045474533146002</v>
      </c>
      <c r="D404">
        <f t="shared" si="24"/>
        <v>4.0090949066292003</v>
      </c>
      <c r="E404">
        <v>71.108553388607703</v>
      </c>
      <c r="F404">
        <f t="shared" si="27"/>
        <v>0.22105137935839991</v>
      </c>
      <c r="G404">
        <f t="shared" si="25"/>
        <v>639.9769804974693</v>
      </c>
      <c r="H404">
        <v>50.047459141313901</v>
      </c>
      <c r="AM404">
        <f t="shared" si="26"/>
        <v>123.40197523893563</v>
      </c>
    </row>
    <row r="405" spans="1:39">
      <c r="A405">
        <v>120900</v>
      </c>
      <c r="B405" s="7">
        <v>641</v>
      </c>
      <c r="C405">
        <v>3.5206459633479903E-2</v>
      </c>
      <c r="D405">
        <f t="shared" si="24"/>
        <v>7.0412919266959806E-2</v>
      </c>
      <c r="E405">
        <v>71.212859056506204</v>
      </c>
      <c r="F405">
        <f t="shared" si="27"/>
        <v>0.10430566789850104</v>
      </c>
      <c r="G405">
        <f t="shared" si="25"/>
        <v>640.91573150855584</v>
      </c>
      <c r="H405">
        <v>49.974361885124402</v>
      </c>
      <c r="AM405">
        <f t="shared" si="26"/>
        <v>123.60344957667417</v>
      </c>
    </row>
    <row r="406" spans="1:39">
      <c r="A406">
        <v>121200</v>
      </c>
      <c r="B406" s="7">
        <v>644</v>
      </c>
      <c r="C406">
        <v>1.18271046100814</v>
      </c>
      <c r="D406">
        <f t="shared" si="24"/>
        <v>2.3654209220162801</v>
      </c>
      <c r="E406">
        <v>71.291167799818894</v>
      </c>
      <c r="F406">
        <f t="shared" si="27"/>
        <v>7.8308743312689444E-2</v>
      </c>
      <c r="G406">
        <f t="shared" si="25"/>
        <v>641.62051019837008</v>
      </c>
      <c r="H406">
        <v>49.923381224013298</v>
      </c>
      <c r="AM406">
        <f t="shared" si="26"/>
        <v>123.75475069653446</v>
      </c>
    </row>
    <row r="407" spans="1:39">
      <c r="A407">
        <v>121500</v>
      </c>
      <c r="B407" s="7">
        <v>649</v>
      </c>
      <c r="C407">
        <v>2.6150634876700298</v>
      </c>
      <c r="D407">
        <f t="shared" si="24"/>
        <v>5.2301269753400597</v>
      </c>
      <c r="E407">
        <v>71.528404376958505</v>
      </c>
      <c r="F407">
        <f t="shared" si="27"/>
        <v>0.23723657713961188</v>
      </c>
      <c r="G407">
        <f t="shared" si="25"/>
        <v>643.75563939262656</v>
      </c>
      <c r="H407">
        <v>49.771123604657198</v>
      </c>
      <c r="AM407">
        <f t="shared" si="26"/>
        <v>124.2133368247864</v>
      </c>
    </row>
    <row r="408" spans="1:39">
      <c r="A408">
        <v>121800</v>
      </c>
      <c r="B408" s="7">
        <v>646</v>
      </c>
      <c r="C408">
        <v>0.22624088784461199</v>
      </c>
      <c r="D408">
        <f t="shared" si="24"/>
        <v>0.45248177568922399</v>
      </c>
      <c r="E408">
        <v>71.725936917131307</v>
      </c>
      <c r="F408">
        <f t="shared" si="27"/>
        <v>0.19753254017280142</v>
      </c>
      <c r="G408">
        <f t="shared" si="25"/>
        <v>645.53343225418178</v>
      </c>
      <c r="H408">
        <v>49.668140748454597</v>
      </c>
      <c r="AM408">
        <f t="shared" si="26"/>
        <v>124.59542489745313</v>
      </c>
    </row>
    <row r="409" spans="1:39">
      <c r="A409">
        <v>122100</v>
      </c>
      <c r="B409" s="7">
        <v>639</v>
      </c>
      <c r="C409">
        <v>-2.8221496188483601</v>
      </c>
      <c r="D409">
        <f t="shared" si="24"/>
        <v>-5.6442992376967203</v>
      </c>
      <c r="E409">
        <v>71.625596758385697</v>
      </c>
      <c r="F409">
        <f t="shared" si="27"/>
        <v>0.10034015874560964</v>
      </c>
      <c r="G409">
        <f t="shared" si="25"/>
        <v>644.63037082547123</v>
      </c>
      <c r="H409">
        <v>49.7786539448662</v>
      </c>
      <c r="AM409">
        <f t="shared" si="26"/>
        <v>124.40130796086963</v>
      </c>
    </row>
    <row r="410" spans="1:39">
      <c r="A410">
        <v>122400</v>
      </c>
      <c r="B410" s="7">
        <v>677</v>
      </c>
      <c r="C410">
        <v>13.1229375168685</v>
      </c>
      <c r="D410">
        <f t="shared" si="24"/>
        <v>26.245875033737001</v>
      </c>
      <c r="E410">
        <v>72.304281284248802</v>
      </c>
      <c r="F410">
        <f t="shared" si="27"/>
        <v>0.67868452586310468</v>
      </c>
      <c r="G410">
        <f t="shared" si="25"/>
        <v>650.73853155823917</v>
      </c>
      <c r="H410">
        <v>49.326953884664199</v>
      </c>
      <c r="AM410">
        <f t="shared" si="26"/>
        <v>125.71543126836434</v>
      </c>
    </row>
    <row r="411" spans="1:39">
      <c r="A411">
        <v>122700</v>
      </c>
      <c r="B411" s="7">
        <v>849</v>
      </c>
      <c r="C411">
        <v>75.089068458140702</v>
      </c>
      <c r="D411">
        <f t="shared" si="24"/>
        <v>150.1781369162814</v>
      </c>
      <c r="E411">
        <v>77.644280456198899</v>
      </c>
      <c r="F411">
        <f t="shared" si="27"/>
        <v>5.3399991719500974</v>
      </c>
      <c r="G411">
        <f t="shared" si="25"/>
        <v>698.79852410579008</v>
      </c>
      <c r="H411">
        <v>45.660019143469299</v>
      </c>
      <c r="AM411">
        <f t="shared" si="26"/>
        <v>136.14915723339158</v>
      </c>
    </row>
    <row r="412" spans="1:39">
      <c r="A412">
        <v>123000</v>
      </c>
      <c r="B412" s="7">
        <v>857</v>
      </c>
      <c r="C412">
        <v>46.101405161982001</v>
      </c>
      <c r="D412">
        <f t="shared" si="24"/>
        <v>92.202810323964002</v>
      </c>
      <c r="E412">
        <v>84.975043756938405</v>
      </c>
      <c r="F412">
        <f t="shared" si="27"/>
        <v>7.3307633007395054</v>
      </c>
      <c r="G412">
        <f t="shared" si="25"/>
        <v>764.7753938124456</v>
      </c>
      <c r="H412">
        <v>40.971396056668901</v>
      </c>
      <c r="AM412">
        <f t="shared" si="26"/>
        <v>150.74424484319098</v>
      </c>
    </row>
    <row r="413" spans="1:39">
      <c r="A413">
        <v>123300</v>
      </c>
      <c r="B413" s="7">
        <v>860</v>
      </c>
      <c r="C413">
        <v>24.621839645035099</v>
      </c>
      <c r="D413">
        <f t="shared" si="24"/>
        <v>49.243679290070197</v>
      </c>
      <c r="E413">
        <v>90.081293331422202</v>
      </c>
      <c r="F413">
        <f t="shared" si="27"/>
        <v>5.1062495744837975</v>
      </c>
      <c r="G413">
        <f t="shared" si="25"/>
        <v>810.73163998279983</v>
      </c>
      <c r="H413">
        <v>38.257747674558601</v>
      </c>
      <c r="AM413">
        <f t="shared" si="26"/>
        <v>161.09618931937723</v>
      </c>
    </row>
    <row r="414" spans="1:39">
      <c r="A414">
        <v>123600</v>
      </c>
      <c r="B414" s="7">
        <v>860</v>
      </c>
      <c r="C414">
        <v>8.9807958934308001</v>
      </c>
      <c r="D414">
        <f t="shared" si="24"/>
        <v>17.9615917868616</v>
      </c>
      <c r="E414">
        <v>93.556832932810494</v>
      </c>
      <c r="F414">
        <f t="shared" si="27"/>
        <v>3.4755396013882915</v>
      </c>
      <c r="G414">
        <f t="shared" si="25"/>
        <v>842.01149639529444</v>
      </c>
      <c r="H414">
        <v>36.987493795133901</v>
      </c>
      <c r="AM414">
        <f t="shared" si="26"/>
        <v>168.22940774607181</v>
      </c>
    </row>
    <row r="415" spans="1:39">
      <c r="A415">
        <v>123900</v>
      </c>
      <c r="B415" s="7">
        <v>864</v>
      </c>
      <c r="C415">
        <v>0.23897394022951299</v>
      </c>
      <c r="D415">
        <f t="shared" si="24"/>
        <v>0.47794788045902598</v>
      </c>
      <c r="E415">
        <v>95.9436904039826</v>
      </c>
      <c r="F415">
        <f t="shared" si="27"/>
        <v>2.3868574711721067</v>
      </c>
      <c r="G415">
        <f t="shared" si="25"/>
        <v>863.4932136358434</v>
      </c>
      <c r="H415">
        <v>36.652361213516599</v>
      </c>
      <c r="AM415">
        <f t="shared" si="26"/>
        <v>173.16912979626099</v>
      </c>
    </row>
    <row r="416" spans="1:39">
      <c r="A416">
        <v>124200</v>
      </c>
      <c r="B416" s="7">
        <v>858</v>
      </c>
      <c r="C416">
        <v>-9.4966989784545905</v>
      </c>
      <c r="D416">
        <f t="shared" si="24"/>
        <v>-18.993397956909181</v>
      </c>
      <c r="E416">
        <v>97.440425524499105</v>
      </c>
      <c r="F416">
        <f t="shared" si="27"/>
        <v>1.4967351205165045</v>
      </c>
      <c r="G416">
        <f t="shared" si="25"/>
        <v>876.96382972049196</v>
      </c>
      <c r="H416">
        <v>37.039787379645901</v>
      </c>
      <c r="AM416">
        <f t="shared" si="26"/>
        <v>176.28369785151793</v>
      </c>
    </row>
    <row r="417" spans="1:39">
      <c r="A417">
        <v>124500</v>
      </c>
      <c r="B417" s="7">
        <v>861</v>
      </c>
      <c r="C417">
        <v>-11.859213420479501</v>
      </c>
      <c r="D417">
        <f t="shared" si="24"/>
        <v>-23.718426840959001</v>
      </c>
      <c r="E417">
        <v>98.298642776191798</v>
      </c>
      <c r="F417">
        <f t="shared" si="27"/>
        <v>0.85821725169269314</v>
      </c>
      <c r="G417">
        <f t="shared" si="25"/>
        <v>884.68778498572624</v>
      </c>
      <c r="H417">
        <v>37.877572511175998</v>
      </c>
      <c r="AM417">
        <f t="shared" si="26"/>
        <v>178.07547953033173</v>
      </c>
    </row>
    <row r="418" spans="1:39">
      <c r="A418">
        <v>124800</v>
      </c>
      <c r="B418" s="7">
        <v>855</v>
      </c>
      <c r="C418">
        <v>-16.611765551499801</v>
      </c>
      <c r="D418">
        <f t="shared" si="24"/>
        <v>-33.223531102999601</v>
      </c>
      <c r="E418">
        <v>98.688106165243795</v>
      </c>
      <c r="F418">
        <f t="shared" si="27"/>
        <v>0.38946338905199696</v>
      </c>
      <c r="G418">
        <f t="shared" si="25"/>
        <v>888.19295548719413</v>
      </c>
      <c r="H418">
        <v>38.997537821592097</v>
      </c>
      <c r="AM418">
        <f t="shared" si="26"/>
        <v>178.89002032362976</v>
      </c>
    </row>
    <row r="419" spans="1:39">
      <c r="A419">
        <v>125100</v>
      </c>
      <c r="B419" s="7">
        <v>852</v>
      </c>
      <c r="C419">
        <v>-17.858773725327499</v>
      </c>
      <c r="D419">
        <f t="shared" si="24"/>
        <v>-35.717547450654997</v>
      </c>
      <c r="E419">
        <v>98.631875288523801</v>
      </c>
      <c r="F419">
        <f t="shared" si="27"/>
        <v>5.6230876719993717E-2</v>
      </c>
      <c r="G419">
        <f t="shared" si="25"/>
        <v>887.68687759671423</v>
      </c>
      <c r="H419">
        <v>40.340208777748103</v>
      </c>
      <c r="AM419">
        <f t="shared" si="26"/>
        <v>178.77236180594241</v>
      </c>
    </row>
    <row r="420" spans="1:39">
      <c r="A420">
        <v>125400</v>
      </c>
      <c r="B420" s="7">
        <v>847</v>
      </c>
      <c r="C420">
        <v>-18.762785610607999</v>
      </c>
      <c r="D420">
        <f t="shared" si="24"/>
        <v>-37.525571221215998</v>
      </c>
      <c r="E420">
        <v>98.277251416815005</v>
      </c>
      <c r="F420">
        <f t="shared" si="27"/>
        <v>0.35462387170879595</v>
      </c>
      <c r="G420">
        <f t="shared" si="25"/>
        <v>884.49526275133508</v>
      </c>
      <c r="H420">
        <v>41.764494298372497</v>
      </c>
      <c r="AM420">
        <f t="shared" si="26"/>
        <v>178.03076640672714</v>
      </c>
    </row>
    <row r="421" spans="1:39">
      <c r="A421">
        <v>125700</v>
      </c>
      <c r="B421" s="7">
        <v>849</v>
      </c>
      <c r="C421">
        <v>-15.7258187210047</v>
      </c>
      <c r="D421">
        <f t="shared" si="24"/>
        <v>-31.4516374420094</v>
      </c>
      <c r="E421">
        <v>97.824599316748703</v>
      </c>
      <c r="F421">
        <f t="shared" si="27"/>
        <v>0.45265210006630241</v>
      </c>
      <c r="G421">
        <f t="shared" si="25"/>
        <v>880.42139385073835</v>
      </c>
      <c r="H421">
        <v>43.095069149640203</v>
      </c>
      <c r="AM421">
        <f t="shared" si="26"/>
        <v>177.08524137855406</v>
      </c>
    </row>
    <row r="422" spans="1:39">
      <c r="A422">
        <v>126000</v>
      </c>
      <c r="B422" s="7">
        <v>850</v>
      </c>
      <c r="C422">
        <v>-13.4575600599973</v>
      </c>
      <c r="D422">
        <f t="shared" si="24"/>
        <v>-26.915120119994601</v>
      </c>
      <c r="E422">
        <v>97.431692555896504</v>
      </c>
      <c r="F422">
        <f t="shared" si="27"/>
        <v>0.392906760852199</v>
      </c>
      <c r="G422">
        <f t="shared" si="25"/>
        <v>876.88523300306849</v>
      </c>
      <c r="H422">
        <v>44.2219138297244</v>
      </c>
      <c r="AM422">
        <f t="shared" si="26"/>
        <v>176.26548734479911</v>
      </c>
    </row>
    <row r="423" spans="1:39">
      <c r="A423">
        <v>126300</v>
      </c>
      <c r="B423" s="7">
        <v>848</v>
      </c>
      <c r="C423">
        <v>-12.6079550159485</v>
      </c>
      <c r="D423">
        <f t="shared" si="24"/>
        <v>-25.215910031897</v>
      </c>
      <c r="E423">
        <v>97.020719301851202</v>
      </c>
      <c r="F423">
        <f t="shared" si="27"/>
        <v>0.41097325404530238</v>
      </c>
      <c r="G423">
        <f t="shared" si="25"/>
        <v>873.18647371666077</v>
      </c>
      <c r="H423">
        <v>45.231381791933998</v>
      </c>
      <c r="AM423">
        <f t="shared" si="26"/>
        <v>175.40900585437402</v>
      </c>
    </row>
    <row r="424" spans="1:39">
      <c r="A424">
        <v>126600</v>
      </c>
      <c r="B424" s="7">
        <v>848</v>
      </c>
      <c r="C424">
        <v>-10.6947976988544</v>
      </c>
      <c r="D424">
        <f t="shared" si="24"/>
        <v>-21.389595397708799</v>
      </c>
      <c r="E424">
        <v>96.595600879018804</v>
      </c>
      <c r="F424">
        <f t="shared" si="27"/>
        <v>0.42511842283239787</v>
      </c>
      <c r="G424">
        <f t="shared" si="25"/>
        <v>869.3604079111692</v>
      </c>
      <c r="H424">
        <v>46.130782268529302</v>
      </c>
      <c r="AM424">
        <f t="shared" si="26"/>
        <v>174.52408484812085</v>
      </c>
    </row>
    <row r="425" spans="1:39">
      <c r="A425">
        <v>126900</v>
      </c>
      <c r="B425" s="7">
        <v>842</v>
      </c>
      <c r="C425">
        <v>-11.417864083323501</v>
      </c>
      <c r="D425">
        <f t="shared" si="24"/>
        <v>-22.835728166647002</v>
      </c>
      <c r="E425">
        <v>96.089686645062102</v>
      </c>
      <c r="F425">
        <f t="shared" si="27"/>
        <v>0.50591423395670176</v>
      </c>
      <c r="G425">
        <f t="shared" si="25"/>
        <v>864.80717980555892</v>
      </c>
      <c r="H425">
        <v>46.990822983551197</v>
      </c>
      <c r="AM425">
        <f t="shared" si="26"/>
        <v>173.47235782363666</v>
      </c>
    </row>
    <row r="426" spans="1:39">
      <c r="A426">
        <v>127200</v>
      </c>
      <c r="B426" s="7">
        <v>846</v>
      </c>
      <c r="C426">
        <v>-7.3338287140246701</v>
      </c>
      <c r="D426">
        <f t="shared" si="24"/>
        <v>-14.66765742804934</v>
      </c>
      <c r="E426">
        <v>95.626561233895799</v>
      </c>
      <c r="F426">
        <f t="shared" si="27"/>
        <v>0.46312541116630257</v>
      </c>
      <c r="G426">
        <f t="shared" si="25"/>
        <v>860.63905110506221</v>
      </c>
      <c r="H426">
        <v>47.707746392551996</v>
      </c>
      <c r="AM426">
        <f t="shared" si="26"/>
        <v>172.51089542225893</v>
      </c>
    </row>
    <row r="427" spans="1:39">
      <c r="A427">
        <v>127500</v>
      </c>
      <c r="B427" s="7">
        <v>847</v>
      </c>
      <c r="C427">
        <v>-5.5406264553307096</v>
      </c>
      <c r="D427">
        <f t="shared" si="24"/>
        <v>-11.081252910661419</v>
      </c>
      <c r="E427">
        <v>95.339221452764605</v>
      </c>
      <c r="F427">
        <f t="shared" si="27"/>
        <v>0.28733978113119463</v>
      </c>
      <c r="G427">
        <f t="shared" si="25"/>
        <v>858.05299307488144</v>
      </c>
      <c r="H427">
        <v>48.202800597764103</v>
      </c>
      <c r="AM427">
        <f t="shared" si="26"/>
        <v>171.91499995136124</v>
      </c>
    </row>
    <row r="428" spans="1:39">
      <c r="A428">
        <v>127800</v>
      </c>
      <c r="B428" s="7">
        <v>845</v>
      </c>
      <c r="C428">
        <v>-5.3408695958338601</v>
      </c>
      <c r="D428">
        <f t="shared" si="24"/>
        <v>-10.68173919166772</v>
      </c>
      <c r="E428">
        <v>95.072644967967193</v>
      </c>
      <c r="F428">
        <f t="shared" si="27"/>
        <v>0.26657648479741169</v>
      </c>
      <c r="G428">
        <f t="shared" si="25"/>
        <v>855.65380471170477</v>
      </c>
      <c r="H428">
        <v>48.6247711335932</v>
      </c>
      <c r="AM428">
        <f t="shared" si="26"/>
        <v>171.36259597561676</v>
      </c>
    </row>
    <row r="429" spans="1:39">
      <c r="A429">
        <v>128100</v>
      </c>
      <c r="B429" s="7">
        <v>844</v>
      </c>
      <c r="C429">
        <v>-4.5737728489942402</v>
      </c>
      <c r="D429">
        <f t="shared" si="24"/>
        <v>-9.1475456979884804</v>
      </c>
      <c r="E429">
        <v>94.791086737084399</v>
      </c>
      <c r="F429">
        <f t="shared" si="27"/>
        <v>0.28155823088279419</v>
      </c>
      <c r="G429">
        <f t="shared" si="25"/>
        <v>853.11978063375955</v>
      </c>
      <c r="H429">
        <v>49.007684889964104</v>
      </c>
      <c r="AM429">
        <f t="shared" si="26"/>
        <v>170.77959793087589</v>
      </c>
    </row>
    <row r="430" spans="1:39">
      <c r="A430">
        <v>128400</v>
      </c>
      <c r="B430" s="7">
        <v>844</v>
      </c>
      <c r="C430">
        <v>-3.4651685479351699</v>
      </c>
      <c r="D430">
        <f t="shared" si="24"/>
        <v>-6.9303370958703399</v>
      </c>
      <c r="E430">
        <v>94.5447461450552</v>
      </c>
      <c r="F430">
        <f t="shared" si="27"/>
        <v>0.246340592029199</v>
      </c>
      <c r="G430">
        <f t="shared" si="25"/>
        <v>850.90271530549683</v>
      </c>
      <c r="H430">
        <v>49.3168699078618</v>
      </c>
      <c r="AM430">
        <f t="shared" si="26"/>
        <v>170.2699022838049</v>
      </c>
    </row>
    <row r="431" spans="1:39">
      <c r="A431">
        <v>128700</v>
      </c>
      <c r="B431" s="7">
        <v>847</v>
      </c>
      <c r="C431">
        <v>-1.3673313011269099</v>
      </c>
      <c r="D431">
        <f t="shared" si="24"/>
        <v>-2.7346626022538199</v>
      </c>
      <c r="E431">
        <v>94.411890852269593</v>
      </c>
      <c r="F431">
        <f t="shared" si="27"/>
        <v>0.13285529278560659</v>
      </c>
      <c r="G431">
        <f t="shared" si="25"/>
        <v>849.70701767042635</v>
      </c>
      <c r="H431">
        <v>49.498904936700598</v>
      </c>
      <c r="AM431">
        <f t="shared" si="26"/>
        <v>169.99516286505545</v>
      </c>
    </row>
    <row r="432" spans="1:39">
      <c r="A432">
        <v>129000</v>
      </c>
      <c r="B432" s="7">
        <v>847</v>
      </c>
      <c r="C432">
        <v>-1.14710651563113</v>
      </c>
      <c r="D432">
        <f t="shared" si="24"/>
        <v>-2.2942130312622599</v>
      </c>
      <c r="E432">
        <v>94.362969753414802</v>
      </c>
      <c r="F432">
        <f t="shared" si="27"/>
        <v>4.8921098854791012E-2</v>
      </c>
      <c r="G432">
        <f t="shared" si="25"/>
        <v>849.26672778073316</v>
      </c>
      <c r="H432">
        <v>49.595981150711602</v>
      </c>
      <c r="AM432">
        <f t="shared" si="26"/>
        <v>169.89402200060343</v>
      </c>
    </row>
    <row r="433" spans="1:39">
      <c r="A433">
        <v>129300</v>
      </c>
      <c r="B433" s="7">
        <v>845</v>
      </c>
      <c r="C433">
        <v>-1.7658952272066299</v>
      </c>
      <c r="D433">
        <f t="shared" si="24"/>
        <v>-3.5317904544132599</v>
      </c>
      <c r="E433">
        <v>94.278272176582107</v>
      </c>
      <c r="F433">
        <f t="shared" si="27"/>
        <v>8.4697576832695631E-2</v>
      </c>
      <c r="G433">
        <f t="shared" si="25"/>
        <v>848.5044495892389</v>
      </c>
      <c r="H433">
        <v>49.710808973351902</v>
      </c>
      <c r="AM433">
        <f t="shared" si="26"/>
        <v>169.71894892981103</v>
      </c>
    </row>
    <row r="434" spans="1:39">
      <c r="A434">
        <v>129600</v>
      </c>
      <c r="B434" s="7">
        <v>850</v>
      </c>
      <c r="C434">
        <v>0.74577481167162596</v>
      </c>
      <c r="D434">
        <f t="shared" si="24"/>
        <v>1.4915496233432519</v>
      </c>
      <c r="E434">
        <v>94.275647247335101</v>
      </c>
      <c r="F434">
        <f t="shared" si="27"/>
        <v>2.6249292470055252E-3</v>
      </c>
      <c r="G434">
        <f t="shared" si="25"/>
        <v>848.4808252260159</v>
      </c>
      <c r="H434">
        <v>49.7436478388979</v>
      </c>
      <c r="AM434">
        <f t="shared" si="26"/>
        <v>169.71352377285558</v>
      </c>
    </row>
    <row r="435" spans="1:39">
      <c r="A435">
        <v>129900</v>
      </c>
      <c r="B435" s="7">
        <v>852</v>
      </c>
      <c r="C435">
        <v>1.14766868813775</v>
      </c>
      <c r="D435">
        <f t="shared" si="24"/>
        <v>2.2953373762755001</v>
      </c>
      <c r="E435">
        <v>94.408562438365394</v>
      </c>
      <c r="F435">
        <f t="shared" si="27"/>
        <v>0.13291519103029259</v>
      </c>
      <c r="G435">
        <f t="shared" si="25"/>
        <v>849.67706194528853</v>
      </c>
      <c r="H435">
        <v>49.668964861787998</v>
      </c>
      <c r="AM435">
        <f t="shared" si="26"/>
        <v>169.98828116414762</v>
      </c>
    </row>
    <row r="436" spans="1:39">
      <c r="A436">
        <v>130200</v>
      </c>
      <c r="B436" s="7">
        <v>848</v>
      </c>
      <c r="C436">
        <v>-1.0742469814290301</v>
      </c>
      <c r="D436">
        <f t="shared" si="24"/>
        <v>-2.1484939628580602</v>
      </c>
      <c r="E436">
        <v>94.457900326694698</v>
      </c>
      <c r="F436">
        <f t="shared" si="27"/>
        <v>4.9337888329304747E-2</v>
      </c>
      <c r="G436">
        <f t="shared" si="25"/>
        <v>850.12110294025229</v>
      </c>
      <c r="H436">
        <v>49.6721040798827</v>
      </c>
      <c r="AM436">
        <f t="shared" si="26"/>
        <v>170.09029692801812</v>
      </c>
    </row>
    <row r="437" spans="1:39">
      <c r="A437">
        <v>130500</v>
      </c>
      <c r="B437" s="7">
        <v>851</v>
      </c>
      <c r="C437">
        <v>0.35328973528803498</v>
      </c>
      <c r="D437">
        <f t="shared" si="24"/>
        <v>0.70657947057606996</v>
      </c>
      <c r="E437">
        <v>94.473970027260506</v>
      </c>
      <c r="F437">
        <f t="shared" si="27"/>
        <v>1.6069700565807921E-2</v>
      </c>
      <c r="G437">
        <f t="shared" si="25"/>
        <v>850.26573024534457</v>
      </c>
      <c r="H437">
        <v>49.696271050126398</v>
      </c>
      <c r="AM437">
        <f t="shared" si="26"/>
        <v>170.12352726056463</v>
      </c>
    </row>
    <row r="438" spans="1:39">
      <c r="A438">
        <v>130800</v>
      </c>
      <c r="B438" s="7">
        <v>862</v>
      </c>
      <c r="C438">
        <v>4.5290498718400301</v>
      </c>
      <c r="D438">
        <f t="shared" si="24"/>
        <v>9.0580997436800601</v>
      </c>
      <c r="E438">
        <v>94.768184253255598</v>
      </c>
      <c r="F438">
        <f t="shared" si="27"/>
        <v>0.29421422599509128</v>
      </c>
      <c r="G438">
        <f t="shared" si="25"/>
        <v>852.91365827930042</v>
      </c>
      <c r="H438">
        <v>49.495161283783197</v>
      </c>
      <c r="AM438">
        <f t="shared" si="26"/>
        <v>170.73219614944273</v>
      </c>
    </row>
    <row r="439" spans="1:39">
      <c r="A439">
        <v>131100</v>
      </c>
      <c r="B439" s="7">
        <v>864</v>
      </c>
      <c r="C439">
        <v>3.4328380869155701</v>
      </c>
      <c r="D439">
        <f t="shared" si="24"/>
        <v>6.8656761738311403</v>
      </c>
      <c r="E439">
        <v>95.234011429050199</v>
      </c>
      <c r="F439">
        <f t="shared" si="27"/>
        <v>0.46582717579460109</v>
      </c>
      <c r="G439">
        <f t="shared" si="25"/>
        <v>857.10610286145175</v>
      </c>
      <c r="H439">
        <v>49.188489763455202</v>
      </c>
      <c r="AM439">
        <f t="shared" si="26"/>
        <v>171.69693243896069</v>
      </c>
    </row>
    <row r="440" spans="1:39">
      <c r="A440">
        <v>131400</v>
      </c>
      <c r="B440" s="7">
        <v>868</v>
      </c>
      <c r="C440">
        <v>3.3835904616472599</v>
      </c>
      <c r="D440">
        <f t="shared" si="24"/>
        <v>6.7671809232945197</v>
      </c>
      <c r="E440">
        <v>95.689352031499695</v>
      </c>
      <c r="F440">
        <f t="shared" si="27"/>
        <v>0.45534060244949615</v>
      </c>
      <c r="G440">
        <f t="shared" si="25"/>
        <v>861.20416828349721</v>
      </c>
      <c r="H440">
        <v>48.923585964631897</v>
      </c>
      <c r="AM440">
        <f t="shared" si="26"/>
        <v>172.64117750907465</v>
      </c>
    </row>
    <row r="441" spans="1:39">
      <c r="A441">
        <v>131700</v>
      </c>
      <c r="B441" s="7">
        <v>867</v>
      </c>
      <c r="C441">
        <v>1.1782591076270801</v>
      </c>
      <c r="D441">
        <f t="shared" si="24"/>
        <v>2.3565182152541602</v>
      </c>
      <c r="E441">
        <v>96.068305499161696</v>
      </c>
      <c r="F441">
        <f t="shared" si="27"/>
        <v>0.37895346766200078</v>
      </c>
      <c r="G441">
        <f t="shared" si="25"/>
        <v>864.6147494924553</v>
      </c>
      <c r="H441">
        <v>48.752137739835803</v>
      </c>
      <c r="AM441">
        <f t="shared" si="26"/>
        <v>173.42794229449228</v>
      </c>
    </row>
    <row r="442" spans="1:39">
      <c r="A442">
        <v>132000</v>
      </c>
      <c r="B442" s="7">
        <v>870</v>
      </c>
      <c r="C442">
        <v>1.3025153945619901</v>
      </c>
      <c r="D442">
        <f t="shared" si="24"/>
        <v>2.6050307891239801</v>
      </c>
      <c r="E442">
        <v>96.373981449242194</v>
      </c>
      <c r="F442">
        <f t="shared" si="27"/>
        <v>0.30567595008049864</v>
      </c>
      <c r="G442">
        <f t="shared" si="25"/>
        <v>867.36583304317969</v>
      </c>
      <c r="H442">
        <v>48.6554015212512</v>
      </c>
      <c r="AM442">
        <f t="shared" si="26"/>
        <v>174.06318387649566</v>
      </c>
    </row>
    <row r="443" spans="1:39">
      <c r="A443">
        <v>132300</v>
      </c>
      <c r="B443" s="7">
        <v>870</v>
      </c>
      <c r="C443">
        <v>0.11014411301393499</v>
      </c>
      <c r="D443">
        <f t="shared" si="24"/>
        <v>0.22028822602786999</v>
      </c>
      <c r="E443">
        <v>96.638944061870802</v>
      </c>
      <c r="F443">
        <f t="shared" si="27"/>
        <v>0.26496261262860799</v>
      </c>
      <c r="G443">
        <f t="shared" si="25"/>
        <v>869.75049655683722</v>
      </c>
      <c r="H443">
        <v>48.603674421219502</v>
      </c>
      <c r="AM443">
        <f t="shared" si="26"/>
        <v>174.61425906410733</v>
      </c>
    </row>
    <row r="444" spans="1:39">
      <c r="A444">
        <v>132600</v>
      </c>
      <c r="B444" s="7">
        <v>861</v>
      </c>
      <c r="C444">
        <v>-4.35390393918955</v>
      </c>
      <c r="D444">
        <f t="shared" si="24"/>
        <v>-8.7078078783791</v>
      </c>
      <c r="E444">
        <v>96.630997503061593</v>
      </c>
      <c r="F444">
        <f t="shared" si="27"/>
        <v>7.9465588092091366E-3</v>
      </c>
      <c r="G444">
        <f t="shared" si="25"/>
        <v>869.67897752755437</v>
      </c>
      <c r="H444">
        <v>48.780337731076401</v>
      </c>
      <c r="AM444">
        <f t="shared" si="26"/>
        <v>174.59772565983397</v>
      </c>
    </row>
    <row r="445" spans="1:39">
      <c r="A445">
        <v>132900</v>
      </c>
      <c r="B445" s="7">
        <v>860</v>
      </c>
      <c r="C445">
        <v>-3.8684478085328098</v>
      </c>
      <c r="D445">
        <f t="shared" si="24"/>
        <v>-7.7368956170656196</v>
      </c>
      <c r="E445">
        <v>96.411988611876794</v>
      </c>
      <c r="F445">
        <f t="shared" si="27"/>
        <v>0.21900889118479938</v>
      </c>
      <c r="G445">
        <f t="shared" si="25"/>
        <v>867.70789750689119</v>
      </c>
      <c r="H445">
        <v>49.098358259293299</v>
      </c>
      <c r="AM445">
        <f t="shared" si="26"/>
        <v>174.14220679987136</v>
      </c>
    </row>
    <row r="446" spans="1:39">
      <c r="A446">
        <v>133200</v>
      </c>
      <c r="B446" s="7">
        <v>855</v>
      </c>
      <c r="C446">
        <v>-5.0122860087297099</v>
      </c>
      <c r="D446">
        <f t="shared" si="24"/>
        <v>-10.02457201745942</v>
      </c>
      <c r="E446">
        <v>96.110663598948904</v>
      </c>
      <c r="F446">
        <f t="shared" si="27"/>
        <v>0.30132501292789016</v>
      </c>
      <c r="G446">
        <f t="shared" si="25"/>
        <v>864.99597239054015</v>
      </c>
      <c r="H446">
        <v>49.4461940743941</v>
      </c>
      <c r="AM446">
        <f t="shared" si="26"/>
        <v>173.51593631426502</v>
      </c>
    </row>
    <row r="447" spans="1:39">
      <c r="A447">
        <v>133500</v>
      </c>
      <c r="B447" s="7">
        <v>853</v>
      </c>
      <c r="C447">
        <v>-4.3327165381147896</v>
      </c>
      <c r="D447">
        <f t="shared" si="24"/>
        <v>-8.6654330762295793</v>
      </c>
      <c r="E447">
        <v>95.737443706883298</v>
      </c>
      <c r="F447">
        <f t="shared" si="27"/>
        <v>0.37321989206560602</v>
      </c>
      <c r="G447">
        <f t="shared" si="25"/>
        <v>861.63699336194964</v>
      </c>
      <c r="H447">
        <v>49.8071882869951</v>
      </c>
      <c r="AM447">
        <f t="shared" si="26"/>
        <v>172.74097657645765</v>
      </c>
    </row>
    <row r="448" spans="1:39">
      <c r="A448">
        <v>133800</v>
      </c>
      <c r="B448" s="7">
        <v>849</v>
      </c>
      <c r="C448">
        <v>-4.510193373761</v>
      </c>
      <c r="D448">
        <f t="shared" si="24"/>
        <v>-9.0203867475220001</v>
      </c>
      <c r="E448">
        <v>95.332481844659</v>
      </c>
      <c r="F448">
        <f t="shared" si="27"/>
        <v>0.40496186222429742</v>
      </c>
      <c r="G448">
        <f t="shared" si="25"/>
        <v>857.99233660193102</v>
      </c>
      <c r="H448">
        <v>50.150957511641302</v>
      </c>
      <c r="AM448">
        <f t="shared" si="26"/>
        <v>171.90102890832028</v>
      </c>
    </row>
    <row r="449" spans="1:39">
      <c r="A449">
        <v>134100</v>
      </c>
      <c r="B449" s="7">
        <v>852</v>
      </c>
      <c r="C449">
        <v>-1.5838760018251601</v>
      </c>
      <c r="D449">
        <f t="shared" si="24"/>
        <v>-3.1677520036503202</v>
      </c>
      <c r="E449">
        <v>95.015517026126901</v>
      </c>
      <c r="F449">
        <f t="shared" si="27"/>
        <v>0.31696481853209946</v>
      </c>
      <c r="G449">
        <f t="shared" si="25"/>
        <v>855.13965323514208</v>
      </c>
      <c r="H449">
        <v>50.379742159462303</v>
      </c>
      <c r="AM449">
        <f t="shared" si="26"/>
        <v>171.24426863905023</v>
      </c>
    </row>
    <row r="450" spans="1:39">
      <c r="A450">
        <v>134400</v>
      </c>
      <c r="B450" s="7">
        <v>854</v>
      </c>
      <c r="C450">
        <v>8.3750359664548999E-3</v>
      </c>
      <c r="D450">
        <f t="shared" si="24"/>
        <v>1.67500719329098E-2</v>
      </c>
      <c r="E450">
        <v>94.883921368569105</v>
      </c>
      <c r="F450">
        <f t="shared" si="27"/>
        <v>0.13159565755779568</v>
      </c>
      <c r="G450">
        <f t="shared" si="25"/>
        <v>853.95529231712192</v>
      </c>
      <c r="H450">
        <v>50.436645255089999</v>
      </c>
      <c r="AM450">
        <f t="shared" si="26"/>
        <v>170.97177125939669</v>
      </c>
    </row>
    <row r="451" spans="1:39">
      <c r="A451">
        <v>134700</v>
      </c>
      <c r="B451" s="7">
        <v>865</v>
      </c>
      <c r="C451">
        <v>4.7164694554492899</v>
      </c>
      <c r="D451">
        <f t="shared" ref="D451:D514" si="28">$K$3*C451</f>
        <v>9.4329389108985797</v>
      </c>
      <c r="E451">
        <v>95.059844144802497</v>
      </c>
      <c r="F451">
        <f t="shared" si="27"/>
        <v>0.17592277623339214</v>
      </c>
      <c r="G451">
        <f t="shared" ref="G451:G514" si="29">$J$3*E451</f>
        <v>855.53859730322245</v>
      </c>
      <c r="H451">
        <v>50.240283062112098</v>
      </c>
      <c r="AM451">
        <f t="shared" ref="AM451:AM514" si="30">$AF$26*E451^2+$AG$26*E451+$AH$26</f>
        <v>171.33608036764397</v>
      </c>
    </row>
    <row r="452" spans="1:39">
      <c r="A452">
        <v>135000</v>
      </c>
      <c r="B452" s="7">
        <v>874</v>
      </c>
      <c r="C452">
        <v>6.8105312010244399</v>
      </c>
      <c r="D452">
        <f t="shared" si="28"/>
        <v>13.62106240204888</v>
      </c>
      <c r="E452">
        <v>95.5944606230902</v>
      </c>
      <c r="F452">
        <f t="shared" ref="F452:F515" si="31">ABS(E452-E451)</f>
        <v>0.53461647828770253</v>
      </c>
      <c r="G452">
        <f t="shared" si="29"/>
        <v>860.35014560781178</v>
      </c>
      <c r="H452">
        <v>49.786283270605502</v>
      </c>
      <c r="AM452">
        <f t="shared" si="30"/>
        <v>172.44430007115918</v>
      </c>
    </row>
    <row r="453" spans="1:39">
      <c r="A453">
        <v>135300</v>
      </c>
      <c r="B453" s="7">
        <v>872</v>
      </c>
      <c r="C453">
        <v>3.4367371096816401</v>
      </c>
      <c r="D453">
        <f t="shared" si="28"/>
        <v>6.8734742193632803</v>
      </c>
      <c r="E453">
        <v>96.121976918563803</v>
      </c>
      <c r="F453">
        <f t="shared" si="31"/>
        <v>0.52751629547360324</v>
      </c>
      <c r="G453">
        <f t="shared" si="29"/>
        <v>865.09779226707428</v>
      </c>
      <c r="H453">
        <v>49.396768273816797</v>
      </c>
      <c r="AM453">
        <f t="shared" si="30"/>
        <v>173.5394401940963</v>
      </c>
    </row>
    <row r="454" spans="1:39">
      <c r="A454">
        <v>135600</v>
      </c>
      <c r="B454" s="7">
        <v>844</v>
      </c>
      <c r="C454">
        <v>-9.5286663830321192</v>
      </c>
      <c r="D454">
        <f t="shared" si="28"/>
        <v>-19.057332766064238</v>
      </c>
      <c r="E454">
        <v>95.892206057911594</v>
      </c>
      <c r="F454">
        <f t="shared" si="31"/>
        <v>0.22977086065220931</v>
      </c>
      <c r="G454">
        <f t="shared" si="29"/>
        <v>863.02985452120436</v>
      </c>
      <c r="H454">
        <v>49.667612274144602</v>
      </c>
      <c r="AM454">
        <f t="shared" si="30"/>
        <v>173.0622287172819</v>
      </c>
    </row>
    <row r="455" spans="1:39">
      <c r="A455">
        <v>135900</v>
      </c>
      <c r="B455" s="7">
        <v>839</v>
      </c>
      <c r="C455">
        <v>-8.3259912711324109</v>
      </c>
      <c r="D455">
        <f t="shared" si="28"/>
        <v>-16.651982542264822</v>
      </c>
      <c r="E455">
        <v>95.069351453816097</v>
      </c>
      <c r="F455">
        <f t="shared" si="31"/>
        <v>0.82285460409549671</v>
      </c>
      <c r="G455">
        <f t="shared" si="29"/>
        <v>855.6241630843449</v>
      </c>
      <c r="H455">
        <v>50.357090913436103</v>
      </c>
      <c r="AM455">
        <f t="shared" si="30"/>
        <v>171.35577370323904</v>
      </c>
    </row>
    <row r="456" spans="1:39">
      <c r="A456">
        <v>136200</v>
      </c>
      <c r="B456" s="7">
        <v>847</v>
      </c>
      <c r="C456">
        <v>-1.8743468836155901</v>
      </c>
      <c r="D456">
        <f t="shared" si="28"/>
        <v>-3.7486937672311802</v>
      </c>
      <c r="E456">
        <v>94.524528459423493</v>
      </c>
      <c r="F456">
        <f t="shared" si="31"/>
        <v>0.54482299439260373</v>
      </c>
      <c r="G456">
        <f t="shared" si="29"/>
        <v>850.72075613481138</v>
      </c>
      <c r="H456">
        <v>50.735649041108097</v>
      </c>
      <c r="AM456">
        <f t="shared" si="30"/>
        <v>170.22808626069551</v>
      </c>
    </row>
    <row r="457" spans="1:39">
      <c r="A457">
        <v>136500</v>
      </c>
      <c r="B457" s="7">
        <v>822</v>
      </c>
      <c r="C457">
        <v>-10.9460045802834</v>
      </c>
      <c r="D457">
        <f t="shared" si="28"/>
        <v>-21.892009160566801</v>
      </c>
      <c r="E457">
        <v>93.762884515447098</v>
      </c>
      <c r="F457">
        <f t="shared" si="31"/>
        <v>0.76164394397639512</v>
      </c>
      <c r="G457">
        <f t="shared" si="29"/>
        <v>843.86596063902391</v>
      </c>
      <c r="H457">
        <v>51.2573993945647</v>
      </c>
      <c r="AM457">
        <f t="shared" si="30"/>
        <v>168.65452776002329</v>
      </c>
    </row>
    <row r="458" spans="1:39">
      <c r="A458">
        <v>136800</v>
      </c>
      <c r="B458" s="7">
        <v>843</v>
      </c>
      <c r="C458">
        <v>2.2488229092368099</v>
      </c>
      <c r="D458">
        <f t="shared" si="28"/>
        <v>4.4976458184736199</v>
      </c>
      <c r="E458">
        <v>93.163877220713601</v>
      </c>
      <c r="F458">
        <f t="shared" si="31"/>
        <v>0.59900729473349656</v>
      </c>
      <c r="G458">
        <f t="shared" si="29"/>
        <v>838.47489498642244</v>
      </c>
      <c r="H458">
        <v>51.559026017765298</v>
      </c>
      <c r="AM458">
        <f t="shared" si="30"/>
        <v>167.41936059598967</v>
      </c>
    </row>
    <row r="459" spans="1:39">
      <c r="A459">
        <v>137100</v>
      </c>
      <c r="B459" s="7">
        <v>842</v>
      </c>
      <c r="C459">
        <v>1.88609419564212</v>
      </c>
      <c r="D459">
        <f t="shared" si="28"/>
        <v>3.77218839128424</v>
      </c>
      <c r="E459">
        <v>93.133473832053298</v>
      </c>
      <c r="F459">
        <f t="shared" si="31"/>
        <v>3.0403388660303676E-2</v>
      </c>
      <c r="G459">
        <f t="shared" si="29"/>
        <v>838.20126448847964</v>
      </c>
      <c r="H459">
        <v>51.3992781010827</v>
      </c>
      <c r="AM459">
        <f t="shared" si="30"/>
        <v>167.35672405526265</v>
      </c>
    </row>
    <row r="460" spans="1:39">
      <c r="A460">
        <v>137400</v>
      </c>
      <c r="B460" s="7">
        <v>842</v>
      </c>
      <c r="C460">
        <v>1.97149791647487</v>
      </c>
      <c r="D460">
        <f t="shared" si="28"/>
        <v>3.9429958329497401</v>
      </c>
      <c r="E460">
        <v>93.114492264239502</v>
      </c>
      <c r="F460">
        <f t="shared" si="31"/>
        <v>1.8981567813796119E-2</v>
      </c>
      <c r="G460">
        <f t="shared" si="29"/>
        <v>838.03043037815553</v>
      </c>
      <c r="H460">
        <v>51.249150601310603</v>
      </c>
      <c r="AM460">
        <f t="shared" si="30"/>
        <v>167.31762129568909</v>
      </c>
    </row>
    <row r="461" spans="1:39">
      <c r="A461">
        <v>137700</v>
      </c>
      <c r="B461" s="7">
        <v>848</v>
      </c>
      <c r="C461">
        <v>4.3750182298727696</v>
      </c>
      <c r="D461">
        <f t="shared" si="28"/>
        <v>8.7500364597455391</v>
      </c>
      <c r="E461">
        <v>93.247005634916704</v>
      </c>
      <c r="F461">
        <f t="shared" si="31"/>
        <v>0.13251337067720215</v>
      </c>
      <c r="G461">
        <f t="shared" si="29"/>
        <v>839.22305071425035</v>
      </c>
      <c r="H461">
        <v>50.995889786318003</v>
      </c>
      <c r="AM461">
        <f t="shared" si="30"/>
        <v>167.59064793195992</v>
      </c>
    </row>
    <row r="462" spans="1:39">
      <c r="A462">
        <v>138000</v>
      </c>
      <c r="B462" s="7">
        <v>848</v>
      </c>
      <c r="C462">
        <v>3.3302920546814399</v>
      </c>
      <c r="D462">
        <f t="shared" si="28"/>
        <v>6.6605841093628797</v>
      </c>
      <c r="E462">
        <v>93.479175327193104</v>
      </c>
      <c r="F462">
        <f t="shared" si="31"/>
        <v>0.2321696922764005</v>
      </c>
      <c r="G462">
        <f t="shared" si="29"/>
        <v>841.312577944738</v>
      </c>
      <c r="H462">
        <v>50.699176562722897</v>
      </c>
      <c r="AM462">
        <f t="shared" si="30"/>
        <v>168.06925112164845</v>
      </c>
    </row>
    <row r="463" spans="1:39">
      <c r="A463">
        <v>138300</v>
      </c>
      <c r="B463" s="7">
        <v>843</v>
      </c>
      <c r="C463">
        <v>0.47509788849247803</v>
      </c>
      <c r="D463">
        <f t="shared" si="28"/>
        <v>0.95019577698495605</v>
      </c>
      <c r="E463">
        <v>93.558123572130995</v>
      </c>
      <c r="F463">
        <f t="shared" si="31"/>
        <v>7.8948244937890877E-2</v>
      </c>
      <c r="G463">
        <f t="shared" si="29"/>
        <v>842.02311214917893</v>
      </c>
      <c r="H463">
        <v>50.559056380234601</v>
      </c>
      <c r="AM463">
        <f t="shared" si="30"/>
        <v>168.23206978511055</v>
      </c>
    </row>
    <row r="464" spans="1:39">
      <c r="A464">
        <v>138600</v>
      </c>
      <c r="B464" s="7">
        <v>845</v>
      </c>
      <c r="C464">
        <v>1.42157812624063</v>
      </c>
      <c r="D464">
        <f t="shared" si="28"/>
        <v>2.8431562524812599</v>
      </c>
      <c r="E464">
        <v>93.569984266779997</v>
      </c>
      <c r="F464">
        <f t="shared" si="31"/>
        <v>1.1860694649001857E-2</v>
      </c>
      <c r="G464">
        <f t="shared" si="29"/>
        <v>842.12985840101999</v>
      </c>
      <c r="H464">
        <v>50.4827959801475</v>
      </c>
      <c r="AM464">
        <f t="shared" si="30"/>
        <v>168.25653380107073</v>
      </c>
    </row>
    <row r="465" spans="1:39">
      <c r="A465">
        <v>138900</v>
      </c>
      <c r="B465" s="7">
        <v>850</v>
      </c>
      <c r="C465">
        <v>3.1991659083281698</v>
      </c>
      <c r="D465">
        <f t="shared" si="28"/>
        <v>6.3983318166563397</v>
      </c>
      <c r="E465">
        <v>93.730493675331104</v>
      </c>
      <c r="F465">
        <f t="shared" si="31"/>
        <v>0.16050940855110696</v>
      </c>
      <c r="G465">
        <f t="shared" si="29"/>
        <v>843.57444307797994</v>
      </c>
      <c r="H465">
        <v>50.298348693988103</v>
      </c>
      <c r="AM465">
        <f t="shared" si="30"/>
        <v>168.58768341053579</v>
      </c>
    </row>
    <row r="466" spans="1:39">
      <c r="A466">
        <v>139200</v>
      </c>
      <c r="B466" s="7">
        <v>851</v>
      </c>
      <c r="C466">
        <v>2.6069101262992702</v>
      </c>
      <c r="D466">
        <f t="shared" si="28"/>
        <v>5.2138202525985404</v>
      </c>
      <c r="E466">
        <v>93.973215720271597</v>
      </c>
      <c r="F466">
        <f t="shared" si="31"/>
        <v>0.24272204494049276</v>
      </c>
      <c r="G466">
        <f t="shared" si="29"/>
        <v>845.75894148244436</v>
      </c>
      <c r="H466">
        <v>50.0742461341572</v>
      </c>
      <c r="AM466">
        <f t="shared" si="30"/>
        <v>169.08873349489437</v>
      </c>
    </row>
    <row r="467" spans="1:39">
      <c r="A467">
        <v>139500</v>
      </c>
      <c r="B467" s="7">
        <v>855</v>
      </c>
      <c r="C467">
        <v>3.3259799379691999</v>
      </c>
      <c r="D467">
        <f t="shared" si="28"/>
        <v>6.6519598759383998</v>
      </c>
      <c r="E467">
        <v>94.257829835322596</v>
      </c>
      <c r="F467">
        <f t="shared" si="31"/>
        <v>0.28461411505099932</v>
      </c>
      <c r="G467">
        <f t="shared" si="29"/>
        <v>848.32046851790335</v>
      </c>
      <c r="H467">
        <v>49.841653465339398</v>
      </c>
      <c r="AM467">
        <f t="shared" si="30"/>
        <v>169.67670012864116</v>
      </c>
    </row>
    <row r="468" spans="1:39">
      <c r="A468">
        <v>139800</v>
      </c>
      <c r="B468" s="7">
        <v>868</v>
      </c>
      <c r="C468">
        <v>7.3165907867768798</v>
      </c>
      <c r="D468">
        <f t="shared" si="28"/>
        <v>14.63318157355376</v>
      </c>
      <c r="E468">
        <v>94.815383773131302</v>
      </c>
      <c r="F468">
        <f t="shared" si="31"/>
        <v>0.55755393780870577</v>
      </c>
      <c r="G468">
        <f t="shared" si="29"/>
        <v>853.33845395818173</v>
      </c>
      <c r="H468">
        <v>49.416872765840601</v>
      </c>
      <c r="AM468">
        <f t="shared" si="30"/>
        <v>170.82988940194727</v>
      </c>
    </row>
    <row r="469" spans="1:39">
      <c r="A469">
        <v>140100</v>
      </c>
      <c r="B469" s="7">
        <v>894</v>
      </c>
      <c r="C469">
        <v>14.9381701923342</v>
      </c>
      <c r="D469">
        <f t="shared" si="28"/>
        <v>29.876340384668399</v>
      </c>
      <c r="E469">
        <v>96.010423332506093</v>
      </c>
      <c r="F469">
        <f t="shared" si="31"/>
        <v>1.1950395593747913</v>
      </c>
      <c r="G469">
        <f t="shared" si="29"/>
        <v>864.09380999255484</v>
      </c>
      <c r="H469">
        <v>48.529516585350301</v>
      </c>
      <c r="AM469">
        <f t="shared" si="30"/>
        <v>173.30771580174897</v>
      </c>
    </row>
    <row r="470" spans="1:39">
      <c r="A470">
        <v>140400</v>
      </c>
      <c r="B470" s="7">
        <v>966</v>
      </c>
      <c r="C470">
        <v>38.154159200975798</v>
      </c>
      <c r="D470">
        <f t="shared" si="28"/>
        <v>76.308318401951595</v>
      </c>
      <c r="E470">
        <v>98.850818529331207</v>
      </c>
      <c r="F470">
        <f t="shared" si="31"/>
        <v>2.8403951968251135</v>
      </c>
      <c r="G470">
        <f t="shared" si="29"/>
        <v>889.65736676398092</v>
      </c>
      <c r="H470">
        <v>46.3906703035154</v>
      </c>
      <c r="AM470">
        <f t="shared" si="30"/>
        <v>179.2305868422213</v>
      </c>
    </row>
    <row r="471" spans="1:39">
      <c r="A471">
        <v>140700</v>
      </c>
      <c r="B471" s="7">
        <v>999</v>
      </c>
      <c r="C471">
        <v>36.364365554647101</v>
      </c>
      <c r="D471">
        <f t="shared" si="28"/>
        <v>72.728731109294202</v>
      </c>
      <c r="E471">
        <v>102.915008336368</v>
      </c>
      <c r="F471">
        <f t="shared" si="31"/>
        <v>4.0641898070367972</v>
      </c>
      <c r="G471">
        <f t="shared" si="29"/>
        <v>926.23507502731206</v>
      </c>
      <c r="H471">
        <v>43.475560089649299</v>
      </c>
      <c r="AM471">
        <f t="shared" si="30"/>
        <v>187.78741385520783</v>
      </c>
    </row>
    <row r="472" spans="1:39">
      <c r="A472">
        <v>141000</v>
      </c>
      <c r="B472" s="7">
        <v>1002</v>
      </c>
      <c r="C472">
        <v>21.8430086137557</v>
      </c>
      <c r="D472">
        <f t="shared" si="28"/>
        <v>43.6860172275114</v>
      </c>
      <c r="E472">
        <v>106.475108429843</v>
      </c>
      <c r="F472">
        <f t="shared" si="31"/>
        <v>3.5601000934750004</v>
      </c>
      <c r="G472">
        <f t="shared" si="29"/>
        <v>958.27597586858701</v>
      </c>
      <c r="H472">
        <v>41.234191902329798</v>
      </c>
      <c r="AM472">
        <f t="shared" si="30"/>
        <v>195.36230008871951</v>
      </c>
    </row>
    <row r="473" spans="1:39">
      <c r="A473">
        <v>141300</v>
      </c>
      <c r="B473" s="7">
        <v>1008</v>
      </c>
      <c r="C473">
        <v>12.6752050949804</v>
      </c>
      <c r="D473">
        <f t="shared" si="28"/>
        <v>25.350410189960801</v>
      </c>
      <c r="E473">
        <v>109.178758264325</v>
      </c>
      <c r="F473">
        <f t="shared" si="31"/>
        <v>2.7036498344819933</v>
      </c>
      <c r="G473">
        <f t="shared" si="29"/>
        <v>982.60882437892496</v>
      </c>
      <c r="H473">
        <v>39.908686857609503</v>
      </c>
      <c r="AM473">
        <f t="shared" si="30"/>
        <v>201.16442839698357</v>
      </c>
    </row>
    <row r="474" spans="1:39">
      <c r="A474">
        <v>141600</v>
      </c>
      <c r="B474" s="7">
        <v>994</v>
      </c>
      <c r="C474">
        <v>-2.2489884722083402</v>
      </c>
      <c r="D474">
        <f t="shared" si="28"/>
        <v>-4.4979769444166804</v>
      </c>
      <c r="E474">
        <v>110.939605221517</v>
      </c>
      <c r="F474">
        <f t="shared" si="31"/>
        <v>1.7608469571920011</v>
      </c>
      <c r="G474">
        <f t="shared" si="29"/>
        <v>998.456446993653</v>
      </c>
      <c r="H474">
        <v>39.538223936992203</v>
      </c>
      <c r="AM474">
        <f t="shared" si="30"/>
        <v>204.96625853816968</v>
      </c>
    </row>
    <row r="475" spans="1:39">
      <c r="A475">
        <v>141900</v>
      </c>
      <c r="B475" s="7">
        <v>1023</v>
      </c>
      <c r="C475">
        <v>5.5081720589279897</v>
      </c>
      <c r="D475">
        <f t="shared" si="28"/>
        <v>11.016344117855979</v>
      </c>
      <c r="E475">
        <v>112.43759201295499</v>
      </c>
      <c r="F475">
        <f t="shared" si="31"/>
        <v>1.4979867914379952</v>
      </c>
      <c r="G475">
        <f t="shared" si="29"/>
        <v>1011.9383281165949</v>
      </c>
      <c r="H475">
        <v>39.393695906949901</v>
      </c>
      <c r="AM475">
        <f t="shared" si="30"/>
        <v>208.21482586815048</v>
      </c>
    </row>
    <row r="476" spans="1:39">
      <c r="A476">
        <v>142200</v>
      </c>
      <c r="B476" s="7">
        <v>977</v>
      </c>
      <c r="C476">
        <v>-20.597826697200901</v>
      </c>
      <c r="D476">
        <f t="shared" si="28"/>
        <v>-41.195653394401802</v>
      </c>
      <c r="E476">
        <v>113.12815686979</v>
      </c>
      <c r="F476">
        <f t="shared" si="31"/>
        <v>0.69056485683501023</v>
      </c>
      <c r="G476">
        <f t="shared" si="29"/>
        <v>1018.1534118281101</v>
      </c>
      <c r="H476">
        <v>40.0399387145468</v>
      </c>
      <c r="AM476">
        <f t="shared" si="30"/>
        <v>209.71681998417984</v>
      </c>
    </row>
    <row r="477" spans="1:39">
      <c r="A477">
        <v>142500</v>
      </c>
      <c r="B477" s="7">
        <v>962</v>
      </c>
      <c r="C477">
        <v>-25.1496042045469</v>
      </c>
      <c r="D477">
        <f t="shared" si="28"/>
        <v>-50.299208409093801</v>
      </c>
      <c r="E477">
        <v>112.472902204842</v>
      </c>
      <c r="F477">
        <f t="shared" si="31"/>
        <v>0.65525466494800355</v>
      </c>
      <c r="G477">
        <f t="shared" si="29"/>
        <v>1012.2561198435781</v>
      </c>
      <c r="H477">
        <v>41.824371853342001</v>
      </c>
      <c r="AM477">
        <f t="shared" si="30"/>
        <v>208.29155866655094</v>
      </c>
    </row>
    <row r="478" spans="1:39">
      <c r="A478">
        <v>142800</v>
      </c>
      <c r="B478" s="7">
        <v>796</v>
      </c>
      <c r="C478">
        <v>-87.554894056517895</v>
      </c>
      <c r="D478">
        <f t="shared" si="28"/>
        <v>-175.10978811303579</v>
      </c>
      <c r="E478">
        <v>108.398917599743</v>
      </c>
      <c r="F478">
        <f t="shared" si="31"/>
        <v>4.0739846050989996</v>
      </c>
      <c r="G478">
        <f t="shared" si="29"/>
        <v>975.59025839768697</v>
      </c>
      <c r="H478">
        <v>46.412761606219</v>
      </c>
      <c r="AM478">
        <f t="shared" si="30"/>
        <v>199.48647521489937</v>
      </c>
    </row>
    <row r="479" spans="1:39">
      <c r="A479">
        <v>143100</v>
      </c>
      <c r="B479" s="7">
        <v>307</v>
      </c>
      <c r="C479">
        <v>-81.054183366355602</v>
      </c>
      <c r="D479">
        <f t="shared" si="28"/>
        <v>-162.1083667327112</v>
      </c>
      <c r="E479">
        <v>56.567776543442903</v>
      </c>
      <c r="F479">
        <f t="shared" si="31"/>
        <v>51.831141056300098</v>
      </c>
      <c r="G479">
        <f t="shared" si="29"/>
        <v>509.10998889098613</v>
      </c>
      <c r="H479">
        <v>52.971159680292303</v>
      </c>
      <c r="AM479">
        <f t="shared" si="30"/>
        <v>95.938128436409755</v>
      </c>
    </row>
    <row r="480" spans="1:39">
      <c r="A480">
        <v>143400</v>
      </c>
      <c r="B480" s="7">
        <v>108</v>
      </c>
      <c r="C480">
        <v>-68.645106612233803</v>
      </c>
      <c r="D480">
        <f t="shared" si="28"/>
        <v>-137.29021322446761</v>
      </c>
      <c r="E480">
        <v>27.601672810773302</v>
      </c>
      <c r="F480">
        <f t="shared" si="31"/>
        <v>28.966103732669602</v>
      </c>
      <c r="G480">
        <f t="shared" si="29"/>
        <v>248.41505529695971</v>
      </c>
      <c r="H480">
        <v>58.650271591216701</v>
      </c>
      <c r="AM480">
        <f t="shared" si="30"/>
        <v>44.913992847528085</v>
      </c>
    </row>
    <row r="481" spans="1:39">
      <c r="A481">
        <v>143700</v>
      </c>
      <c r="B481" s="7">
        <v>106</v>
      </c>
      <c r="C481">
        <v>-30.015353890017298</v>
      </c>
      <c r="D481">
        <f t="shared" si="28"/>
        <v>-60.030707780034597</v>
      </c>
      <c r="E481">
        <v>18.447743211951501</v>
      </c>
      <c r="F481">
        <f t="shared" si="31"/>
        <v>9.1539295988218008</v>
      </c>
      <c r="G481">
        <f t="shared" si="29"/>
        <v>166.0296889075635</v>
      </c>
      <c r="H481">
        <v>62.280817314357897</v>
      </c>
      <c r="AM481">
        <f t="shared" si="30"/>
        <v>29.809728934284678</v>
      </c>
    </row>
    <row r="482" spans="1:39">
      <c r="A482">
        <v>144000</v>
      </c>
      <c r="B482" s="7">
        <v>106</v>
      </c>
      <c r="C482">
        <v>-6.6605931362247004</v>
      </c>
      <c r="D482">
        <f t="shared" si="28"/>
        <v>-13.321186272449401</v>
      </c>
      <c r="E482" s="17">
        <v>13.257863768714</v>
      </c>
      <c r="F482">
        <f t="shared" si="31"/>
        <v>5.1898794432375013</v>
      </c>
      <c r="G482">
        <f t="shared" si="29"/>
        <v>119.320773918426</v>
      </c>
      <c r="H482">
        <v>63.609144260289597</v>
      </c>
      <c r="AM482">
        <f t="shared" si="30"/>
        <v>21.463975073414662</v>
      </c>
    </row>
    <row r="483" spans="1:39">
      <c r="A483">
        <v>144300</v>
      </c>
      <c r="B483" s="7">
        <v>106</v>
      </c>
      <c r="C483">
        <v>6.4980100784049997</v>
      </c>
      <c r="D483">
        <f t="shared" si="28"/>
        <v>12.996020156809999</v>
      </c>
      <c r="E483" s="17">
        <v>10.333751814933599</v>
      </c>
      <c r="F483">
        <f t="shared" si="31"/>
        <v>2.9241119537804003</v>
      </c>
      <c r="G483">
        <f t="shared" si="29"/>
        <v>93.0037663344024</v>
      </c>
      <c r="H483">
        <v>63.563494971573398</v>
      </c>
      <c r="AM483">
        <f t="shared" si="30"/>
        <v>16.831148919060944</v>
      </c>
    </row>
    <row r="484" spans="1:39">
      <c r="A484">
        <v>144600</v>
      </c>
      <c r="B484" s="7">
        <v>105</v>
      </c>
      <c r="C484">
        <v>12.8915032732785</v>
      </c>
      <c r="D484">
        <f t="shared" si="28"/>
        <v>25.783006546557001</v>
      </c>
      <c r="E484" s="17">
        <v>8.8018704972328301</v>
      </c>
      <c r="F484">
        <f t="shared" si="31"/>
        <v>1.5318813177007691</v>
      </c>
      <c r="G484">
        <f t="shared" si="29"/>
        <v>79.216834475095467</v>
      </c>
      <c r="H484">
        <v>62.783865060016304</v>
      </c>
      <c r="AM484">
        <f t="shared" si="30"/>
        <v>14.424070494197551</v>
      </c>
    </row>
    <row r="485" spans="1:39">
      <c r="A485">
        <v>144900</v>
      </c>
      <c r="B485" s="7">
        <v>105</v>
      </c>
      <c r="C485">
        <v>15.981731477206999</v>
      </c>
      <c r="D485">
        <f t="shared" si="28"/>
        <v>31.963462954413998</v>
      </c>
      <c r="E485" s="17">
        <v>8.1151537304172603</v>
      </c>
      <c r="F485">
        <f t="shared" si="31"/>
        <v>0.68671676681556981</v>
      </c>
      <c r="G485">
        <f t="shared" si="29"/>
        <v>73.036383573755344</v>
      </c>
      <c r="H485">
        <v>61.647303968013098</v>
      </c>
      <c r="AM485">
        <f t="shared" si="30"/>
        <v>13.349473093150458</v>
      </c>
    </row>
    <row r="486" spans="1:39">
      <c r="A486">
        <v>145200</v>
      </c>
      <c r="B486" s="7">
        <v>105</v>
      </c>
      <c r="C486">
        <v>16.745546493838798</v>
      </c>
      <c r="D486">
        <f t="shared" si="28"/>
        <v>33.491092987677597</v>
      </c>
      <c r="E486" s="17">
        <v>7.94541606798877</v>
      </c>
      <c r="F486">
        <f t="shared" si="31"/>
        <v>0.16973766242849031</v>
      </c>
      <c r="G486">
        <f t="shared" si="29"/>
        <v>71.508744611898933</v>
      </c>
      <c r="H486">
        <v>60.3692115212435</v>
      </c>
      <c r="AM486">
        <f t="shared" si="30"/>
        <v>13.084287052119841</v>
      </c>
    </row>
    <row r="487" spans="1:39">
      <c r="A487">
        <v>145500</v>
      </c>
      <c r="B487" s="7">
        <v>105</v>
      </c>
      <c r="C487">
        <v>16.209002090975901</v>
      </c>
      <c r="D487">
        <f t="shared" si="28"/>
        <v>32.418004181951801</v>
      </c>
      <c r="E487" s="17">
        <v>8.0646467206560999</v>
      </c>
      <c r="F487">
        <f t="shared" si="31"/>
        <v>0.11923065266732991</v>
      </c>
      <c r="G487">
        <f t="shared" si="29"/>
        <v>72.581820485904899</v>
      </c>
      <c r="H487">
        <v>59.087074920498203</v>
      </c>
      <c r="AM487">
        <f t="shared" si="30"/>
        <v>13.270546925261822</v>
      </c>
    </row>
    <row r="488" spans="1:39">
      <c r="A488">
        <v>145800</v>
      </c>
      <c r="B488" s="7">
        <v>105</v>
      </c>
      <c r="C488">
        <v>14.9986449020503</v>
      </c>
      <c r="D488">
        <f t="shared" si="28"/>
        <v>29.9972898041006</v>
      </c>
      <c r="E488" s="17">
        <v>8.3336134380927902</v>
      </c>
      <c r="F488">
        <f t="shared" si="31"/>
        <v>0.26896671743669032</v>
      </c>
      <c r="G488">
        <f t="shared" si="29"/>
        <v>75.002520942835105</v>
      </c>
      <c r="H488">
        <v>57.875568299352899</v>
      </c>
      <c r="AM488">
        <f t="shared" si="30"/>
        <v>13.691027001346081</v>
      </c>
    </row>
    <row r="489" spans="1:39">
      <c r="A489">
        <v>146100</v>
      </c>
      <c r="B489" s="7">
        <v>105</v>
      </c>
      <c r="C489">
        <v>13.491398420849199</v>
      </c>
      <c r="D489">
        <f t="shared" si="28"/>
        <v>26.982796841698399</v>
      </c>
      <c r="E489" s="17">
        <v>8.6685555381443198</v>
      </c>
      <c r="F489">
        <f t="shared" si="31"/>
        <v>0.33494210005152958</v>
      </c>
      <c r="G489">
        <f t="shared" si="29"/>
        <v>78.016999843298876</v>
      </c>
      <c r="H489">
        <v>56.771162423377497</v>
      </c>
      <c r="AM489">
        <f t="shared" si="30"/>
        <v>14.215239021697553</v>
      </c>
    </row>
    <row r="490" spans="1:39">
      <c r="A490">
        <v>146400</v>
      </c>
      <c r="B490" s="7">
        <v>134</v>
      </c>
      <c r="C490">
        <v>22.568738779093</v>
      </c>
      <c r="D490">
        <f t="shared" si="28"/>
        <v>45.137477558185999</v>
      </c>
      <c r="E490" s="17">
        <v>9.8735748598996693</v>
      </c>
      <c r="F490">
        <f t="shared" si="31"/>
        <v>1.2050193217553495</v>
      </c>
      <c r="G490">
        <f t="shared" si="29"/>
        <v>88.862173739097017</v>
      </c>
      <c r="H490">
        <v>55.327981561538998</v>
      </c>
      <c r="AM490">
        <f t="shared" si="30"/>
        <v>16.106620586711269</v>
      </c>
    </row>
    <row r="491" spans="1:39">
      <c r="A491">
        <v>146700</v>
      </c>
      <c r="B491" s="7">
        <v>111</v>
      </c>
      <c r="C491">
        <v>7.0813260307259904</v>
      </c>
      <c r="D491">
        <f t="shared" si="28"/>
        <v>14.162652061451981</v>
      </c>
      <c r="E491" s="17">
        <v>10.759677165515599</v>
      </c>
      <c r="F491">
        <f t="shared" si="31"/>
        <v>0.88610230561593006</v>
      </c>
      <c r="G491">
        <f t="shared" si="29"/>
        <v>96.837094489640393</v>
      </c>
      <c r="H491">
        <v>54.232912481907803</v>
      </c>
      <c r="AM491">
        <f t="shared" si="30"/>
        <v>17.502853347961707</v>
      </c>
    </row>
    <row r="492" spans="1:39">
      <c r="A492">
        <v>147000</v>
      </c>
      <c r="B492" s="7">
        <v>110</v>
      </c>
      <c r="C492">
        <v>6.3803714423081104</v>
      </c>
      <c r="D492">
        <f t="shared" si="28"/>
        <v>12.760742884616221</v>
      </c>
      <c r="E492" s="17">
        <v>10.804329727091099</v>
      </c>
      <c r="F492">
        <f t="shared" si="31"/>
        <v>4.4652561575500016E-2</v>
      </c>
      <c r="G492">
        <f t="shared" si="29"/>
        <v>97.238967543819896</v>
      </c>
      <c r="H492">
        <v>53.711327735671503</v>
      </c>
      <c r="AM492">
        <f t="shared" si="30"/>
        <v>17.573334000794762</v>
      </c>
    </row>
    <row r="493" spans="1:39">
      <c r="A493">
        <v>147300</v>
      </c>
      <c r="B493" s="7">
        <v>113</v>
      </c>
      <c r="C493">
        <v>7.1095701001141096</v>
      </c>
      <c r="D493">
        <f t="shared" si="28"/>
        <v>14.219140200228219</v>
      </c>
      <c r="E493" s="17">
        <v>10.9756166381671</v>
      </c>
      <c r="F493">
        <f t="shared" si="31"/>
        <v>0.17128691107600069</v>
      </c>
      <c r="G493">
        <f t="shared" si="29"/>
        <v>98.780549743503897</v>
      </c>
      <c r="H493">
        <v>53.1829741278166</v>
      </c>
      <c r="AM493">
        <f t="shared" si="30"/>
        <v>17.843805457169324</v>
      </c>
    </row>
    <row r="494" spans="1:39">
      <c r="A494">
        <v>147600</v>
      </c>
      <c r="B494" s="7">
        <v>141</v>
      </c>
      <c r="C494">
        <v>16.311324740487599</v>
      </c>
      <c r="D494">
        <f t="shared" si="28"/>
        <v>32.622649480975198</v>
      </c>
      <c r="E494" s="17">
        <v>12.0418758284929</v>
      </c>
      <c r="F494">
        <f t="shared" si="31"/>
        <v>1.0662591903258001</v>
      </c>
      <c r="G494">
        <f t="shared" si="29"/>
        <v>108.37688245643611</v>
      </c>
      <c r="H494">
        <v>52.232926237117098</v>
      </c>
      <c r="AM494">
        <f t="shared" si="30"/>
        <v>19.531346364339161</v>
      </c>
    </row>
    <row r="495" spans="1:39">
      <c r="A495">
        <v>147900</v>
      </c>
      <c r="B495" s="7">
        <v>168</v>
      </c>
      <c r="C495">
        <v>20.022850642855001</v>
      </c>
      <c r="D495">
        <f t="shared" si="28"/>
        <v>40.045701285710003</v>
      </c>
      <c r="E495" s="17">
        <v>14.2170709993446</v>
      </c>
      <c r="F495">
        <f t="shared" si="31"/>
        <v>2.1751951708516994</v>
      </c>
      <c r="G495">
        <f t="shared" si="29"/>
        <v>127.9536389941014</v>
      </c>
      <c r="H495">
        <v>50.798956804941803</v>
      </c>
      <c r="AM495">
        <f t="shared" si="30"/>
        <v>22.99459154482696</v>
      </c>
    </row>
    <row r="496" spans="1:39">
      <c r="A496">
        <v>148200</v>
      </c>
      <c r="B496" s="7">
        <v>134</v>
      </c>
      <c r="C496">
        <v>-1.60578881874643</v>
      </c>
      <c r="D496">
        <f t="shared" si="28"/>
        <v>-3.21157763749286</v>
      </c>
      <c r="E496">
        <v>15.2456830412748</v>
      </c>
      <c r="F496">
        <f t="shared" si="31"/>
        <v>1.0286120419302005</v>
      </c>
      <c r="G496">
        <f t="shared" si="29"/>
        <v>137.2111473714732</v>
      </c>
      <c r="H496">
        <v>50.165650758366802</v>
      </c>
      <c r="AM496">
        <f t="shared" si="30"/>
        <v>24.641937629713876</v>
      </c>
    </row>
    <row r="497" spans="1:39">
      <c r="A497">
        <v>148500</v>
      </c>
      <c r="B497" s="7">
        <v>183</v>
      </c>
      <c r="C497">
        <v>17.4038715948118</v>
      </c>
      <c r="D497">
        <f t="shared" si="28"/>
        <v>34.807743189623601</v>
      </c>
      <c r="E497">
        <v>16.465703981410499</v>
      </c>
      <c r="F497">
        <f t="shared" si="31"/>
        <v>1.220020940135699</v>
      </c>
      <c r="G497">
        <f t="shared" si="29"/>
        <v>148.19133583269451</v>
      </c>
      <c r="H497">
        <v>49.473963784403701</v>
      </c>
      <c r="AM497">
        <f t="shared" si="30"/>
        <v>26.603852470418314</v>
      </c>
    </row>
    <row r="498" spans="1:39">
      <c r="A498">
        <v>148800</v>
      </c>
      <c r="B498" s="7">
        <v>145</v>
      </c>
      <c r="C498">
        <v>-5.4083203539424902</v>
      </c>
      <c r="D498">
        <f t="shared" si="28"/>
        <v>-10.81664070788498</v>
      </c>
      <c r="E498">
        <v>17.312900624761401</v>
      </c>
      <c r="F498">
        <f t="shared" si="31"/>
        <v>0.84719664335090172</v>
      </c>
      <c r="G498">
        <f t="shared" si="29"/>
        <v>155.8161056228526</v>
      </c>
      <c r="H498">
        <v>49.095427212285202</v>
      </c>
      <c r="AM498">
        <f t="shared" si="30"/>
        <v>27.97135057226923</v>
      </c>
    </row>
    <row r="499" spans="1:39">
      <c r="A499">
        <v>149100</v>
      </c>
      <c r="B499" s="7">
        <v>137</v>
      </c>
      <c r="C499">
        <v>-6.4317721217360599</v>
      </c>
      <c r="D499">
        <f t="shared" si="28"/>
        <v>-12.86354424347212</v>
      </c>
      <c r="E499">
        <v>16.651434682485299</v>
      </c>
      <c r="F499">
        <f t="shared" si="31"/>
        <v>0.66146594227610223</v>
      </c>
      <c r="G499">
        <f t="shared" si="29"/>
        <v>149.86291214236769</v>
      </c>
      <c r="H499">
        <v>49.559887934542999</v>
      </c>
      <c r="AM499">
        <f t="shared" si="30"/>
        <v>26.903289440088233</v>
      </c>
    </row>
    <row r="500" spans="1:39">
      <c r="A500">
        <v>149400</v>
      </c>
      <c r="B500" s="7">
        <v>117</v>
      </c>
      <c r="C500">
        <v>-11.064508355092601</v>
      </c>
      <c r="D500">
        <f t="shared" si="28"/>
        <v>-22.129016710185201</v>
      </c>
      <c r="E500">
        <v>15.458723938619601</v>
      </c>
      <c r="F500">
        <f t="shared" si="31"/>
        <v>1.1927107438656979</v>
      </c>
      <c r="G500">
        <f t="shared" si="29"/>
        <v>139.1285154475764</v>
      </c>
      <c r="H500">
        <v>50.258005239210902</v>
      </c>
      <c r="AM500">
        <f t="shared" si="30"/>
        <v>24.983901168606348</v>
      </c>
    </row>
    <row r="501" spans="1:39">
      <c r="A501">
        <v>149700</v>
      </c>
      <c r="B501" s="7">
        <v>110</v>
      </c>
      <c r="C501">
        <v>-8.1419567345601305</v>
      </c>
      <c r="D501">
        <f t="shared" si="28"/>
        <v>-16.283913469120261</v>
      </c>
      <c r="E501">
        <v>14.0314955605826</v>
      </c>
      <c r="F501">
        <f t="shared" si="31"/>
        <v>1.4272283780370003</v>
      </c>
      <c r="G501">
        <f t="shared" si="29"/>
        <v>126.2834600452434</v>
      </c>
      <c r="H501">
        <v>50.9927943796012</v>
      </c>
      <c r="AM501">
        <f t="shared" si="30"/>
        <v>22.698047121518215</v>
      </c>
    </row>
    <row r="502" spans="1:39">
      <c r="A502">
        <v>150000</v>
      </c>
      <c r="B502" s="7">
        <v>158</v>
      </c>
      <c r="C502">
        <v>14.227567737574599</v>
      </c>
      <c r="D502">
        <f t="shared" si="28"/>
        <v>28.455135475149198</v>
      </c>
      <c r="E502">
        <v>14.39379615524</v>
      </c>
      <c r="F502">
        <f t="shared" si="31"/>
        <v>0.36230059465740005</v>
      </c>
      <c r="G502">
        <f t="shared" si="29"/>
        <v>129.54416539716001</v>
      </c>
      <c r="H502">
        <v>50.666730757218502</v>
      </c>
      <c r="AM502">
        <f t="shared" si="30"/>
        <v>23.277180708187164</v>
      </c>
    </row>
    <row r="503" spans="1:39">
      <c r="A503">
        <v>150300</v>
      </c>
      <c r="B503" s="7">
        <v>174</v>
      </c>
      <c r="C503">
        <v>13.7721371344118</v>
      </c>
      <c r="D503">
        <f t="shared" si="28"/>
        <v>27.5442742688236</v>
      </c>
      <c r="E503">
        <v>16.272774668617998</v>
      </c>
      <c r="F503">
        <f t="shared" si="31"/>
        <v>1.8789785133779979</v>
      </c>
      <c r="G503">
        <f t="shared" si="29"/>
        <v>146.454972017562</v>
      </c>
      <c r="H503">
        <v>49.575525635418998</v>
      </c>
      <c r="AM503">
        <f t="shared" si="30"/>
        <v>26.29302347076603</v>
      </c>
    </row>
    <row r="504" spans="1:39">
      <c r="A504">
        <v>150600</v>
      </c>
      <c r="B504" s="7">
        <v>126</v>
      </c>
      <c r="C504">
        <v>-10.921416146981</v>
      </c>
      <c r="D504">
        <f t="shared" si="28"/>
        <v>-21.842832293962001</v>
      </c>
      <c r="E504">
        <v>16.4269329831133</v>
      </c>
      <c r="F504">
        <f t="shared" si="31"/>
        <v>0.1541583144953016</v>
      </c>
      <c r="G504">
        <f t="shared" si="29"/>
        <v>147.84239684801969</v>
      </c>
      <c r="H504">
        <v>49.560674026087497</v>
      </c>
      <c r="AM504">
        <f t="shared" si="30"/>
        <v>26.541370918497119</v>
      </c>
    </row>
    <row r="505" spans="1:39">
      <c r="A505">
        <v>150900</v>
      </c>
      <c r="B505" s="7">
        <v>165</v>
      </c>
      <c r="C505">
        <v>8.4378853510568899</v>
      </c>
      <c r="D505">
        <f t="shared" si="28"/>
        <v>16.87577070211378</v>
      </c>
      <c r="E505">
        <v>16.4581544772341</v>
      </c>
      <c r="F505">
        <f t="shared" si="31"/>
        <v>3.1221494120799775E-2</v>
      </c>
      <c r="G505">
        <f t="shared" si="29"/>
        <v>148.1233902951069</v>
      </c>
      <c r="H505">
        <v>49.580787915711802</v>
      </c>
      <c r="AM505">
        <f t="shared" si="30"/>
        <v>26.591685348509856</v>
      </c>
    </row>
    <row r="506" spans="1:39">
      <c r="A506">
        <v>151200</v>
      </c>
      <c r="B506" s="7">
        <v>176</v>
      </c>
      <c r="C506">
        <v>8.1519945005829495</v>
      </c>
      <c r="D506">
        <f t="shared" si="28"/>
        <v>16.303989001165899</v>
      </c>
      <c r="E506">
        <v>17.743908573974501</v>
      </c>
      <c r="F506">
        <f t="shared" si="31"/>
        <v>1.2857540967404013</v>
      </c>
      <c r="G506">
        <f t="shared" si="29"/>
        <v>159.6951771657705</v>
      </c>
      <c r="H506">
        <v>48.934938338971399</v>
      </c>
      <c r="AM506">
        <f t="shared" si="30"/>
        <v>28.66867097917001</v>
      </c>
    </row>
    <row r="507" spans="1:39">
      <c r="A507">
        <v>151500</v>
      </c>
      <c r="B507" s="7">
        <v>133</v>
      </c>
      <c r="C507">
        <v>-12.464692324428301</v>
      </c>
      <c r="D507">
        <f t="shared" si="28"/>
        <v>-24.929384648856601</v>
      </c>
      <c r="E507">
        <v>17.547650475654098</v>
      </c>
      <c r="F507">
        <f t="shared" si="31"/>
        <v>0.19625809832040275</v>
      </c>
      <c r="G507">
        <f t="shared" si="29"/>
        <v>157.9288542808869</v>
      </c>
      <c r="H507">
        <v>49.182858569294297</v>
      </c>
      <c r="AM507">
        <f t="shared" si="30"/>
        <v>28.351013615223835</v>
      </c>
    </row>
    <row r="508" spans="1:39">
      <c r="A508">
        <v>151800</v>
      </c>
      <c r="B508" s="7">
        <v>166</v>
      </c>
      <c r="C508">
        <v>5.1444708126757801</v>
      </c>
      <c r="D508">
        <f t="shared" si="28"/>
        <v>10.28894162535156</v>
      </c>
      <c r="E508">
        <v>17.301130291965499</v>
      </c>
      <c r="F508">
        <f t="shared" si="31"/>
        <v>0.24652018368859885</v>
      </c>
      <c r="G508">
        <f t="shared" si="29"/>
        <v>155.7101726276895</v>
      </c>
      <c r="H508">
        <v>49.398340783386701</v>
      </c>
      <c r="AM508">
        <f t="shared" si="30"/>
        <v>27.952322793031193</v>
      </c>
    </row>
    <row r="509" spans="1:39">
      <c r="A509">
        <v>152100</v>
      </c>
      <c r="B509" s="7">
        <v>155</v>
      </c>
      <c r="C509">
        <v>-1.83520958412645</v>
      </c>
      <c r="D509">
        <f t="shared" si="28"/>
        <v>-3.6704191682528999</v>
      </c>
      <c r="E509">
        <v>17.629969499531999</v>
      </c>
      <c r="F509">
        <f t="shared" si="31"/>
        <v>0.32883920756649943</v>
      </c>
      <c r="G509">
        <f t="shared" si="29"/>
        <v>158.66972549578799</v>
      </c>
      <c r="H509">
        <v>49.296786041888502</v>
      </c>
      <c r="AM509">
        <f t="shared" si="30"/>
        <v>28.484225243403746</v>
      </c>
    </row>
    <row r="510" spans="1:39">
      <c r="A510">
        <v>152400</v>
      </c>
      <c r="B510" s="7">
        <v>157</v>
      </c>
      <c r="C510">
        <v>-0.72361712257302702</v>
      </c>
      <c r="D510">
        <f t="shared" si="28"/>
        <v>-1.447234245146054</v>
      </c>
      <c r="E510">
        <v>17.605164176805701</v>
      </c>
      <c r="F510">
        <f t="shared" si="31"/>
        <v>2.4805322726297874E-2</v>
      </c>
      <c r="G510">
        <f t="shared" si="29"/>
        <v>158.44647759125132</v>
      </c>
      <c r="H510">
        <v>49.392027903209403</v>
      </c>
      <c r="AM510">
        <f t="shared" si="30"/>
        <v>28.444080198875255</v>
      </c>
    </row>
    <row r="511" spans="1:39">
      <c r="A511">
        <v>152700</v>
      </c>
      <c r="B511" s="7">
        <v>176</v>
      </c>
      <c r="C511">
        <v>6.2218954811102902</v>
      </c>
      <c r="D511">
        <f t="shared" si="28"/>
        <v>12.44379096222058</v>
      </c>
      <c r="E511">
        <v>18.172811593844798</v>
      </c>
      <c r="F511">
        <f t="shared" si="31"/>
        <v>0.56764741703909749</v>
      </c>
      <c r="G511">
        <f t="shared" si="29"/>
        <v>163.5553043446032</v>
      </c>
      <c r="H511">
        <v>49.150522571238803</v>
      </c>
      <c r="AM511">
        <f t="shared" si="30"/>
        <v>29.363664458870652</v>
      </c>
    </row>
    <row r="512" spans="1:39">
      <c r="A512">
        <v>153000</v>
      </c>
      <c r="B512" s="7">
        <v>284</v>
      </c>
      <c r="C512">
        <v>42.655676472250597</v>
      </c>
      <c r="D512">
        <f t="shared" si="28"/>
        <v>85.311352944501195</v>
      </c>
      <c r="E512">
        <v>22.076276033752201</v>
      </c>
      <c r="F512">
        <f t="shared" si="31"/>
        <v>3.9034644399074026</v>
      </c>
      <c r="G512">
        <f t="shared" si="29"/>
        <v>198.68648430376982</v>
      </c>
      <c r="H512">
        <v>47.090926047952202</v>
      </c>
      <c r="AM512">
        <f t="shared" si="30"/>
        <v>35.738285965577084</v>
      </c>
    </row>
    <row r="513" spans="1:39">
      <c r="A513">
        <v>153300</v>
      </c>
      <c r="B513" s="7">
        <v>506</v>
      </c>
      <c r="C513">
        <v>67.487461412013701</v>
      </c>
      <c r="D513">
        <f t="shared" si="28"/>
        <v>134.9749228240274</v>
      </c>
      <c r="E513">
        <v>39.3742200333498</v>
      </c>
      <c r="F513">
        <f t="shared" si="31"/>
        <v>17.297943999597599</v>
      </c>
      <c r="G513">
        <f t="shared" si="29"/>
        <v>354.36798030014819</v>
      </c>
      <c r="H513">
        <v>41.920836193682398</v>
      </c>
      <c r="AM513">
        <f t="shared" si="30"/>
        <v>65.059524818012605</v>
      </c>
    </row>
    <row r="514" spans="1:39">
      <c r="A514">
        <v>153600</v>
      </c>
      <c r="B514" s="7">
        <v>559</v>
      </c>
      <c r="C514">
        <v>51.954768956277803</v>
      </c>
      <c r="D514">
        <f t="shared" si="28"/>
        <v>103.90953791255561</v>
      </c>
      <c r="E514">
        <v>50.564722424152698</v>
      </c>
      <c r="F514">
        <f t="shared" si="31"/>
        <v>11.190502390802898</v>
      </c>
      <c r="G514">
        <f t="shared" si="29"/>
        <v>455.08250181737429</v>
      </c>
      <c r="H514">
        <v>37.2211025091881</v>
      </c>
      <c r="AM514">
        <f t="shared" si="30"/>
        <v>84.960542366221503</v>
      </c>
    </row>
    <row r="515" spans="1:39">
      <c r="A515">
        <v>153900</v>
      </c>
      <c r="B515" s="7">
        <v>493</v>
      </c>
      <c r="C515">
        <v>-4.7538959267015901</v>
      </c>
      <c r="D515">
        <f t="shared" ref="D515:D578" si="32">$K$3*C515</f>
        <v>-9.5077918534031802</v>
      </c>
      <c r="E515">
        <v>55.833479347783403</v>
      </c>
      <c r="F515">
        <f t="shared" si="31"/>
        <v>5.2687569236307041</v>
      </c>
      <c r="G515">
        <f t="shared" ref="G515:G578" si="33">$J$3*E515</f>
        <v>502.50131413005062</v>
      </c>
      <c r="H515">
        <v>35.565247580089199</v>
      </c>
      <c r="AM515">
        <f t="shared" ref="AM515:AM578" si="34">$AF$26*E515^2+$AG$26*E515+$AH$26</f>
        <v>94.58402917023281</v>
      </c>
    </row>
    <row r="516" spans="1:39">
      <c r="A516">
        <v>154200</v>
      </c>
      <c r="B516" s="7">
        <v>533</v>
      </c>
      <c r="C516">
        <v>3.2812999323986198</v>
      </c>
      <c r="D516">
        <f t="shared" si="32"/>
        <v>6.5625998647972397</v>
      </c>
      <c r="E516">
        <v>58.491949923030397</v>
      </c>
      <c r="F516">
        <f t="shared" ref="F516:F579" si="35">ABS(E516-E515)</f>
        <v>2.6584705752469944</v>
      </c>
      <c r="G516">
        <f t="shared" si="33"/>
        <v>526.42754930727358</v>
      </c>
      <c r="H516">
        <v>35.596360327154997</v>
      </c>
      <c r="AM516">
        <f t="shared" si="34"/>
        <v>99.501408657056331</v>
      </c>
    </row>
    <row r="517" spans="1:39">
      <c r="A517">
        <v>154500</v>
      </c>
      <c r="B517" s="7">
        <v>570</v>
      </c>
      <c r="C517">
        <v>6.86410580569878</v>
      </c>
      <c r="D517">
        <f t="shared" si="32"/>
        <v>13.72821161139756</v>
      </c>
      <c r="E517">
        <v>61.806753646288698</v>
      </c>
      <c r="F517">
        <f t="shared" si="35"/>
        <v>3.3148037232583007</v>
      </c>
      <c r="G517">
        <f t="shared" si="33"/>
        <v>556.26078281659829</v>
      </c>
      <c r="H517">
        <v>35.188480917914902</v>
      </c>
      <c r="AM517">
        <f t="shared" si="34"/>
        <v>105.69071454570306</v>
      </c>
    </row>
    <row r="518" spans="1:39">
      <c r="A518">
        <v>154800</v>
      </c>
      <c r="B518" s="7">
        <v>420</v>
      </c>
      <c r="C518">
        <v>-63.820803028206697</v>
      </c>
      <c r="D518">
        <f t="shared" si="32"/>
        <v>-127.64160605641339</v>
      </c>
      <c r="E518">
        <v>60.848361736070999</v>
      </c>
      <c r="F518">
        <f t="shared" si="35"/>
        <v>0.95839191021769921</v>
      </c>
      <c r="G518">
        <f t="shared" si="33"/>
        <v>547.63525562463894</v>
      </c>
      <c r="H518">
        <v>37.629678013369499</v>
      </c>
      <c r="AM518">
        <f t="shared" si="34"/>
        <v>103.89462827179102</v>
      </c>
    </row>
    <row r="519" spans="1:39">
      <c r="A519">
        <v>155100</v>
      </c>
      <c r="B519" s="7">
        <v>451</v>
      </c>
      <c r="C519">
        <v>-32.551482660835497</v>
      </c>
      <c r="D519">
        <f t="shared" si="32"/>
        <v>-65.102965321670993</v>
      </c>
      <c r="E519">
        <v>57.343721193836799</v>
      </c>
      <c r="F519">
        <f t="shared" si="35"/>
        <v>3.5046405422341991</v>
      </c>
      <c r="G519">
        <f t="shared" si="33"/>
        <v>516.09349074453121</v>
      </c>
      <c r="H519">
        <v>41.256418966019403</v>
      </c>
      <c r="AM519">
        <f t="shared" si="34"/>
        <v>97.372455835107871</v>
      </c>
    </row>
    <row r="520" spans="1:39">
      <c r="A520">
        <v>155400</v>
      </c>
      <c r="B520" s="7">
        <v>586</v>
      </c>
      <c r="C520">
        <v>27.887656630083299</v>
      </c>
      <c r="D520">
        <f t="shared" si="32"/>
        <v>55.775313260166598</v>
      </c>
      <c r="E520">
        <v>58.912478502370497</v>
      </c>
      <c r="F520">
        <f t="shared" si="35"/>
        <v>1.5687573085336979</v>
      </c>
      <c r="G520">
        <f t="shared" si="33"/>
        <v>530.21230652133443</v>
      </c>
      <c r="H520">
        <v>41.2275243277832</v>
      </c>
      <c r="AM520">
        <f t="shared" si="34"/>
        <v>100.28304803031793</v>
      </c>
    </row>
    <row r="521" spans="1:39">
      <c r="A521">
        <v>155700</v>
      </c>
      <c r="B521" s="7">
        <v>542</v>
      </c>
      <c r="C521">
        <v>-6.7757561937477897</v>
      </c>
      <c r="D521">
        <f t="shared" si="32"/>
        <v>-13.551512387495579</v>
      </c>
      <c r="E521">
        <v>61.726955883520397</v>
      </c>
      <c r="F521">
        <f t="shared" si="35"/>
        <v>2.8144773811498993</v>
      </c>
      <c r="G521">
        <f t="shared" si="33"/>
        <v>555.54260295168353</v>
      </c>
      <c r="H521">
        <v>40.518594769521101</v>
      </c>
      <c r="AM521">
        <f t="shared" si="34"/>
        <v>105.54096352150826</v>
      </c>
    </row>
    <row r="522" spans="1:39">
      <c r="A522">
        <v>156000</v>
      </c>
      <c r="B522" s="7">
        <v>579</v>
      </c>
      <c r="C522">
        <v>4.3763464416697202</v>
      </c>
      <c r="D522">
        <f t="shared" si="32"/>
        <v>8.7526928833394404</v>
      </c>
      <c r="E522">
        <v>63.359520042690399</v>
      </c>
      <c r="F522">
        <f t="shared" si="35"/>
        <v>1.632564159170002</v>
      </c>
      <c r="G522">
        <f t="shared" si="33"/>
        <v>570.23568038421354</v>
      </c>
      <c r="H522">
        <v>40.5754295808281</v>
      </c>
      <c r="AM522">
        <f t="shared" si="34"/>
        <v>108.61209897054296</v>
      </c>
    </row>
    <row r="523" spans="1:39">
      <c r="A523">
        <v>156300</v>
      </c>
      <c r="B523" s="7">
        <v>573</v>
      </c>
      <c r="C523">
        <v>-5.8128243512398896</v>
      </c>
      <c r="D523">
        <f t="shared" si="32"/>
        <v>-11.625648702479779</v>
      </c>
      <c r="E523">
        <v>64.957171149410797</v>
      </c>
      <c r="F523">
        <f t="shared" si="35"/>
        <v>1.5976511067203987</v>
      </c>
      <c r="G523">
        <f t="shared" si="33"/>
        <v>584.61454034469716</v>
      </c>
      <c r="H523">
        <v>40.665270875452499</v>
      </c>
      <c r="AM523">
        <f t="shared" si="34"/>
        <v>111.6326494621691</v>
      </c>
    </row>
    <row r="524" spans="1:39">
      <c r="A524">
        <v>156600</v>
      </c>
      <c r="B524" s="7">
        <v>392</v>
      </c>
      <c r="C524">
        <v>-79.823509096232698</v>
      </c>
      <c r="D524">
        <f t="shared" si="32"/>
        <v>-159.6470181924654</v>
      </c>
      <c r="E524">
        <v>61.293431555802698</v>
      </c>
      <c r="F524">
        <f t="shared" si="35"/>
        <v>3.6637395936080992</v>
      </c>
      <c r="G524">
        <f t="shared" si="33"/>
        <v>551.64088400222431</v>
      </c>
      <c r="H524">
        <v>44.209786080991698</v>
      </c>
      <c r="AM524">
        <f t="shared" si="34"/>
        <v>104.72804876159636</v>
      </c>
    </row>
    <row r="525" spans="1:39">
      <c r="A525">
        <v>156900</v>
      </c>
      <c r="B525" s="7">
        <v>552</v>
      </c>
      <c r="C525">
        <v>12.443586366692999</v>
      </c>
      <c r="D525">
        <f t="shared" si="32"/>
        <v>24.887172733385999</v>
      </c>
      <c r="E525">
        <v>58.5666701115438</v>
      </c>
      <c r="F525">
        <f t="shared" si="35"/>
        <v>2.7267614442588979</v>
      </c>
      <c r="G525">
        <f t="shared" si="33"/>
        <v>527.10003100389417</v>
      </c>
      <c r="H525">
        <v>46.504394754620101</v>
      </c>
      <c r="AM525">
        <f t="shared" si="34"/>
        <v>99.64021602197468</v>
      </c>
    </row>
    <row r="526" spans="1:39">
      <c r="A526">
        <v>157200</v>
      </c>
      <c r="B526" s="7">
        <v>254</v>
      </c>
      <c r="C526">
        <v>-86.757359801610207</v>
      </c>
      <c r="D526">
        <f t="shared" si="32"/>
        <v>-173.51471960322041</v>
      </c>
      <c r="E526">
        <v>49.209568769808598</v>
      </c>
      <c r="F526">
        <f t="shared" si="35"/>
        <v>9.357101341735202</v>
      </c>
      <c r="G526">
        <f t="shared" si="33"/>
        <v>442.88611892827737</v>
      </c>
      <c r="H526">
        <v>50.466232907818302</v>
      </c>
      <c r="AM526">
        <f t="shared" si="34"/>
        <v>82.51157925969801</v>
      </c>
    </row>
    <row r="527" spans="1:39">
      <c r="A527">
        <v>157500</v>
      </c>
      <c r="B527" s="7">
        <v>148</v>
      </c>
      <c r="C527">
        <v>-73.297695607572507</v>
      </c>
      <c r="D527">
        <f t="shared" si="32"/>
        <v>-146.59539121514501</v>
      </c>
      <c r="E527">
        <v>32.862235200349303</v>
      </c>
      <c r="F527">
        <f t="shared" si="35"/>
        <v>16.347333569459295</v>
      </c>
      <c r="G527">
        <f t="shared" si="33"/>
        <v>295.76011680314372</v>
      </c>
      <c r="H527">
        <v>56.532896832662402</v>
      </c>
      <c r="AM527">
        <f t="shared" si="34"/>
        <v>53.815840190832084</v>
      </c>
    </row>
    <row r="528" spans="1:39">
      <c r="A528">
        <v>157800</v>
      </c>
      <c r="B528" s="7">
        <v>121</v>
      </c>
      <c r="C528">
        <v>-44.509926477406601</v>
      </c>
      <c r="D528">
        <f t="shared" si="32"/>
        <v>-89.019852954813203</v>
      </c>
      <c r="E528">
        <v>23.335368849996101</v>
      </c>
      <c r="F528">
        <f t="shared" si="35"/>
        <v>9.5268663503532025</v>
      </c>
      <c r="G528">
        <f t="shared" si="33"/>
        <v>210.01831964996489</v>
      </c>
      <c r="H528">
        <v>60.958886899025998</v>
      </c>
      <c r="AM528">
        <f t="shared" si="34"/>
        <v>37.813479240165321</v>
      </c>
    </row>
    <row r="529" spans="1:39">
      <c r="A529">
        <v>158100</v>
      </c>
      <c r="B529" s="7">
        <v>225</v>
      </c>
      <c r="C529">
        <v>23.231800109410599</v>
      </c>
      <c r="D529">
        <f t="shared" si="32"/>
        <v>46.463600218821199</v>
      </c>
      <c r="E529">
        <v>19.837209210753102</v>
      </c>
      <c r="F529">
        <f t="shared" si="35"/>
        <v>3.4981596392429992</v>
      </c>
      <c r="G529">
        <f t="shared" si="33"/>
        <v>178.5348828967779</v>
      </c>
      <c r="H529">
        <v>61.516981046112299</v>
      </c>
      <c r="AM529">
        <f t="shared" si="34"/>
        <v>32.070839714493026</v>
      </c>
    </row>
    <row r="530" spans="1:39">
      <c r="A530">
        <v>158400</v>
      </c>
      <c r="B530" s="7">
        <v>249</v>
      </c>
      <c r="C530">
        <v>29.327706773684099</v>
      </c>
      <c r="D530">
        <f t="shared" si="32"/>
        <v>58.655413547368198</v>
      </c>
      <c r="E530">
        <v>21.149255180380599</v>
      </c>
      <c r="F530">
        <f t="shared" si="35"/>
        <v>1.3120459696274978</v>
      </c>
      <c r="G530">
        <f t="shared" si="33"/>
        <v>190.3432966234254</v>
      </c>
      <c r="H530">
        <v>59.441267369233898</v>
      </c>
      <c r="AM530">
        <f t="shared" si="34"/>
        <v>34.21632889827751</v>
      </c>
    </row>
    <row r="531" spans="1:39">
      <c r="A531">
        <v>158700</v>
      </c>
      <c r="B531" s="7">
        <v>307</v>
      </c>
      <c r="C531">
        <v>43.660120472064101</v>
      </c>
      <c r="D531">
        <f t="shared" si="32"/>
        <v>87.320240944128201</v>
      </c>
      <c r="E531">
        <v>24.408630953609102</v>
      </c>
      <c r="F531">
        <f t="shared" si="35"/>
        <v>3.259375773228502</v>
      </c>
      <c r="G531">
        <f t="shared" si="33"/>
        <v>219.67767858248192</v>
      </c>
      <c r="H531">
        <v>56.528401220478898</v>
      </c>
      <c r="AM531">
        <f t="shared" si="34"/>
        <v>39.589713395814513</v>
      </c>
    </row>
    <row r="532" spans="1:39">
      <c r="A532">
        <v>159000</v>
      </c>
      <c r="B532" s="7">
        <v>163</v>
      </c>
      <c r="C532">
        <v>-26.0587870879272</v>
      </c>
      <c r="D532">
        <f t="shared" si="32"/>
        <v>-52.117574175854401</v>
      </c>
      <c r="E532">
        <v>23.9019188713409</v>
      </c>
      <c r="F532">
        <f t="shared" si="35"/>
        <v>0.50671208226820141</v>
      </c>
      <c r="G532">
        <f t="shared" si="33"/>
        <v>215.11726984206811</v>
      </c>
      <c r="H532">
        <v>56.1058585444963</v>
      </c>
      <c r="AM532">
        <f t="shared" si="34"/>
        <v>38.750272251744335</v>
      </c>
    </row>
    <row r="533" spans="1:39">
      <c r="A533">
        <v>159300</v>
      </c>
      <c r="B533" s="7">
        <v>252</v>
      </c>
      <c r="C533">
        <v>23.8251041413838</v>
      </c>
      <c r="D533">
        <f t="shared" si="32"/>
        <v>47.650208282767601</v>
      </c>
      <c r="E533">
        <v>22.7053224166653</v>
      </c>
      <c r="F533">
        <f t="shared" si="35"/>
        <v>1.1965964546755998</v>
      </c>
      <c r="G533">
        <f t="shared" si="33"/>
        <v>204.3479017499877</v>
      </c>
      <c r="H533">
        <v>55.996936396340999</v>
      </c>
      <c r="AM533">
        <f t="shared" si="34"/>
        <v>36.7738994240324</v>
      </c>
    </row>
    <row r="534" spans="1:39">
      <c r="A534">
        <v>159600</v>
      </c>
      <c r="B534" s="7">
        <v>354</v>
      </c>
      <c r="C534">
        <v>54.729992049051901</v>
      </c>
      <c r="D534">
        <f t="shared" si="32"/>
        <v>109.4599840981038</v>
      </c>
      <c r="E534">
        <v>27.170775326404499</v>
      </c>
      <c r="F534">
        <f t="shared" si="35"/>
        <v>4.4654529097391986</v>
      </c>
      <c r="G534">
        <f t="shared" si="33"/>
        <v>244.5369779376405</v>
      </c>
      <c r="H534">
        <v>52.795524800493503</v>
      </c>
      <c r="AM534">
        <f t="shared" si="34"/>
        <v>44.19200647620977</v>
      </c>
    </row>
    <row r="535" spans="1:39">
      <c r="A535">
        <v>159900</v>
      </c>
      <c r="B535" s="7">
        <v>536</v>
      </c>
      <c r="C535">
        <v>78.068474766740295</v>
      </c>
      <c r="D535">
        <f t="shared" si="32"/>
        <v>156.13694953348059</v>
      </c>
      <c r="E535">
        <v>40.706151062990102</v>
      </c>
      <c r="F535">
        <f t="shared" si="35"/>
        <v>13.535375736585603</v>
      </c>
      <c r="G535">
        <f t="shared" si="33"/>
        <v>366.35535956691092</v>
      </c>
      <c r="H535">
        <v>46.912189752028198</v>
      </c>
      <c r="AM535">
        <f t="shared" si="34"/>
        <v>67.389809337642504</v>
      </c>
    </row>
    <row r="536" spans="1:39">
      <c r="A536">
        <v>160200</v>
      </c>
      <c r="B536" s="7">
        <v>511</v>
      </c>
      <c r="C536">
        <v>32.911071312726797</v>
      </c>
      <c r="D536">
        <f t="shared" si="32"/>
        <v>65.822142625453594</v>
      </c>
      <c r="E536">
        <v>49.463556432344802</v>
      </c>
      <c r="F536">
        <f t="shared" si="35"/>
        <v>8.7574053693547</v>
      </c>
      <c r="G536">
        <f t="shared" si="33"/>
        <v>445.17200789110325</v>
      </c>
      <c r="H536">
        <v>42.582963707926297</v>
      </c>
      <c r="AM536">
        <f t="shared" si="34"/>
        <v>82.969754609429344</v>
      </c>
    </row>
    <row r="537" spans="1:39">
      <c r="A537">
        <v>160500</v>
      </c>
      <c r="B537" s="7">
        <v>575</v>
      </c>
      <c r="C537">
        <v>37.9007397069917</v>
      </c>
      <c r="D537">
        <f t="shared" si="32"/>
        <v>75.801479413983401</v>
      </c>
      <c r="E537">
        <v>55.465441513184501</v>
      </c>
      <c r="F537">
        <f t="shared" si="35"/>
        <v>6.0018850808396991</v>
      </c>
      <c r="G537">
        <f t="shared" si="33"/>
        <v>499.1889736186605</v>
      </c>
      <c r="H537">
        <v>39.783474380358697</v>
      </c>
      <c r="AM537">
        <f t="shared" si="34"/>
        <v>93.906526182102624</v>
      </c>
    </row>
    <row r="538" spans="1:39">
      <c r="A538">
        <v>160800</v>
      </c>
      <c r="B538" s="7">
        <v>560</v>
      </c>
      <c r="C538">
        <v>9.0044738693492405</v>
      </c>
      <c r="D538">
        <f t="shared" si="32"/>
        <v>18.008947738698481</v>
      </c>
      <c r="E538">
        <v>60.220214211497598</v>
      </c>
      <c r="F538">
        <f t="shared" si="35"/>
        <v>4.7547726983130971</v>
      </c>
      <c r="G538">
        <f t="shared" si="33"/>
        <v>541.98192790347844</v>
      </c>
      <c r="H538">
        <v>38.044027778608999</v>
      </c>
      <c r="AM538">
        <f t="shared" si="34"/>
        <v>102.72035507501124</v>
      </c>
    </row>
    <row r="539" spans="1:39">
      <c r="A539">
        <v>161100</v>
      </c>
      <c r="B539" s="7">
        <v>441</v>
      </c>
      <c r="C539">
        <v>-48.6966945449416</v>
      </c>
      <c r="D539">
        <f t="shared" si="32"/>
        <v>-97.3933890898832</v>
      </c>
      <c r="E539">
        <v>59.820745946125399</v>
      </c>
      <c r="F539">
        <f t="shared" si="35"/>
        <v>0.39946826537219948</v>
      </c>
      <c r="G539">
        <f t="shared" si="33"/>
        <v>538.38671351512858</v>
      </c>
      <c r="H539">
        <v>39.775809392017301</v>
      </c>
      <c r="AM539">
        <f t="shared" si="34"/>
        <v>101.97478055890122</v>
      </c>
    </row>
    <row r="540" spans="1:39">
      <c r="A540">
        <v>161400</v>
      </c>
      <c r="B540" s="7">
        <v>247</v>
      </c>
      <c r="C540">
        <v>-87.449729892574098</v>
      </c>
      <c r="D540">
        <f t="shared" si="32"/>
        <v>-174.8994597851482</v>
      </c>
      <c r="E540">
        <v>47.591015052873097</v>
      </c>
      <c r="F540">
        <f t="shared" si="35"/>
        <v>12.229730893252302</v>
      </c>
      <c r="G540">
        <f t="shared" si="33"/>
        <v>428.31913547585788</v>
      </c>
      <c r="H540">
        <v>45.673328832897298</v>
      </c>
      <c r="AM540">
        <f t="shared" si="34"/>
        <v>79.600689107826781</v>
      </c>
    </row>
    <row r="541" spans="1:39">
      <c r="A541">
        <v>161700</v>
      </c>
      <c r="B541" s="7">
        <v>147</v>
      </c>
      <c r="C541">
        <v>-82.6577624075627</v>
      </c>
      <c r="D541">
        <f t="shared" si="32"/>
        <v>-165.3155248151254</v>
      </c>
      <c r="E541">
        <v>34.822396752576701</v>
      </c>
      <c r="F541">
        <f t="shared" si="35"/>
        <v>12.768618300296396</v>
      </c>
      <c r="G541">
        <f t="shared" si="33"/>
        <v>313.40157077319031</v>
      </c>
      <c r="H541">
        <v>52.264246116665603</v>
      </c>
      <c r="AM541">
        <f t="shared" si="34"/>
        <v>57.174189589452574</v>
      </c>
    </row>
    <row r="542" spans="1:39">
      <c r="A542">
        <v>162000</v>
      </c>
      <c r="B542" s="7">
        <v>186</v>
      </c>
      <c r="C542">
        <v>-28.0514567272424</v>
      </c>
      <c r="D542">
        <f t="shared" si="32"/>
        <v>-56.102913454484799</v>
      </c>
      <c r="E542">
        <v>26.900064846158202</v>
      </c>
      <c r="F542">
        <f t="shared" si="35"/>
        <v>7.9223319064184992</v>
      </c>
      <c r="G542">
        <f t="shared" si="33"/>
        <v>242.10058361542383</v>
      </c>
      <c r="H542">
        <v>56.332794722906797</v>
      </c>
      <c r="AM542">
        <f t="shared" si="34"/>
        <v>43.738975440788138</v>
      </c>
    </row>
    <row r="543" spans="1:39">
      <c r="A543">
        <v>162300</v>
      </c>
      <c r="B543" s="7">
        <v>181</v>
      </c>
      <c r="C543">
        <v>-12.1194185813885</v>
      </c>
      <c r="D543">
        <f t="shared" si="32"/>
        <v>-24.238837162776999</v>
      </c>
      <c r="E543">
        <v>22.8041753928966</v>
      </c>
      <c r="F543">
        <f t="shared" si="35"/>
        <v>4.0958894532616021</v>
      </c>
      <c r="G543">
        <f t="shared" si="33"/>
        <v>205.23757853606941</v>
      </c>
      <c r="H543">
        <v>57.827918694774603</v>
      </c>
      <c r="AM543">
        <f t="shared" si="34"/>
        <v>36.936853772462527</v>
      </c>
    </row>
    <row r="544" spans="1:39">
      <c r="A544">
        <v>162600</v>
      </c>
      <c r="B544" s="7">
        <v>180</v>
      </c>
      <c r="C544">
        <v>-1.0722449236429701</v>
      </c>
      <c r="D544">
        <f t="shared" si="32"/>
        <v>-2.1444898472859402</v>
      </c>
      <c r="E544">
        <v>20.238168386434999</v>
      </c>
      <c r="F544">
        <f t="shared" si="35"/>
        <v>2.5660070064616001</v>
      </c>
      <c r="G544">
        <f t="shared" si="33"/>
        <v>182.143515477915</v>
      </c>
      <c r="H544">
        <v>58.297469897603399</v>
      </c>
      <c r="AM544">
        <f t="shared" si="34"/>
        <v>32.725429482109391</v>
      </c>
    </row>
    <row r="545" spans="1:39">
      <c r="A545">
        <v>162900</v>
      </c>
      <c r="B545" s="7">
        <v>250</v>
      </c>
      <c r="C545">
        <v>31.401342144856301</v>
      </c>
      <c r="D545">
        <f t="shared" si="32"/>
        <v>62.802684289712602</v>
      </c>
      <c r="E545">
        <v>20.799529968073799</v>
      </c>
      <c r="F545">
        <f t="shared" si="35"/>
        <v>0.56136158163879912</v>
      </c>
      <c r="G545">
        <f t="shared" si="33"/>
        <v>187.19576971266417</v>
      </c>
      <c r="H545">
        <v>56.986456547925101</v>
      </c>
      <c r="AM545">
        <f t="shared" si="34"/>
        <v>33.643465576949367</v>
      </c>
    </row>
    <row r="546" spans="1:39">
      <c r="A546">
        <v>163200</v>
      </c>
      <c r="B546" s="7">
        <v>165</v>
      </c>
      <c r="C546">
        <v>-10.133812929565799</v>
      </c>
      <c r="D546">
        <f t="shared" si="32"/>
        <v>-20.267625859131599</v>
      </c>
      <c r="E546">
        <v>20.5852377014103</v>
      </c>
      <c r="F546">
        <f t="shared" si="35"/>
        <v>0.21429226666349876</v>
      </c>
      <c r="G546">
        <f t="shared" si="33"/>
        <v>185.26713931269271</v>
      </c>
      <c r="H546">
        <v>56.318054651483003</v>
      </c>
      <c r="AM546">
        <f t="shared" si="34"/>
        <v>33.292800084992201</v>
      </c>
    </row>
    <row r="547" spans="1:39">
      <c r="A547">
        <v>163500</v>
      </c>
      <c r="B547" s="7">
        <v>152</v>
      </c>
      <c r="C547">
        <v>-5.5407737134026904</v>
      </c>
      <c r="D547">
        <f t="shared" si="32"/>
        <v>-11.081547426805381</v>
      </c>
      <c r="E547">
        <v>18.1200914475973</v>
      </c>
      <c r="F547">
        <f t="shared" si="35"/>
        <v>2.4651462538129998</v>
      </c>
      <c r="G547">
        <f t="shared" si="33"/>
        <v>163.0808230283757</v>
      </c>
      <c r="H547">
        <v>56.908879470669</v>
      </c>
      <c r="AM547">
        <f t="shared" si="34"/>
        <v>29.278178854072397</v>
      </c>
    </row>
    <row r="548" spans="1:39">
      <c r="A548">
        <v>163800</v>
      </c>
      <c r="B548" s="7">
        <v>223</v>
      </c>
      <c r="C548">
        <v>28.416529275815599</v>
      </c>
      <c r="D548">
        <f t="shared" si="32"/>
        <v>56.833058551631197</v>
      </c>
      <c r="E548">
        <v>18.462854597273399</v>
      </c>
      <c r="F548">
        <f t="shared" si="35"/>
        <v>0.34276314967609878</v>
      </c>
      <c r="G548">
        <f t="shared" si="33"/>
        <v>166.1656913754606</v>
      </c>
      <c r="H548">
        <v>55.8823734194957</v>
      </c>
      <c r="AM548">
        <f t="shared" si="34"/>
        <v>29.834259311133454</v>
      </c>
    </row>
    <row r="549" spans="1:39">
      <c r="A549">
        <v>164100</v>
      </c>
      <c r="B549" s="7">
        <v>409</v>
      </c>
      <c r="C549">
        <v>84.7091967638016</v>
      </c>
      <c r="D549">
        <f t="shared" si="32"/>
        <v>169.4183935276032</v>
      </c>
      <c r="E549">
        <v>26.239958603331502</v>
      </c>
      <c r="F549">
        <f t="shared" si="35"/>
        <v>7.7771040060581029</v>
      </c>
      <c r="G549">
        <f t="shared" si="33"/>
        <v>236.15962742998352</v>
      </c>
      <c r="H549">
        <v>51.068343837760999</v>
      </c>
      <c r="AM549">
        <f t="shared" si="34"/>
        <v>42.636091756172931</v>
      </c>
    </row>
    <row r="550" spans="1:39">
      <c r="A550">
        <v>164400</v>
      </c>
      <c r="B550" s="7">
        <v>505</v>
      </c>
      <c r="C550">
        <v>73.539980617013498</v>
      </c>
      <c r="D550">
        <f t="shared" si="32"/>
        <v>147.079961234027</v>
      </c>
      <c r="E550">
        <v>39.444346452410301</v>
      </c>
      <c r="F550">
        <f t="shared" si="35"/>
        <v>13.204387849078799</v>
      </c>
      <c r="G550">
        <f t="shared" si="33"/>
        <v>354.99911807169269</v>
      </c>
      <c r="H550">
        <v>44.775809576411497</v>
      </c>
      <c r="AM550">
        <f t="shared" si="34"/>
        <v>65.181955960905583</v>
      </c>
    </row>
    <row r="551" spans="1:39">
      <c r="A551">
        <v>164700</v>
      </c>
      <c r="B551" s="7">
        <v>524</v>
      </c>
      <c r="C551">
        <v>44.157596017247499</v>
      </c>
      <c r="D551">
        <f t="shared" si="32"/>
        <v>88.315192034494999</v>
      </c>
      <c r="E551">
        <v>48.408694167858101</v>
      </c>
      <c r="F551">
        <f t="shared" si="35"/>
        <v>8.9643477154478006</v>
      </c>
      <c r="G551">
        <f t="shared" si="33"/>
        <v>435.67824751072294</v>
      </c>
      <c r="H551">
        <v>40.203265665478398</v>
      </c>
      <c r="AM551">
        <f t="shared" si="34"/>
        <v>81.069330113120373</v>
      </c>
    </row>
    <row r="552" spans="1:39">
      <c r="A552">
        <v>165000</v>
      </c>
      <c r="B552" s="7">
        <v>512</v>
      </c>
      <c r="C552">
        <v>13.406220939890799</v>
      </c>
      <c r="D552">
        <f t="shared" si="32"/>
        <v>26.812441879781598</v>
      </c>
      <c r="E552">
        <v>53.908929304887202</v>
      </c>
      <c r="F552">
        <f t="shared" si="35"/>
        <v>5.5002351370291009</v>
      </c>
      <c r="G552">
        <f t="shared" si="33"/>
        <v>485.1803637439848</v>
      </c>
      <c r="H552">
        <v>38.053065150470502</v>
      </c>
      <c r="AM552">
        <f t="shared" si="34"/>
        <v>91.049978928659328</v>
      </c>
    </row>
    <row r="553" spans="1:39">
      <c r="A553">
        <v>165300</v>
      </c>
      <c r="B553" s="7">
        <v>488</v>
      </c>
      <c r="C553">
        <v>-9.5543923468623806</v>
      </c>
      <c r="D553">
        <f t="shared" si="32"/>
        <v>-19.108784693724761</v>
      </c>
      <c r="E553">
        <v>56.344572353283297</v>
      </c>
      <c r="F553">
        <f t="shared" si="35"/>
        <v>2.4356430483960949</v>
      </c>
      <c r="G553">
        <f t="shared" si="33"/>
        <v>507.10115117954967</v>
      </c>
      <c r="H553">
        <v>37.982187016072899</v>
      </c>
      <c r="AM553">
        <f t="shared" si="34"/>
        <v>95.526189500135416</v>
      </c>
    </row>
    <row r="554" spans="1:39">
      <c r="A554">
        <v>165600</v>
      </c>
      <c r="B554" s="7">
        <v>561</v>
      </c>
      <c r="C554">
        <v>14.8823087498444</v>
      </c>
      <c r="D554">
        <f t="shared" si="32"/>
        <v>29.7646174996888</v>
      </c>
      <c r="E554">
        <v>59.024944850979502</v>
      </c>
      <c r="F554">
        <f t="shared" si="35"/>
        <v>2.6803724976962044</v>
      </c>
      <c r="G554">
        <f t="shared" si="33"/>
        <v>531.22450365881548</v>
      </c>
      <c r="H554">
        <v>37.6902612848546</v>
      </c>
      <c r="AM554">
        <f t="shared" si="34"/>
        <v>100.49226531382459</v>
      </c>
    </row>
    <row r="555" spans="1:39">
      <c r="A555">
        <v>165900</v>
      </c>
      <c r="B555" s="7">
        <v>554</v>
      </c>
      <c r="C555">
        <v>-2.1594147319257102</v>
      </c>
      <c r="D555">
        <f t="shared" si="32"/>
        <v>-4.3188294638514204</v>
      </c>
      <c r="E555">
        <v>62.034319474827498</v>
      </c>
      <c r="F555">
        <f t="shared" si="35"/>
        <v>3.0093746238479966</v>
      </c>
      <c r="G555">
        <f t="shared" si="33"/>
        <v>558.30887527344748</v>
      </c>
      <c r="H555">
        <v>37.250992027566397</v>
      </c>
      <c r="AM555">
        <f t="shared" si="34"/>
        <v>106.1179763845044</v>
      </c>
    </row>
    <row r="556" spans="1:39">
      <c r="A556">
        <v>166200</v>
      </c>
      <c r="B556" s="7">
        <v>561</v>
      </c>
      <c r="C556">
        <v>-6.6914182104720199</v>
      </c>
      <c r="D556">
        <f t="shared" si="32"/>
        <v>-13.38283642094404</v>
      </c>
      <c r="E556">
        <v>63.819092604655097</v>
      </c>
      <c r="F556">
        <f t="shared" si="35"/>
        <v>1.7847731298275988</v>
      </c>
      <c r="G556">
        <f t="shared" si="33"/>
        <v>574.37183344189589</v>
      </c>
      <c r="H556">
        <v>37.611994240001799</v>
      </c>
      <c r="AM556">
        <f t="shared" si="34"/>
        <v>109.4794462726466</v>
      </c>
    </row>
    <row r="557" spans="1:39">
      <c r="A557">
        <v>166500</v>
      </c>
      <c r="B557" s="7">
        <v>565</v>
      </c>
      <c r="C557">
        <v>-10.203477878985099</v>
      </c>
      <c r="D557">
        <f t="shared" si="32"/>
        <v>-20.406955757970199</v>
      </c>
      <c r="E557">
        <v>65.0439489861634</v>
      </c>
      <c r="F557">
        <f t="shared" si="35"/>
        <v>1.2248563815083031</v>
      </c>
      <c r="G557">
        <f t="shared" si="33"/>
        <v>585.3955408754706</v>
      </c>
      <c r="H557">
        <v>38.282464384188799</v>
      </c>
      <c r="AM557">
        <f t="shared" si="34"/>
        <v>111.79714081538199</v>
      </c>
    </row>
    <row r="558" spans="1:39">
      <c r="A558">
        <v>166800</v>
      </c>
      <c r="B558" s="7">
        <v>563</v>
      </c>
      <c r="C558">
        <v>-14.1363520319121</v>
      </c>
      <c r="D558">
        <f t="shared" si="32"/>
        <v>-28.2727040638242</v>
      </c>
      <c r="E558">
        <v>65.695685888640995</v>
      </c>
      <c r="F558">
        <f t="shared" si="35"/>
        <v>0.65173690247759453</v>
      </c>
      <c r="G558">
        <f t="shared" si="33"/>
        <v>591.26117299776899</v>
      </c>
      <c r="H558">
        <v>39.243293772347499</v>
      </c>
      <c r="AM558">
        <f t="shared" si="34"/>
        <v>113.03394548548448</v>
      </c>
    </row>
    <row r="559" spans="1:39">
      <c r="A559">
        <v>167100</v>
      </c>
      <c r="B559" s="7">
        <v>561</v>
      </c>
      <c r="C559">
        <v>-15.8127926049262</v>
      </c>
      <c r="D559">
        <f t="shared" si="32"/>
        <v>-31.6255852098524</v>
      </c>
      <c r="E559">
        <v>65.845997237260704</v>
      </c>
      <c r="F559">
        <f t="shared" si="35"/>
        <v>0.15031134861970941</v>
      </c>
      <c r="G559">
        <f t="shared" si="33"/>
        <v>592.61397513534632</v>
      </c>
      <c r="H559">
        <v>40.414023087143597</v>
      </c>
      <c r="AM559">
        <f t="shared" si="34"/>
        <v>113.31954471696758</v>
      </c>
    </row>
    <row r="560" spans="1:39">
      <c r="A560">
        <v>167400</v>
      </c>
      <c r="B560" s="7">
        <v>564</v>
      </c>
      <c r="C560">
        <v>-14.0979611339983</v>
      </c>
      <c r="D560">
        <f t="shared" si="32"/>
        <v>-28.1959222679966</v>
      </c>
      <c r="E560">
        <v>65.798243389793896</v>
      </c>
      <c r="F560">
        <f t="shared" si="35"/>
        <v>4.7753847466807997E-2</v>
      </c>
      <c r="G560">
        <f t="shared" si="33"/>
        <v>592.18419050814509</v>
      </c>
      <c r="H560">
        <v>41.571707539022</v>
      </c>
      <c r="AM560">
        <f t="shared" si="34"/>
        <v>113.2287956476238</v>
      </c>
    </row>
    <row r="561" spans="1:39">
      <c r="A561">
        <v>167700</v>
      </c>
      <c r="B561" s="7">
        <v>564</v>
      </c>
      <c r="C561">
        <v>-13.5379292301362</v>
      </c>
      <c r="D561">
        <f t="shared" si="32"/>
        <v>-27.0758584602724</v>
      </c>
      <c r="E561">
        <v>65.673806047824002</v>
      </c>
      <c r="F561">
        <f t="shared" si="35"/>
        <v>0.12443734196989453</v>
      </c>
      <c r="G561">
        <f t="shared" si="33"/>
        <v>591.06425443041599</v>
      </c>
      <c r="H561">
        <v>42.644414368518198</v>
      </c>
      <c r="AM561">
        <f t="shared" si="34"/>
        <v>112.99238368961524</v>
      </c>
    </row>
    <row r="562" spans="1:39">
      <c r="A562">
        <v>168000</v>
      </c>
      <c r="B562" s="7">
        <v>567</v>
      </c>
      <c r="C562">
        <v>-11.362825694112299</v>
      </c>
      <c r="D562">
        <f t="shared" si="32"/>
        <v>-22.725651388224598</v>
      </c>
      <c r="E562">
        <v>65.523780830442803</v>
      </c>
      <c r="F562">
        <f t="shared" si="35"/>
        <v>0.15002521738119867</v>
      </c>
      <c r="G562">
        <f t="shared" si="33"/>
        <v>589.7140274739852</v>
      </c>
      <c r="H562">
        <v>43.605423724929402</v>
      </c>
      <c r="AM562">
        <f t="shared" si="34"/>
        <v>112.70747909284958</v>
      </c>
    </row>
    <row r="563" spans="1:39">
      <c r="A563">
        <v>168300</v>
      </c>
      <c r="B563" s="7">
        <v>556</v>
      </c>
      <c r="C563">
        <v>-14.947306519370199</v>
      </c>
      <c r="D563">
        <f t="shared" si="32"/>
        <v>-29.894613038740399</v>
      </c>
      <c r="E563">
        <v>65.098168461445596</v>
      </c>
      <c r="F563">
        <f t="shared" si="35"/>
        <v>0.42561236899720711</v>
      </c>
      <c r="G563">
        <f t="shared" si="33"/>
        <v>585.88351615301031</v>
      </c>
      <c r="H563">
        <v>44.639418470410902</v>
      </c>
      <c r="AM563">
        <f t="shared" si="34"/>
        <v>111.89993866436359</v>
      </c>
    </row>
    <row r="564" spans="1:39">
      <c r="A564">
        <v>168600</v>
      </c>
      <c r="B564" s="7">
        <v>556</v>
      </c>
      <c r="C564">
        <v>-12.0806676292364</v>
      </c>
      <c r="D564">
        <f t="shared" si="32"/>
        <v>-24.1613352584728</v>
      </c>
      <c r="E564">
        <v>64.461132488704806</v>
      </c>
      <c r="F564">
        <f t="shared" si="35"/>
        <v>0.63703597274079016</v>
      </c>
      <c r="G564">
        <f t="shared" si="33"/>
        <v>580.15019239834328</v>
      </c>
      <c r="H564">
        <v>45.680004353196402</v>
      </c>
      <c r="AM564">
        <f t="shared" si="34"/>
        <v>110.6932309895804</v>
      </c>
    </row>
    <row r="565" spans="1:39">
      <c r="A565">
        <v>168900</v>
      </c>
      <c r="B565" s="7">
        <v>497</v>
      </c>
      <c r="C565">
        <v>-32.710043234001603</v>
      </c>
      <c r="D565">
        <f t="shared" si="32"/>
        <v>-65.420086468003205</v>
      </c>
      <c r="E565">
        <v>62.490117714073001</v>
      </c>
      <c r="F565">
        <f t="shared" si="35"/>
        <v>1.9710147746318043</v>
      </c>
      <c r="G565">
        <f t="shared" si="33"/>
        <v>562.41105942665706</v>
      </c>
      <c r="H565">
        <v>47.483030471228297</v>
      </c>
      <c r="AM565">
        <f t="shared" si="34"/>
        <v>106.97466249635767</v>
      </c>
    </row>
    <row r="566" spans="1:39">
      <c r="A566">
        <v>169200</v>
      </c>
      <c r="B566" s="7">
        <v>508</v>
      </c>
      <c r="C566">
        <v>-16.1646203724498</v>
      </c>
      <c r="D566">
        <f t="shared" si="32"/>
        <v>-32.3292407448996</v>
      </c>
      <c r="E566">
        <v>60.035488536920901</v>
      </c>
      <c r="F566">
        <f t="shared" si="35"/>
        <v>2.4546291771520998</v>
      </c>
      <c r="G566">
        <f t="shared" si="33"/>
        <v>540.31939683228813</v>
      </c>
      <c r="H566">
        <v>49.322045514769201</v>
      </c>
      <c r="AM566">
        <f t="shared" si="34"/>
        <v>102.37546385447912</v>
      </c>
    </row>
    <row r="567" spans="1:39">
      <c r="A567">
        <v>169500</v>
      </c>
      <c r="B567" s="7">
        <v>578</v>
      </c>
      <c r="C567">
        <v>17.4074283067119</v>
      </c>
      <c r="D567">
        <f t="shared" si="32"/>
        <v>34.8148566134238</v>
      </c>
      <c r="E567">
        <v>60.352646908320203</v>
      </c>
      <c r="F567">
        <f t="shared" si="35"/>
        <v>0.31715837139930159</v>
      </c>
      <c r="G567">
        <f t="shared" si="33"/>
        <v>543.17382217488182</v>
      </c>
      <c r="H567">
        <v>49.159336464958599</v>
      </c>
      <c r="AM567">
        <f t="shared" si="34"/>
        <v>102.967735766516</v>
      </c>
    </row>
    <row r="568" spans="1:39">
      <c r="A568">
        <v>169800</v>
      </c>
      <c r="B568" s="7">
        <v>557</v>
      </c>
      <c r="C568">
        <v>1.2922863116704499</v>
      </c>
      <c r="D568">
        <f t="shared" si="32"/>
        <v>2.5845726233408999</v>
      </c>
      <c r="E568">
        <v>61.600659355443902</v>
      </c>
      <c r="F568">
        <f t="shared" si="35"/>
        <v>1.2480124471236991</v>
      </c>
      <c r="G568">
        <f t="shared" si="33"/>
        <v>554.40593419899517</v>
      </c>
      <c r="H568">
        <v>48.4842575542148</v>
      </c>
      <c r="AM568">
        <f t="shared" si="34"/>
        <v>105.3040275540237</v>
      </c>
    </row>
    <row r="569" spans="1:39">
      <c r="A569">
        <v>170100</v>
      </c>
      <c r="B569" s="7">
        <v>557</v>
      </c>
      <c r="C569">
        <v>-0.23496103722569101</v>
      </c>
      <c r="D569">
        <f t="shared" si="32"/>
        <v>-0.46992207445138201</v>
      </c>
      <c r="E569">
        <v>61.939973676186497</v>
      </c>
      <c r="F569">
        <f t="shared" si="35"/>
        <v>0.33931432074259504</v>
      </c>
      <c r="G569">
        <f t="shared" si="33"/>
        <v>557.45976308567845</v>
      </c>
      <c r="H569">
        <v>48.448282557199597</v>
      </c>
      <c r="AM569">
        <f t="shared" si="34"/>
        <v>105.94080249016422</v>
      </c>
    </row>
    <row r="570" spans="1:39">
      <c r="A570">
        <v>170400</v>
      </c>
      <c r="B570" s="7">
        <v>323</v>
      </c>
      <c r="C570">
        <v>-82.892990441626395</v>
      </c>
      <c r="D570">
        <f t="shared" si="32"/>
        <v>-165.78598088325279</v>
      </c>
      <c r="E570">
        <v>55.322068639623701</v>
      </c>
      <c r="F570">
        <f t="shared" si="35"/>
        <v>6.6179050365627958</v>
      </c>
      <c r="G570">
        <f t="shared" si="33"/>
        <v>497.89861775661331</v>
      </c>
      <c r="H570">
        <v>52.252575408981102</v>
      </c>
      <c r="AM570">
        <f t="shared" si="34"/>
        <v>93.642812447284484</v>
      </c>
    </row>
    <row r="571" spans="1:39">
      <c r="A571">
        <v>170700</v>
      </c>
      <c r="B571" s="7">
        <v>316</v>
      </c>
      <c r="C571">
        <v>-48.732419853672297</v>
      </c>
      <c r="D571">
        <f t="shared" si="32"/>
        <v>-97.464839707344595</v>
      </c>
      <c r="E571">
        <v>45.939895228872999</v>
      </c>
      <c r="F571">
        <f t="shared" si="35"/>
        <v>9.3821734107507027</v>
      </c>
      <c r="G571">
        <f t="shared" si="33"/>
        <v>413.459057059857</v>
      </c>
      <c r="H571">
        <v>57.262185672889402</v>
      </c>
      <c r="AM571">
        <f t="shared" si="34"/>
        <v>76.647018560455194</v>
      </c>
    </row>
    <row r="572" spans="1:39">
      <c r="A572">
        <v>171000</v>
      </c>
      <c r="B572" s="7">
        <v>495</v>
      </c>
      <c r="C572">
        <v>46.186383676012198</v>
      </c>
      <c r="D572">
        <f t="shared" si="32"/>
        <v>92.372767352024397</v>
      </c>
      <c r="E572">
        <v>44.735452640543997</v>
      </c>
      <c r="F572">
        <f t="shared" si="35"/>
        <v>1.2044425883290018</v>
      </c>
      <c r="G572">
        <f t="shared" si="33"/>
        <v>402.61907376489597</v>
      </c>
      <c r="H572">
        <v>57.0091695492982</v>
      </c>
      <c r="AM572">
        <f t="shared" si="34"/>
        <v>74.5024624724403</v>
      </c>
    </row>
    <row r="573" spans="1:39">
      <c r="A573">
        <v>171300</v>
      </c>
      <c r="B573" s="7">
        <v>560</v>
      </c>
      <c r="C573">
        <v>54.887000725747797</v>
      </c>
      <c r="D573">
        <f t="shared" si="32"/>
        <v>109.77400145149559</v>
      </c>
      <c r="E573">
        <v>50.024231438188103</v>
      </c>
      <c r="F573">
        <f t="shared" si="35"/>
        <v>5.2887787976441061</v>
      </c>
      <c r="G573">
        <f t="shared" si="33"/>
        <v>450.21808294369293</v>
      </c>
      <c r="H573">
        <v>53.011166945336797</v>
      </c>
      <c r="AM573">
        <f t="shared" si="34"/>
        <v>83.982507504953233</v>
      </c>
    </row>
    <row r="574" spans="1:39">
      <c r="A574">
        <v>171600</v>
      </c>
      <c r="B574" s="7">
        <v>559</v>
      </c>
      <c r="C574">
        <v>32.229251825758702</v>
      </c>
      <c r="D574">
        <f t="shared" si="32"/>
        <v>64.458503651517404</v>
      </c>
      <c r="E574">
        <v>54.9481821310127</v>
      </c>
      <c r="F574">
        <f t="shared" si="35"/>
        <v>4.9239506928245973</v>
      </c>
      <c r="G574">
        <f t="shared" si="33"/>
        <v>494.53363917911429</v>
      </c>
      <c r="H574">
        <v>49.675551386277299</v>
      </c>
      <c r="AM574">
        <f t="shared" si="34"/>
        <v>92.955667691183365</v>
      </c>
    </row>
    <row r="575" spans="1:39">
      <c r="A575">
        <v>171900</v>
      </c>
      <c r="B575" s="7">
        <v>566</v>
      </c>
      <c r="C575">
        <v>20.681980558087901</v>
      </c>
      <c r="D575">
        <f t="shared" si="32"/>
        <v>41.363961116175801</v>
      </c>
      <c r="E575">
        <v>58.2918868694643</v>
      </c>
      <c r="F575">
        <f t="shared" si="35"/>
        <v>3.3437047384515992</v>
      </c>
      <c r="G575">
        <f t="shared" si="33"/>
        <v>524.62698182517875</v>
      </c>
      <c r="H575">
        <v>47.6464210581955</v>
      </c>
      <c r="AM575">
        <f t="shared" si="34"/>
        <v>99.129913174389614</v>
      </c>
    </row>
    <row r="576" spans="1:39">
      <c r="A576">
        <v>172200</v>
      </c>
      <c r="B576" s="7">
        <v>571</v>
      </c>
      <c r="C576">
        <v>12.1880813826074</v>
      </c>
      <c r="D576">
        <f t="shared" si="32"/>
        <v>24.376162765214801</v>
      </c>
      <c r="E576">
        <v>60.734889134468602</v>
      </c>
      <c r="F576">
        <f t="shared" si="35"/>
        <v>2.4430022650043028</v>
      </c>
      <c r="G576">
        <f t="shared" si="33"/>
        <v>546.61400221021745</v>
      </c>
      <c r="H576">
        <v>46.391994678000202</v>
      </c>
      <c r="AM576">
        <f t="shared" si="34"/>
        <v>103.68232922855945</v>
      </c>
    </row>
    <row r="577" spans="1:39">
      <c r="A577">
        <v>172500</v>
      </c>
      <c r="B577" s="7">
        <v>576</v>
      </c>
      <c r="C577">
        <v>6.6043225321104897</v>
      </c>
      <c r="D577">
        <f t="shared" si="32"/>
        <v>13.208645064220979</v>
      </c>
      <c r="E577">
        <v>62.531207617432798</v>
      </c>
      <c r="F577">
        <f t="shared" si="35"/>
        <v>1.7963184829641961</v>
      </c>
      <c r="G577">
        <f t="shared" si="33"/>
        <v>562.78086855689514</v>
      </c>
      <c r="H577">
        <v>45.6779729737681</v>
      </c>
      <c r="AM577">
        <f t="shared" si="34"/>
        <v>107.05195187997776</v>
      </c>
    </row>
    <row r="578" spans="1:39">
      <c r="A578">
        <v>172800</v>
      </c>
      <c r="B578" s="7">
        <v>560</v>
      </c>
      <c r="C578">
        <v>-5.1803714420946401</v>
      </c>
      <c r="D578">
        <f t="shared" si="32"/>
        <v>-10.36074288418928</v>
      </c>
      <c r="E578">
        <v>63.372275226333898</v>
      </c>
      <c r="F578">
        <f t="shared" si="35"/>
        <v>0.84106760890109911</v>
      </c>
      <c r="G578">
        <f t="shared" si="33"/>
        <v>570.35047703700502</v>
      </c>
      <c r="H578">
        <v>45.661493345942098</v>
      </c>
      <c r="AM578">
        <f t="shared" si="34"/>
        <v>108.63615505047278</v>
      </c>
    </row>
    <row r="579" spans="1:39">
      <c r="A579">
        <v>173100</v>
      </c>
      <c r="B579" s="7">
        <v>460</v>
      </c>
      <c r="C579">
        <v>-44.640316587296503</v>
      </c>
      <c r="D579">
        <f t="shared" ref="D579:D642" si="36">$K$3*C579</f>
        <v>-89.280633174593007</v>
      </c>
      <c r="E579">
        <v>61.030334598211901</v>
      </c>
      <c r="F579">
        <f t="shared" si="35"/>
        <v>2.3419406281219963</v>
      </c>
      <c r="G579">
        <f t="shared" ref="G579:G642" si="37">$J$3*E579</f>
        <v>549.27301138390715</v>
      </c>
      <c r="H579">
        <v>47.719025542857302</v>
      </c>
      <c r="AM579">
        <f t="shared" ref="AM579:AM642" si="38">$AF$26*E579^2+$AG$26*E579+$AH$26</f>
        <v>104.23524358476234</v>
      </c>
    </row>
    <row r="580" spans="1:39">
      <c r="A580">
        <v>173400</v>
      </c>
      <c r="B580" s="7">
        <v>214</v>
      </c>
      <c r="C580">
        <v>-79.953377459192794</v>
      </c>
      <c r="D580">
        <f t="shared" si="36"/>
        <v>-159.90675491838559</v>
      </c>
      <c r="E580">
        <v>42.614865801475503</v>
      </c>
      <c r="F580">
        <f t="shared" ref="F580:F643" si="39">ABS(E580-E579)</f>
        <v>18.415468796736398</v>
      </c>
      <c r="G580">
        <f t="shared" si="37"/>
        <v>383.53379221327953</v>
      </c>
      <c r="H580">
        <v>53.489581097860103</v>
      </c>
      <c r="AM580">
        <f t="shared" si="38"/>
        <v>70.747297059781999</v>
      </c>
    </row>
    <row r="581" spans="1:39">
      <c r="A581">
        <v>173700</v>
      </c>
      <c r="B581" s="7">
        <v>223</v>
      </c>
      <c r="C581">
        <v>-37.1798158997127</v>
      </c>
      <c r="D581">
        <f t="shared" si="36"/>
        <v>-74.359631799425401</v>
      </c>
      <c r="E581">
        <v>33.039610233396601</v>
      </c>
      <c r="F581">
        <f t="shared" si="39"/>
        <v>9.5752555680789015</v>
      </c>
      <c r="G581">
        <f t="shared" si="37"/>
        <v>297.35649210056943</v>
      </c>
      <c r="H581">
        <v>57.8452855814201</v>
      </c>
      <c r="AM581">
        <f t="shared" si="38"/>
        <v>54.118812467836989</v>
      </c>
    </row>
    <row r="582" spans="1:39">
      <c r="A582">
        <v>174000</v>
      </c>
      <c r="B582" s="7">
        <v>539</v>
      </c>
      <c r="C582">
        <v>84.907517368440494</v>
      </c>
      <c r="D582">
        <f t="shared" si="36"/>
        <v>169.81503473688099</v>
      </c>
      <c r="E582">
        <v>38.7837051335718</v>
      </c>
      <c r="F582">
        <f t="shared" si="39"/>
        <v>5.7440949001751989</v>
      </c>
      <c r="G582">
        <f t="shared" si="37"/>
        <v>349.0533462021462</v>
      </c>
      <c r="H582">
        <v>54.796650996465999</v>
      </c>
      <c r="AM582">
        <f t="shared" si="38"/>
        <v>64.029707407673683</v>
      </c>
    </row>
    <row r="583" spans="1:39">
      <c r="A583">
        <v>174300</v>
      </c>
      <c r="B583" s="7">
        <v>544</v>
      </c>
      <c r="C583">
        <v>53.693768773495798</v>
      </c>
      <c r="D583">
        <f t="shared" si="36"/>
        <v>107.3875375469916</v>
      </c>
      <c r="E583">
        <v>48.511785139094698</v>
      </c>
      <c r="F583">
        <f t="shared" si="39"/>
        <v>9.728080005522898</v>
      </c>
      <c r="G583">
        <f t="shared" si="37"/>
        <v>436.60606625185227</v>
      </c>
      <c r="H583">
        <v>49.304678775633498</v>
      </c>
      <c r="AM583">
        <f t="shared" si="38"/>
        <v>81.254770358705343</v>
      </c>
    </row>
    <row r="584" spans="1:39">
      <c r="A584">
        <v>174600</v>
      </c>
      <c r="B584" s="7">
        <v>549</v>
      </c>
      <c r="C584">
        <v>31.283182506148201</v>
      </c>
      <c r="D584">
        <f t="shared" si="36"/>
        <v>62.566365012296401</v>
      </c>
      <c r="E584">
        <v>54.047324414991998</v>
      </c>
      <c r="F584">
        <f t="shared" si="39"/>
        <v>5.5355392758972997</v>
      </c>
      <c r="G584">
        <f t="shared" si="37"/>
        <v>486.42591973492796</v>
      </c>
      <c r="H584">
        <v>46.049743314853004</v>
      </c>
      <c r="AM584">
        <f t="shared" si="38"/>
        <v>91.303390880125249</v>
      </c>
    </row>
    <row r="585" spans="1:39">
      <c r="A585">
        <v>174900</v>
      </c>
      <c r="B585" s="7">
        <v>539</v>
      </c>
      <c r="C585">
        <v>11.180364917822599</v>
      </c>
      <c r="D585">
        <f t="shared" si="36"/>
        <v>22.360729835645198</v>
      </c>
      <c r="E585">
        <v>57.403438097334003</v>
      </c>
      <c r="F585">
        <f t="shared" si="39"/>
        <v>3.3561136823420057</v>
      </c>
      <c r="G585">
        <f t="shared" si="37"/>
        <v>516.63094287600597</v>
      </c>
      <c r="H585">
        <v>44.458934211261003</v>
      </c>
      <c r="AM585">
        <f t="shared" si="38"/>
        <v>97.482987988008034</v>
      </c>
    </row>
    <row r="586" spans="1:39">
      <c r="A586">
        <v>175200</v>
      </c>
      <c r="B586" s="7">
        <v>523</v>
      </c>
      <c r="C586">
        <v>-3.44080786715522</v>
      </c>
      <c r="D586">
        <f t="shared" si="36"/>
        <v>-6.88161573431044</v>
      </c>
      <c r="E586">
        <v>58.874772096264103</v>
      </c>
      <c r="F586">
        <f t="shared" si="39"/>
        <v>1.4713339989300991</v>
      </c>
      <c r="G586">
        <f t="shared" si="37"/>
        <v>529.87294886637687</v>
      </c>
      <c r="H586">
        <v>44.206976082401397</v>
      </c>
      <c r="AM586">
        <f t="shared" si="38"/>
        <v>100.21292065858137</v>
      </c>
    </row>
    <row r="587" spans="1:39">
      <c r="A587">
        <v>175500</v>
      </c>
      <c r="B587" s="7">
        <v>519</v>
      </c>
      <c r="C587">
        <v>-7.2765961077583503</v>
      </c>
      <c r="D587">
        <f t="shared" si="36"/>
        <v>-14.553192215516701</v>
      </c>
      <c r="E587">
        <v>59.2826752532754</v>
      </c>
      <c r="F587">
        <f t="shared" si="39"/>
        <v>0.40790315701129742</v>
      </c>
      <c r="G587">
        <f t="shared" si="37"/>
        <v>533.54407727947864</v>
      </c>
      <c r="H587">
        <v>44.637059177523099</v>
      </c>
      <c r="AM587">
        <f t="shared" si="38"/>
        <v>100.97199135196615</v>
      </c>
    </row>
    <row r="588" spans="1:39">
      <c r="A588">
        <v>175800</v>
      </c>
      <c r="B588" s="7">
        <v>521</v>
      </c>
      <c r="C588">
        <v>-6.8638771781739703</v>
      </c>
      <c r="D588">
        <f t="shared" si="36"/>
        <v>-13.727754356347941</v>
      </c>
      <c r="E588">
        <v>59.413160396393799</v>
      </c>
      <c r="F588">
        <f t="shared" si="39"/>
        <v>0.13048514311839909</v>
      </c>
      <c r="G588">
        <f t="shared" si="37"/>
        <v>534.71844356754423</v>
      </c>
      <c r="H588">
        <v>45.185745261531601</v>
      </c>
      <c r="AM588">
        <f t="shared" si="38"/>
        <v>101.21501779073388</v>
      </c>
    </row>
    <row r="589" spans="1:39">
      <c r="A589">
        <v>176100</v>
      </c>
      <c r="B589" s="7">
        <v>523</v>
      </c>
      <c r="C589">
        <v>-6.2715516897695203</v>
      </c>
      <c r="D589">
        <f t="shared" si="36"/>
        <v>-12.543103379539041</v>
      </c>
      <c r="E589">
        <v>59.503751112289201</v>
      </c>
      <c r="F589">
        <f t="shared" si="39"/>
        <v>9.0590715895402241E-2</v>
      </c>
      <c r="G589">
        <f t="shared" si="37"/>
        <v>535.5337600106028</v>
      </c>
      <c r="H589">
        <v>45.694673459519997</v>
      </c>
      <c r="AM589">
        <f t="shared" si="38"/>
        <v>101.3838000829597</v>
      </c>
    </row>
    <row r="590" spans="1:39">
      <c r="A590">
        <v>176400</v>
      </c>
      <c r="B590" s="7">
        <v>522</v>
      </c>
      <c r="C590">
        <v>-6.7637633592570996</v>
      </c>
      <c r="D590">
        <f t="shared" si="36"/>
        <v>-13.527526718514199</v>
      </c>
      <c r="E590">
        <v>59.502028036387998</v>
      </c>
      <c r="F590">
        <f t="shared" si="39"/>
        <v>1.7230759012036856E-3</v>
      </c>
      <c r="G590">
        <f t="shared" si="37"/>
        <v>535.51825232749195</v>
      </c>
      <c r="H590">
        <v>46.2032649741125</v>
      </c>
      <c r="AM590">
        <f t="shared" si="38"/>
        <v>101.38058932051996</v>
      </c>
    </row>
    <row r="591" spans="1:39">
      <c r="A591">
        <v>176700</v>
      </c>
      <c r="B591" s="7">
        <v>520</v>
      </c>
      <c r="C591">
        <v>-7.1018880875653601</v>
      </c>
      <c r="D591">
        <f t="shared" si="36"/>
        <v>-14.20377617513072</v>
      </c>
      <c r="E591">
        <v>59.3549524961564</v>
      </c>
      <c r="F591">
        <f t="shared" si="39"/>
        <v>0.1470755402315973</v>
      </c>
      <c r="G591">
        <f t="shared" si="37"/>
        <v>534.19457246540765</v>
      </c>
      <c r="H591">
        <v>46.743508480804898</v>
      </c>
      <c r="AM591">
        <f t="shared" si="38"/>
        <v>101.10659422770132</v>
      </c>
    </row>
    <row r="592" spans="1:39">
      <c r="A592">
        <v>177000</v>
      </c>
      <c r="B592" s="7">
        <v>521</v>
      </c>
      <c r="C592">
        <v>-5.7830158504306803</v>
      </c>
      <c r="D592">
        <f t="shared" si="36"/>
        <v>-11.566031700861361</v>
      </c>
      <c r="E592">
        <v>59.172979915923399</v>
      </c>
      <c r="F592">
        <f t="shared" si="39"/>
        <v>0.18197258023300122</v>
      </c>
      <c r="G592">
        <f t="shared" si="37"/>
        <v>532.55681924331054</v>
      </c>
      <c r="H592">
        <v>47.240030323789803</v>
      </c>
      <c r="AM592">
        <f t="shared" si="38"/>
        <v>100.76776263576762</v>
      </c>
    </row>
    <row r="593" spans="1:39">
      <c r="A593">
        <v>177300</v>
      </c>
      <c r="B593" s="7">
        <v>521</v>
      </c>
      <c r="C593">
        <v>-5.0936999325999297</v>
      </c>
      <c r="D593">
        <f t="shared" si="36"/>
        <v>-10.187399865199859</v>
      </c>
      <c r="E593">
        <v>59.019807199999498</v>
      </c>
      <c r="F593">
        <f t="shared" si="39"/>
        <v>0.15317271592390114</v>
      </c>
      <c r="G593">
        <f t="shared" si="37"/>
        <v>531.17826479999553</v>
      </c>
      <c r="H593">
        <v>47.6606056252445</v>
      </c>
      <c r="AM593">
        <f t="shared" si="38"/>
        <v>100.48270630564839</v>
      </c>
    </row>
    <row r="594" spans="1:39">
      <c r="A594">
        <v>177600</v>
      </c>
      <c r="B594" s="7">
        <v>524</v>
      </c>
      <c r="C594">
        <v>-3.2666163617681998</v>
      </c>
      <c r="D594">
        <f t="shared" si="36"/>
        <v>-6.5332327235363996</v>
      </c>
      <c r="E594">
        <v>58.9471171290187</v>
      </c>
      <c r="F594">
        <f t="shared" si="39"/>
        <v>7.2690070980797827E-2</v>
      </c>
      <c r="G594">
        <f t="shared" si="37"/>
        <v>530.52405416116835</v>
      </c>
      <c r="H594">
        <v>47.979553166705301</v>
      </c>
      <c r="AM594">
        <f t="shared" si="38"/>
        <v>100.34747719319859</v>
      </c>
    </row>
    <row r="595" spans="1:39">
      <c r="A595">
        <v>177900</v>
      </c>
      <c r="B595" s="7">
        <v>523</v>
      </c>
      <c r="C595">
        <v>-3.5636013675228799</v>
      </c>
      <c r="D595">
        <f t="shared" si="36"/>
        <v>-7.1272027350457599</v>
      </c>
      <c r="E595">
        <v>58.902015086052003</v>
      </c>
      <c r="F595">
        <f t="shared" si="39"/>
        <v>4.5102042966696843E-2</v>
      </c>
      <c r="G595">
        <f t="shared" si="37"/>
        <v>530.11813577446799</v>
      </c>
      <c r="H595">
        <v>48.246163363685397</v>
      </c>
      <c r="AM595">
        <f t="shared" si="38"/>
        <v>100.26358705816422</v>
      </c>
    </row>
    <row r="596" spans="1:39">
      <c r="A596">
        <v>178200</v>
      </c>
      <c r="B596" s="7">
        <v>518</v>
      </c>
      <c r="C596">
        <v>-5.1058685515658802</v>
      </c>
      <c r="D596">
        <f t="shared" si="36"/>
        <v>-10.21173710313176</v>
      </c>
      <c r="E596">
        <v>58.689203563367698</v>
      </c>
      <c r="F596">
        <f t="shared" si="39"/>
        <v>0.21281152268430503</v>
      </c>
      <c r="G596">
        <f t="shared" si="37"/>
        <v>528.20283207030934</v>
      </c>
      <c r="H596">
        <v>48.588413179284302</v>
      </c>
      <c r="AM596">
        <f t="shared" si="38"/>
        <v>99.867916560614674</v>
      </c>
    </row>
    <row r="597" spans="1:39">
      <c r="A597">
        <v>178500</v>
      </c>
      <c r="B597" s="7">
        <v>529</v>
      </c>
      <c r="C597">
        <v>0.422721032982525</v>
      </c>
      <c r="D597">
        <f t="shared" si="36"/>
        <v>0.84544206596505</v>
      </c>
      <c r="E597">
        <v>58.682809317348102</v>
      </c>
      <c r="F597">
        <f t="shared" si="39"/>
        <v>6.3942460195960393E-3</v>
      </c>
      <c r="G597">
        <f t="shared" si="37"/>
        <v>528.14528385613289</v>
      </c>
      <c r="H597">
        <v>48.751868263364003</v>
      </c>
      <c r="AM597">
        <f t="shared" si="38"/>
        <v>99.856032137565236</v>
      </c>
    </row>
    <row r="598" spans="1:39">
      <c r="A598">
        <v>178800</v>
      </c>
      <c r="B598" s="7">
        <v>532</v>
      </c>
      <c r="C598">
        <v>0.58820782207577105</v>
      </c>
      <c r="D598">
        <f t="shared" si="36"/>
        <v>1.1764156441515421</v>
      </c>
      <c r="E598">
        <v>58.979378165685297</v>
      </c>
      <c r="F598">
        <f t="shared" si="39"/>
        <v>0.29656884833719488</v>
      </c>
      <c r="G598">
        <f t="shared" si="37"/>
        <v>530.8144034911677</v>
      </c>
      <c r="H598">
        <v>48.711960116153797</v>
      </c>
      <c r="AM598">
        <f t="shared" si="38"/>
        <v>100.40749026005942</v>
      </c>
    </row>
    <row r="599" spans="1:39">
      <c r="A599">
        <v>179100</v>
      </c>
      <c r="B599" s="7">
        <v>534</v>
      </c>
      <c r="C599">
        <v>0.27107493003891198</v>
      </c>
      <c r="D599">
        <f t="shared" si="36"/>
        <v>0.54214986007782395</v>
      </c>
      <c r="E599">
        <v>59.2720658179067</v>
      </c>
      <c r="F599">
        <f t="shared" si="39"/>
        <v>0.29268765222140303</v>
      </c>
      <c r="G599">
        <f t="shared" si="37"/>
        <v>533.44859236116031</v>
      </c>
      <c r="H599">
        <v>48.679604298758498</v>
      </c>
      <c r="AM599">
        <f t="shared" si="38"/>
        <v>100.95223583036683</v>
      </c>
    </row>
    <row r="600" spans="1:39">
      <c r="A600">
        <v>179400</v>
      </c>
      <c r="B600" s="7">
        <v>538</v>
      </c>
      <c r="C600">
        <v>0.84406374397783301</v>
      </c>
      <c r="D600">
        <f t="shared" si="36"/>
        <v>1.688127487955666</v>
      </c>
      <c r="E600">
        <v>59.589161885806803</v>
      </c>
      <c r="F600">
        <f t="shared" si="39"/>
        <v>0.3170960679001027</v>
      </c>
      <c r="G600">
        <f t="shared" si="37"/>
        <v>536.30245697226121</v>
      </c>
      <c r="H600">
        <v>48.634296647737699</v>
      </c>
      <c r="AM600">
        <f t="shared" si="38"/>
        <v>101.54297543049449</v>
      </c>
    </row>
    <row r="601" spans="1:39">
      <c r="A601">
        <v>179700</v>
      </c>
      <c r="B601" s="7">
        <v>543</v>
      </c>
      <c r="C601">
        <v>1.53089122509215</v>
      </c>
      <c r="D601">
        <f t="shared" si="36"/>
        <v>3.0617824501843001</v>
      </c>
      <c r="E601">
        <v>59.992070871634802</v>
      </c>
      <c r="F601">
        <f t="shared" si="39"/>
        <v>0.40290898582799883</v>
      </c>
      <c r="G601">
        <f t="shared" si="37"/>
        <v>539.92863784471319</v>
      </c>
      <c r="H601">
        <v>48.5395762539641</v>
      </c>
      <c r="AM601">
        <f t="shared" si="38"/>
        <v>102.29443007062714</v>
      </c>
    </row>
    <row r="602" spans="1:39">
      <c r="A602">
        <v>180000</v>
      </c>
      <c r="B602" s="7">
        <v>537</v>
      </c>
      <c r="C602">
        <v>-2.3936709790750799</v>
      </c>
      <c r="D602">
        <f t="shared" si="36"/>
        <v>-4.7873419581501597</v>
      </c>
      <c r="E602">
        <v>60.197550408049203</v>
      </c>
      <c r="F602">
        <f t="shared" si="39"/>
        <v>0.20547953641440131</v>
      </c>
      <c r="G602">
        <f t="shared" si="37"/>
        <v>541.77795367244278</v>
      </c>
      <c r="H602">
        <v>48.5862850442062</v>
      </c>
      <c r="AM602">
        <f t="shared" si="38"/>
        <v>102.67802998365653</v>
      </c>
    </row>
    <row r="603" spans="1:39">
      <c r="A603">
        <v>180300</v>
      </c>
      <c r="B603" s="7">
        <v>537</v>
      </c>
      <c r="C603">
        <v>-2.2854290963850499</v>
      </c>
      <c r="D603">
        <f t="shared" si="36"/>
        <v>-4.5708581927700997</v>
      </c>
      <c r="E603">
        <v>60.173480831278198</v>
      </c>
      <c r="F603">
        <f t="shared" si="39"/>
        <v>2.4069576771005075E-2</v>
      </c>
      <c r="G603">
        <f t="shared" si="37"/>
        <v>541.56132748150378</v>
      </c>
      <c r="H603">
        <v>48.767907689339097</v>
      </c>
      <c r="AM603">
        <f t="shared" si="38"/>
        <v>102.63308287303734</v>
      </c>
    </row>
    <row r="604" spans="1:39">
      <c r="A604">
        <v>180600</v>
      </c>
      <c r="B604" s="7">
        <v>532</v>
      </c>
      <c r="C604">
        <v>-4.0414349689142997</v>
      </c>
      <c r="D604">
        <f t="shared" si="36"/>
        <v>-8.0828699378285993</v>
      </c>
      <c r="E604">
        <v>60.008168260540799</v>
      </c>
      <c r="F604">
        <f t="shared" si="39"/>
        <v>0.1653125707373988</v>
      </c>
      <c r="G604">
        <f t="shared" si="37"/>
        <v>540.07351434486714</v>
      </c>
      <c r="H604">
        <v>49.019776495059297</v>
      </c>
      <c r="AM604">
        <f t="shared" si="38"/>
        <v>102.32447260016617</v>
      </c>
    </row>
    <row r="605" spans="1:39">
      <c r="A605">
        <v>180900</v>
      </c>
      <c r="B605" s="7">
        <v>535</v>
      </c>
      <c r="C605">
        <v>-1.78501559657708</v>
      </c>
      <c r="D605">
        <f t="shared" si="36"/>
        <v>-3.57003119315416</v>
      </c>
      <c r="E605">
        <v>59.840060213308398</v>
      </c>
      <c r="F605">
        <f t="shared" si="39"/>
        <v>0.16810804723240125</v>
      </c>
      <c r="G605">
        <f t="shared" si="37"/>
        <v>538.56054191977557</v>
      </c>
      <c r="H605">
        <v>49.238758881688703</v>
      </c>
      <c r="AM605">
        <f t="shared" si="38"/>
        <v>102.01080757030192</v>
      </c>
    </row>
    <row r="606" spans="1:39">
      <c r="A606">
        <v>181200</v>
      </c>
      <c r="B606" s="7">
        <v>533</v>
      </c>
      <c r="C606">
        <v>-2.2877238432487998</v>
      </c>
      <c r="D606">
        <f t="shared" si="36"/>
        <v>-4.5754476864975997</v>
      </c>
      <c r="E606">
        <v>59.729568715072297</v>
      </c>
      <c r="F606">
        <f t="shared" si="39"/>
        <v>0.11049149823610094</v>
      </c>
      <c r="G606">
        <f t="shared" si="37"/>
        <v>537.56611843565065</v>
      </c>
      <c r="H606">
        <v>49.398805770669803</v>
      </c>
      <c r="AM606">
        <f t="shared" si="38"/>
        <v>101.80473661820392</v>
      </c>
    </row>
    <row r="607" spans="1:39">
      <c r="A607">
        <v>181500</v>
      </c>
      <c r="B607" s="7">
        <v>536</v>
      </c>
      <c r="C607">
        <v>-0.53629091279093499</v>
      </c>
      <c r="D607">
        <f t="shared" si="36"/>
        <v>-1.07258182558187</v>
      </c>
      <c r="E607">
        <v>59.673683713267103</v>
      </c>
      <c r="F607">
        <f t="shared" si="39"/>
        <v>5.5885001805194179E-2</v>
      </c>
      <c r="G607">
        <f t="shared" si="37"/>
        <v>537.06315341940387</v>
      </c>
      <c r="H607">
        <v>49.502748681441503</v>
      </c>
      <c r="AM607">
        <f t="shared" si="38"/>
        <v>101.70053610264171</v>
      </c>
    </row>
    <row r="608" spans="1:39">
      <c r="A608">
        <v>181800</v>
      </c>
      <c r="B608" s="7">
        <v>526</v>
      </c>
      <c r="C608">
        <v>-4.4981988185285999</v>
      </c>
      <c r="D608">
        <f t="shared" si="36"/>
        <v>-8.9963976370571999</v>
      </c>
      <c r="E608">
        <v>59.443039452908202</v>
      </c>
      <c r="F608">
        <f t="shared" si="39"/>
        <v>0.23064426035890051</v>
      </c>
      <c r="G608">
        <f t="shared" si="37"/>
        <v>534.9873550761738</v>
      </c>
      <c r="H608">
        <v>49.711754556632798</v>
      </c>
      <c r="AM608">
        <f t="shared" si="38"/>
        <v>101.27068105613549</v>
      </c>
    </row>
    <row r="609" spans="1:39">
      <c r="A609">
        <v>182100</v>
      </c>
      <c r="B609" s="7">
        <v>530</v>
      </c>
      <c r="C609">
        <v>-1.20779414573758</v>
      </c>
      <c r="D609">
        <f t="shared" si="36"/>
        <v>-2.4155882914751601</v>
      </c>
      <c r="E609">
        <v>59.156256749250097</v>
      </c>
      <c r="F609">
        <f t="shared" si="39"/>
        <v>0.28678270365810477</v>
      </c>
      <c r="G609">
        <f t="shared" si="37"/>
        <v>532.40631074325086</v>
      </c>
      <c r="H609">
        <v>49.922533956198102</v>
      </c>
      <c r="AM609">
        <f t="shared" si="38"/>
        <v>100.73663394123894</v>
      </c>
    </row>
    <row r="610" spans="1:39">
      <c r="A610">
        <v>182400</v>
      </c>
      <c r="B610" s="7">
        <v>530</v>
      </c>
      <c r="C610">
        <v>-0.73896579059867895</v>
      </c>
      <c r="D610">
        <f t="shared" si="36"/>
        <v>-1.4779315811973579</v>
      </c>
      <c r="E610">
        <v>59.0520876698086</v>
      </c>
      <c r="F610">
        <f t="shared" si="39"/>
        <v>0.10416907944149756</v>
      </c>
      <c r="G610">
        <f t="shared" si="37"/>
        <v>531.46878902827734</v>
      </c>
      <c r="H610">
        <v>49.996647324605597</v>
      </c>
      <c r="AM610">
        <f t="shared" si="38"/>
        <v>100.54276924893699</v>
      </c>
    </row>
    <row r="611" spans="1:39">
      <c r="A611">
        <v>182700</v>
      </c>
      <c r="B611" s="7">
        <v>530</v>
      </c>
      <c r="C611">
        <v>-0.42347701170678298</v>
      </c>
      <c r="D611">
        <f t="shared" si="36"/>
        <v>-0.84695402341356596</v>
      </c>
      <c r="E611">
        <v>58.9819818066875</v>
      </c>
      <c r="F611">
        <f t="shared" si="39"/>
        <v>7.0105863121099787E-2</v>
      </c>
      <c r="G611">
        <f t="shared" si="37"/>
        <v>530.83783626018749</v>
      </c>
      <c r="H611">
        <v>50.0407905696188</v>
      </c>
      <c r="AM611">
        <f t="shared" si="38"/>
        <v>100.41233390620441</v>
      </c>
    </row>
    <row r="612" spans="1:39">
      <c r="A612">
        <v>183000</v>
      </c>
      <c r="B612" s="7">
        <v>534</v>
      </c>
      <c r="C612">
        <v>1.3314837985400101</v>
      </c>
      <c r="D612">
        <f t="shared" si="36"/>
        <v>2.6629675970800202</v>
      </c>
      <c r="E612">
        <v>59.036422611766596</v>
      </c>
      <c r="F612">
        <f t="shared" si="39"/>
        <v>5.4440805079096322E-2</v>
      </c>
      <c r="G612">
        <f t="shared" si="37"/>
        <v>531.3278035058994</v>
      </c>
      <c r="H612">
        <v>49.999548105737702</v>
      </c>
      <c r="AM612">
        <f t="shared" si="38"/>
        <v>100.51362115816103</v>
      </c>
    </row>
    <row r="613" spans="1:39">
      <c r="A613">
        <v>183300</v>
      </c>
      <c r="B613" s="7">
        <v>541</v>
      </c>
      <c r="C613">
        <v>3.4655361801850799</v>
      </c>
      <c r="D613">
        <f t="shared" si="36"/>
        <v>6.9310723603701598</v>
      </c>
      <c r="E613">
        <v>59.339947316347498</v>
      </c>
      <c r="F613">
        <f t="shared" si="39"/>
        <v>0.30352470458090153</v>
      </c>
      <c r="G613">
        <f t="shared" si="37"/>
        <v>534.05952584712747</v>
      </c>
      <c r="H613">
        <v>49.805666913246803</v>
      </c>
      <c r="AM613">
        <f t="shared" si="38"/>
        <v>101.07864736749731</v>
      </c>
    </row>
    <row r="614" spans="1:39">
      <c r="A614">
        <v>183600</v>
      </c>
      <c r="B614" s="7">
        <v>548</v>
      </c>
      <c r="C614">
        <v>4.5597730426458396</v>
      </c>
      <c r="D614">
        <f t="shared" si="36"/>
        <v>9.1195460852916792</v>
      </c>
      <c r="E614">
        <v>59.874540864484402</v>
      </c>
      <c r="F614">
        <f t="shared" si="39"/>
        <v>0.53459354813690396</v>
      </c>
      <c r="G614">
        <f t="shared" si="37"/>
        <v>538.87086778035962</v>
      </c>
      <c r="H614">
        <v>49.489569738426702</v>
      </c>
      <c r="AM614">
        <f t="shared" si="38"/>
        <v>102.07512994778881</v>
      </c>
    </row>
    <row r="615" spans="1:39">
      <c r="A615">
        <v>183900</v>
      </c>
      <c r="B615" s="7">
        <v>542</v>
      </c>
      <c r="C615">
        <v>-4.6672992694241799E-2</v>
      </c>
      <c r="D615">
        <f t="shared" si="36"/>
        <v>-9.3345985388483599E-2</v>
      </c>
      <c r="E615">
        <v>60.231549859535797</v>
      </c>
      <c r="F615">
        <f t="shared" si="39"/>
        <v>0.35700899505139461</v>
      </c>
      <c r="G615">
        <f t="shared" si="37"/>
        <v>542.08394873582222</v>
      </c>
      <c r="H615">
        <v>49.329385360588098</v>
      </c>
      <c r="AM615">
        <f t="shared" si="38"/>
        <v>102.74152574411407</v>
      </c>
    </row>
    <row r="616" spans="1:39">
      <c r="A616">
        <v>184200</v>
      </c>
      <c r="B616" s="7">
        <v>539</v>
      </c>
      <c r="C616">
        <v>-1.62300764195964</v>
      </c>
      <c r="D616">
        <f t="shared" si="36"/>
        <v>-3.24601528391928</v>
      </c>
      <c r="E616">
        <v>60.2485035756917</v>
      </c>
      <c r="F616">
        <f t="shared" si="39"/>
        <v>1.6953716155903464E-2</v>
      </c>
      <c r="G616">
        <f t="shared" si="37"/>
        <v>542.23653218122536</v>
      </c>
      <c r="H616">
        <v>49.399620933516502</v>
      </c>
      <c r="AM616">
        <f t="shared" si="38"/>
        <v>102.77319022532211</v>
      </c>
    </row>
    <row r="617" spans="1:39">
      <c r="A617">
        <v>184500</v>
      </c>
      <c r="B617" s="7">
        <v>538</v>
      </c>
      <c r="C617">
        <v>-1.70472697608371</v>
      </c>
      <c r="D617">
        <f t="shared" si="36"/>
        <v>-3.4094539521674201</v>
      </c>
      <c r="E617">
        <v>60.155550317221802</v>
      </c>
      <c r="F617">
        <f t="shared" si="39"/>
        <v>9.2953258469897548E-2</v>
      </c>
      <c r="G617">
        <f t="shared" si="37"/>
        <v>541.39995285499617</v>
      </c>
      <c r="H617">
        <v>49.529305598922399</v>
      </c>
      <c r="AM617">
        <f t="shared" si="38"/>
        <v>102.59960194413939</v>
      </c>
    </row>
    <row r="618" spans="1:39">
      <c r="A618">
        <v>184800</v>
      </c>
      <c r="B618" s="7">
        <v>536</v>
      </c>
      <c r="C618">
        <v>-2.0542858441881302</v>
      </c>
      <c r="D618">
        <f t="shared" si="36"/>
        <v>-4.1085716883762604</v>
      </c>
      <c r="E618">
        <v>60.011016032405401</v>
      </c>
      <c r="F618">
        <f t="shared" si="39"/>
        <v>0.14453428481640174</v>
      </c>
      <c r="G618">
        <f t="shared" si="37"/>
        <v>540.0991442916486</v>
      </c>
      <c r="H618">
        <v>49.676641709331797</v>
      </c>
      <c r="AM618">
        <f t="shared" si="38"/>
        <v>102.32978754973406</v>
      </c>
    </row>
    <row r="619" spans="1:39">
      <c r="A619">
        <v>185100</v>
      </c>
      <c r="B619" s="7">
        <v>537</v>
      </c>
      <c r="C619">
        <v>-0.99702608495370804</v>
      </c>
      <c r="D619">
        <f t="shared" si="36"/>
        <v>-1.9940521699074161</v>
      </c>
      <c r="E619">
        <v>59.887177383789599</v>
      </c>
      <c r="F619">
        <f t="shared" si="39"/>
        <v>0.12383864861580207</v>
      </c>
      <c r="G619">
        <f t="shared" si="37"/>
        <v>538.98459645410639</v>
      </c>
      <c r="H619">
        <v>49.7917501004301</v>
      </c>
      <c r="AM619">
        <f t="shared" si="38"/>
        <v>102.09870464767924</v>
      </c>
    </row>
    <row r="620" spans="1:39">
      <c r="A620">
        <v>185400</v>
      </c>
      <c r="B620" s="7">
        <v>537</v>
      </c>
      <c r="C620">
        <v>-0.70479603195691798</v>
      </c>
      <c r="D620">
        <f t="shared" si="36"/>
        <v>-1.409592063913836</v>
      </c>
      <c r="E620">
        <v>59.822242722379201</v>
      </c>
      <c r="F620">
        <f t="shared" si="39"/>
        <v>6.4934661410397609E-2</v>
      </c>
      <c r="G620">
        <f t="shared" si="37"/>
        <v>538.40018450141281</v>
      </c>
      <c r="H620">
        <v>49.856948022957297</v>
      </c>
      <c r="AM620">
        <f t="shared" si="38"/>
        <v>101.9775724260885</v>
      </c>
    </row>
    <row r="621" spans="1:39">
      <c r="A621">
        <v>185700</v>
      </c>
      <c r="B621" s="7">
        <v>538</v>
      </c>
      <c r="C621">
        <v>-0.10852150032931999</v>
      </c>
      <c r="D621">
        <f t="shared" si="36"/>
        <v>-0.21704300065863999</v>
      </c>
      <c r="E621">
        <v>59.800846661905403</v>
      </c>
      <c r="F621">
        <f t="shared" si="39"/>
        <v>2.1396060473797718E-2</v>
      </c>
      <c r="G621">
        <f t="shared" si="37"/>
        <v>538.20761995714861</v>
      </c>
      <c r="H621">
        <v>49.886576748171798</v>
      </c>
      <c r="AM621">
        <f t="shared" si="38"/>
        <v>101.93766459396012</v>
      </c>
    </row>
    <row r="622" spans="1:39">
      <c r="A622">
        <v>186000</v>
      </c>
      <c r="B622" s="7">
        <v>536</v>
      </c>
      <c r="C622">
        <v>-0.90950492673398498</v>
      </c>
      <c r="D622">
        <f t="shared" si="36"/>
        <v>-1.81900985346797</v>
      </c>
      <c r="E622">
        <v>59.756630442028197</v>
      </c>
      <c r="F622">
        <f t="shared" si="39"/>
        <v>4.4216219877206697E-2</v>
      </c>
      <c r="G622">
        <f t="shared" si="37"/>
        <v>537.80967397825373</v>
      </c>
      <c r="H622">
        <v>49.928853954819999</v>
      </c>
      <c r="AM622">
        <f t="shared" si="38"/>
        <v>101.85520119131483</v>
      </c>
    </row>
    <row r="623" spans="1:39">
      <c r="A623">
        <v>186300</v>
      </c>
      <c r="B623" s="7">
        <v>539</v>
      </c>
      <c r="C623">
        <v>0.59501696854211605</v>
      </c>
      <c r="D623">
        <f t="shared" si="36"/>
        <v>1.1900339370842321</v>
      </c>
      <c r="E623">
        <v>59.755612355455597</v>
      </c>
      <c r="F623">
        <f t="shared" si="39"/>
        <v>1.0180865725999411E-3</v>
      </c>
      <c r="G623">
        <f t="shared" si="37"/>
        <v>537.80051119910036</v>
      </c>
      <c r="H623">
        <v>49.936033953892498</v>
      </c>
      <c r="AM623">
        <f t="shared" si="38"/>
        <v>101.85330259102332</v>
      </c>
    </row>
    <row r="624" spans="1:39">
      <c r="A624">
        <v>186600</v>
      </c>
      <c r="B624" s="7">
        <v>541</v>
      </c>
      <c r="C624">
        <v>1.0724979003183399</v>
      </c>
      <c r="D624">
        <f t="shared" si="36"/>
        <v>2.1449958006366798</v>
      </c>
      <c r="E624">
        <v>59.871726103180002</v>
      </c>
      <c r="F624">
        <f t="shared" si="39"/>
        <v>0.11611374772440541</v>
      </c>
      <c r="G624">
        <f t="shared" si="37"/>
        <v>538.84553492862005</v>
      </c>
      <c r="H624">
        <v>49.869555359908503</v>
      </c>
      <c r="AM624">
        <f t="shared" si="38"/>
        <v>102.06987885417938</v>
      </c>
    </row>
    <row r="625" spans="1:39">
      <c r="A625">
        <v>186900</v>
      </c>
      <c r="B625" s="7">
        <v>542</v>
      </c>
      <c r="C625">
        <v>0.915449862668134</v>
      </c>
      <c r="D625">
        <f t="shared" si="36"/>
        <v>1.830899725336268</v>
      </c>
      <c r="E625">
        <v>60.017733958297001</v>
      </c>
      <c r="F625">
        <f t="shared" si="39"/>
        <v>0.14600785511699854</v>
      </c>
      <c r="G625">
        <f t="shared" si="37"/>
        <v>540.15960562467296</v>
      </c>
      <c r="H625">
        <v>49.792744815617702</v>
      </c>
      <c r="AM625">
        <f t="shared" si="38"/>
        <v>102.3423257635375</v>
      </c>
    </row>
    <row r="626" spans="1:39">
      <c r="A626">
        <v>187200</v>
      </c>
      <c r="B626" s="7">
        <v>531</v>
      </c>
      <c r="C626">
        <v>-3.8689911120977798</v>
      </c>
      <c r="D626">
        <f t="shared" si="36"/>
        <v>-7.7379822241955596</v>
      </c>
      <c r="E626">
        <v>59.858758344361199</v>
      </c>
      <c r="F626">
        <f t="shared" si="39"/>
        <v>0.15897561393580162</v>
      </c>
      <c r="G626">
        <f t="shared" si="37"/>
        <v>538.7288250992508</v>
      </c>
      <c r="H626">
        <v>49.923595444830802</v>
      </c>
      <c r="AM626">
        <f t="shared" si="38"/>
        <v>102.04568737811317</v>
      </c>
    </row>
    <row r="627" spans="1:39">
      <c r="A627">
        <v>187500</v>
      </c>
      <c r="B627" s="7">
        <v>515</v>
      </c>
      <c r="C627">
        <v>-8.4511701817171101</v>
      </c>
      <c r="D627">
        <f t="shared" si="36"/>
        <v>-16.90234036343422</v>
      </c>
      <c r="E627">
        <v>59.099282284177598</v>
      </c>
      <c r="F627">
        <f t="shared" si="39"/>
        <v>0.75947606018360148</v>
      </c>
      <c r="G627">
        <f t="shared" si="37"/>
        <v>531.89354055759839</v>
      </c>
      <c r="H627">
        <v>50.417575220009297</v>
      </c>
      <c r="AM627">
        <f t="shared" si="38"/>
        <v>100.63059329709164</v>
      </c>
    </row>
    <row r="628" spans="1:39">
      <c r="A628">
        <v>187800</v>
      </c>
      <c r="B628" s="7">
        <v>533</v>
      </c>
      <c r="C628">
        <v>2.4114183152895499</v>
      </c>
      <c r="D628">
        <f t="shared" si="36"/>
        <v>4.8228366305790997</v>
      </c>
      <c r="E628">
        <v>58.685301971441703</v>
      </c>
      <c r="F628">
        <f t="shared" si="39"/>
        <v>0.41398031273589453</v>
      </c>
      <c r="G628">
        <f t="shared" si="37"/>
        <v>528.16771774297536</v>
      </c>
      <c r="H628">
        <v>50.615655629082703</v>
      </c>
      <c r="AM628">
        <f t="shared" si="38"/>
        <v>99.860664986193768</v>
      </c>
    </row>
    <row r="629" spans="1:39">
      <c r="A629">
        <v>188100</v>
      </c>
      <c r="B629" s="7">
        <v>561</v>
      </c>
      <c r="C629">
        <v>12.5964611152214</v>
      </c>
      <c r="D629">
        <f t="shared" si="36"/>
        <v>25.1929222304428</v>
      </c>
      <c r="E629">
        <v>59.5330112869812</v>
      </c>
      <c r="F629">
        <f t="shared" si="39"/>
        <v>0.8477093155394968</v>
      </c>
      <c r="G629">
        <f t="shared" si="37"/>
        <v>535.79710158283081</v>
      </c>
      <c r="H629">
        <v>49.996413581738899</v>
      </c>
      <c r="AM629">
        <f t="shared" si="38"/>
        <v>101.43832585175504</v>
      </c>
    </row>
    <row r="630" spans="1:39">
      <c r="A630">
        <v>188400</v>
      </c>
      <c r="B630" s="7">
        <v>558</v>
      </c>
      <c r="C630">
        <v>6.0335886854789296</v>
      </c>
      <c r="D630">
        <f t="shared" si="36"/>
        <v>12.067177370957859</v>
      </c>
      <c r="E630">
        <v>60.658134766650797</v>
      </c>
      <c r="F630">
        <f t="shared" si="39"/>
        <v>1.1251234796695968</v>
      </c>
      <c r="G630">
        <f t="shared" si="37"/>
        <v>545.92321289985716</v>
      </c>
      <c r="H630">
        <v>49.292543691395998</v>
      </c>
      <c r="AM630">
        <f t="shared" si="38"/>
        <v>103.53877004875383</v>
      </c>
    </row>
    <row r="631" spans="1:39">
      <c r="A631">
        <v>188700</v>
      </c>
      <c r="B631" s="7">
        <v>560</v>
      </c>
      <c r="C631">
        <v>3.77479496756232</v>
      </c>
      <c r="D631">
        <f t="shared" si="36"/>
        <v>7.54958993512464</v>
      </c>
      <c r="E631">
        <v>61.382268080263103</v>
      </c>
      <c r="F631">
        <f t="shared" si="39"/>
        <v>0.72413331361230604</v>
      </c>
      <c r="G631">
        <f t="shared" si="37"/>
        <v>552.44041272236791</v>
      </c>
      <c r="H631">
        <v>48.918241224564603</v>
      </c>
      <c r="AM631">
        <f t="shared" si="38"/>
        <v>104.89453930246454</v>
      </c>
    </row>
    <row r="632" spans="1:39">
      <c r="A632">
        <v>189000</v>
      </c>
      <c r="B632" s="7">
        <v>564</v>
      </c>
      <c r="C632">
        <v>3.02153259416299</v>
      </c>
      <c r="D632">
        <f t="shared" si="36"/>
        <v>6.0430651883259801</v>
      </c>
      <c r="E632">
        <v>61.9940735568496</v>
      </c>
      <c r="F632">
        <f t="shared" si="39"/>
        <v>0.61180547658649687</v>
      </c>
      <c r="G632">
        <f t="shared" si="37"/>
        <v>557.94666201164637</v>
      </c>
      <c r="H632">
        <v>48.656214646604099</v>
      </c>
      <c r="AM632">
        <f t="shared" si="38"/>
        <v>106.04239138902973</v>
      </c>
    </row>
    <row r="633" spans="1:39">
      <c r="A633">
        <v>189300</v>
      </c>
      <c r="B633" s="7">
        <v>559</v>
      </c>
      <c r="C633">
        <v>-1.0669335772945401</v>
      </c>
      <c r="D633">
        <f t="shared" si="36"/>
        <v>-2.1338671545890802</v>
      </c>
      <c r="E633">
        <v>62.347076476320098</v>
      </c>
      <c r="F633">
        <f t="shared" si="39"/>
        <v>0.353002919470498</v>
      </c>
      <c r="G633">
        <f t="shared" si="37"/>
        <v>561.12368828688091</v>
      </c>
      <c r="H633">
        <v>48.5937334813731</v>
      </c>
      <c r="AM633">
        <f t="shared" si="38"/>
        <v>106.70568147657146</v>
      </c>
    </row>
    <row r="634" spans="1:39">
      <c r="A634">
        <v>189600</v>
      </c>
      <c r="B634" s="7">
        <v>427</v>
      </c>
      <c r="C634">
        <v>-52.748834272660702</v>
      </c>
      <c r="D634">
        <f t="shared" si="36"/>
        <v>-105.4976685453214</v>
      </c>
      <c r="E634">
        <v>59.165693870734302</v>
      </c>
      <c r="F634">
        <f t="shared" si="39"/>
        <v>3.1813826055857959</v>
      </c>
      <c r="G634">
        <f t="shared" si="37"/>
        <v>532.49124483660876</v>
      </c>
      <c r="H634">
        <v>50.842791303128699</v>
      </c>
      <c r="AM634">
        <f t="shared" si="38"/>
        <v>100.75420010647963</v>
      </c>
    </row>
    <row r="635" spans="1:39">
      <c r="A635">
        <v>189900</v>
      </c>
      <c r="B635" s="7">
        <v>397</v>
      </c>
      <c r="C635">
        <v>-41.0200339657776</v>
      </c>
      <c r="D635">
        <f t="shared" si="36"/>
        <v>-82.0400679315552</v>
      </c>
      <c r="E635">
        <v>53.225891004718299</v>
      </c>
      <c r="F635">
        <f t="shared" si="39"/>
        <v>5.9398028660160023</v>
      </c>
      <c r="G635">
        <f t="shared" si="37"/>
        <v>479.03301904246467</v>
      </c>
      <c r="H635">
        <v>54.419644167659101</v>
      </c>
      <c r="AM635">
        <f t="shared" si="38"/>
        <v>89.80092479450883</v>
      </c>
    </row>
    <row r="636" spans="1:39">
      <c r="A636">
        <v>190200</v>
      </c>
      <c r="B636" s="7">
        <v>522</v>
      </c>
      <c r="C636">
        <v>27.879609008484501</v>
      </c>
      <c r="D636">
        <f t="shared" si="36"/>
        <v>55.759218016969001</v>
      </c>
      <c r="E636">
        <v>51.8034819749492</v>
      </c>
      <c r="F636">
        <f t="shared" si="39"/>
        <v>1.4224090297690992</v>
      </c>
      <c r="G636">
        <f t="shared" si="37"/>
        <v>466.23133777454279</v>
      </c>
      <c r="H636">
        <v>54.685154440993898</v>
      </c>
      <c r="AM636">
        <f t="shared" si="38"/>
        <v>87.208561151503758</v>
      </c>
    </row>
    <row r="637" spans="1:39">
      <c r="A637">
        <v>190500</v>
      </c>
      <c r="B637" s="7">
        <v>520</v>
      </c>
      <c r="C637">
        <v>17.950133964371702</v>
      </c>
      <c r="D637">
        <f t="shared" si="36"/>
        <v>35.900267928743403</v>
      </c>
      <c r="E637">
        <v>53.788036725220898</v>
      </c>
      <c r="F637">
        <f t="shared" si="39"/>
        <v>1.9845547502716983</v>
      </c>
      <c r="G637">
        <f t="shared" si="37"/>
        <v>484.09233052698806</v>
      </c>
      <c r="H637">
        <v>52.930643092036902</v>
      </c>
      <c r="AM637">
        <f t="shared" si="38"/>
        <v>90.82870710958008</v>
      </c>
    </row>
    <row r="638" spans="1:39">
      <c r="A638">
        <v>190800</v>
      </c>
      <c r="B638" s="7">
        <v>518</v>
      </c>
      <c r="C638">
        <v>11.2618430760806</v>
      </c>
      <c r="D638">
        <f t="shared" si="36"/>
        <v>22.523686152161201</v>
      </c>
      <c r="E638">
        <v>55.052059603260503</v>
      </c>
      <c r="F638">
        <f t="shared" si="39"/>
        <v>1.2640228780396043</v>
      </c>
      <c r="G638">
        <f t="shared" si="37"/>
        <v>495.46853642934451</v>
      </c>
      <c r="H638">
        <v>51.814979345542298</v>
      </c>
      <c r="AM638">
        <f t="shared" si="38"/>
        <v>93.146496165868996</v>
      </c>
    </row>
    <row r="639" spans="1:39">
      <c r="A639">
        <v>191100</v>
      </c>
      <c r="B639" s="7">
        <v>516</v>
      </c>
      <c r="C639">
        <v>6.7788963378767297</v>
      </c>
      <c r="D639">
        <f t="shared" si="36"/>
        <v>13.557792675753459</v>
      </c>
      <c r="E639">
        <v>55.826020852105799</v>
      </c>
      <c r="F639">
        <f t="shared" si="39"/>
        <v>0.77396124884529627</v>
      </c>
      <c r="G639">
        <f t="shared" si="37"/>
        <v>502.43418766895218</v>
      </c>
      <c r="H639">
        <v>51.127697118202903</v>
      </c>
      <c r="AM639">
        <f t="shared" si="38"/>
        <v>94.570291322478653</v>
      </c>
    </row>
    <row r="640" spans="1:39">
      <c r="A640">
        <v>191400</v>
      </c>
      <c r="B640" s="7">
        <v>524</v>
      </c>
      <c r="C640">
        <v>7.6543327916071702</v>
      </c>
      <c r="D640">
        <f t="shared" si="36"/>
        <v>15.30866558321434</v>
      </c>
      <c r="E640">
        <v>56.520318301245403</v>
      </c>
      <c r="F640">
        <f t="shared" si="39"/>
        <v>0.69429744913960434</v>
      </c>
      <c r="G640">
        <f t="shared" si="37"/>
        <v>508.68286471120865</v>
      </c>
      <c r="H640">
        <v>50.5626146458413</v>
      </c>
      <c r="AM640">
        <f t="shared" si="38"/>
        <v>95.850516540913915</v>
      </c>
    </row>
    <row r="641" spans="1:39">
      <c r="A641">
        <v>191700</v>
      </c>
      <c r="B641" s="7">
        <v>546</v>
      </c>
      <c r="C641">
        <v>13.1864158066558</v>
      </c>
      <c r="D641">
        <f t="shared" si="36"/>
        <v>26.3728316133116</v>
      </c>
      <c r="E641">
        <v>57.735329675975997</v>
      </c>
      <c r="F641">
        <f t="shared" si="39"/>
        <v>1.2150113747305937</v>
      </c>
      <c r="G641">
        <f t="shared" si="37"/>
        <v>519.61796708378392</v>
      </c>
      <c r="H641">
        <v>49.731370657715402</v>
      </c>
      <c r="AM641">
        <f t="shared" si="38"/>
        <v>98.09767808269612</v>
      </c>
    </row>
    <row r="642" spans="1:39">
      <c r="A642">
        <v>192000</v>
      </c>
      <c r="B642" s="7">
        <v>545</v>
      </c>
      <c r="C642">
        <v>6.9355419595015997</v>
      </c>
      <c r="D642">
        <f t="shared" si="36"/>
        <v>13.871083919003199</v>
      </c>
      <c r="E642">
        <v>59.013314368534701</v>
      </c>
      <c r="F642">
        <f t="shared" si="39"/>
        <v>1.2779846925587037</v>
      </c>
      <c r="G642">
        <f t="shared" si="37"/>
        <v>531.11982931681234</v>
      </c>
      <c r="H642">
        <v>48.968337900553799</v>
      </c>
      <c r="AM642">
        <f t="shared" si="38"/>
        <v>100.47062609726247</v>
      </c>
    </row>
    <row r="643" spans="1:39">
      <c r="A643">
        <v>192300</v>
      </c>
      <c r="B643" s="7">
        <v>546</v>
      </c>
      <c r="C643">
        <v>3.67229582323754</v>
      </c>
      <c r="D643">
        <f t="shared" ref="D643:D706" si="40">$K$3*C643</f>
        <v>7.34459164647508</v>
      </c>
      <c r="E643">
        <v>59.849553713529197</v>
      </c>
      <c r="F643">
        <f t="shared" si="39"/>
        <v>0.83623934499449604</v>
      </c>
      <c r="G643">
        <f t="shared" ref="G643:G706" si="41">$J$3*E643</f>
        <v>538.64598342176282</v>
      </c>
      <c r="H643">
        <v>48.566280647490501</v>
      </c>
      <c r="AM643">
        <f t="shared" ref="AM643:AM706" si="42">$AF$26*E643^2+$AG$26*E643+$AH$26</f>
        <v>102.02851664955986</v>
      </c>
    </row>
    <row r="644" spans="1:39">
      <c r="A644">
        <v>192600</v>
      </c>
      <c r="B644" s="7">
        <v>569</v>
      </c>
      <c r="C644">
        <v>10.075056781747501</v>
      </c>
      <c r="D644">
        <f t="shared" si="40"/>
        <v>20.150113563495001</v>
      </c>
      <c r="E644">
        <v>60.982167816661402</v>
      </c>
      <c r="F644">
        <f t="shared" ref="F644:F707" si="43">ABS(E644-E643)</f>
        <v>1.1326141031322052</v>
      </c>
      <c r="G644">
        <f t="shared" si="41"/>
        <v>548.83951034995266</v>
      </c>
      <c r="H644">
        <v>48.009106151337399</v>
      </c>
      <c r="AM644">
        <f t="shared" si="42"/>
        <v>104.14506654925128</v>
      </c>
    </row>
    <row r="645" spans="1:39">
      <c r="A645">
        <v>192900</v>
      </c>
      <c r="B645" s="7">
        <v>554</v>
      </c>
      <c r="C645">
        <v>-1.3192720004509599</v>
      </c>
      <c r="D645">
        <f t="shared" si="40"/>
        <v>-2.6385440009019199</v>
      </c>
      <c r="E645">
        <v>61.847645530430903</v>
      </c>
      <c r="F645">
        <f t="shared" si="43"/>
        <v>0.86547771376950067</v>
      </c>
      <c r="G645">
        <f t="shared" si="41"/>
        <v>556.62880977387817</v>
      </c>
      <c r="H645">
        <v>47.706052870059203</v>
      </c>
      <c r="AM645">
        <f t="shared" si="42"/>
        <v>105.76746799138894</v>
      </c>
    </row>
    <row r="646" spans="1:39">
      <c r="A646">
        <v>193200</v>
      </c>
      <c r="B646" s="7">
        <v>553</v>
      </c>
      <c r="C646">
        <v>-2.6234545553934701</v>
      </c>
      <c r="D646">
        <f t="shared" si="40"/>
        <v>-5.2469091107869401</v>
      </c>
      <c r="E646">
        <v>62.026304795628199</v>
      </c>
      <c r="F646">
        <f t="shared" si="43"/>
        <v>0.17865926519729669</v>
      </c>
      <c r="G646">
        <f t="shared" si="41"/>
        <v>558.23674316065376</v>
      </c>
      <c r="H646">
        <v>47.863809709806297</v>
      </c>
      <c r="AM646">
        <f t="shared" si="42"/>
        <v>106.10292343191561</v>
      </c>
    </row>
    <row r="647" spans="1:39">
      <c r="A647">
        <v>193500</v>
      </c>
      <c r="B647" s="7">
        <v>664</v>
      </c>
      <c r="C647">
        <v>40.2063398245146</v>
      </c>
      <c r="D647">
        <f t="shared" si="40"/>
        <v>80.412679649029201</v>
      </c>
      <c r="E647">
        <v>64.841440369726399</v>
      </c>
      <c r="F647">
        <f t="shared" si="43"/>
        <v>2.8151355740981998</v>
      </c>
      <c r="G647">
        <f t="shared" si="41"/>
        <v>583.57296332753754</v>
      </c>
      <c r="H647">
        <v>46.249328475853297</v>
      </c>
      <c r="AM647">
        <f t="shared" si="42"/>
        <v>111.413345022697</v>
      </c>
    </row>
    <row r="648" spans="1:39">
      <c r="A648">
        <v>193800</v>
      </c>
      <c r="B648" s="7">
        <v>659</v>
      </c>
      <c r="C648">
        <v>19.049987567025301</v>
      </c>
      <c r="D648">
        <f t="shared" si="40"/>
        <v>38.099975134050602</v>
      </c>
      <c r="E648">
        <v>68.987466735926503</v>
      </c>
      <c r="F648">
        <f t="shared" si="43"/>
        <v>4.146026366200104</v>
      </c>
      <c r="G648">
        <f t="shared" si="41"/>
        <v>620.88720062333857</v>
      </c>
      <c r="H648">
        <v>43.998311629646103</v>
      </c>
      <c r="AM648">
        <f t="shared" si="42"/>
        <v>119.31873917968258</v>
      </c>
    </row>
    <row r="649" spans="1:39">
      <c r="A649">
        <v>194100</v>
      </c>
      <c r="B649" s="7">
        <v>586</v>
      </c>
      <c r="C649">
        <v>-21.1649249868222</v>
      </c>
      <c r="D649">
        <f t="shared" si="40"/>
        <v>-42.3298499736444</v>
      </c>
      <c r="E649">
        <v>69.813182181219901</v>
      </c>
      <c r="F649">
        <f t="shared" si="43"/>
        <v>0.82571544529339747</v>
      </c>
      <c r="G649">
        <f t="shared" si="41"/>
        <v>628.31863963097908</v>
      </c>
      <c r="H649">
        <v>44.207268017289699</v>
      </c>
      <c r="AM649">
        <f t="shared" si="42"/>
        <v>120.90516952065661</v>
      </c>
    </row>
    <row r="650" spans="1:39">
      <c r="A650">
        <v>194400</v>
      </c>
      <c r="B650" s="7">
        <v>270</v>
      </c>
      <c r="C650">
        <v>-87.589309575563206</v>
      </c>
      <c r="D650">
        <f t="shared" si="40"/>
        <v>-175.17861915112641</v>
      </c>
      <c r="E650">
        <v>51.308068724223702</v>
      </c>
      <c r="F650">
        <f t="shared" si="43"/>
        <v>18.505113456996199</v>
      </c>
      <c r="G650">
        <f t="shared" si="41"/>
        <v>461.7726185180133</v>
      </c>
      <c r="H650">
        <v>49.699519238010502</v>
      </c>
      <c r="AM650">
        <f t="shared" si="42"/>
        <v>86.308441017536467</v>
      </c>
    </row>
    <row r="651" spans="1:39">
      <c r="A651">
        <v>194700</v>
      </c>
      <c r="B651" s="7">
        <v>104</v>
      </c>
      <c r="C651">
        <v>-74.722813936854806</v>
      </c>
      <c r="D651">
        <f t="shared" si="40"/>
        <v>-149.44562787370961</v>
      </c>
      <c r="E651">
        <v>28.407548682579399</v>
      </c>
      <c r="F651">
        <f t="shared" si="43"/>
        <v>22.900520041644302</v>
      </c>
      <c r="G651">
        <f t="shared" si="41"/>
        <v>255.6679381432146</v>
      </c>
      <c r="H651">
        <v>55.883152417420199</v>
      </c>
      <c r="AM651">
        <f t="shared" si="42"/>
        <v>46.267185642243874</v>
      </c>
    </row>
    <row r="652" spans="1:39">
      <c r="A652">
        <v>195000</v>
      </c>
      <c r="B652" s="7">
        <v>104</v>
      </c>
      <c r="C652">
        <v>-34.8190741207599</v>
      </c>
      <c r="D652">
        <f t="shared" si="40"/>
        <v>-69.638148241519801</v>
      </c>
      <c r="E652">
        <v>19.292998754464101</v>
      </c>
      <c r="F652">
        <f t="shared" si="43"/>
        <v>9.1145499281152986</v>
      </c>
      <c r="G652">
        <f t="shared" si="41"/>
        <v>173.6369887901769</v>
      </c>
      <c r="H652">
        <v>59.937066903376902</v>
      </c>
      <c r="AM652">
        <f t="shared" si="42"/>
        <v>31.183887956017013</v>
      </c>
    </row>
    <row r="653" spans="1:39">
      <c r="A653">
        <v>195300</v>
      </c>
      <c r="B653" s="7">
        <v>105</v>
      </c>
      <c r="C653">
        <v>-10.5299049359805</v>
      </c>
      <c r="D653">
        <f t="shared" si="40"/>
        <v>-21.059809871961001</v>
      </c>
      <c r="E653" s="17">
        <v>14.006591340370599</v>
      </c>
      <c r="F653">
        <f t="shared" si="43"/>
        <v>5.2864074140935013</v>
      </c>
      <c r="G653">
        <f t="shared" si="41"/>
        <v>126.0593220633354</v>
      </c>
      <c r="H653">
        <v>61.596772259832399</v>
      </c>
      <c r="AM653">
        <f t="shared" si="42"/>
        <v>22.658266195406711</v>
      </c>
    </row>
    <row r="654" spans="1:39">
      <c r="A654">
        <v>195600</v>
      </c>
      <c r="B654" s="7">
        <v>105</v>
      </c>
      <c r="C654">
        <v>3.0182083718138699</v>
      </c>
      <c r="D654">
        <f t="shared" si="40"/>
        <v>6.0364167436277398</v>
      </c>
      <c r="E654" s="17">
        <v>10.995925136357499</v>
      </c>
      <c r="F654">
        <f t="shared" si="43"/>
        <v>3.0106662040131003</v>
      </c>
      <c r="G654">
        <f t="shared" si="41"/>
        <v>98.963326227217493</v>
      </c>
      <c r="H654">
        <v>61.834950798598399</v>
      </c>
      <c r="AM654">
        <f t="shared" si="42"/>
        <v>17.875885072331315</v>
      </c>
    </row>
    <row r="655" spans="1:39">
      <c r="A655">
        <v>195900</v>
      </c>
      <c r="B655" s="7">
        <v>104</v>
      </c>
      <c r="C655">
        <v>9.8327251403733094</v>
      </c>
      <c r="D655">
        <f t="shared" si="40"/>
        <v>19.665450280746619</v>
      </c>
      <c r="E655" s="17">
        <v>9.3704849416580096</v>
      </c>
      <c r="F655">
        <f t="shared" si="43"/>
        <v>1.6254401946994896</v>
      </c>
      <c r="G655">
        <f t="shared" si="41"/>
        <v>84.334364474922083</v>
      </c>
      <c r="H655">
        <v>61.308200141264997</v>
      </c>
      <c r="AM655">
        <f t="shared" si="42"/>
        <v>15.315944917099481</v>
      </c>
    </row>
    <row r="656" spans="1:39">
      <c r="A656">
        <v>196200</v>
      </c>
      <c r="B656" s="7">
        <v>104</v>
      </c>
      <c r="C656">
        <v>13.3282596838767</v>
      </c>
      <c r="D656">
        <f t="shared" si="40"/>
        <v>26.6565193677534</v>
      </c>
      <c r="E656" s="17">
        <v>8.5937010811573895</v>
      </c>
      <c r="F656">
        <f t="shared" si="43"/>
        <v>0.77678386050062009</v>
      </c>
      <c r="G656">
        <f t="shared" si="41"/>
        <v>77.343309730416507</v>
      </c>
      <c r="H656">
        <v>60.392706457634702</v>
      </c>
      <c r="AM656">
        <f t="shared" si="42"/>
        <v>14.098028684905998</v>
      </c>
    </row>
    <row r="657" spans="1:39">
      <c r="A657">
        <v>196500</v>
      </c>
      <c r="B657" s="7">
        <v>104</v>
      </c>
      <c r="C657">
        <v>14.4623717085117</v>
      </c>
      <c r="D657">
        <f t="shared" si="40"/>
        <v>28.9247434170234</v>
      </c>
      <c r="E657" s="17">
        <v>8.3416757561462607</v>
      </c>
      <c r="F657">
        <f t="shared" si="43"/>
        <v>0.25202532501112884</v>
      </c>
      <c r="G657">
        <f t="shared" si="41"/>
        <v>75.075081805316344</v>
      </c>
      <c r="H657">
        <v>59.305724201664098</v>
      </c>
      <c r="AM657">
        <f t="shared" si="42"/>
        <v>13.703637487065983</v>
      </c>
    </row>
    <row r="658" spans="1:39">
      <c r="A658">
        <v>196800</v>
      </c>
      <c r="B658" s="7">
        <v>104</v>
      </c>
      <c r="C658">
        <v>14.2556024037657</v>
      </c>
      <c r="D658">
        <f t="shared" si="40"/>
        <v>28.511204807531399</v>
      </c>
      <c r="E658" s="17">
        <v>8.3876233828000402</v>
      </c>
      <c r="F658">
        <f t="shared" si="43"/>
        <v>4.5947626653779494E-2</v>
      </c>
      <c r="G658">
        <f t="shared" si="41"/>
        <v>75.488610445200365</v>
      </c>
      <c r="H658">
        <v>58.187600359775097</v>
      </c>
      <c r="AM658">
        <f t="shared" si="42"/>
        <v>13.775512647286549</v>
      </c>
    </row>
    <row r="659" spans="1:39">
      <c r="A659">
        <v>197100</v>
      </c>
      <c r="B659" s="7">
        <v>104</v>
      </c>
      <c r="C659">
        <v>13.3345765004218</v>
      </c>
      <c r="D659">
        <f t="shared" si="40"/>
        <v>26.6691530008436</v>
      </c>
      <c r="E659" s="17">
        <v>8.5922944770846001</v>
      </c>
      <c r="F659">
        <f t="shared" si="43"/>
        <v>0.20467109428455998</v>
      </c>
      <c r="G659">
        <f t="shared" si="41"/>
        <v>77.330650293761408</v>
      </c>
      <c r="H659">
        <v>57.116115579331101</v>
      </c>
      <c r="AM659">
        <f t="shared" si="42"/>
        <v>14.095826477296487</v>
      </c>
    </row>
    <row r="660" spans="1:39">
      <c r="A660">
        <v>197400</v>
      </c>
      <c r="B660" s="7">
        <v>104</v>
      </c>
      <c r="C660">
        <v>12.078531166953599</v>
      </c>
      <c r="D660">
        <f t="shared" si="40"/>
        <v>24.157062333907199</v>
      </c>
      <c r="E660" s="17">
        <v>8.8714142669723497</v>
      </c>
      <c r="F660">
        <f t="shared" si="43"/>
        <v>0.27911978988774955</v>
      </c>
      <c r="G660">
        <f t="shared" si="41"/>
        <v>79.842728402751149</v>
      </c>
      <c r="H660">
        <v>56.130776719207297</v>
      </c>
      <c r="AM660">
        <f t="shared" si="42"/>
        <v>14.533048722520356</v>
      </c>
    </row>
    <row r="661" spans="1:39">
      <c r="A661">
        <v>197700</v>
      </c>
      <c r="B661" s="7">
        <v>104</v>
      </c>
      <c r="C661">
        <v>10.7119343792435</v>
      </c>
      <c r="D661">
        <f t="shared" si="40"/>
        <v>21.423868758487</v>
      </c>
      <c r="E661" s="17">
        <v>9.1751010475823502</v>
      </c>
      <c r="F661">
        <f t="shared" si="43"/>
        <v>0.30368678061000054</v>
      </c>
      <c r="G661">
        <f t="shared" si="41"/>
        <v>82.575909428241147</v>
      </c>
      <c r="H661">
        <v>55.248115187021</v>
      </c>
      <c r="AM661">
        <f t="shared" si="42"/>
        <v>15.009271100332729</v>
      </c>
    </row>
    <row r="662" spans="1:39">
      <c r="A662">
        <v>198000</v>
      </c>
      <c r="B662" s="7">
        <v>104</v>
      </c>
      <c r="C662">
        <v>9.3628204081473196</v>
      </c>
      <c r="D662">
        <f t="shared" si="40"/>
        <v>18.725640816294639</v>
      </c>
      <c r="E662" s="17">
        <v>9.4749028005972402</v>
      </c>
      <c r="F662">
        <f t="shared" si="43"/>
        <v>0.29980175301488998</v>
      </c>
      <c r="G662">
        <f t="shared" si="41"/>
        <v>85.274125205375157</v>
      </c>
      <c r="H662">
        <v>54.471265907316102</v>
      </c>
      <c r="AM662">
        <f t="shared" si="42"/>
        <v>15.479930341057072</v>
      </c>
    </row>
    <row r="663" spans="1:39">
      <c r="A663">
        <v>198300</v>
      </c>
      <c r="B663" s="7">
        <v>104</v>
      </c>
      <c r="C663">
        <v>8.0996771779901309</v>
      </c>
      <c r="D663">
        <f t="shared" si="40"/>
        <v>16.199354355980262</v>
      </c>
      <c r="E663" s="17">
        <v>9.7556000175947499</v>
      </c>
      <c r="F663">
        <f t="shared" si="43"/>
        <v>0.28069721699750971</v>
      </c>
      <c r="G663">
        <f t="shared" si="41"/>
        <v>87.800400158352744</v>
      </c>
      <c r="H663">
        <v>53.795919953660203</v>
      </c>
      <c r="AM663">
        <f t="shared" si="42"/>
        <v>15.921073868594032</v>
      </c>
    </row>
    <row r="664" spans="1:39">
      <c r="A664">
        <v>198600</v>
      </c>
      <c r="B664" s="7">
        <v>107</v>
      </c>
      <c r="C664">
        <v>8.0586323807331794</v>
      </c>
      <c r="D664">
        <f t="shared" si="40"/>
        <v>16.117264761466359</v>
      </c>
      <c r="E664" s="17">
        <v>10.098051876293299</v>
      </c>
      <c r="F664">
        <f t="shared" si="43"/>
        <v>0.34245185869854922</v>
      </c>
      <c r="G664">
        <f t="shared" si="41"/>
        <v>90.882466886639691</v>
      </c>
      <c r="H664">
        <v>53.166518335679498</v>
      </c>
      <c r="AM664">
        <f t="shared" si="42"/>
        <v>16.459895022732638</v>
      </c>
    </row>
    <row r="665" spans="1:39">
      <c r="A665">
        <v>198900</v>
      </c>
      <c r="B665" s="7">
        <v>206</v>
      </c>
      <c r="C665">
        <v>42.927052856103799</v>
      </c>
      <c r="D665">
        <f t="shared" si="40"/>
        <v>85.854105712207598</v>
      </c>
      <c r="E665" s="17">
        <v>13.3494351902376</v>
      </c>
      <c r="F665">
        <f t="shared" si="43"/>
        <v>3.2513833139443005</v>
      </c>
      <c r="G665">
        <f t="shared" si="41"/>
        <v>120.1449167121384</v>
      </c>
      <c r="H665">
        <v>51.031117950625401</v>
      </c>
      <c r="AM665">
        <f t="shared" si="42"/>
        <v>21.609864145222787</v>
      </c>
    </row>
    <row r="666" spans="1:39">
      <c r="A666">
        <v>199200</v>
      </c>
      <c r="B666" s="7">
        <v>188</v>
      </c>
      <c r="C666">
        <v>16.326395071568601</v>
      </c>
      <c r="D666">
        <f t="shared" si="40"/>
        <v>32.652790143137203</v>
      </c>
      <c r="E666">
        <v>17.2607221464662</v>
      </c>
      <c r="F666">
        <f t="shared" si="43"/>
        <v>3.9112869562286008</v>
      </c>
      <c r="G666">
        <f t="shared" si="41"/>
        <v>155.34649931819581</v>
      </c>
      <c r="H666">
        <v>48.8157967992991</v>
      </c>
      <c r="AM666">
        <f t="shared" si="42"/>
        <v>27.887005634330148</v>
      </c>
    </row>
    <row r="667" spans="1:39">
      <c r="A667">
        <v>199500</v>
      </c>
      <c r="B667" s="7">
        <v>190</v>
      </c>
      <c r="C667">
        <v>8.3772341095149105</v>
      </c>
      <c r="D667">
        <f t="shared" si="40"/>
        <v>16.754468219029821</v>
      </c>
      <c r="E667">
        <v>19.2494006554757</v>
      </c>
      <c r="F667">
        <f t="shared" si="43"/>
        <v>1.9886785090094996</v>
      </c>
      <c r="G667">
        <f t="shared" si="41"/>
        <v>173.24460589928131</v>
      </c>
      <c r="H667">
        <v>47.882581483321601</v>
      </c>
      <c r="AM667">
        <f t="shared" si="42"/>
        <v>31.112906916645805</v>
      </c>
    </row>
    <row r="668" spans="1:39">
      <c r="A668">
        <v>199800</v>
      </c>
      <c r="B668" s="7">
        <v>140</v>
      </c>
      <c r="C668">
        <v>-15.716785046624601</v>
      </c>
      <c r="D668">
        <f t="shared" si="40"/>
        <v>-31.433570093249202</v>
      </c>
      <c r="E668">
        <v>19.0481082370903</v>
      </c>
      <c r="F668">
        <f t="shared" si="43"/>
        <v>0.20129241838539969</v>
      </c>
      <c r="G668">
        <f t="shared" si="41"/>
        <v>171.43297413381271</v>
      </c>
      <c r="H668">
        <v>48.261316437284798</v>
      </c>
      <c r="AM668">
        <f t="shared" si="42"/>
        <v>30.785331626514736</v>
      </c>
    </row>
    <row r="669" spans="1:39">
      <c r="A669">
        <v>200100</v>
      </c>
      <c r="B669" s="7">
        <v>131</v>
      </c>
      <c r="C669">
        <v>-12.790580271425201</v>
      </c>
      <c r="D669">
        <f t="shared" si="40"/>
        <v>-25.581160542850402</v>
      </c>
      <c r="E669">
        <v>17.397829368864599</v>
      </c>
      <c r="F669">
        <f t="shared" si="43"/>
        <v>1.6502788682257012</v>
      </c>
      <c r="G669">
        <f t="shared" si="41"/>
        <v>156.58046431978138</v>
      </c>
      <c r="H669">
        <v>49.357107380391497</v>
      </c>
      <c r="AM669">
        <f t="shared" si="42"/>
        <v>28.108669381718222</v>
      </c>
    </row>
    <row r="670" spans="1:39">
      <c r="A670">
        <v>200400</v>
      </c>
      <c r="B670" s="7">
        <v>211</v>
      </c>
      <c r="C670">
        <v>22.5044333121715</v>
      </c>
      <c r="D670">
        <f t="shared" si="40"/>
        <v>45.008866624343</v>
      </c>
      <c r="E670">
        <v>18.4433141197513</v>
      </c>
      <c r="F670">
        <f t="shared" si="43"/>
        <v>1.0454847508867005</v>
      </c>
      <c r="G670">
        <f t="shared" si="41"/>
        <v>165.9898270777617</v>
      </c>
      <c r="H670">
        <v>48.8379816458012</v>
      </c>
      <c r="AM670">
        <f t="shared" si="42"/>
        <v>29.802539422952226</v>
      </c>
    </row>
    <row r="671" spans="1:39">
      <c r="A671">
        <v>200700</v>
      </c>
      <c r="B671" s="7">
        <v>400</v>
      </c>
      <c r="C671">
        <v>73.191390017805304</v>
      </c>
      <c r="D671">
        <f t="shared" si="40"/>
        <v>146.38278003561061</v>
      </c>
      <c r="E671">
        <v>27.328750053335501</v>
      </c>
      <c r="F671">
        <f t="shared" si="43"/>
        <v>8.8854359335842013</v>
      </c>
      <c r="G671">
        <f t="shared" si="41"/>
        <v>245.95875048001952</v>
      </c>
      <c r="H671">
        <v>44.566788241869602</v>
      </c>
      <c r="AM671">
        <f t="shared" si="42"/>
        <v>44.456573508293381</v>
      </c>
    </row>
    <row r="672" spans="1:39">
      <c r="A672">
        <v>201000</v>
      </c>
      <c r="B672" s="7">
        <v>162</v>
      </c>
      <c r="C672">
        <v>-52.236970176580499</v>
      </c>
      <c r="D672">
        <f t="shared" si="40"/>
        <v>-104.473940353161</v>
      </c>
      <c r="E672">
        <v>29.608248942592901</v>
      </c>
      <c r="F672">
        <f t="shared" si="43"/>
        <v>2.2794988892574004</v>
      </c>
      <c r="G672">
        <f t="shared" si="41"/>
        <v>266.47424048333613</v>
      </c>
      <c r="H672">
        <v>44.065145310377801</v>
      </c>
      <c r="AM672">
        <f t="shared" si="42"/>
        <v>48.290396846407916</v>
      </c>
    </row>
    <row r="673" spans="1:39">
      <c r="A673">
        <v>201300</v>
      </c>
      <c r="B673" s="7">
        <v>115</v>
      </c>
      <c r="C673">
        <v>-49.535960236391297</v>
      </c>
      <c r="D673">
        <f t="shared" si="40"/>
        <v>-99.071920472782594</v>
      </c>
      <c r="E673">
        <v>23.7856223969622</v>
      </c>
      <c r="F673">
        <f t="shared" si="43"/>
        <v>5.8226265456307011</v>
      </c>
      <c r="G673">
        <f t="shared" si="41"/>
        <v>214.0706015726598</v>
      </c>
      <c r="H673">
        <v>47.9858124495304</v>
      </c>
      <c r="AM673">
        <f t="shared" si="42"/>
        <v>38.557822373399368</v>
      </c>
    </row>
    <row r="674" spans="1:39">
      <c r="A674">
        <v>201600</v>
      </c>
      <c r="B674" s="7">
        <v>121</v>
      </c>
      <c r="C674">
        <v>-25.2231437178188</v>
      </c>
      <c r="D674">
        <f t="shared" si="40"/>
        <v>-50.446287435637601</v>
      </c>
      <c r="E674">
        <v>19.049475860668299</v>
      </c>
      <c r="F674">
        <f t="shared" si="43"/>
        <v>4.7361465362939015</v>
      </c>
      <c r="G674">
        <f t="shared" si="41"/>
        <v>171.4452827460147</v>
      </c>
      <c r="H674">
        <v>50.783887929962397</v>
      </c>
      <c r="AM674">
        <f t="shared" si="42"/>
        <v>30.787556443212509</v>
      </c>
    </row>
    <row r="675" spans="1:39">
      <c r="A675">
        <v>201900</v>
      </c>
      <c r="B675" s="7">
        <v>141</v>
      </c>
      <c r="C675">
        <v>-5.1641309260525396</v>
      </c>
      <c r="D675">
        <f t="shared" si="40"/>
        <v>-10.328261852105079</v>
      </c>
      <c r="E675">
        <v>16.814165437226901</v>
      </c>
      <c r="F675">
        <f t="shared" si="43"/>
        <v>2.2353104234413976</v>
      </c>
      <c r="G675">
        <f t="shared" si="41"/>
        <v>151.32748893504211</v>
      </c>
      <c r="H675">
        <v>51.884814845831499</v>
      </c>
      <c r="AM675">
        <f t="shared" si="42"/>
        <v>27.165811490653319</v>
      </c>
    </row>
    <row r="676" spans="1:39">
      <c r="A676">
        <v>202200</v>
      </c>
      <c r="B676" s="7">
        <v>188</v>
      </c>
      <c r="C676">
        <v>16.0778452479686</v>
      </c>
      <c r="D676">
        <f t="shared" si="40"/>
        <v>32.155690495937201</v>
      </c>
      <c r="E676">
        <v>17.315925831261499</v>
      </c>
      <c r="F676">
        <f t="shared" si="43"/>
        <v>0.50176039403459782</v>
      </c>
      <c r="G676">
        <f t="shared" si="41"/>
        <v>155.84333248135349</v>
      </c>
      <c r="H676">
        <v>51.375444440210501</v>
      </c>
      <c r="AM676">
        <f t="shared" si="42"/>
        <v>27.976241215817698</v>
      </c>
    </row>
    <row r="677" spans="1:39">
      <c r="A677">
        <v>202500</v>
      </c>
      <c r="B677" s="7">
        <v>189</v>
      </c>
      <c r="C677">
        <v>9.7274291738179297</v>
      </c>
      <c r="D677">
        <f t="shared" si="40"/>
        <v>19.454858347635859</v>
      </c>
      <c r="E677">
        <v>18.8382513686423</v>
      </c>
      <c r="F677">
        <f t="shared" si="43"/>
        <v>1.5223255373808016</v>
      </c>
      <c r="G677">
        <f t="shared" si="41"/>
        <v>169.54426231778069</v>
      </c>
      <c r="H677">
        <v>50.3935340425992</v>
      </c>
      <c r="AM677">
        <f t="shared" si="42"/>
        <v>30.444071221821542</v>
      </c>
    </row>
    <row r="678" spans="1:39">
      <c r="A678">
        <v>202800</v>
      </c>
      <c r="B678" s="7">
        <v>188</v>
      </c>
      <c r="C678">
        <v>4.98344370016141</v>
      </c>
      <c r="D678">
        <f t="shared" si="40"/>
        <v>9.9668874003228201</v>
      </c>
      <c r="E678">
        <v>19.781352376045799</v>
      </c>
      <c r="F678">
        <f t="shared" si="43"/>
        <v>0.94310100740349867</v>
      </c>
      <c r="G678">
        <f t="shared" si="41"/>
        <v>178.03217138441218</v>
      </c>
      <c r="H678">
        <v>49.838618925109103</v>
      </c>
      <c r="AM678">
        <f t="shared" si="42"/>
        <v>31.979724722414794</v>
      </c>
    </row>
    <row r="679" spans="1:39">
      <c r="A679">
        <v>203100</v>
      </c>
      <c r="B679" s="7">
        <v>196</v>
      </c>
      <c r="C679">
        <v>5.45391049215326</v>
      </c>
      <c r="D679">
        <f t="shared" si="40"/>
        <v>10.90782098430652</v>
      </c>
      <c r="E679">
        <v>20.5656784107011</v>
      </c>
      <c r="F679">
        <f t="shared" si="43"/>
        <v>0.78432603465530093</v>
      </c>
      <c r="G679">
        <f t="shared" si="41"/>
        <v>185.09110569630991</v>
      </c>
      <c r="H679">
        <v>49.430029166083699</v>
      </c>
      <c r="AM679">
        <f t="shared" si="42"/>
        <v>33.260806854773399</v>
      </c>
    </row>
    <row r="680" spans="1:39">
      <c r="A680">
        <v>203400</v>
      </c>
      <c r="B680" s="7">
        <v>179</v>
      </c>
      <c r="C680">
        <v>-3.8760541302632698</v>
      </c>
      <c r="D680">
        <f t="shared" si="40"/>
        <v>-7.7521082605265397</v>
      </c>
      <c r="E680">
        <v>20.7501316442685</v>
      </c>
      <c r="F680">
        <f t="shared" si="43"/>
        <v>0.18445323356739962</v>
      </c>
      <c r="G680">
        <f t="shared" si="41"/>
        <v>186.75118479841649</v>
      </c>
      <c r="H680">
        <v>49.404782411803602</v>
      </c>
      <c r="AM680">
        <f t="shared" si="42"/>
        <v>33.562606885637152</v>
      </c>
    </row>
    <row r="681" spans="1:39">
      <c r="A681">
        <v>203700</v>
      </c>
      <c r="B681" s="7">
        <v>207</v>
      </c>
      <c r="C681">
        <v>7.9449471076976002</v>
      </c>
      <c r="D681">
        <f t="shared" si="40"/>
        <v>15.8898942153952</v>
      </c>
      <c r="E681">
        <v>21.234314264104199</v>
      </c>
      <c r="F681">
        <f t="shared" si="43"/>
        <v>0.48418261983569977</v>
      </c>
      <c r="G681">
        <f t="shared" si="41"/>
        <v>191.10882837693779</v>
      </c>
      <c r="H681">
        <v>49.200071060572903</v>
      </c>
      <c r="AM681">
        <f t="shared" si="42"/>
        <v>34.35576709640997</v>
      </c>
    </row>
    <row r="682" spans="1:39">
      <c r="A682">
        <v>204000</v>
      </c>
      <c r="B682" s="7">
        <v>163</v>
      </c>
      <c r="C682">
        <v>-12.775647462997901</v>
      </c>
      <c r="D682">
        <f t="shared" si="40"/>
        <v>-25.551294925995801</v>
      </c>
      <c r="E682">
        <v>20.950057897151499</v>
      </c>
      <c r="F682">
        <f t="shared" si="43"/>
        <v>0.28425636695270029</v>
      </c>
      <c r="G682">
        <f t="shared" si="41"/>
        <v>188.5505210743635</v>
      </c>
      <c r="H682">
        <v>49.467857638021698</v>
      </c>
      <c r="AM682">
        <f t="shared" si="42"/>
        <v>33.889948412705976</v>
      </c>
    </row>
    <row r="683" spans="1:39">
      <c r="A683">
        <v>204300</v>
      </c>
      <c r="B683" s="7">
        <v>125</v>
      </c>
      <c r="C683">
        <v>-21.176487796835801</v>
      </c>
      <c r="D683">
        <f t="shared" si="40"/>
        <v>-42.352975593671601</v>
      </c>
      <c r="E683">
        <v>18.5947007566689</v>
      </c>
      <c r="F683">
        <f t="shared" si="43"/>
        <v>2.3553571404825995</v>
      </c>
      <c r="G683">
        <f t="shared" si="41"/>
        <v>167.35230681002008</v>
      </c>
      <c r="H683">
        <v>50.817720987453797</v>
      </c>
      <c r="AM683">
        <f t="shared" si="42"/>
        <v>30.048342413392678</v>
      </c>
    </row>
    <row r="684" spans="1:39">
      <c r="A684">
        <v>204600</v>
      </c>
      <c r="B684" s="7">
        <v>124</v>
      </c>
      <c r="C684">
        <v>-10.806782762181699</v>
      </c>
      <c r="D684">
        <f t="shared" si="40"/>
        <v>-21.613565524363398</v>
      </c>
      <c r="E684">
        <v>16.1792143840336</v>
      </c>
      <c r="F684">
        <f t="shared" si="43"/>
        <v>2.4154863726353</v>
      </c>
      <c r="G684">
        <f t="shared" si="41"/>
        <v>145.6129294563024</v>
      </c>
      <c r="H684">
        <v>52.018333048404202</v>
      </c>
      <c r="AM684">
        <f t="shared" si="42"/>
        <v>26.142366601057773</v>
      </c>
    </row>
    <row r="685" spans="1:39">
      <c r="A685">
        <v>204900</v>
      </c>
      <c r="B685" s="7">
        <v>135</v>
      </c>
      <c r="C685">
        <v>-7.6273510811598097E-2</v>
      </c>
      <c r="D685">
        <f t="shared" si="40"/>
        <v>-0.15254702162319619</v>
      </c>
      <c r="E685">
        <v>15.016885185899101</v>
      </c>
      <c r="F685">
        <f t="shared" si="43"/>
        <v>1.1623291981344988</v>
      </c>
      <c r="G685">
        <f t="shared" si="41"/>
        <v>135.15196667309192</v>
      </c>
      <c r="H685">
        <v>52.399172065603103</v>
      </c>
      <c r="AM685">
        <f t="shared" si="42"/>
        <v>24.274977380754844</v>
      </c>
    </row>
    <row r="686" spans="1:39">
      <c r="A686">
        <v>205200</v>
      </c>
      <c r="B686" s="7">
        <v>155</v>
      </c>
      <c r="C686">
        <v>9.09589115245066</v>
      </c>
      <c r="D686">
        <f t="shared" si="40"/>
        <v>18.19178230490132</v>
      </c>
      <c r="E686">
        <v>15.2008413159362</v>
      </c>
      <c r="F686">
        <f t="shared" si="43"/>
        <v>0.18395613003709954</v>
      </c>
      <c r="G686">
        <f t="shared" si="41"/>
        <v>136.80757184342579</v>
      </c>
      <c r="H686">
        <v>52.011620018895002</v>
      </c>
      <c r="AM686">
        <f t="shared" si="42"/>
        <v>24.569993554300591</v>
      </c>
    </row>
    <row r="687" spans="1:39">
      <c r="A687">
        <v>205500</v>
      </c>
      <c r="B687" s="7">
        <v>166</v>
      </c>
      <c r="C687">
        <v>10.246306851124899</v>
      </c>
      <c r="D687">
        <f t="shared" si="40"/>
        <v>20.492613702249798</v>
      </c>
      <c r="E687">
        <v>16.167409816371901</v>
      </c>
      <c r="F687">
        <f t="shared" si="43"/>
        <v>0.96656850043570053</v>
      </c>
      <c r="G687">
        <f t="shared" si="41"/>
        <v>145.50668834734711</v>
      </c>
      <c r="H687">
        <v>51.252941990870902</v>
      </c>
      <c r="AM687">
        <f t="shared" si="42"/>
        <v>26.1233617540632</v>
      </c>
    </row>
    <row r="688" spans="1:39">
      <c r="A688">
        <v>205800</v>
      </c>
      <c r="B688" s="7">
        <v>194</v>
      </c>
      <c r="C688">
        <v>16.5910555258199</v>
      </c>
      <c r="D688">
        <f t="shared" si="40"/>
        <v>33.182111051639801</v>
      </c>
      <c r="E688">
        <v>17.868547962606701</v>
      </c>
      <c r="F688">
        <f t="shared" si="43"/>
        <v>1.7011381462348005</v>
      </c>
      <c r="G688">
        <f t="shared" si="41"/>
        <v>160.81693166346031</v>
      </c>
      <c r="H688">
        <v>50.1804165952082</v>
      </c>
      <c r="AM688">
        <f t="shared" si="42"/>
        <v>28.870525455816452</v>
      </c>
    </row>
    <row r="689" spans="1:39">
      <c r="A689">
        <v>206100</v>
      </c>
      <c r="B689" s="7">
        <v>263</v>
      </c>
      <c r="C689">
        <v>34.3377272345477</v>
      </c>
      <c r="D689">
        <f t="shared" si="40"/>
        <v>68.675454469095399</v>
      </c>
      <c r="E689">
        <v>21.591421060348502</v>
      </c>
      <c r="F689">
        <f t="shared" si="43"/>
        <v>3.7228730977418003</v>
      </c>
      <c r="G689">
        <f t="shared" si="41"/>
        <v>194.32278954313651</v>
      </c>
      <c r="H689">
        <v>48.116344890463097</v>
      </c>
      <c r="AM689">
        <f t="shared" si="42"/>
        <v>34.941637579949116</v>
      </c>
    </row>
    <row r="690" spans="1:39">
      <c r="A690">
        <v>206400</v>
      </c>
      <c r="B690" s="7">
        <v>239</v>
      </c>
      <c r="C690">
        <v>7.6974280543308602</v>
      </c>
      <c r="D690">
        <f t="shared" si="40"/>
        <v>15.39485610866172</v>
      </c>
      <c r="E690">
        <v>24.844871171205</v>
      </c>
      <c r="F690">
        <f t="shared" si="43"/>
        <v>3.2534501108564982</v>
      </c>
      <c r="G690">
        <f t="shared" si="41"/>
        <v>223.603840540845</v>
      </c>
      <c r="H690">
        <v>46.5756407718386</v>
      </c>
      <c r="AM690">
        <f t="shared" si="42"/>
        <v>40.313610797610764</v>
      </c>
    </row>
    <row r="691" spans="1:39">
      <c r="A691">
        <v>206700</v>
      </c>
      <c r="B691" s="7">
        <v>177</v>
      </c>
      <c r="C691">
        <v>-21.5251904054631</v>
      </c>
      <c r="D691">
        <f t="shared" si="40"/>
        <v>-43.0503808109262</v>
      </c>
      <c r="E691">
        <v>24.4499355823523</v>
      </c>
      <c r="F691">
        <f t="shared" si="43"/>
        <v>0.39493558885270019</v>
      </c>
      <c r="G691">
        <f t="shared" si="41"/>
        <v>220.04942024117071</v>
      </c>
      <c r="H691">
        <v>47.224572405991601</v>
      </c>
      <c r="AM691">
        <f t="shared" si="42"/>
        <v>39.658206627106331</v>
      </c>
    </row>
    <row r="692" spans="1:39">
      <c r="A692">
        <v>207000</v>
      </c>
      <c r="B692" s="7">
        <v>131</v>
      </c>
      <c r="C692">
        <v>-30.4504440919223</v>
      </c>
      <c r="D692">
        <f t="shared" si="40"/>
        <v>-60.9008881838446</v>
      </c>
      <c r="E692">
        <v>21.322222145475301</v>
      </c>
      <c r="F692">
        <f t="shared" si="43"/>
        <v>3.1277134368769985</v>
      </c>
      <c r="G692">
        <f t="shared" si="41"/>
        <v>191.89999930927772</v>
      </c>
      <c r="H692">
        <v>49.273113528839701</v>
      </c>
      <c r="AM692">
        <f t="shared" si="42"/>
        <v>34.499919823917111</v>
      </c>
    </row>
    <row r="693" spans="1:39">
      <c r="A693">
        <v>207300</v>
      </c>
      <c r="B693" s="7">
        <v>114</v>
      </c>
      <c r="C693">
        <v>-22.762450267739101</v>
      </c>
      <c r="D693">
        <f t="shared" si="40"/>
        <v>-45.524900535478203</v>
      </c>
      <c r="E693">
        <v>17.7249073243675</v>
      </c>
      <c r="F693">
        <f t="shared" si="43"/>
        <v>3.5973148211078012</v>
      </c>
      <c r="G693">
        <f t="shared" si="41"/>
        <v>159.52416591930751</v>
      </c>
      <c r="H693">
        <v>51.304870219234701</v>
      </c>
      <c r="AM693">
        <f t="shared" si="42"/>
        <v>28.637906286934857</v>
      </c>
    </row>
    <row r="694" spans="1:39">
      <c r="A694">
        <v>207600</v>
      </c>
      <c r="B694" s="7">
        <v>116</v>
      </c>
      <c r="C694">
        <v>-10.153059365646399</v>
      </c>
      <c r="D694">
        <f t="shared" si="40"/>
        <v>-20.306118731292798</v>
      </c>
      <c r="E694">
        <v>15.1450611858433</v>
      </c>
      <c r="F694">
        <f t="shared" si="43"/>
        <v>2.5798461385242</v>
      </c>
      <c r="G694">
        <f t="shared" si="41"/>
        <v>136.3055506725897</v>
      </c>
      <c r="H694">
        <v>52.532558090190101</v>
      </c>
      <c r="AM694">
        <f t="shared" si="42"/>
        <v>24.480516313777368</v>
      </c>
    </row>
    <row r="695" spans="1:39">
      <c r="A695">
        <v>207900</v>
      </c>
      <c r="B695" s="7">
        <v>116</v>
      </c>
      <c r="C695">
        <v>-3.4227095151426301</v>
      </c>
      <c r="D695">
        <f t="shared" si="40"/>
        <v>-6.8454190302852602</v>
      </c>
      <c r="E695" s="17">
        <v>13.649441663647</v>
      </c>
      <c r="F695">
        <f t="shared" si="43"/>
        <v>1.4956195221963</v>
      </c>
      <c r="G695">
        <f t="shared" si="41"/>
        <v>122.844974972823</v>
      </c>
      <c r="H695">
        <v>53.033625098907997</v>
      </c>
      <c r="AM695">
        <f t="shared" si="42"/>
        <v>22.088169768508308</v>
      </c>
    </row>
    <row r="696" spans="1:39">
      <c r="A696">
        <v>208200</v>
      </c>
      <c r="B696" s="7">
        <v>114</v>
      </c>
      <c r="C696">
        <v>-0.30102089775857899</v>
      </c>
      <c r="D696">
        <f t="shared" si="40"/>
        <v>-0.60204179551715797</v>
      </c>
      <c r="E696" s="17">
        <v>12.733517869244899</v>
      </c>
      <c r="F696">
        <f t="shared" si="43"/>
        <v>0.91592379440210081</v>
      </c>
      <c r="G696">
        <f t="shared" si="41"/>
        <v>114.6016608232041</v>
      </c>
      <c r="H696">
        <v>53.166155986142499</v>
      </c>
      <c r="AM696">
        <f t="shared" si="42"/>
        <v>20.629546070430401</v>
      </c>
    </row>
    <row r="697" spans="1:39">
      <c r="A697">
        <v>208500</v>
      </c>
      <c r="B697" s="7">
        <v>112</v>
      </c>
      <c r="C697">
        <v>1.41391998998574</v>
      </c>
      <c r="D697">
        <f t="shared" si="40"/>
        <v>2.82783997997148</v>
      </c>
      <c r="E697" s="17">
        <v>12.130201351716201</v>
      </c>
      <c r="F697">
        <f t="shared" si="43"/>
        <v>0.60331651752869853</v>
      </c>
      <c r="G697">
        <f t="shared" si="41"/>
        <v>109.1718121654458</v>
      </c>
      <c r="H697">
        <v>53.116100225367603</v>
      </c>
      <c r="AM697">
        <f t="shared" si="42"/>
        <v>19.671435127245594</v>
      </c>
    </row>
    <row r="698" spans="1:39">
      <c r="A698">
        <v>208800</v>
      </c>
      <c r="B698" s="7">
        <v>112</v>
      </c>
      <c r="C698">
        <v>3.0027733603654099</v>
      </c>
      <c r="D698">
        <f t="shared" si="40"/>
        <v>6.0055467207308197</v>
      </c>
      <c r="E698" s="17">
        <v>11.7771241468977</v>
      </c>
      <c r="F698">
        <f t="shared" si="43"/>
        <v>0.35307720481850069</v>
      </c>
      <c r="G698">
        <f t="shared" si="41"/>
        <v>105.9941173220793</v>
      </c>
      <c r="H698">
        <v>52.937923910831501</v>
      </c>
      <c r="AM698">
        <f t="shared" si="42"/>
        <v>19.111710133429714</v>
      </c>
    </row>
    <row r="699" spans="1:39">
      <c r="A699">
        <v>209100</v>
      </c>
      <c r="B699" s="7">
        <v>114</v>
      </c>
      <c r="C699">
        <v>4.4318159429647599</v>
      </c>
      <c r="D699">
        <f t="shared" si="40"/>
        <v>8.8636318859295198</v>
      </c>
      <c r="E699" s="17">
        <v>11.681780957637001</v>
      </c>
      <c r="F699">
        <f t="shared" si="43"/>
        <v>9.534318926069929E-2</v>
      </c>
      <c r="G699">
        <f t="shared" si="41"/>
        <v>105.13602861873301</v>
      </c>
      <c r="H699">
        <v>52.642811515037501</v>
      </c>
      <c r="AM699">
        <f t="shared" si="42"/>
        <v>18.960689849232477</v>
      </c>
    </row>
    <row r="700" spans="1:39">
      <c r="A700">
        <v>209400</v>
      </c>
      <c r="B700" s="7">
        <v>116</v>
      </c>
      <c r="C700">
        <v>4.9557973695878097</v>
      </c>
      <c r="D700">
        <f t="shared" si="40"/>
        <v>9.9115947391756194</v>
      </c>
      <c r="E700" s="17">
        <v>11.7875618528748</v>
      </c>
      <c r="F700">
        <f t="shared" si="43"/>
        <v>0.10578089523779965</v>
      </c>
      <c r="G700">
        <f t="shared" si="41"/>
        <v>106.0880566758732</v>
      </c>
      <c r="H700">
        <v>52.275144985129998</v>
      </c>
      <c r="AM700">
        <f t="shared" si="42"/>
        <v>19.128246324356247</v>
      </c>
    </row>
    <row r="701" spans="1:39">
      <c r="A701">
        <v>209700</v>
      </c>
      <c r="B701" s="7">
        <v>115</v>
      </c>
      <c r="C701">
        <v>3.85329946343521</v>
      </c>
      <c r="D701">
        <f t="shared" si="40"/>
        <v>7.70659892687042</v>
      </c>
      <c r="E701" s="17">
        <v>11.9214505281711</v>
      </c>
      <c r="F701">
        <f t="shared" si="43"/>
        <v>0.13388867529629955</v>
      </c>
      <c r="G701">
        <f t="shared" si="41"/>
        <v>107.29305475353991</v>
      </c>
      <c r="H701">
        <v>51.936438871034902</v>
      </c>
      <c r="AM701">
        <f t="shared" si="42"/>
        <v>19.34041924384308</v>
      </c>
    </row>
    <row r="702" spans="1:39">
      <c r="A702">
        <v>210000</v>
      </c>
      <c r="B702" s="7">
        <v>114</v>
      </c>
      <c r="C702">
        <v>3.0363109482877499</v>
      </c>
      <c r="D702">
        <f t="shared" si="40"/>
        <v>6.0726218965754999</v>
      </c>
      <c r="E702" s="17">
        <v>11.991891897843701</v>
      </c>
      <c r="F702">
        <f t="shared" si="43"/>
        <v>7.0441369672600729E-2</v>
      </c>
      <c r="G702">
        <f t="shared" si="41"/>
        <v>107.92702708059331</v>
      </c>
      <c r="H702">
        <v>51.6713823456017</v>
      </c>
      <c r="AM702">
        <f t="shared" si="42"/>
        <v>19.452089530993348</v>
      </c>
    </row>
    <row r="703" spans="1:39">
      <c r="A703">
        <v>210300</v>
      </c>
      <c r="B703" s="7">
        <v>116</v>
      </c>
      <c r="C703">
        <v>3.52652669414026</v>
      </c>
      <c r="D703">
        <f t="shared" si="40"/>
        <v>7.05305338828052</v>
      </c>
      <c r="E703" s="17">
        <v>12.105175581508799</v>
      </c>
      <c r="F703">
        <f t="shared" si="43"/>
        <v>0.11328368366509878</v>
      </c>
      <c r="G703">
        <f t="shared" si="41"/>
        <v>108.9465802335792</v>
      </c>
      <c r="H703">
        <v>51.413868826751703</v>
      </c>
      <c r="AM703">
        <f t="shared" si="42"/>
        <v>19.631738352739763</v>
      </c>
    </row>
    <row r="704" spans="1:39">
      <c r="A704">
        <v>210600</v>
      </c>
      <c r="B704" s="7">
        <v>116</v>
      </c>
      <c r="C704">
        <v>2.8551479419277999</v>
      </c>
      <c r="D704">
        <f t="shared" si="40"/>
        <v>5.7102958838555997</v>
      </c>
      <c r="E704" s="17">
        <v>12.254370492779501</v>
      </c>
      <c r="F704">
        <f t="shared" si="43"/>
        <v>0.14919491127070117</v>
      </c>
      <c r="G704">
        <f t="shared" si="41"/>
        <v>110.2893344350155</v>
      </c>
      <c r="H704">
        <v>51.168002939026998</v>
      </c>
      <c r="AM704">
        <f t="shared" si="42"/>
        <v>19.868450850558176</v>
      </c>
    </row>
    <row r="705" spans="1:39">
      <c r="A705">
        <v>210900</v>
      </c>
      <c r="B705" s="7">
        <v>118</v>
      </c>
      <c r="C705">
        <v>3.0663389411623401</v>
      </c>
      <c r="D705">
        <f t="shared" si="40"/>
        <v>6.1326778823246801</v>
      </c>
      <c r="E705" s="17">
        <v>12.429659568859901</v>
      </c>
      <c r="F705">
        <f t="shared" si="43"/>
        <v>0.17528907608040001</v>
      </c>
      <c r="G705">
        <f t="shared" si="41"/>
        <v>111.86693611973911</v>
      </c>
      <c r="H705">
        <v>50.936558779939197</v>
      </c>
      <c r="AM705">
        <f t="shared" si="42"/>
        <v>20.146730664338723</v>
      </c>
    </row>
    <row r="706" spans="1:39">
      <c r="A706">
        <v>211200</v>
      </c>
      <c r="B706" s="7">
        <v>120</v>
      </c>
      <c r="C706">
        <v>3.0072330367526598</v>
      </c>
      <c r="D706">
        <f t="shared" si="40"/>
        <v>6.0144660735053197</v>
      </c>
      <c r="E706" s="17">
        <v>12.6650148012704</v>
      </c>
      <c r="F706">
        <f t="shared" si="43"/>
        <v>0.23535523241049994</v>
      </c>
      <c r="G706">
        <f t="shared" si="41"/>
        <v>113.98513321143361</v>
      </c>
      <c r="H706">
        <v>50.700248102236301</v>
      </c>
      <c r="AM706">
        <f t="shared" si="42"/>
        <v>20.520651024656622</v>
      </c>
    </row>
    <row r="707" spans="1:39">
      <c r="A707">
        <v>211500</v>
      </c>
      <c r="B707" s="7">
        <v>125</v>
      </c>
      <c r="C707">
        <v>3.9117269364171401</v>
      </c>
      <c r="D707">
        <f t="shared" ref="D707:D770" si="44">$K$3*C707</f>
        <v>7.8234538728342802</v>
      </c>
      <c r="E707" s="17">
        <v>13.0195680313038</v>
      </c>
      <c r="F707">
        <f t="shared" si="43"/>
        <v>0.35455323003339956</v>
      </c>
      <c r="G707">
        <f t="shared" ref="G707:G770" si="45">$J$3*E707</f>
        <v>117.17611228173421</v>
      </c>
      <c r="H707">
        <v>50.427159294521701</v>
      </c>
      <c r="AM707">
        <f t="shared" ref="AM707:AM770" si="46">$AF$26*E707^2+$AG$26*E707+$AH$26</f>
        <v>21.084558735943745</v>
      </c>
    </row>
    <row r="708" spans="1:39">
      <c r="A708">
        <v>211800</v>
      </c>
      <c r="B708" s="7">
        <v>120</v>
      </c>
      <c r="C708">
        <v>0.49143915928093601</v>
      </c>
      <c r="D708">
        <f t="shared" si="44"/>
        <v>0.98287831856187202</v>
      </c>
      <c r="E708" s="17">
        <v>13.2240789166559</v>
      </c>
      <c r="F708">
        <f t="shared" ref="F708:F771" si="47">ABS(E708-E707)</f>
        <v>0.20451088535210005</v>
      </c>
      <c r="G708">
        <f t="shared" si="45"/>
        <v>119.0167102499031</v>
      </c>
      <c r="H708">
        <v>50.269183799664098</v>
      </c>
      <c r="AM708">
        <f t="shared" si="46"/>
        <v>21.41016236132911</v>
      </c>
    </row>
    <row r="709" spans="1:39">
      <c r="A709">
        <v>212100</v>
      </c>
      <c r="B709" s="7">
        <v>151</v>
      </c>
      <c r="C709">
        <v>11.893677429495</v>
      </c>
      <c r="D709">
        <f t="shared" si="44"/>
        <v>23.78735485899</v>
      </c>
      <c r="E709" s="17">
        <v>14.134669477162801</v>
      </c>
      <c r="F709">
        <f t="shared" si="47"/>
        <v>0.91059056050690046</v>
      </c>
      <c r="G709">
        <f t="shared" si="45"/>
        <v>127.21202529446521</v>
      </c>
      <c r="H709">
        <v>49.741096015879201</v>
      </c>
      <c r="AM709">
        <f t="shared" si="46"/>
        <v>22.862891326288949</v>
      </c>
    </row>
    <row r="710" spans="1:39">
      <c r="A710">
        <v>212400</v>
      </c>
      <c r="B710" s="7">
        <v>257</v>
      </c>
      <c r="C710">
        <v>45.138457649467398</v>
      </c>
      <c r="D710">
        <f t="shared" si="44"/>
        <v>90.276915298934796</v>
      </c>
      <c r="E710">
        <v>18.524600115774401</v>
      </c>
      <c r="F710">
        <f t="shared" si="47"/>
        <v>4.3899306386116006</v>
      </c>
      <c r="G710">
        <f t="shared" si="45"/>
        <v>166.72140104196961</v>
      </c>
      <c r="H710">
        <v>47.372289943473099</v>
      </c>
      <c r="AM710">
        <f t="shared" si="46"/>
        <v>29.93450495545833</v>
      </c>
    </row>
    <row r="711" spans="1:39">
      <c r="A711">
        <v>212700</v>
      </c>
      <c r="B711" s="7">
        <v>372</v>
      </c>
      <c r="C711">
        <v>64.289703897219297</v>
      </c>
      <c r="D711">
        <f t="shared" si="44"/>
        <v>128.57940779443859</v>
      </c>
      <c r="E711">
        <v>27.046349542822899</v>
      </c>
      <c r="F711">
        <f t="shared" si="47"/>
        <v>8.5217494270484977</v>
      </c>
      <c r="G711">
        <f t="shared" si="45"/>
        <v>243.41714588540609</v>
      </c>
      <c r="H711">
        <v>42.979222833086403</v>
      </c>
      <c r="AM711">
        <f t="shared" si="46"/>
        <v>43.983728054608065</v>
      </c>
    </row>
    <row r="712" spans="1:39">
      <c r="A712">
        <v>213000</v>
      </c>
      <c r="B712" s="7">
        <v>500</v>
      </c>
      <c r="C712">
        <v>59.070059248446</v>
      </c>
      <c r="D712">
        <f t="shared" si="44"/>
        <v>118.140118496892</v>
      </c>
      <c r="E712">
        <v>41.711026724705697</v>
      </c>
      <c r="F712">
        <f t="shared" si="47"/>
        <v>14.664677181882798</v>
      </c>
      <c r="G712">
        <f t="shared" si="45"/>
        <v>375.39924052235125</v>
      </c>
      <c r="H712">
        <v>37.950863656017098</v>
      </c>
      <c r="AM712">
        <f t="shared" si="46"/>
        <v>69.15476027648495</v>
      </c>
    </row>
    <row r="713" spans="1:39">
      <c r="A713">
        <v>213300</v>
      </c>
      <c r="B713" s="7">
        <v>701</v>
      </c>
      <c r="C713">
        <v>49.964051345718403</v>
      </c>
      <c r="D713">
        <f t="shared" si="44"/>
        <v>99.928102691436806</v>
      </c>
      <c r="E713">
        <v>64.224412761685699</v>
      </c>
      <c r="F713">
        <f t="shared" si="47"/>
        <v>22.513386036980002</v>
      </c>
      <c r="G713">
        <f t="shared" si="45"/>
        <v>578.01971485517129</v>
      </c>
      <c r="H713">
        <v>33.658802461792199</v>
      </c>
      <c r="AM713">
        <f t="shared" si="46"/>
        <v>110.24542868360324</v>
      </c>
    </row>
    <row r="714" spans="1:39">
      <c r="A714">
        <v>213600</v>
      </c>
      <c r="B714" s="7">
        <v>852</v>
      </c>
      <c r="C714">
        <v>42.253553339163098</v>
      </c>
      <c r="D714">
        <f t="shared" si="44"/>
        <v>84.507106678326195</v>
      </c>
      <c r="E714">
        <v>82.871586156786805</v>
      </c>
      <c r="F714">
        <f t="shared" si="47"/>
        <v>18.647173395101106</v>
      </c>
      <c r="G714">
        <f t="shared" si="45"/>
        <v>745.8442754110813</v>
      </c>
      <c r="H714">
        <v>30.0272931134602</v>
      </c>
      <c r="AM714">
        <f t="shared" si="46"/>
        <v>146.52423748667113</v>
      </c>
    </row>
    <row r="715" spans="1:39">
      <c r="A715">
        <v>213900</v>
      </c>
      <c r="B715" s="7">
        <v>860</v>
      </c>
      <c r="C715">
        <v>21.441585570161099</v>
      </c>
      <c r="D715">
        <f t="shared" si="44"/>
        <v>42.883171140322197</v>
      </c>
      <c r="E715">
        <v>90.7879411239565</v>
      </c>
      <c r="F715">
        <f t="shared" si="47"/>
        <v>7.9163549671696956</v>
      </c>
      <c r="G715">
        <f t="shared" si="45"/>
        <v>817.09147011560844</v>
      </c>
      <c r="H715">
        <v>27.417032220697902</v>
      </c>
      <c r="AM715">
        <f t="shared" si="46"/>
        <v>162.54079537903334</v>
      </c>
    </row>
    <row r="716" spans="1:39">
      <c r="A716">
        <v>214200</v>
      </c>
      <c r="B716" s="7">
        <v>856</v>
      </c>
      <c r="C716">
        <v>-0.53305741361758396</v>
      </c>
      <c r="D716">
        <f t="shared" si="44"/>
        <v>-1.0661148272351679</v>
      </c>
      <c r="E716">
        <v>95.226463925812098</v>
      </c>
      <c r="F716">
        <f t="shared" si="47"/>
        <v>4.4385228018555978</v>
      </c>
      <c r="G716">
        <f t="shared" si="45"/>
        <v>857.03817533230892</v>
      </c>
      <c r="H716">
        <v>26.658932644565802</v>
      </c>
      <c r="AM716">
        <f t="shared" si="46"/>
        <v>171.68129131137002</v>
      </c>
    </row>
    <row r="717" spans="1:39">
      <c r="A717">
        <v>214500</v>
      </c>
      <c r="B717" s="7">
        <v>852</v>
      </c>
      <c r="C717">
        <v>-14.562518711419299</v>
      </c>
      <c r="D717">
        <f t="shared" si="44"/>
        <v>-29.125037422838599</v>
      </c>
      <c r="E717">
        <v>97.899450613709405</v>
      </c>
      <c r="F717">
        <f t="shared" si="47"/>
        <v>2.672986687897307</v>
      </c>
      <c r="G717">
        <f t="shared" si="45"/>
        <v>881.09505552338464</v>
      </c>
      <c r="H717">
        <v>27.2903357902645</v>
      </c>
      <c r="AM717">
        <f t="shared" si="46"/>
        <v>177.24151225384026</v>
      </c>
    </row>
    <row r="718" spans="1:39">
      <c r="A718">
        <v>214800</v>
      </c>
      <c r="B718" s="7">
        <v>851</v>
      </c>
      <c r="C718">
        <v>-21.953046337227899</v>
      </c>
      <c r="D718">
        <f t="shared" si="44"/>
        <v>-43.906092674455799</v>
      </c>
      <c r="E718">
        <v>99.430526216112696</v>
      </c>
      <c r="F718">
        <f t="shared" si="47"/>
        <v>1.5310756024032912</v>
      </c>
      <c r="G718">
        <f t="shared" si="45"/>
        <v>894.87473594501421</v>
      </c>
      <c r="H718">
        <v>28.7383833222672</v>
      </c>
      <c r="AM718">
        <f t="shared" si="46"/>
        <v>180.44520767855411</v>
      </c>
    </row>
    <row r="719" spans="1:39">
      <c r="A719">
        <v>215100</v>
      </c>
      <c r="B719" s="7">
        <v>855</v>
      </c>
      <c r="C719">
        <v>-23.884949874076899</v>
      </c>
      <c r="D719">
        <f t="shared" si="44"/>
        <v>-47.769899748153797</v>
      </c>
      <c r="E719">
        <v>100.304175683279</v>
      </c>
      <c r="F719">
        <f t="shared" si="47"/>
        <v>0.87364946716630243</v>
      </c>
      <c r="G719">
        <f t="shared" si="45"/>
        <v>902.73758114951102</v>
      </c>
      <c r="H719">
        <v>30.5326341894317</v>
      </c>
      <c r="AM719">
        <f t="shared" si="46"/>
        <v>182.27941738507437</v>
      </c>
    </row>
    <row r="720" spans="1:39">
      <c r="A720">
        <v>215400</v>
      </c>
      <c r="B720" s="7">
        <v>855</v>
      </c>
      <c r="C720">
        <v>-25.822971337664899</v>
      </c>
      <c r="D720">
        <f t="shared" si="44"/>
        <v>-51.645942675329799</v>
      </c>
      <c r="E720">
        <v>100.734824873777</v>
      </c>
      <c r="F720">
        <f t="shared" si="47"/>
        <v>0.4306491904980021</v>
      </c>
      <c r="G720">
        <f t="shared" si="45"/>
        <v>906.61342386399303</v>
      </c>
      <c r="H720">
        <v>32.474597421322599</v>
      </c>
      <c r="AM720">
        <f t="shared" si="46"/>
        <v>183.18519947453197</v>
      </c>
    </row>
    <row r="721" spans="1:39">
      <c r="A721">
        <v>215700</v>
      </c>
      <c r="B721" s="7">
        <v>852</v>
      </c>
      <c r="C721">
        <v>-27.296236454046898</v>
      </c>
      <c r="D721">
        <f t="shared" si="44"/>
        <v>-54.592472908093796</v>
      </c>
      <c r="E721">
        <v>100.728897294823</v>
      </c>
      <c r="F721">
        <f t="shared" si="47"/>
        <v>5.9275789540009782E-3</v>
      </c>
      <c r="G721">
        <f t="shared" si="45"/>
        <v>906.56007565340701</v>
      </c>
      <c r="H721">
        <v>34.545077446775402</v>
      </c>
      <c r="AM721">
        <f t="shared" si="46"/>
        <v>183.17272466751854</v>
      </c>
    </row>
    <row r="722" spans="1:39">
      <c r="A722">
        <v>216000</v>
      </c>
      <c r="B722" s="7">
        <v>850</v>
      </c>
      <c r="C722">
        <v>-26.7589098716259</v>
      </c>
      <c r="D722">
        <f t="shared" si="44"/>
        <v>-53.517819743251799</v>
      </c>
      <c r="E722">
        <v>100.38729492202199</v>
      </c>
      <c r="F722">
        <f t="shared" si="47"/>
        <v>0.34160237280100603</v>
      </c>
      <c r="G722">
        <f t="shared" si="45"/>
        <v>903.48565429819791</v>
      </c>
      <c r="H722">
        <v>36.644287894799902</v>
      </c>
      <c r="AM722">
        <f t="shared" si="46"/>
        <v>182.45415714801572</v>
      </c>
    </row>
    <row r="723" spans="1:39">
      <c r="A723">
        <v>216300</v>
      </c>
      <c r="B723" s="7">
        <v>856</v>
      </c>
      <c r="C723">
        <v>-22.019385525334901</v>
      </c>
      <c r="D723">
        <f t="shared" si="44"/>
        <v>-44.038771050669801</v>
      </c>
      <c r="E723">
        <v>100.000731433098</v>
      </c>
      <c r="F723">
        <f t="shared" si="47"/>
        <v>0.38656348892399706</v>
      </c>
      <c r="G723">
        <f t="shared" si="45"/>
        <v>900.00658289788203</v>
      </c>
      <c r="H723">
        <v>38.526654942601098</v>
      </c>
      <c r="AM723">
        <f t="shared" si="46"/>
        <v>181.64183619831724</v>
      </c>
    </row>
    <row r="724" spans="1:39">
      <c r="A724">
        <v>216600</v>
      </c>
      <c r="B724" s="7">
        <v>855</v>
      </c>
      <c r="C724">
        <v>-20.804361293785099</v>
      </c>
      <c r="D724">
        <f t="shared" si="44"/>
        <v>-41.608722587570199</v>
      </c>
      <c r="E724">
        <v>99.619684031727004</v>
      </c>
      <c r="F724">
        <f t="shared" si="47"/>
        <v>0.38104740137099213</v>
      </c>
      <c r="G724">
        <f t="shared" si="45"/>
        <v>896.57715628554308</v>
      </c>
      <c r="H724">
        <v>40.186382861322201</v>
      </c>
      <c r="AM724">
        <f t="shared" si="46"/>
        <v>180.84196210321539</v>
      </c>
    </row>
    <row r="725" spans="1:39">
      <c r="A725">
        <v>216900</v>
      </c>
      <c r="B725" s="7">
        <v>859</v>
      </c>
      <c r="C725">
        <v>-17.0830492836457</v>
      </c>
      <c r="D725">
        <f t="shared" si="44"/>
        <v>-34.166098567291399</v>
      </c>
      <c r="E725">
        <v>99.237181448921305</v>
      </c>
      <c r="F725">
        <f t="shared" si="47"/>
        <v>0.38250258280569938</v>
      </c>
      <c r="G725">
        <f t="shared" si="45"/>
        <v>893.13463304029176</v>
      </c>
      <c r="H725">
        <v>41.6476544456672</v>
      </c>
      <c r="AM725">
        <f t="shared" si="46"/>
        <v>180.03988749311674</v>
      </c>
    </row>
    <row r="726" spans="1:39">
      <c r="A726">
        <v>217200</v>
      </c>
      <c r="B726" s="7">
        <v>862</v>
      </c>
      <c r="C726">
        <v>-14.297266292854999</v>
      </c>
      <c r="D726">
        <f t="shared" si="44"/>
        <v>-28.594532585709999</v>
      </c>
      <c r="E726">
        <v>98.9514830178924</v>
      </c>
      <c r="F726">
        <f t="shared" si="47"/>
        <v>0.28569843102890502</v>
      </c>
      <c r="G726">
        <f t="shared" si="45"/>
        <v>890.56334716103163</v>
      </c>
      <c r="H726">
        <v>42.8587842022378</v>
      </c>
      <c r="AM726">
        <f t="shared" si="46"/>
        <v>179.4413610550406</v>
      </c>
    </row>
    <row r="727" spans="1:39">
      <c r="A727">
        <v>217500</v>
      </c>
      <c r="B727" s="7">
        <v>858</v>
      </c>
      <c r="C727">
        <v>-14.7057200180896</v>
      </c>
      <c r="D727">
        <f t="shared" si="44"/>
        <v>-29.411440036179201</v>
      </c>
      <c r="E727">
        <v>98.597871057130007</v>
      </c>
      <c r="F727">
        <f t="shared" si="47"/>
        <v>0.3536119607623931</v>
      </c>
      <c r="G727">
        <f t="shared" si="45"/>
        <v>887.38083951417002</v>
      </c>
      <c r="H727">
        <v>43.985720554880302</v>
      </c>
      <c r="AM727">
        <f t="shared" si="46"/>
        <v>178.70121970196089</v>
      </c>
    </row>
    <row r="728" spans="1:39">
      <c r="A728">
        <v>217800</v>
      </c>
      <c r="B728" s="7">
        <v>863</v>
      </c>
      <c r="C728">
        <v>-10.684908572141801</v>
      </c>
      <c r="D728">
        <f t="shared" si="44"/>
        <v>-21.369817144283601</v>
      </c>
      <c r="E728">
        <v>98.259900622284604</v>
      </c>
      <c r="F728">
        <f t="shared" si="47"/>
        <v>0.33797043484540268</v>
      </c>
      <c r="G728">
        <f t="shared" si="45"/>
        <v>884.33910560056142</v>
      </c>
      <c r="H728">
        <v>44.960820446137902</v>
      </c>
      <c r="AM728">
        <f t="shared" si="46"/>
        <v>177.9945010084198</v>
      </c>
    </row>
    <row r="729" spans="1:39">
      <c r="A729">
        <v>218100</v>
      </c>
      <c r="B729" s="7">
        <v>856</v>
      </c>
      <c r="C729">
        <v>-12.466845648193599</v>
      </c>
      <c r="D729">
        <f t="shared" si="44"/>
        <v>-24.933691296387199</v>
      </c>
      <c r="E729">
        <v>97.878199514805402</v>
      </c>
      <c r="F729">
        <f t="shared" si="47"/>
        <v>0.38170110747920205</v>
      </c>
      <c r="G729">
        <f t="shared" si="45"/>
        <v>880.90379563324859</v>
      </c>
      <c r="H729">
        <v>45.863968499691701</v>
      </c>
      <c r="AM729">
        <f t="shared" si="46"/>
        <v>177.19714191820722</v>
      </c>
    </row>
    <row r="730" spans="1:39">
      <c r="A730">
        <v>218400</v>
      </c>
      <c r="B730" s="7">
        <v>866</v>
      </c>
      <c r="C730">
        <v>-6.1902121932973904</v>
      </c>
      <c r="D730">
        <f t="shared" si="44"/>
        <v>-12.380424386594781</v>
      </c>
      <c r="E730">
        <v>97.594448441706504</v>
      </c>
      <c r="F730">
        <f t="shared" si="47"/>
        <v>0.28375107309889813</v>
      </c>
      <c r="G730">
        <f t="shared" si="45"/>
        <v>878.35003597535854</v>
      </c>
      <c r="H730">
        <v>46.571806782449499</v>
      </c>
      <c r="AM730">
        <f t="shared" si="46"/>
        <v>176.60494893133838</v>
      </c>
    </row>
    <row r="731" spans="1:39">
      <c r="A731">
        <v>218700</v>
      </c>
      <c r="B731" s="7">
        <v>853</v>
      </c>
      <c r="C731">
        <v>-11.147158119000499</v>
      </c>
      <c r="D731">
        <f t="shared" si="44"/>
        <v>-22.294316238000999</v>
      </c>
      <c r="E731">
        <v>97.251685628296002</v>
      </c>
      <c r="F731">
        <f t="shared" si="47"/>
        <v>0.34276281341050208</v>
      </c>
      <c r="G731">
        <f t="shared" si="45"/>
        <v>875.26517065466396</v>
      </c>
      <c r="H731">
        <v>47.257746667520799</v>
      </c>
      <c r="AM731">
        <f t="shared" si="46"/>
        <v>175.89022552652759</v>
      </c>
    </row>
    <row r="732" spans="1:39">
      <c r="A732">
        <v>219000</v>
      </c>
      <c r="B732" s="7">
        <v>858</v>
      </c>
      <c r="C732">
        <v>-6.6238184673672702</v>
      </c>
      <c r="D732">
        <f t="shared" si="44"/>
        <v>-13.24763693473454</v>
      </c>
      <c r="E732">
        <v>96.802009533211304</v>
      </c>
      <c r="F732">
        <f t="shared" si="47"/>
        <v>0.44967609508469764</v>
      </c>
      <c r="G732">
        <f t="shared" si="45"/>
        <v>871.21808579890171</v>
      </c>
      <c r="H732">
        <v>47.935558354945002</v>
      </c>
      <c r="AM732">
        <f t="shared" si="46"/>
        <v>174.95361040941995</v>
      </c>
    </row>
    <row r="733" spans="1:39">
      <c r="A733">
        <v>219300</v>
      </c>
      <c r="B733" s="7">
        <v>870</v>
      </c>
      <c r="C733">
        <v>-0.48430609984234102</v>
      </c>
      <c r="D733">
        <f t="shared" si="44"/>
        <v>-0.96861219968468204</v>
      </c>
      <c r="E733">
        <v>96.770977018590997</v>
      </c>
      <c r="F733">
        <f t="shared" si="47"/>
        <v>3.1032514620306983E-2</v>
      </c>
      <c r="G733">
        <f t="shared" si="45"/>
        <v>870.93879316731898</v>
      </c>
      <c r="H733">
        <v>48.195353774764001</v>
      </c>
      <c r="AM733">
        <f t="shared" si="46"/>
        <v>174.8890174613687</v>
      </c>
    </row>
    <row r="734" spans="1:39">
      <c r="A734">
        <v>219600</v>
      </c>
      <c r="B734" s="7">
        <v>853</v>
      </c>
      <c r="C734">
        <v>-8.2195338902591502</v>
      </c>
      <c r="D734">
        <f t="shared" si="44"/>
        <v>-16.4390677805183</v>
      </c>
      <c r="E734">
        <v>96.601177691176204</v>
      </c>
      <c r="F734">
        <f t="shared" si="47"/>
        <v>0.16979932741479331</v>
      </c>
      <c r="G734">
        <f t="shared" si="45"/>
        <v>869.41059922058582</v>
      </c>
      <c r="H734">
        <v>48.553700594491602</v>
      </c>
      <c r="AM734">
        <f t="shared" si="46"/>
        <v>174.53568662570191</v>
      </c>
    </row>
    <row r="735" spans="1:39">
      <c r="A735">
        <v>219900</v>
      </c>
      <c r="B735" s="7">
        <v>857</v>
      </c>
      <c r="C735">
        <v>-4.4386536553816303</v>
      </c>
      <c r="D735">
        <f t="shared" si="44"/>
        <v>-8.8773073107632605</v>
      </c>
      <c r="E735">
        <v>96.205362657961999</v>
      </c>
      <c r="F735">
        <f t="shared" si="47"/>
        <v>0.39581503321420541</v>
      </c>
      <c r="G735">
        <f t="shared" si="45"/>
        <v>865.84826392165803</v>
      </c>
      <c r="H735">
        <v>49.035077375108997</v>
      </c>
      <c r="AM735">
        <f t="shared" si="46"/>
        <v>173.71270053916987</v>
      </c>
    </row>
    <row r="736" spans="1:39">
      <c r="A736">
        <v>220200</v>
      </c>
      <c r="B736" s="7">
        <v>868</v>
      </c>
      <c r="C736">
        <v>1.10807153747622</v>
      </c>
      <c r="D736">
        <f t="shared" si="44"/>
        <v>2.21614307495244</v>
      </c>
      <c r="E736">
        <v>96.194947773198095</v>
      </c>
      <c r="F736">
        <f t="shared" si="47"/>
        <v>1.0414884763903842E-2</v>
      </c>
      <c r="G736">
        <f t="shared" si="45"/>
        <v>865.75452995878288</v>
      </c>
      <c r="H736">
        <v>49.1496484979358</v>
      </c>
      <c r="AM736">
        <f t="shared" si="46"/>
        <v>173.6910580872287</v>
      </c>
    </row>
    <row r="737" spans="1:39">
      <c r="A737">
        <v>220500</v>
      </c>
      <c r="B737" s="7">
        <v>854</v>
      </c>
      <c r="C737">
        <v>-5.4533169336830101</v>
      </c>
      <c r="D737">
        <f t="shared" si="44"/>
        <v>-10.90663386736602</v>
      </c>
      <c r="E737">
        <v>96.097603039148396</v>
      </c>
      <c r="F737">
        <f t="shared" si="47"/>
        <v>9.73447340496989E-2</v>
      </c>
      <c r="G737">
        <f t="shared" si="45"/>
        <v>864.87842735233562</v>
      </c>
      <c r="H737">
        <v>49.335786191318498</v>
      </c>
      <c r="AM737">
        <f t="shared" si="46"/>
        <v>173.48880340313178</v>
      </c>
    </row>
    <row r="738" spans="1:39">
      <c r="A738">
        <v>220800</v>
      </c>
      <c r="B738" s="7">
        <v>847</v>
      </c>
      <c r="C738">
        <v>-6.7123190459899202</v>
      </c>
      <c r="D738">
        <f t="shared" si="44"/>
        <v>-13.42463809197984</v>
      </c>
      <c r="E738">
        <v>95.599612634163606</v>
      </c>
      <c r="F738">
        <f t="shared" si="47"/>
        <v>0.4979904049847903</v>
      </c>
      <c r="G738">
        <f t="shared" si="45"/>
        <v>860.39651370747242</v>
      </c>
      <c r="H738">
        <v>49.811354728655203</v>
      </c>
      <c r="AM738">
        <f t="shared" si="46"/>
        <v>172.4549879348408</v>
      </c>
    </row>
    <row r="739" spans="1:39">
      <c r="A739">
        <v>221100</v>
      </c>
      <c r="B739" s="7">
        <v>870</v>
      </c>
      <c r="C739">
        <v>4.9566257224993304</v>
      </c>
      <c r="D739">
        <f t="shared" si="44"/>
        <v>9.9132514449986608</v>
      </c>
      <c r="E739">
        <v>95.561934253328104</v>
      </c>
      <c r="F739">
        <f t="shared" si="47"/>
        <v>3.7678380835501457E-2</v>
      </c>
      <c r="G739">
        <f t="shared" si="45"/>
        <v>860.05740827995294</v>
      </c>
      <c r="H739">
        <v>49.848169008623103</v>
      </c>
      <c r="AM739">
        <f t="shared" si="46"/>
        <v>172.376827595663</v>
      </c>
    </row>
    <row r="740" spans="1:39">
      <c r="A740">
        <v>221400</v>
      </c>
      <c r="B740" s="7">
        <v>860</v>
      </c>
      <c r="C740">
        <v>-0.97541500256971503</v>
      </c>
      <c r="D740">
        <f t="shared" si="44"/>
        <v>-1.9508300051394301</v>
      </c>
      <c r="E740">
        <v>95.769189863016194</v>
      </c>
      <c r="F740">
        <f t="shared" si="47"/>
        <v>0.2072556096880902</v>
      </c>
      <c r="G740">
        <f t="shared" si="45"/>
        <v>861.92270876714576</v>
      </c>
      <c r="H740">
        <v>49.709201242033302</v>
      </c>
      <c r="AM740">
        <f t="shared" si="46"/>
        <v>172.80686309873113</v>
      </c>
    </row>
    <row r="741" spans="1:39">
      <c r="A741">
        <v>221700</v>
      </c>
      <c r="B741" s="7">
        <v>867</v>
      </c>
      <c r="C741">
        <v>2.0659898982942999</v>
      </c>
      <c r="D741">
        <f t="shared" si="44"/>
        <v>4.1319797965885998</v>
      </c>
      <c r="E741">
        <v>95.871012303815903</v>
      </c>
      <c r="F741">
        <f t="shared" si="47"/>
        <v>0.10182244079970815</v>
      </c>
      <c r="G741">
        <f t="shared" si="45"/>
        <v>862.83911073434308</v>
      </c>
      <c r="H741">
        <v>49.658716806707602</v>
      </c>
      <c r="AM741">
        <f t="shared" si="46"/>
        <v>173.01822692965376</v>
      </c>
    </row>
    <row r="742" spans="1:39">
      <c r="A742">
        <v>222000</v>
      </c>
      <c r="B742" s="7">
        <v>864</v>
      </c>
      <c r="C742">
        <v>-8.1208861507781602E-2</v>
      </c>
      <c r="D742">
        <f t="shared" si="44"/>
        <v>-0.1624177230155632</v>
      </c>
      <c r="E742">
        <v>96.0148684958058</v>
      </c>
      <c r="F742">
        <f t="shared" si="47"/>
        <v>0.1438561919898973</v>
      </c>
      <c r="G742">
        <f t="shared" si="45"/>
        <v>864.13381646225218</v>
      </c>
      <c r="H742">
        <v>49.587296977464199</v>
      </c>
      <c r="AM742">
        <f t="shared" si="46"/>
        <v>173.3169481130993</v>
      </c>
    </row>
    <row r="743" spans="1:39">
      <c r="A743">
        <v>222300</v>
      </c>
      <c r="B743" s="7">
        <v>855</v>
      </c>
      <c r="C743">
        <v>-3.94227508654139</v>
      </c>
      <c r="D743">
        <f t="shared" si="44"/>
        <v>-7.8845501730827801</v>
      </c>
      <c r="E743">
        <v>95.872922933260895</v>
      </c>
      <c r="F743">
        <f t="shared" si="47"/>
        <v>0.14194556254490465</v>
      </c>
      <c r="G743">
        <f t="shared" si="45"/>
        <v>862.85630639934811</v>
      </c>
      <c r="H743">
        <v>49.753842631197898</v>
      </c>
      <c r="AM743">
        <f t="shared" si="46"/>
        <v>173.02219360904175</v>
      </c>
    </row>
    <row r="744" spans="1:39">
      <c r="A744">
        <v>222600</v>
      </c>
      <c r="B744" s="7">
        <v>846</v>
      </c>
      <c r="C744">
        <v>-6.3265616925119703</v>
      </c>
      <c r="D744">
        <f t="shared" si="44"/>
        <v>-12.653123385023941</v>
      </c>
      <c r="E744">
        <v>95.402803444865697</v>
      </c>
      <c r="F744">
        <f t="shared" si="47"/>
        <v>0.47011948839519846</v>
      </c>
      <c r="G744">
        <f t="shared" si="45"/>
        <v>858.62523100379121</v>
      </c>
      <c r="H744">
        <v>50.158813172791703</v>
      </c>
      <c r="AM744">
        <f t="shared" si="46"/>
        <v>172.04681694439458</v>
      </c>
    </row>
    <row r="745" spans="1:39">
      <c r="A745">
        <v>222900</v>
      </c>
      <c r="B745" s="7">
        <v>842</v>
      </c>
      <c r="C745">
        <v>-5.5897146112091498</v>
      </c>
      <c r="D745">
        <f t="shared" si="44"/>
        <v>-11.1794292224183</v>
      </c>
      <c r="E745">
        <v>94.794642802570095</v>
      </c>
      <c r="F745">
        <f t="shared" si="47"/>
        <v>0.60816064229560141</v>
      </c>
      <c r="G745">
        <f t="shared" si="45"/>
        <v>853.1517852231309</v>
      </c>
      <c r="H745">
        <v>50.619318587920802</v>
      </c>
      <c r="AM745">
        <f t="shared" si="46"/>
        <v>170.78695827406005</v>
      </c>
    </row>
    <row r="746" spans="1:39">
      <c r="A746">
        <v>223200</v>
      </c>
      <c r="B746" s="7">
        <v>860</v>
      </c>
      <c r="C746">
        <v>4.0840589083483199</v>
      </c>
      <c r="D746">
        <f t="shared" si="44"/>
        <v>8.1681178166966397</v>
      </c>
      <c r="E746">
        <v>94.644827799312694</v>
      </c>
      <c r="F746">
        <f t="shared" si="47"/>
        <v>0.14981500325740171</v>
      </c>
      <c r="G746">
        <f t="shared" si="45"/>
        <v>851.80345019381423</v>
      </c>
      <c r="H746">
        <v>50.651626294280803</v>
      </c>
      <c r="AM746">
        <f t="shared" si="46"/>
        <v>170.47693530968084</v>
      </c>
    </row>
    <row r="747" spans="1:39">
      <c r="A747">
        <v>223500</v>
      </c>
      <c r="B747" s="7">
        <v>857</v>
      </c>
      <c r="C747">
        <v>1.7467940635916099</v>
      </c>
      <c r="D747">
        <f t="shared" si="44"/>
        <v>3.4935881271832199</v>
      </c>
      <c r="E747">
        <v>94.830967361410302</v>
      </c>
      <c r="F747">
        <f t="shared" si="47"/>
        <v>0.18613956209760829</v>
      </c>
      <c r="G747">
        <f t="shared" si="45"/>
        <v>853.47870625269275</v>
      </c>
      <c r="H747">
        <v>50.431233208566198</v>
      </c>
      <c r="AM747">
        <f t="shared" si="46"/>
        <v>170.86214707065398</v>
      </c>
    </row>
    <row r="748" spans="1:39">
      <c r="A748">
        <v>223800</v>
      </c>
      <c r="B748" s="7">
        <v>863</v>
      </c>
      <c r="C748">
        <v>3.7913264610023498</v>
      </c>
      <c r="D748">
        <f t="shared" si="44"/>
        <v>7.5826529220046996</v>
      </c>
      <c r="E748">
        <v>95.043234346270594</v>
      </c>
      <c r="F748">
        <f t="shared" si="47"/>
        <v>0.2122669848602925</v>
      </c>
      <c r="G748">
        <f t="shared" si="45"/>
        <v>855.38910911643529</v>
      </c>
      <c r="H748">
        <v>50.210461478412803</v>
      </c>
      <c r="AM748">
        <f t="shared" si="46"/>
        <v>171.30167628181454</v>
      </c>
    </row>
    <row r="749" spans="1:39">
      <c r="A749">
        <v>224100</v>
      </c>
      <c r="B749" s="7">
        <v>869</v>
      </c>
      <c r="C749">
        <v>4.9811179391550704</v>
      </c>
      <c r="D749">
        <f t="shared" si="44"/>
        <v>9.9622358783101408</v>
      </c>
      <c r="E749">
        <v>95.445468822982903</v>
      </c>
      <c r="F749">
        <f t="shared" si="47"/>
        <v>0.40223447671230872</v>
      </c>
      <c r="G749">
        <f t="shared" si="45"/>
        <v>859.00921940684611</v>
      </c>
      <c r="H749">
        <v>49.866141086974103</v>
      </c>
      <c r="AM749">
        <f t="shared" si="46"/>
        <v>172.13528326268965</v>
      </c>
    </row>
    <row r="750" spans="1:39">
      <c r="A750">
        <v>224400</v>
      </c>
      <c r="B750" s="7">
        <v>863</v>
      </c>
      <c r="C750">
        <v>0.67660140578767303</v>
      </c>
      <c r="D750">
        <f t="shared" si="44"/>
        <v>1.3532028115753461</v>
      </c>
      <c r="E750">
        <v>95.735392718787395</v>
      </c>
      <c r="F750">
        <f t="shared" si="47"/>
        <v>0.28992389580449185</v>
      </c>
      <c r="G750">
        <f t="shared" si="45"/>
        <v>861.61853446908651</v>
      </c>
      <c r="H750">
        <v>49.657712136800399</v>
      </c>
      <c r="AM750">
        <f t="shared" si="46"/>
        <v>172.73672012295859</v>
      </c>
    </row>
    <row r="751" spans="1:39">
      <c r="A751">
        <v>224700</v>
      </c>
      <c r="B751" s="7">
        <v>859</v>
      </c>
      <c r="C751">
        <v>-1.38128605831526</v>
      </c>
      <c r="D751">
        <f t="shared" si="44"/>
        <v>-2.7625721166305199</v>
      </c>
      <c r="E751">
        <v>95.748246222719104</v>
      </c>
      <c r="F751">
        <f t="shared" si="47"/>
        <v>1.2853503931708588E-2</v>
      </c>
      <c r="G751">
        <f t="shared" si="45"/>
        <v>861.73421600447193</v>
      </c>
      <c r="H751">
        <v>49.690603653607603</v>
      </c>
      <c r="AM751">
        <f t="shared" si="46"/>
        <v>172.76339564327401</v>
      </c>
    </row>
    <row r="752" spans="1:39">
      <c r="A752">
        <v>225000</v>
      </c>
      <c r="B752" s="7">
        <v>859</v>
      </c>
      <c r="C752">
        <v>-1.05413263498473</v>
      </c>
      <c r="D752">
        <f t="shared" si="44"/>
        <v>-2.10826526996946</v>
      </c>
      <c r="E752">
        <v>95.675533078626799</v>
      </c>
      <c r="F752">
        <f t="shared" si="47"/>
        <v>7.271314409230456E-2</v>
      </c>
      <c r="G752">
        <f t="shared" si="45"/>
        <v>861.07979770764121</v>
      </c>
      <c r="H752">
        <v>49.784344667430901</v>
      </c>
      <c r="AM752">
        <f t="shared" si="46"/>
        <v>172.61250314345764</v>
      </c>
    </row>
    <row r="753" spans="1:39">
      <c r="A753">
        <v>225300</v>
      </c>
      <c r="B753" s="7">
        <v>851</v>
      </c>
      <c r="C753">
        <v>-4.0495220129983398</v>
      </c>
      <c r="D753">
        <f t="shared" si="44"/>
        <v>-8.0990440259966796</v>
      </c>
      <c r="E753">
        <v>95.452341828280197</v>
      </c>
      <c r="F753">
        <f t="shared" si="47"/>
        <v>0.22319125034660203</v>
      </c>
      <c r="G753">
        <f t="shared" si="45"/>
        <v>859.07107645452174</v>
      </c>
      <c r="H753">
        <v>49.990530631620203</v>
      </c>
      <c r="AM753">
        <f t="shared" si="46"/>
        <v>172.14953537960207</v>
      </c>
    </row>
    <row r="754" spans="1:39">
      <c r="A754">
        <v>225600</v>
      </c>
      <c r="B754" s="7">
        <v>852</v>
      </c>
      <c r="C754">
        <v>-2.1915884980182199</v>
      </c>
      <c r="D754">
        <f t="shared" si="44"/>
        <v>-4.3831769960364397</v>
      </c>
      <c r="E754">
        <v>95.150562542151107</v>
      </c>
      <c r="F754">
        <f t="shared" si="47"/>
        <v>0.30177928612909</v>
      </c>
      <c r="G754">
        <f t="shared" si="45"/>
        <v>856.35506287935993</v>
      </c>
      <c r="H754">
        <v>50.227914741365403</v>
      </c>
      <c r="AM754">
        <f t="shared" si="46"/>
        <v>171.52401500636387</v>
      </c>
    </row>
    <row r="755" spans="1:39">
      <c r="A755">
        <v>225900</v>
      </c>
      <c r="B755" s="7">
        <v>857</v>
      </c>
      <c r="C755">
        <v>0.75617068380004204</v>
      </c>
      <c r="D755">
        <f t="shared" si="44"/>
        <v>1.5123413676000841</v>
      </c>
      <c r="E755">
        <v>95.051050597079396</v>
      </c>
      <c r="F755">
        <f t="shared" si="47"/>
        <v>9.9511945071711239E-2</v>
      </c>
      <c r="G755">
        <f t="shared" si="45"/>
        <v>855.4594553737146</v>
      </c>
      <c r="H755">
        <v>50.275741107030299</v>
      </c>
      <c r="AM755">
        <f t="shared" si="46"/>
        <v>171.31786597999104</v>
      </c>
    </row>
    <row r="756" spans="1:39">
      <c r="A756">
        <v>226200</v>
      </c>
      <c r="B756" s="7">
        <v>847</v>
      </c>
      <c r="C756">
        <v>-3.4320550215255201</v>
      </c>
      <c r="D756">
        <f t="shared" si="44"/>
        <v>-6.8641100430510402</v>
      </c>
      <c r="E756">
        <v>94.870739943388998</v>
      </c>
      <c r="F756">
        <f t="shared" si="47"/>
        <v>0.18031065369039823</v>
      </c>
      <c r="G756">
        <f t="shared" si="45"/>
        <v>853.83665949050101</v>
      </c>
      <c r="H756">
        <v>50.390883544675503</v>
      </c>
      <c r="AM756">
        <f t="shared" si="46"/>
        <v>170.94448183773227</v>
      </c>
    </row>
    <row r="757" spans="1:39">
      <c r="A757">
        <v>226500</v>
      </c>
      <c r="B757" s="7">
        <v>868</v>
      </c>
      <c r="C757">
        <v>6.5568185766218399</v>
      </c>
      <c r="D757">
        <f t="shared" si="44"/>
        <v>13.11363715324368</v>
      </c>
      <c r="E757">
        <v>94.984171676755096</v>
      </c>
      <c r="F757">
        <f t="shared" si="47"/>
        <v>0.1134317333660988</v>
      </c>
      <c r="G757">
        <f t="shared" si="45"/>
        <v>854.85754509079584</v>
      </c>
      <c r="H757">
        <v>50.242427871706099</v>
      </c>
      <c r="AM757">
        <f t="shared" si="46"/>
        <v>171.17935209796957</v>
      </c>
    </row>
    <row r="758" spans="1:39">
      <c r="A758">
        <v>226800</v>
      </c>
      <c r="B758" s="7">
        <v>855</v>
      </c>
      <c r="C758">
        <v>-0.96028822042089101</v>
      </c>
      <c r="D758">
        <f t="shared" si="44"/>
        <v>-1.920576440841782</v>
      </c>
      <c r="E758">
        <v>95.210333229015603</v>
      </c>
      <c r="F758">
        <f t="shared" si="47"/>
        <v>0.22616155226050694</v>
      </c>
      <c r="G758">
        <f t="shared" si="45"/>
        <v>856.89299906114047</v>
      </c>
      <c r="H758">
        <v>50.044979139476297</v>
      </c>
      <c r="AM758">
        <f t="shared" si="46"/>
        <v>171.64786385221529</v>
      </c>
    </row>
    <row r="759" spans="1:39">
      <c r="A759">
        <v>227100</v>
      </c>
      <c r="B759" s="7">
        <v>863</v>
      </c>
      <c r="C759">
        <v>2.66350438519338</v>
      </c>
      <c r="D759">
        <f t="shared" si="44"/>
        <v>5.3270087703867599</v>
      </c>
      <c r="E759">
        <v>95.293831039691597</v>
      </c>
      <c r="F759">
        <f t="shared" si="47"/>
        <v>8.3497810675993378E-2</v>
      </c>
      <c r="G759">
        <f t="shared" si="45"/>
        <v>857.64447935722433</v>
      </c>
      <c r="H759">
        <v>49.969087441890203</v>
      </c>
      <c r="AM759">
        <f t="shared" si="46"/>
        <v>171.82091186400254</v>
      </c>
    </row>
    <row r="760" spans="1:39">
      <c r="A760">
        <v>227400</v>
      </c>
      <c r="B760" s="7">
        <v>852</v>
      </c>
      <c r="C760">
        <v>-2.7869125509517398</v>
      </c>
      <c r="D760">
        <f t="shared" si="44"/>
        <v>-5.5738251019034797</v>
      </c>
      <c r="E760">
        <v>95.282901036349699</v>
      </c>
      <c r="F760">
        <f t="shared" si="47"/>
        <v>1.0930003341897532E-2</v>
      </c>
      <c r="G760">
        <f t="shared" si="45"/>
        <v>857.54610932714729</v>
      </c>
      <c r="H760">
        <v>49.9884351156769</v>
      </c>
      <c r="AM760">
        <f t="shared" si="46"/>
        <v>171.79825726966905</v>
      </c>
    </row>
    <row r="761" spans="1:39">
      <c r="A761">
        <v>227700</v>
      </c>
      <c r="B761" s="7">
        <v>849</v>
      </c>
      <c r="C761">
        <v>-3.0106550278449098</v>
      </c>
      <c r="D761">
        <f t="shared" si="44"/>
        <v>-6.0213100556898196</v>
      </c>
      <c r="E761">
        <v>94.999274965600193</v>
      </c>
      <c r="F761">
        <f t="shared" si="47"/>
        <v>0.28362607074950574</v>
      </c>
      <c r="G761">
        <f t="shared" si="45"/>
        <v>854.99347469040174</v>
      </c>
      <c r="H761">
        <v>50.2141930199885</v>
      </c>
      <c r="AM761">
        <f t="shared" si="46"/>
        <v>171.21063044717494</v>
      </c>
    </row>
    <row r="762" spans="1:39">
      <c r="A762">
        <v>228000</v>
      </c>
      <c r="B762" s="7">
        <v>861</v>
      </c>
      <c r="C762">
        <v>3.07133058963479</v>
      </c>
      <c r="D762">
        <f t="shared" si="44"/>
        <v>6.14266117926958</v>
      </c>
      <c r="E762">
        <v>94.980988739531597</v>
      </c>
      <c r="F762">
        <f t="shared" si="47"/>
        <v>1.8286226068596534E-2</v>
      </c>
      <c r="G762">
        <f t="shared" si="45"/>
        <v>854.82889865578431</v>
      </c>
      <c r="H762">
        <v>50.195434364493202</v>
      </c>
      <c r="AM762">
        <f t="shared" si="46"/>
        <v>171.17276052363283</v>
      </c>
    </row>
    <row r="763" spans="1:39">
      <c r="A763">
        <v>228300</v>
      </c>
      <c r="B763" s="7">
        <v>858</v>
      </c>
      <c r="C763">
        <v>0.85146852689825603</v>
      </c>
      <c r="D763">
        <f t="shared" si="44"/>
        <v>1.7029370537965121</v>
      </c>
      <c r="E763">
        <v>95.141013712636806</v>
      </c>
      <c r="F763">
        <f t="shared" si="47"/>
        <v>0.1600249731052088</v>
      </c>
      <c r="G763">
        <f t="shared" si="45"/>
        <v>856.26912341373122</v>
      </c>
      <c r="H763">
        <v>50.048906581438203</v>
      </c>
      <c r="AM763">
        <f t="shared" si="46"/>
        <v>171.50423113112072</v>
      </c>
    </row>
    <row r="764" spans="1:39">
      <c r="A764">
        <v>228600</v>
      </c>
      <c r="B764" s="7">
        <v>855</v>
      </c>
      <c r="C764">
        <v>-0.64899497782073701</v>
      </c>
      <c r="D764">
        <f t="shared" si="44"/>
        <v>-1.297989955641474</v>
      </c>
      <c r="E764">
        <v>95.141116666414106</v>
      </c>
      <c r="F764">
        <f t="shared" si="47"/>
        <v>1.0295377730074051E-4</v>
      </c>
      <c r="G764">
        <f t="shared" si="45"/>
        <v>856.27004999772691</v>
      </c>
      <c r="H764">
        <v>50.045076700567201</v>
      </c>
      <c r="AM764">
        <f t="shared" si="46"/>
        <v>171.50444443449214</v>
      </c>
    </row>
    <row r="765" spans="1:39">
      <c r="A765">
        <v>228900</v>
      </c>
      <c r="B765" s="7">
        <v>861</v>
      </c>
      <c r="C765">
        <v>2.04965475409819</v>
      </c>
      <c r="D765">
        <f t="shared" si="44"/>
        <v>4.09930950819638</v>
      </c>
      <c r="E765">
        <v>95.208036333080599</v>
      </c>
      <c r="F765">
        <f t="shared" si="47"/>
        <v>6.6919666666493072E-2</v>
      </c>
      <c r="G765">
        <f t="shared" si="45"/>
        <v>856.87232699772539</v>
      </c>
      <c r="H765">
        <v>49.983400547377002</v>
      </c>
      <c r="AM765">
        <f t="shared" si="46"/>
        <v>171.64310414472567</v>
      </c>
    </row>
    <row r="766" spans="1:39">
      <c r="A766">
        <v>229200</v>
      </c>
      <c r="B766" s="7">
        <v>862</v>
      </c>
      <c r="C766">
        <v>1.7099467122006</v>
      </c>
      <c r="D766">
        <f t="shared" si="44"/>
        <v>3.4198934244012</v>
      </c>
      <c r="E766">
        <v>95.394645491687498</v>
      </c>
      <c r="F766">
        <f t="shared" si="47"/>
        <v>0.18660915860689897</v>
      </c>
      <c r="G766">
        <f t="shared" si="45"/>
        <v>858.55180942518746</v>
      </c>
      <c r="H766">
        <v>49.838177437218697</v>
      </c>
      <c r="AM766">
        <f t="shared" si="46"/>
        <v>172.0299027066394</v>
      </c>
    </row>
    <row r="767" spans="1:39">
      <c r="A767">
        <v>229500</v>
      </c>
      <c r="B767" s="7">
        <v>857</v>
      </c>
      <c r="C767">
        <v>-1.0277519637375301</v>
      </c>
      <c r="D767">
        <f t="shared" si="44"/>
        <v>-2.0555039274750602</v>
      </c>
      <c r="E767">
        <v>95.447490690063603</v>
      </c>
      <c r="F767">
        <f t="shared" si="47"/>
        <v>5.2845198376104463E-2</v>
      </c>
      <c r="G767">
        <f t="shared" si="45"/>
        <v>859.02741621057248</v>
      </c>
      <c r="H767">
        <v>49.818996991196002</v>
      </c>
      <c r="AM767">
        <f t="shared" si="46"/>
        <v>172.13947585204778</v>
      </c>
    </row>
    <row r="768" spans="1:39">
      <c r="A768">
        <v>229800</v>
      </c>
      <c r="B768" s="7">
        <v>850</v>
      </c>
      <c r="C768">
        <v>-3.60552855171131</v>
      </c>
      <c r="D768">
        <f t="shared" si="44"/>
        <v>-7.2110571034226201</v>
      </c>
      <c r="E768">
        <v>95.242578312356002</v>
      </c>
      <c r="F768">
        <f t="shared" si="47"/>
        <v>0.20491237770760051</v>
      </c>
      <c r="G768">
        <f t="shared" si="45"/>
        <v>857.18320481120406</v>
      </c>
      <c r="H768">
        <v>50.005841195757597</v>
      </c>
      <c r="AM768">
        <f t="shared" si="46"/>
        <v>171.71468649056243</v>
      </c>
    </row>
    <row r="769" spans="1:39">
      <c r="A769">
        <v>230100</v>
      </c>
      <c r="B769" s="7">
        <v>866</v>
      </c>
      <c r="C769">
        <v>4.2038102604413403</v>
      </c>
      <c r="D769">
        <f t="shared" si="44"/>
        <v>8.4076205208826806</v>
      </c>
      <c r="E769">
        <v>95.284837981859596</v>
      </c>
      <c r="F769">
        <f t="shared" si="47"/>
        <v>4.22596695035935E-2</v>
      </c>
      <c r="G769">
        <f t="shared" si="45"/>
        <v>857.56354183673636</v>
      </c>
      <c r="H769">
        <v>49.961567360234604</v>
      </c>
      <c r="AM769">
        <f t="shared" si="46"/>
        <v>171.80227192150465</v>
      </c>
    </row>
    <row r="770" spans="1:39">
      <c r="A770">
        <v>230400</v>
      </c>
      <c r="B770" s="7">
        <v>861</v>
      </c>
      <c r="C770">
        <v>0.63699775073151799</v>
      </c>
      <c r="D770">
        <f t="shared" si="44"/>
        <v>1.273995501463036</v>
      </c>
      <c r="E770">
        <v>95.521984504272098</v>
      </c>
      <c r="F770">
        <f t="shared" si="47"/>
        <v>0.23714652241250178</v>
      </c>
      <c r="G770">
        <f t="shared" si="45"/>
        <v>859.69786053844882</v>
      </c>
      <c r="H770">
        <v>49.782919339829</v>
      </c>
      <c r="AM770">
        <f t="shared" si="46"/>
        <v>172.29396458127209</v>
      </c>
    </row>
    <row r="771" spans="1:39">
      <c r="A771">
        <v>230700</v>
      </c>
      <c r="B771" s="7">
        <v>864</v>
      </c>
      <c r="C771">
        <v>1.51073558915646</v>
      </c>
      <c r="D771">
        <f t="shared" ref="D771:D834" si="48">$K$3*C771</f>
        <v>3.02147117831292</v>
      </c>
      <c r="E771">
        <v>95.661105063398196</v>
      </c>
      <c r="F771">
        <f t="shared" si="47"/>
        <v>0.13912055912609844</v>
      </c>
      <c r="G771">
        <f t="shared" ref="G771:G834" si="49">$J$3*E771</f>
        <v>860.94994557058374</v>
      </c>
      <c r="H771">
        <v>49.697134225832798</v>
      </c>
      <c r="AM771">
        <f t="shared" ref="AM771:AM834" si="50">$AF$26*E771^2+$AG$26*E771+$AH$26</f>
        <v>172.5825661636249</v>
      </c>
    </row>
    <row r="772" spans="1:39">
      <c r="A772">
        <v>231000</v>
      </c>
      <c r="B772" s="7">
        <v>868</v>
      </c>
      <c r="C772">
        <v>2.4326371382198699</v>
      </c>
      <c r="D772">
        <f t="shared" si="48"/>
        <v>4.8652742764397399</v>
      </c>
      <c r="E772">
        <v>95.900657399663899</v>
      </c>
      <c r="F772">
        <f t="shared" ref="F772:F835" si="51">ABS(E772-E771)</f>
        <v>0.23955233626570305</v>
      </c>
      <c r="G772">
        <f t="shared" si="49"/>
        <v>863.10591659697513</v>
      </c>
      <c r="H772">
        <v>49.5413905795631</v>
      </c>
      <c r="AM772">
        <f t="shared" si="50"/>
        <v>173.07977585272459</v>
      </c>
    </row>
    <row r="773" spans="1:39">
      <c r="A773">
        <v>231300</v>
      </c>
      <c r="B773" s="7">
        <v>868</v>
      </c>
      <c r="C773">
        <v>1.3124029437935101</v>
      </c>
      <c r="D773">
        <f t="shared" si="48"/>
        <v>2.6248058875870202</v>
      </c>
      <c r="E773">
        <v>96.149595714675002</v>
      </c>
      <c r="F773">
        <f t="shared" si="51"/>
        <v>0.24893831501110242</v>
      </c>
      <c r="G773">
        <f t="shared" si="49"/>
        <v>865.34636143207501</v>
      </c>
      <c r="H773">
        <v>49.398813114346403</v>
      </c>
      <c r="AM773">
        <f t="shared" si="50"/>
        <v>173.59682250649593</v>
      </c>
    </row>
    <row r="774" spans="1:39">
      <c r="A774">
        <v>231600</v>
      </c>
      <c r="B774" s="7">
        <v>868</v>
      </c>
      <c r="C774">
        <v>0.51708444415661503</v>
      </c>
      <c r="D774">
        <f t="shared" si="48"/>
        <v>1.0341688883132301</v>
      </c>
      <c r="E774">
        <v>96.326318036393502</v>
      </c>
      <c r="F774">
        <f t="shared" si="51"/>
        <v>0.17672232171850055</v>
      </c>
      <c r="G774">
        <f t="shared" si="49"/>
        <v>866.93686232754158</v>
      </c>
      <c r="H774">
        <v>49.329841223320301</v>
      </c>
      <c r="AM774">
        <f t="shared" si="50"/>
        <v>173.96409601802677</v>
      </c>
    </row>
    <row r="775" spans="1:39">
      <c r="A775">
        <v>231900</v>
      </c>
      <c r="B775" s="7">
        <v>859</v>
      </c>
      <c r="C775">
        <v>-3.6987483056308701</v>
      </c>
      <c r="D775">
        <f t="shared" si="48"/>
        <v>-7.3974966112617402</v>
      </c>
      <c r="E775">
        <v>96.263217040138301</v>
      </c>
      <c r="F775">
        <f t="shared" si="51"/>
        <v>6.310099625520138E-2</v>
      </c>
      <c r="G775">
        <f t="shared" si="49"/>
        <v>866.36895336124473</v>
      </c>
      <c r="H775">
        <v>49.464611794602497</v>
      </c>
      <c r="AM775">
        <f t="shared" si="50"/>
        <v>173.83293528145899</v>
      </c>
    </row>
    <row r="776" spans="1:39">
      <c r="A776">
        <v>232200</v>
      </c>
      <c r="B776" s="7">
        <v>856</v>
      </c>
      <c r="C776">
        <v>-3.8887688303768502</v>
      </c>
      <c r="D776">
        <f t="shared" si="48"/>
        <v>-7.7775376607537003</v>
      </c>
      <c r="E776">
        <v>95.972107260139694</v>
      </c>
      <c r="F776">
        <f t="shared" si="51"/>
        <v>0.29110977999860665</v>
      </c>
      <c r="G776">
        <f t="shared" si="49"/>
        <v>863.74896534125719</v>
      </c>
      <c r="H776">
        <v>49.759747542223202</v>
      </c>
      <c r="AM776">
        <f t="shared" si="50"/>
        <v>173.22814063509077</v>
      </c>
    </row>
    <row r="777" spans="1:39">
      <c r="A777">
        <v>232500</v>
      </c>
      <c r="B777" s="7">
        <v>862</v>
      </c>
      <c r="C777">
        <v>-0.182257021464478</v>
      </c>
      <c r="D777">
        <f t="shared" si="48"/>
        <v>-0.36451404292895601</v>
      </c>
      <c r="E777">
        <v>95.815076443476201</v>
      </c>
      <c r="F777">
        <f t="shared" si="51"/>
        <v>0.15703081666349306</v>
      </c>
      <c r="G777">
        <f t="shared" si="49"/>
        <v>862.33568799128579</v>
      </c>
      <c r="H777">
        <v>49.907966781999697</v>
      </c>
      <c r="AM777">
        <f t="shared" si="50"/>
        <v>172.90210732043906</v>
      </c>
    </row>
    <row r="778" spans="1:39">
      <c r="A778">
        <v>232800</v>
      </c>
      <c r="B778" s="7">
        <v>855</v>
      </c>
      <c r="C778">
        <v>-3.0167726413469702</v>
      </c>
      <c r="D778">
        <f t="shared" si="48"/>
        <v>-6.0335452826939404</v>
      </c>
      <c r="E778">
        <v>95.667263669330794</v>
      </c>
      <c r="F778">
        <f t="shared" si="51"/>
        <v>0.14781277414540739</v>
      </c>
      <c r="G778">
        <f t="shared" si="49"/>
        <v>861.0053730239772</v>
      </c>
      <c r="H778">
        <v>50.039752288951</v>
      </c>
      <c r="AM778">
        <f t="shared" si="50"/>
        <v>172.59534463036485</v>
      </c>
    </row>
    <row r="779" spans="1:39">
      <c r="A779">
        <v>233100</v>
      </c>
      <c r="B779" s="7">
        <v>856</v>
      </c>
      <c r="C779">
        <v>-1.50499563318765</v>
      </c>
      <c r="D779">
        <f t="shared" si="48"/>
        <v>-3.0099912663752999</v>
      </c>
      <c r="E779">
        <v>95.442406249410993</v>
      </c>
      <c r="F779">
        <f t="shared" si="51"/>
        <v>0.22485741991980035</v>
      </c>
      <c r="G779">
        <f t="shared" si="49"/>
        <v>858.98165624469891</v>
      </c>
      <c r="H779">
        <v>50.211330737619598</v>
      </c>
      <c r="AM779">
        <f t="shared" si="50"/>
        <v>172.1289326863259</v>
      </c>
    </row>
    <row r="780" spans="1:39">
      <c r="A780">
        <v>233400</v>
      </c>
      <c r="B780" s="7">
        <v>866</v>
      </c>
      <c r="C780">
        <v>3.2205839923238999</v>
      </c>
      <c r="D780">
        <f t="shared" si="48"/>
        <v>6.4411679846477998</v>
      </c>
      <c r="E780">
        <v>95.503341806753795</v>
      </c>
      <c r="F780">
        <f t="shared" si="51"/>
        <v>6.0935557342801872E-2</v>
      </c>
      <c r="G780">
        <f t="shared" si="49"/>
        <v>859.5300762607842</v>
      </c>
      <c r="H780">
        <v>50.131966893384401</v>
      </c>
      <c r="AM780">
        <f t="shared" si="50"/>
        <v>172.255299444922</v>
      </c>
    </row>
    <row r="781" spans="1:39">
      <c r="A781">
        <v>233700</v>
      </c>
      <c r="B781" s="7">
        <v>868</v>
      </c>
      <c r="C781">
        <v>2.95013148321264</v>
      </c>
      <c r="D781">
        <f t="shared" si="48"/>
        <v>5.9002629664252799</v>
      </c>
      <c r="E781">
        <v>95.785677597060399</v>
      </c>
      <c r="F781">
        <f t="shared" si="51"/>
        <v>0.28233579030660394</v>
      </c>
      <c r="G781">
        <f t="shared" si="49"/>
        <v>862.07109837354358</v>
      </c>
      <c r="H781">
        <v>49.892788234995201</v>
      </c>
      <c r="AM781">
        <f t="shared" si="50"/>
        <v>172.84108435327383</v>
      </c>
    </row>
    <row r="782" spans="1:39">
      <c r="A782">
        <v>234000</v>
      </c>
      <c r="B782" s="7">
        <v>868</v>
      </c>
      <c r="C782">
        <v>1.83419335567846</v>
      </c>
      <c r="D782">
        <f t="shared" si="48"/>
        <v>3.66838671135692</v>
      </c>
      <c r="E782">
        <v>96.033652072207701</v>
      </c>
      <c r="F782">
        <f t="shared" si="51"/>
        <v>0.24797447514730209</v>
      </c>
      <c r="G782">
        <f t="shared" si="49"/>
        <v>864.30286864986931</v>
      </c>
      <c r="H782">
        <v>49.709805109644797</v>
      </c>
      <c r="AM782">
        <f t="shared" si="50"/>
        <v>173.35596163993199</v>
      </c>
    </row>
    <row r="783" spans="1:39">
      <c r="A783">
        <v>234300</v>
      </c>
      <c r="B783" s="7">
        <v>867</v>
      </c>
      <c r="C783">
        <v>0.61271822054061598</v>
      </c>
      <c r="D783">
        <f t="shared" si="48"/>
        <v>1.225436441081232</v>
      </c>
      <c r="E783">
        <v>96.193970710885196</v>
      </c>
      <c r="F783">
        <f t="shared" si="51"/>
        <v>0.16031863867749507</v>
      </c>
      <c r="G783">
        <f t="shared" si="49"/>
        <v>865.74573639796677</v>
      </c>
      <c r="H783">
        <v>49.617974223653398</v>
      </c>
      <c r="AM783">
        <f t="shared" si="50"/>
        <v>173.68902775414182</v>
      </c>
    </row>
    <row r="784" spans="1:39">
      <c r="A784">
        <v>234600</v>
      </c>
      <c r="B784" s="7">
        <v>871</v>
      </c>
      <c r="C784">
        <v>1.81643847449274</v>
      </c>
      <c r="D784">
        <f t="shared" si="48"/>
        <v>3.63287694898548</v>
      </c>
      <c r="E784">
        <v>96.370883179603794</v>
      </c>
      <c r="F784">
        <f t="shared" si="51"/>
        <v>0.17691246871859789</v>
      </c>
      <c r="G784">
        <f t="shared" si="49"/>
        <v>867.33794861643412</v>
      </c>
      <c r="H784">
        <v>49.520371304354398</v>
      </c>
      <c r="AM784">
        <f t="shared" si="50"/>
        <v>174.05674245462876</v>
      </c>
    </row>
    <row r="785" spans="1:39">
      <c r="A785">
        <v>234900</v>
      </c>
      <c r="B785" s="7">
        <v>879</v>
      </c>
      <c r="C785">
        <v>4.1696727166214398</v>
      </c>
      <c r="D785">
        <f t="shared" si="48"/>
        <v>8.3393454332428796</v>
      </c>
      <c r="E785">
        <v>96.736780402865605</v>
      </c>
      <c r="F785">
        <f t="shared" si="51"/>
        <v>0.36589722326181118</v>
      </c>
      <c r="G785">
        <f t="shared" si="49"/>
        <v>870.63102362579048</v>
      </c>
      <c r="H785">
        <v>49.281379215426497</v>
      </c>
      <c r="AM785">
        <f t="shared" si="50"/>
        <v>174.81784508578474</v>
      </c>
    </row>
    <row r="786" spans="1:39">
      <c r="A786">
        <v>235200</v>
      </c>
      <c r="B786" s="7">
        <v>873</v>
      </c>
      <c r="C786">
        <v>-0.15034117762049301</v>
      </c>
      <c r="D786">
        <f t="shared" si="48"/>
        <v>-0.30068235524098602</v>
      </c>
      <c r="E786">
        <v>97.0301574063906</v>
      </c>
      <c r="F786">
        <f t="shared" si="51"/>
        <v>0.29337700352499496</v>
      </c>
      <c r="G786">
        <f t="shared" si="49"/>
        <v>873.27141665751537</v>
      </c>
      <c r="H786">
        <v>49.136564996428397</v>
      </c>
      <c r="AM786">
        <f t="shared" si="50"/>
        <v>175.4286640850496</v>
      </c>
    </row>
    <row r="787" spans="1:39">
      <c r="A787">
        <v>235500</v>
      </c>
      <c r="B787" s="7">
        <v>862</v>
      </c>
      <c r="C787">
        <v>-5.0510647029725302</v>
      </c>
      <c r="D787">
        <f t="shared" si="48"/>
        <v>-10.10212940594506</v>
      </c>
      <c r="E787">
        <v>96.897019712159604</v>
      </c>
      <c r="F787">
        <f t="shared" si="51"/>
        <v>0.13313769423099586</v>
      </c>
      <c r="G787">
        <f t="shared" si="49"/>
        <v>872.07317740943643</v>
      </c>
      <c r="H787">
        <v>49.351505155767299</v>
      </c>
      <c r="AM787">
        <f t="shared" si="50"/>
        <v>175.15140534926857</v>
      </c>
    </row>
    <row r="788" spans="1:39">
      <c r="A788">
        <v>235800</v>
      </c>
      <c r="B788" s="7">
        <v>849</v>
      </c>
      <c r="C788">
        <v>-8.9037349397646306</v>
      </c>
      <c r="D788">
        <f t="shared" si="48"/>
        <v>-17.807469879529261</v>
      </c>
      <c r="E788">
        <v>96.308783106948994</v>
      </c>
      <c r="F788">
        <f t="shared" si="51"/>
        <v>0.58823660521061072</v>
      </c>
      <c r="G788">
        <f t="shared" si="49"/>
        <v>866.77904796254097</v>
      </c>
      <c r="H788">
        <v>49.903207996150996</v>
      </c>
      <c r="AM788">
        <f t="shared" si="50"/>
        <v>173.92764585331881</v>
      </c>
    </row>
    <row r="789" spans="1:39">
      <c r="A789">
        <v>236100</v>
      </c>
      <c r="B789" s="7">
        <v>843</v>
      </c>
      <c r="C789">
        <v>-8.2135300234848803</v>
      </c>
      <c r="D789">
        <f t="shared" si="48"/>
        <v>-16.427060046969761</v>
      </c>
      <c r="E789">
        <v>95.488774244630804</v>
      </c>
      <c r="F789">
        <f t="shared" si="51"/>
        <v>0.82000886231818981</v>
      </c>
      <c r="G789">
        <f t="shared" si="49"/>
        <v>859.39896820167723</v>
      </c>
      <c r="H789">
        <v>50.565409710145801</v>
      </c>
      <c r="AM789">
        <f t="shared" si="50"/>
        <v>172.22508759394077</v>
      </c>
    </row>
    <row r="790" spans="1:39">
      <c r="A790">
        <v>236400</v>
      </c>
      <c r="B790" s="7">
        <v>866</v>
      </c>
      <c r="C790">
        <v>4.4063159596151102</v>
      </c>
      <c r="D790">
        <f t="shared" si="48"/>
        <v>8.8126319192302205</v>
      </c>
      <c r="E790">
        <v>95.239808070217094</v>
      </c>
      <c r="F790">
        <f t="shared" si="51"/>
        <v>0.2489661744137095</v>
      </c>
      <c r="G790">
        <f t="shared" si="49"/>
        <v>857.15827263195388</v>
      </c>
      <c r="H790">
        <v>50.679269906865102</v>
      </c>
      <c r="AM790">
        <f t="shared" si="50"/>
        <v>171.70894538000422</v>
      </c>
    </row>
    <row r="791" spans="1:39">
      <c r="A791">
        <v>236700</v>
      </c>
      <c r="B791" s="7">
        <v>878</v>
      </c>
      <c r="C791">
        <v>8.0750776423482495</v>
      </c>
      <c r="D791">
        <f t="shared" si="48"/>
        <v>16.150155284696499</v>
      </c>
      <c r="E791">
        <v>95.757866876648606</v>
      </c>
      <c r="F791">
        <f t="shared" si="51"/>
        <v>0.5180588064315117</v>
      </c>
      <c r="G791">
        <f t="shared" si="49"/>
        <v>861.82080188983741</v>
      </c>
      <c r="H791">
        <v>50.183865530046198</v>
      </c>
      <c r="AM791">
        <f t="shared" si="50"/>
        <v>172.7833625004229</v>
      </c>
    </row>
    <row r="792" spans="1:39">
      <c r="A792">
        <v>237000</v>
      </c>
      <c r="B792" s="7">
        <v>871</v>
      </c>
      <c r="C792">
        <v>2.4299154839552801</v>
      </c>
      <c r="D792">
        <f t="shared" si="48"/>
        <v>4.8598309679105602</v>
      </c>
      <c r="E792">
        <v>96.234617903607003</v>
      </c>
      <c r="F792">
        <f t="shared" si="51"/>
        <v>0.47675102695839655</v>
      </c>
      <c r="G792">
        <f t="shared" si="49"/>
        <v>866.11156113246307</v>
      </c>
      <c r="H792">
        <v>49.7903805230914</v>
      </c>
      <c r="AM792">
        <f t="shared" si="50"/>
        <v>173.77349723646543</v>
      </c>
    </row>
    <row r="793" spans="1:39">
      <c r="A793">
        <v>237300</v>
      </c>
      <c r="B793" s="7">
        <v>869</v>
      </c>
      <c r="C793">
        <v>0.63213406088261304</v>
      </c>
      <c r="D793">
        <f t="shared" si="48"/>
        <v>1.2642681217652261</v>
      </c>
      <c r="E793">
        <v>96.411864266880599</v>
      </c>
      <c r="F793">
        <f t="shared" si="51"/>
        <v>0.17724636327359633</v>
      </c>
      <c r="G793">
        <f t="shared" si="49"/>
        <v>867.70677840192536</v>
      </c>
      <c r="H793">
        <v>49.6761895026414</v>
      </c>
      <c r="AM793">
        <f t="shared" si="50"/>
        <v>174.14194825311313</v>
      </c>
    </row>
    <row r="794" spans="1:39">
      <c r="A794">
        <v>237600</v>
      </c>
      <c r="B794" s="7">
        <v>874</v>
      </c>
      <c r="C794">
        <v>2.2692036671201299</v>
      </c>
      <c r="D794">
        <f t="shared" si="48"/>
        <v>4.5384073342402598</v>
      </c>
      <c r="E794">
        <v>96.603577191944794</v>
      </c>
      <c r="F794">
        <f t="shared" si="51"/>
        <v>0.19171292506419491</v>
      </c>
      <c r="G794">
        <f t="shared" si="49"/>
        <v>869.4321947275032</v>
      </c>
      <c r="H794">
        <v>49.559087879863299</v>
      </c>
      <c r="AM794">
        <f t="shared" si="50"/>
        <v>174.54067850736891</v>
      </c>
    </row>
    <row r="795" spans="1:39">
      <c r="A795">
        <v>237900</v>
      </c>
      <c r="B795" s="7">
        <v>878</v>
      </c>
      <c r="C795">
        <v>2.8533984945687401</v>
      </c>
      <c r="D795">
        <f t="shared" si="48"/>
        <v>5.7067969891374801</v>
      </c>
      <c r="E795">
        <v>96.918177784235297</v>
      </c>
      <c r="F795">
        <f t="shared" si="51"/>
        <v>0.3146005922905033</v>
      </c>
      <c r="G795">
        <f t="shared" si="49"/>
        <v>872.26360005811762</v>
      </c>
      <c r="H795">
        <v>49.358401423070397</v>
      </c>
      <c r="AM795">
        <f t="shared" si="50"/>
        <v>175.19546002403627</v>
      </c>
    </row>
    <row r="796" spans="1:39">
      <c r="A796">
        <v>238200</v>
      </c>
      <c r="B796" s="7">
        <v>871</v>
      </c>
      <c r="C796">
        <v>-1.36371625154705</v>
      </c>
      <c r="D796">
        <f t="shared" si="48"/>
        <v>-2.7274325030941</v>
      </c>
      <c r="E796">
        <v>97.077574698861099</v>
      </c>
      <c r="F796">
        <f t="shared" si="51"/>
        <v>0.15939691462580186</v>
      </c>
      <c r="G796">
        <f t="shared" si="49"/>
        <v>873.69817228974989</v>
      </c>
      <c r="H796">
        <v>49.311643960944203</v>
      </c>
      <c r="AM796">
        <f t="shared" si="50"/>
        <v>175.52743545183418</v>
      </c>
    </row>
    <row r="797" spans="1:39">
      <c r="A797">
        <v>238500</v>
      </c>
      <c r="B797" s="7">
        <v>872</v>
      </c>
      <c r="C797">
        <v>-0.84215209561449</v>
      </c>
      <c r="D797">
        <f t="shared" si="48"/>
        <v>-1.68430419122898</v>
      </c>
      <c r="E797">
        <v>97.0727455708886</v>
      </c>
      <c r="F797">
        <f t="shared" si="51"/>
        <v>4.8291279724992364E-3</v>
      </c>
      <c r="G797">
        <f t="shared" si="49"/>
        <v>873.65471013799743</v>
      </c>
      <c r="H797">
        <v>49.395980825685797</v>
      </c>
      <c r="AM797">
        <f t="shared" si="50"/>
        <v>175.51737566003789</v>
      </c>
    </row>
    <row r="798" spans="1:39">
      <c r="A798">
        <v>238800</v>
      </c>
      <c r="B798" s="7">
        <v>878</v>
      </c>
      <c r="C798">
        <v>1.5802806144116199</v>
      </c>
      <c r="D798">
        <f t="shared" si="48"/>
        <v>3.1605612288232399</v>
      </c>
      <c r="E798">
        <v>97.201058962305098</v>
      </c>
      <c r="F798">
        <f t="shared" si="51"/>
        <v>0.12831339141649778</v>
      </c>
      <c r="G798">
        <f t="shared" si="49"/>
        <v>874.80953066074585</v>
      </c>
      <c r="H798">
        <v>49.360889991761397</v>
      </c>
      <c r="AM798">
        <f t="shared" si="50"/>
        <v>175.78471787569572</v>
      </c>
    </row>
    <row r="799" spans="1:39">
      <c r="A799">
        <v>239100</v>
      </c>
      <c r="B799" s="7">
        <v>880</v>
      </c>
      <c r="C799">
        <v>1.49189234717151</v>
      </c>
      <c r="D799">
        <f t="shared" si="48"/>
        <v>2.98378469434302</v>
      </c>
      <c r="E799">
        <v>97.442920593698204</v>
      </c>
      <c r="F799">
        <f t="shared" si="51"/>
        <v>0.24186163139310679</v>
      </c>
      <c r="G799">
        <f t="shared" si="49"/>
        <v>876.98628534328384</v>
      </c>
      <c r="H799">
        <v>49.241712697929003</v>
      </c>
      <c r="AM799">
        <f t="shared" si="50"/>
        <v>176.28890080047623</v>
      </c>
    </row>
    <row r="800" spans="1:39">
      <c r="A800">
        <v>239400</v>
      </c>
      <c r="B800" s="7">
        <v>886</v>
      </c>
      <c r="C800">
        <v>3.0060714604425098</v>
      </c>
      <c r="D800">
        <f t="shared" si="48"/>
        <v>6.0121429208850197</v>
      </c>
      <c r="E800">
        <v>97.773054631988401</v>
      </c>
      <c r="F800">
        <f t="shared" si="51"/>
        <v>0.33013403829019694</v>
      </c>
      <c r="G800">
        <f t="shared" si="49"/>
        <v>879.95749168789564</v>
      </c>
      <c r="H800">
        <v>49.062881152848902</v>
      </c>
      <c r="AM800">
        <f t="shared" si="50"/>
        <v>176.97764796092378</v>
      </c>
    </row>
    <row r="801" spans="1:39">
      <c r="A801">
        <v>239700</v>
      </c>
      <c r="B801" s="7">
        <v>891</v>
      </c>
      <c r="C801">
        <v>3.47829679146369</v>
      </c>
      <c r="D801">
        <f t="shared" si="48"/>
        <v>6.9565935829273799</v>
      </c>
      <c r="E801">
        <v>98.223635839894698</v>
      </c>
      <c r="F801">
        <f t="shared" si="51"/>
        <v>0.4505812079062963</v>
      </c>
      <c r="G801">
        <f t="shared" si="49"/>
        <v>884.01272255905224</v>
      </c>
      <c r="H801">
        <v>48.809361428336501</v>
      </c>
      <c r="AM801">
        <f t="shared" si="50"/>
        <v>177.91870862237539</v>
      </c>
    </row>
    <row r="802" spans="1:39">
      <c r="A802">
        <v>240000</v>
      </c>
      <c r="B802" s="7">
        <v>901</v>
      </c>
      <c r="C802">
        <v>5.6881161967904301</v>
      </c>
      <c r="D802">
        <f t="shared" si="48"/>
        <v>11.37623239358086</v>
      </c>
      <c r="E802">
        <v>98.843595850213703</v>
      </c>
      <c r="F802">
        <f t="shared" si="51"/>
        <v>0.61996001031900505</v>
      </c>
      <c r="G802">
        <f t="shared" si="49"/>
        <v>889.59236265192328</v>
      </c>
      <c r="H802">
        <v>48.4470145054879</v>
      </c>
      <c r="AM802">
        <f t="shared" si="50"/>
        <v>179.21546606698683</v>
      </c>
    </row>
    <row r="803" spans="1:39">
      <c r="A803">
        <v>240300</v>
      </c>
      <c r="B803" s="7">
        <v>894</v>
      </c>
      <c r="C803">
        <v>-1.2851812618441901E-2</v>
      </c>
      <c r="D803">
        <f t="shared" si="48"/>
        <v>-2.5703625236883802E-2</v>
      </c>
      <c r="E803">
        <v>99.332738141243397</v>
      </c>
      <c r="F803">
        <f t="shared" si="51"/>
        <v>0.48914229102969387</v>
      </c>
      <c r="G803">
        <f t="shared" si="49"/>
        <v>893.99464327119063</v>
      </c>
      <c r="H803">
        <v>48.241281733056198</v>
      </c>
      <c r="AM803">
        <f t="shared" si="50"/>
        <v>180.24018136833669</v>
      </c>
    </row>
    <row r="804" spans="1:39">
      <c r="A804">
        <v>240600</v>
      </c>
      <c r="B804" s="7">
        <v>888</v>
      </c>
      <c r="C804">
        <v>-3.4017551241951001</v>
      </c>
      <c r="D804">
        <f t="shared" si="48"/>
        <v>-6.8035102483902001</v>
      </c>
      <c r="E804">
        <v>99.419148579934898</v>
      </c>
      <c r="F804">
        <f t="shared" si="51"/>
        <v>8.6410438691501668E-2</v>
      </c>
      <c r="G804">
        <f t="shared" si="49"/>
        <v>894.77233721941411</v>
      </c>
      <c r="H804">
        <v>48.382810253274698</v>
      </c>
      <c r="AM804">
        <f t="shared" si="50"/>
        <v>180.42135000544644</v>
      </c>
    </row>
    <row r="805" spans="1:39">
      <c r="A805">
        <v>240900</v>
      </c>
      <c r="B805" s="7">
        <v>882</v>
      </c>
      <c r="C805">
        <v>-5.5211754662974997</v>
      </c>
      <c r="D805">
        <f t="shared" si="48"/>
        <v>-11.042350932594999</v>
      </c>
      <c r="E805">
        <v>99.223481753465506</v>
      </c>
      <c r="F805">
        <f t="shared" si="51"/>
        <v>0.19566682646939171</v>
      </c>
      <c r="G805">
        <f t="shared" si="49"/>
        <v>893.01133578118959</v>
      </c>
      <c r="H805">
        <v>48.7348196403602</v>
      </c>
      <c r="AM805">
        <f t="shared" si="50"/>
        <v>180.01117629827411</v>
      </c>
    </row>
    <row r="806" spans="1:39">
      <c r="A806">
        <v>241200</v>
      </c>
      <c r="B806" s="7">
        <v>880</v>
      </c>
      <c r="C806">
        <v>-5.0676100877525201</v>
      </c>
      <c r="D806">
        <f t="shared" si="48"/>
        <v>-10.13522017550504</v>
      </c>
      <c r="E806">
        <v>98.900477088276801</v>
      </c>
      <c r="F806">
        <f t="shared" si="51"/>
        <v>0.32300466518870508</v>
      </c>
      <c r="G806">
        <f t="shared" si="49"/>
        <v>890.10429379449124</v>
      </c>
      <c r="H806">
        <v>49.144711854753602</v>
      </c>
      <c r="AM806">
        <f t="shared" si="50"/>
        <v>179.33455595946427</v>
      </c>
    </row>
    <row r="807" spans="1:39">
      <c r="A807">
        <v>241500</v>
      </c>
      <c r="B807" s="7">
        <v>889</v>
      </c>
      <c r="C807">
        <v>-5.6998121726481797E-2</v>
      </c>
      <c r="D807">
        <f t="shared" si="48"/>
        <v>-0.11399624345296359</v>
      </c>
      <c r="E807">
        <v>98.786965396705497</v>
      </c>
      <c r="F807">
        <f t="shared" si="51"/>
        <v>0.11351169157130414</v>
      </c>
      <c r="G807">
        <f t="shared" si="49"/>
        <v>889.08268857034943</v>
      </c>
      <c r="H807">
        <v>49.3305726432231</v>
      </c>
      <c r="AM807">
        <f t="shared" si="50"/>
        <v>179.09692003094278</v>
      </c>
    </row>
    <row r="808" spans="1:39">
      <c r="A808">
        <v>241800</v>
      </c>
      <c r="B808" s="7">
        <v>888</v>
      </c>
      <c r="C808">
        <v>-0.80375858488106</v>
      </c>
      <c r="D808">
        <f t="shared" si="48"/>
        <v>-1.60751716976212</v>
      </c>
      <c r="E808">
        <v>98.841843914217094</v>
      </c>
      <c r="F808">
        <f t="shared" si="51"/>
        <v>5.4878517511596669E-2</v>
      </c>
      <c r="G808">
        <f t="shared" si="49"/>
        <v>889.57659522795382</v>
      </c>
      <c r="H808">
        <v>49.365948956960899</v>
      </c>
      <c r="AM808">
        <f t="shared" si="50"/>
        <v>179.21179841155183</v>
      </c>
    </row>
    <row r="809" spans="1:39">
      <c r="A809">
        <v>242100</v>
      </c>
      <c r="B809" s="7">
        <v>880</v>
      </c>
      <c r="C809">
        <v>-4.1280881516974004</v>
      </c>
      <c r="D809">
        <f t="shared" si="48"/>
        <v>-8.2561763033948008</v>
      </c>
      <c r="E809">
        <v>98.691741820146802</v>
      </c>
      <c r="F809">
        <f t="shared" si="51"/>
        <v>0.15010209407029151</v>
      </c>
      <c r="G809">
        <f t="shared" si="49"/>
        <v>888.22567638132125</v>
      </c>
      <c r="H809">
        <v>49.566184526111499</v>
      </c>
      <c r="AM809">
        <f t="shared" si="50"/>
        <v>178.8976282711493</v>
      </c>
    </row>
    <row r="810" spans="1:39">
      <c r="A810">
        <v>242400</v>
      </c>
      <c r="B810" s="7">
        <v>880</v>
      </c>
      <c r="C810">
        <v>-2.8993666639338702</v>
      </c>
      <c r="D810">
        <f t="shared" si="48"/>
        <v>-5.7987333278677404</v>
      </c>
      <c r="E810">
        <v>98.418678726342606</v>
      </c>
      <c r="F810">
        <f t="shared" si="51"/>
        <v>0.27306309380419691</v>
      </c>
      <c r="G810">
        <f t="shared" si="49"/>
        <v>885.76810853708344</v>
      </c>
      <c r="H810">
        <v>49.835832027946402</v>
      </c>
      <c r="AM810">
        <f t="shared" si="50"/>
        <v>178.32643339441216</v>
      </c>
    </row>
    <row r="811" spans="1:39">
      <c r="A811">
        <v>242700</v>
      </c>
      <c r="B811" s="7">
        <v>878</v>
      </c>
      <c r="C811">
        <v>-2.7753675773636601</v>
      </c>
      <c r="D811">
        <f t="shared" si="48"/>
        <v>-5.5507351547273203</v>
      </c>
      <c r="E811">
        <v>98.168932879251699</v>
      </c>
      <c r="F811">
        <f t="shared" si="51"/>
        <v>0.24974584709090664</v>
      </c>
      <c r="G811">
        <f t="shared" si="49"/>
        <v>883.52039591326525</v>
      </c>
      <c r="H811">
        <v>50.055851146224597</v>
      </c>
      <c r="AM811">
        <f t="shared" si="50"/>
        <v>177.80439550967813</v>
      </c>
    </row>
    <row r="812" spans="1:39">
      <c r="A812">
        <v>243000</v>
      </c>
      <c r="B812" s="7">
        <v>881</v>
      </c>
      <c r="C812">
        <v>-0.53600155437237496</v>
      </c>
      <c r="D812">
        <f t="shared" si="48"/>
        <v>-1.0720031087447499</v>
      </c>
      <c r="E812">
        <v>98.004620217038607</v>
      </c>
      <c r="F812">
        <f t="shared" si="51"/>
        <v>0.16431266221309215</v>
      </c>
      <c r="G812">
        <f t="shared" si="49"/>
        <v>882.04158195334742</v>
      </c>
      <c r="H812">
        <v>50.178510358861701</v>
      </c>
      <c r="AM812">
        <f t="shared" si="50"/>
        <v>177.46113557405445</v>
      </c>
    </row>
    <row r="813" spans="1:39">
      <c r="A813">
        <v>243300</v>
      </c>
      <c r="B813" s="7">
        <v>873</v>
      </c>
      <c r="C813">
        <v>-3.5197545900947</v>
      </c>
      <c r="D813">
        <f t="shared" si="48"/>
        <v>-7.0395091801894001</v>
      </c>
      <c r="E813">
        <v>97.778859730239404</v>
      </c>
      <c r="F813">
        <f t="shared" si="51"/>
        <v>0.22576048679920291</v>
      </c>
      <c r="G813">
        <f t="shared" si="49"/>
        <v>880.00973757215468</v>
      </c>
      <c r="H813">
        <v>50.3437980292981</v>
      </c>
      <c r="AM813">
        <f t="shared" si="50"/>
        <v>176.98976463867888</v>
      </c>
    </row>
    <row r="814" spans="1:39">
      <c r="A814">
        <v>243600</v>
      </c>
      <c r="B814" s="7">
        <v>871</v>
      </c>
      <c r="C814">
        <v>-2.9058192340930402</v>
      </c>
      <c r="D814">
        <f t="shared" si="48"/>
        <v>-5.8116384681860804</v>
      </c>
      <c r="E814">
        <v>97.420210588376605</v>
      </c>
      <c r="F814">
        <f t="shared" si="51"/>
        <v>0.35864914186279861</v>
      </c>
      <c r="G814">
        <f t="shared" si="49"/>
        <v>876.7818952953894</v>
      </c>
      <c r="H814">
        <v>50.591668922689301</v>
      </c>
      <c r="AM814">
        <f t="shared" si="50"/>
        <v>176.24154514045787</v>
      </c>
    </row>
    <row r="815" spans="1:39">
      <c r="A815">
        <v>243900</v>
      </c>
      <c r="B815" s="7">
        <v>870</v>
      </c>
      <c r="C815">
        <v>-1.96391977746688</v>
      </c>
      <c r="D815">
        <f t="shared" si="48"/>
        <v>-3.9278395549337599</v>
      </c>
      <c r="E815">
        <v>97.099812073323605</v>
      </c>
      <c r="F815">
        <f t="shared" si="51"/>
        <v>0.32039851505300021</v>
      </c>
      <c r="G815">
        <f t="shared" si="49"/>
        <v>873.89830865991246</v>
      </c>
      <c r="H815">
        <v>50.778270280741097</v>
      </c>
      <c r="AM815">
        <f t="shared" si="50"/>
        <v>175.57376097038289</v>
      </c>
    </row>
    <row r="816" spans="1:39">
      <c r="A816">
        <v>244200</v>
      </c>
      <c r="B816" s="7">
        <v>877</v>
      </c>
      <c r="C816">
        <v>2.0102313318344902</v>
      </c>
      <c r="D816">
        <f t="shared" si="48"/>
        <v>4.0204626636689804</v>
      </c>
      <c r="E816">
        <v>96.994416770550401</v>
      </c>
      <c r="F816">
        <f t="shared" si="51"/>
        <v>0.10539530277320353</v>
      </c>
      <c r="G816">
        <f t="shared" si="49"/>
        <v>872.94975093495361</v>
      </c>
      <c r="H816">
        <v>50.765947923240098</v>
      </c>
      <c r="AM816">
        <f t="shared" si="50"/>
        <v>175.35422416826947</v>
      </c>
    </row>
    <row r="817" spans="1:39">
      <c r="A817">
        <v>244500</v>
      </c>
      <c r="B817" s="7">
        <v>880</v>
      </c>
      <c r="C817">
        <v>2.93233202635298</v>
      </c>
      <c r="D817">
        <f t="shared" si="48"/>
        <v>5.8646640527059599</v>
      </c>
      <c r="E817">
        <v>97.122846302698306</v>
      </c>
      <c r="F817">
        <f t="shared" si="51"/>
        <v>0.12842953214790498</v>
      </c>
      <c r="G817">
        <f t="shared" si="49"/>
        <v>874.1056167242848</v>
      </c>
      <c r="H817">
        <v>50.571406317344497</v>
      </c>
      <c r="AM817">
        <f t="shared" si="50"/>
        <v>175.62174956894182</v>
      </c>
    </row>
    <row r="818" spans="1:39">
      <c r="A818">
        <v>244800</v>
      </c>
      <c r="B818" s="7">
        <v>873</v>
      </c>
      <c r="C818">
        <v>-0.65871350037522003</v>
      </c>
      <c r="D818">
        <f t="shared" si="48"/>
        <v>-1.3174270007504401</v>
      </c>
      <c r="E818">
        <v>97.143124094485103</v>
      </c>
      <c r="F818">
        <f t="shared" si="51"/>
        <v>2.0277791786796229E-2</v>
      </c>
      <c r="G818">
        <f t="shared" si="49"/>
        <v>874.2881168503659</v>
      </c>
      <c r="H818">
        <v>50.492533583560302</v>
      </c>
      <c r="AM818">
        <f t="shared" si="50"/>
        <v>175.6639980834052</v>
      </c>
    </row>
    <row r="819" spans="1:39">
      <c r="A819">
        <v>245100</v>
      </c>
      <c r="B819" s="7">
        <v>875</v>
      </c>
      <c r="C819">
        <v>0.65660695272358105</v>
      </c>
      <c r="D819">
        <f t="shared" si="48"/>
        <v>1.3132139054471621</v>
      </c>
      <c r="E819">
        <v>97.0730166360906</v>
      </c>
      <c r="F819">
        <f t="shared" si="51"/>
        <v>7.0107458394502942E-2</v>
      </c>
      <c r="G819">
        <f t="shared" si="49"/>
        <v>873.65714972481544</v>
      </c>
      <c r="H819">
        <v>50.489159488934199</v>
      </c>
      <c r="AM819">
        <f t="shared" si="50"/>
        <v>175.51794032555551</v>
      </c>
    </row>
    <row r="820" spans="1:39">
      <c r="A820">
        <v>245400</v>
      </c>
      <c r="B820" s="7">
        <v>874</v>
      </c>
      <c r="C820">
        <v>0.27884944745989698</v>
      </c>
      <c r="D820">
        <f t="shared" si="48"/>
        <v>0.55769889491979396</v>
      </c>
      <c r="E820">
        <v>97.045868227554905</v>
      </c>
      <c r="F820">
        <f t="shared" si="51"/>
        <v>2.7148408535694557E-2</v>
      </c>
      <c r="G820">
        <f t="shared" si="49"/>
        <v>873.41281404799417</v>
      </c>
      <c r="H820">
        <v>50.4538098550059</v>
      </c>
      <c r="AM820">
        <f t="shared" si="50"/>
        <v>175.46138864864363</v>
      </c>
    </row>
    <row r="821" spans="1:39">
      <c r="A821">
        <v>245700</v>
      </c>
      <c r="B821" s="7">
        <v>872</v>
      </c>
      <c r="C821">
        <v>-0.39170726860327598</v>
      </c>
      <c r="D821">
        <f t="shared" si="48"/>
        <v>-0.78341453720655196</v>
      </c>
      <c r="E821">
        <v>96.972669682414093</v>
      </c>
      <c r="F821">
        <f t="shared" si="51"/>
        <v>7.3198545140812143E-2</v>
      </c>
      <c r="G821">
        <f t="shared" si="49"/>
        <v>872.75402714172685</v>
      </c>
      <c r="H821">
        <v>50.459968380927499</v>
      </c>
      <c r="AM821">
        <f t="shared" si="50"/>
        <v>175.30893340274073</v>
      </c>
    </row>
    <row r="822" spans="1:39">
      <c r="A822">
        <v>246000</v>
      </c>
      <c r="B822" s="7">
        <v>870</v>
      </c>
      <c r="C822">
        <v>-0.82006264963749997</v>
      </c>
      <c r="D822">
        <f t="shared" si="48"/>
        <v>-1.6401252992749999</v>
      </c>
      <c r="E822">
        <v>96.845648566141406</v>
      </c>
      <c r="F822">
        <f t="shared" si="51"/>
        <v>0.12702111627268664</v>
      </c>
      <c r="G822">
        <f t="shared" si="49"/>
        <v>871.6108370952727</v>
      </c>
      <c r="H822">
        <v>50.508173167219503</v>
      </c>
      <c r="AM822">
        <f t="shared" si="50"/>
        <v>175.04445285489697</v>
      </c>
    </row>
    <row r="823" spans="1:39">
      <c r="A823">
        <v>246300</v>
      </c>
      <c r="B823" s="7">
        <v>869</v>
      </c>
      <c r="C823">
        <v>-0.66136310870900905</v>
      </c>
      <c r="D823">
        <f t="shared" si="48"/>
        <v>-1.3227262174180181</v>
      </c>
      <c r="E823">
        <v>96.699278677784207</v>
      </c>
      <c r="F823">
        <f t="shared" si="51"/>
        <v>0.14636988835719933</v>
      </c>
      <c r="G823">
        <f t="shared" si="49"/>
        <v>870.29350810005781</v>
      </c>
      <c r="H823">
        <v>50.565297178193603</v>
      </c>
      <c r="AM823">
        <f t="shared" si="50"/>
        <v>174.73980175005977</v>
      </c>
    </row>
    <row r="824" spans="1:39">
      <c r="A824">
        <v>246600</v>
      </c>
      <c r="B824" s="7">
        <v>876</v>
      </c>
      <c r="C824">
        <v>2.73422389719599</v>
      </c>
      <c r="D824">
        <f t="shared" si="48"/>
        <v>5.46844779439198</v>
      </c>
      <c r="E824">
        <v>96.722441985243705</v>
      </c>
      <c r="F824">
        <f t="shared" si="51"/>
        <v>2.3163307459498128E-2</v>
      </c>
      <c r="G824">
        <f t="shared" si="49"/>
        <v>870.50197786719332</v>
      </c>
      <c r="H824">
        <v>50.475737953370597</v>
      </c>
      <c r="AM824">
        <f t="shared" si="50"/>
        <v>174.7880050087488</v>
      </c>
    </row>
    <row r="825" spans="1:39">
      <c r="A825">
        <v>246900</v>
      </c>
      <c r="B825" s="7">
        <v>890</v>
      </c>
      <c r="C825">
        <v>7.7272903837204696</v>
      </c>
      <c r="D825">
        <f t="shared" si="48"/>
        <v>15.454580767440939</v>
      </c>
      <c r="E825">
        <v>97.168354344639994</v>
      </c>
      <c r="F825">
        <f t="shared" si="51"/>
        <v>0.44591235939628859</v>
      </c>
      <c r="G825">
        <f t="shared" si="49"/>
        <v>874.51518910175992</v>
      </c>
      <c r="H825">
        <v>50.055618430893098</v>
      </c>
      <c r="AM825">
        <f t="shared" si="50"/>
        <v>175.71656833805207</v>
      </c>
    </row>
    <row r="826" spans="1:39">
      <c r="A826">
        <v>247200</v>
      </c>
      <c r="B826" s="7">
        <v>880</v>
      </c>
      <c r="C826">
        <v>0.93170463918830104</v>
      </c>
      <c r="D826">
        <f t="shared" si="48"/>
        <v>1.8634092783766021</v>
      </c>
      <c r="E826">
        <v>97.567452514247606</v>
      </c>
      <c r="F826">
        <f t="shared" si="51"/>
        <v>0.39909816960761191</v>
      </c>
      <c r="G826">
        <f t="shared" si="49"/>
        <v>878.10707262822848</v>
      </c>
      <c r="H826">
        <v>49.7368224959217</v>
      </c>
      <c r="AM826">
        <f t="shared" si="50"/>
        <v>176.54863253604029</v>
      </c>
    </row>
    <row r="827" spans="1:39">
      <c r="A827">
        <v>247500</v>
      </c>
      <c r="B827" s="7">
        <v>879</v>
      </c>
      <c r="C827">
        <v>5.11926999208785E-2</v>
      </c>
      <c r="D827">
        <f t="shared" si="48"/>
        <v>0.102385399841757</v>
      </c>
      <c r="E827">
        <v>97.651960749254798</v>
      </c>
      <c r="F827">
        <f t="shared" si="51"/>
        <v>8.4508235007191956E-2</v>
      </c>
      <c r="G827">
        <f t="shared" si="49"/>
        <v>878.86764674329322</v>
      </c>
      <c r="H827">
        <v>49.7009840678407</v>
      </c>
      <c r="AM827">
        <f t="shared" si="50"/>
        <v>176.72493997682184</v>
      </c>
    </row>
    <row r="828" spans="1:39">
      <c r="A828">
        <v>247800</v>
      </c>
      <c r="B828" s="7">
        <v>877</v>
      </c>
      <c r="C828">
        <v>-0.94442128377399703</v>
      </c>
      <c r="D828">
        <f t="shared" si="48"/>
        <v>-1.8888425675479941</v>
      </c>
      <c r="E828">
        <v>97.6509909081704</v>
      </c>
      <c r="F828">
        <f t="shared" si="51"/>
        <v>9.6984108439812644E-4</v>
      </c>
      <c r="G828">
        <f t="shared" si="49"/>
        <v>878.85891817353354</v>
      </c>
      <c r="H828">
        <v>49.738304228819601</v>
      </c>
      <c r="AM828">
        <f t="shared" si="50"/>
        <v>176.72291638441359</v>
      </c>
    </row>
    <row r="829" spans="1:39">
      <c r="A829">
        <v>248100</v>
      </c>
      <c r="B829" s="7">
        <v>874</v>
      </c>
      <c r="C829">
        <v>-1.9757472725605401</v>
      </c>
      <c r="D829">
        <f t="shared" si="48"/>
        <v>-3.9514945451210801</v>
      </c>
      <c r="E829">
        <v>97.546855017679704</v>
      </c>
      <c r="F829">
        <f t="shared" si="51"/>
        <v>0.10413589049069572</v>
      </c>
      <c r="G829">
        <f t="shared" si="49"/>
        <v>877.92169515911735</v>
      </c>
      <c r="H829">
        <v>49.854438052205801</v>
      </c>
      <c r="AM829">
        <f t="shared" si="50"/>
        <v>176.50566681958338</v>
      </c>
    </row>
    <row r="830" spans="1:39">
      <c r="A830">
        <v>248400</v>
      </c>
      <c r="B830" s="7">
        <v>877</v>
      </c>
      <c r="C830">
        <v>-0.12864147297121101</v>
      </c>
      <c r="D830">
        <f t="shared" si="48"/>
        <v>-0.25728294594242201</v>
      </c>
      <c r="E830">
        <v>97.469698839602003</v>
      </c>
      <c r="F830">
        <f t="shared" si="51"/>
        <v>7.7156178077700588E-2</v>
      </c>
      <c r="G830">
        <f t="shared" si="49"/>
        <v>877.22728955641799</v>
      </c>
      <c r="H830">
        <v>49.9313200207337</v>
      </c>
      <c r="AM830">
        <f t="shared" si="50"/>
        <v>176.34474356689645</v>
      </c>
    </row>
    <row r="831" spans="1:39">
      <c r="A831">
        <v>248700</v>
      </c>
      <c r="B831" s="7">
        <v>882</v>
      </c>
      <c r="C831">
        <v>1.9218560675872201</v>
      </c>
      <c r="D831">
        <f t="shared" si="48"/>
        <v>3.8437121351744401</v>
      </c>
      <c r="E831">
        <v>97.569569877451102</v>
      </c>
      <c r="F831">
        <f t="shared" si="51"/>
        <v>9.9871037849098343E-2</v>
      </c>
      <c r="G831">
        <f t="shared" si="49"/>
        <v>878.12612889705997</v>
      </c>
      <c r="H831">
        <v>49.856225991840297</v>
      </c>
      <c r="AM831">
        <f t="shared" si="50"/>
        <v>176.55304942834908</v>
      </c>
    </row>
    <row r="832" spans="1:39">
      <c r="A832">
        <v>249000</v>
      </c>
      <c r="B832" s="7">
        <v>880</v>
      </c>
      <c r="C832">
        <v>0.347147134181505</v>
      </c>
      <c r="D832">
        <f t="shared" si="48"/>
        <v>0.69429426836301</v>
      </c>
      <c r="E832">
        <v>97.697304928274306</v>
      </c>
      <c r="F832">
        <f t="shared" si="51"/>
        <v>0.12773505082320469</v>
      </c>
      <c r="G832">
        <f t="shared" si="49"/>
        <v>879.27574435446877</v>
      </c>
      <c r="H832">
        <v>49.772187162115401</v>
      </c>
      <c r="AM832">
        <f t="shared" si="50"/>
        <v>176.81955763562286</v>
      </c>
    </row>
    <row r="833" spans="1:39">
      <c r="A833">
        <v>249300</v>
      </c>
      <c r="B833" s="7">
        <v>879</v>
      </c>
      <c r="C833">
        <v>-0.30662904731748097</v>
      </c>
      <c r="D833">
        <f t="shared" si="48"/>
        <v>-0.61325809463496195</v>
      </c>
      <c r="E833">
        <v>97.731469694437806</v>
      </c>
      <c r="F833">
        <f t="shared" si="51"/>
        <v>3.4164766163499394E-2</v>
      </c>
      <c r="G833">
        <f t="shared" si="49"/>
        <v>879.58322724994025</v>
      </c>
      <c r="H833">
        <v>49.772338777514697</v>
      </c>
      <c r="AM833">
        <f t="shared" si="50"/>
        <v>176.89085566053242</v>
      </c>
    </row>
    <row r="834" spans="1:39">
      <c r="A834">
        <v>249600</v>
      </c>
      <c r="B834" s="7">
        <v>879</v>
      </c>
      <c r="C834">
        <v>-0.32029265094423098</v>
      </c>
      <c r="D834">
        <f t="shared" si="48"/>
        <v>-0.64058530188846197</v>
      </c>
      <c r="E834">
        <v>97.734501042713106</v>
      </c>
      <c r="F834">
        <f t="shared" si="51"/>
        <v>3.0313482753001608E-3</v>
      </c>
      <c r="G834">
        <f t="shared" si="49"/>
        <v>879.61050938441792</v>
      </c>
      <c r="H834">
        <v>49.796732863157096</v>
      </c>
      <c r="AM834">
        <f t="shared" si="50"/>
        <v>176.89718207323398</v>
      </c>
    </row>
    <row r="835" spans="1:39">
      <c r="A835">
        <v>249900</v>
      </c>
      <c r="B835" s="7">
        <v>879</v>
      </c>
      <c r="C835">
        <v>-0.31596889613818702</v>
      </c>
      <c r="D835">
        <f t="shared" ref="D835:D898" si="52">$K$3*C835</f>
        <v>-0.63193779227637403</v>
      </c>
      <c r="E835">
        <v>97.733540294108494</v>
      </c>
      <c r="F835">
        <f t="shared" si="51"/>
        <v>9.6074860461214939E-4</v>
      </c>
      <c r="G835">
        <f t="shared" ref="G835:G898" si="53">$J$3*E835</f>
        <v>879.60186264697643</v>
      </c>
      <c r="H835">
        <v>49.821439034124197</v>
      </c>
      <c r="AM835">
        <f t="shared" ref="AM835:AM898" si="54">$AF$26*E835^2+$AG$26*E835+$AH$26</f>
        <v>176.89517698861192</v>
      </c>
    </row>
    <row r="836" spans="1:39">
      <c r="A836">
        <v>250200</v>
      </c>
      <c r="B836" s="7">
        <v>882</v>
      </c>
      <c r="C836">
        <v>0.92558265823787</v>
      </c>
      <c r="D836">
        <f t="shared" si="52"/>
        <v>1.85116531647574</v>
      </c>
      <c r="E836">
        <v>97.7909539246333</v>
      </c>
      <c r="F836">
        <f t="shared" ref="F836:F899" si="55">ABS(E836-E835)</f>
        <v>5.7413630524806081E-2</v>
      </c>
      <c r="G836">
        <f t="shared" si="53"/>
        <v>880.1185853216997</v>
      </c>
      <c r="H836">
        <v>49.794490159993401</v>
      </c>
      <c r="AM836">
        <f t="shared" si="54"/>
        <v>177.01500885074171</v>
      </c>
    </row>
    <row r="837" spans="1:39">
      <c r="A837">
        <v>250500</v>
      </c>
      <c r="B837" s="7">
        <v>878</v>
      </c>
      <c r="C837">
        <v>-1.1461671166010201</v>
      </c>
      <c r="D837">
        <f t="shared" si="52"/>
        <v>-2.2923342332020402</v>
      </c>
      <c r="E837">
        <v>97.806930176871802</v>
      </c>
      <c r="F837">
        <f t="shared" si="55"/>
        <v>1.5976252238502298E-2</v>
      </c>
      <c r="G837">
        <f t="shared" si="53"/>
        <v>880.2623715918462</v>
      </c>
      <c r="H837">
        <v>49.808486819175798</v>
      </c>
      <c r="AM837">
        <f t="shared" si="54"/>
        <v>177.04835739369099</v>
      </c>
    </row>
    <row r="838" spans="1:39">
      <c r="A838">
        <v>250800</v>
      </c>
      <c r="B838" s="7">
        <v>882</v>
      </c>
      <c r="C838">
        <v>0.79060033108396</v>
      </c>
      <c r="D838">
        <f t="shared" si="52"/>
        <v>1.58120066216792</v>
      </c>
      <c r="E838">
        <v>97.820942597771506</v>
      </c>
      <c r="F838">
        <f t="shared" si="55"/>
        <v>1.401242089970367E-2</v>
      </c>
      <c r="G838">
        <f t="shared" si="53"/>
        <v>880.38848337994352</v>
      </c>
      <c r="H838">
        <v>49.817221098612798</v>
      </c>
      <c r="AM838">
        <f t="shared" si="54"/>
        <v>177.07760789916324</v>
      </c>
    </row>
    <row r="839" spans="1:39">
      <c r="A839">
        <v>251100</v>
      </c>
      <c r="B839" s="7">
        <v>883</v>
      </c>
      <c r="C839">
        <v>0.82176274839472296</v>
      </c>
      <c r="D839">
        <f t="shared" si="52"/>
        <v>1.6435254967894459</v>
      </c>
      <c r="E839">
        <v>97.925133777606504</v>
      </c>
      <c r="F839">
        <f t="shared" si="55"/>
        <v>0.10419117983499859</v>
      </c>
      <c r="G839">
        <f t="shared" si="53"/>
        <v>881.3262039984586</v>
      </c>
      <c r="H839">
        <v>49.754480107886998</v>
      </c>
      <c r="AM839">
        <f t="shared" si="54"/>
        <v>177.29513985786883</v>
      </c>
    </row>
    <row r="840" spans="1:39">
      <c r="A840">
        <v>251400</v>
      </c>
      <c r="B840" s="7">
        <v>883</v>
      </c>
      <c r="C840">
        <v>0.399811216752475</v>
      </c>
      <c r="D840">
        <f t="shared" si="52"/>
        <v>0.79962243350494999</v>
      </c>
      <c r="E840">
        <v>98.018897207675295</v>
      </c>
      <c r="F840">
        <f t="shared" si="55"/>
        <v>9.3763430068790399E-2</v>
      </c>
      <c r="G840">
        <f t="shared" si="53"/>
        <v>882.17007486907767</v>
      </c>
      <c r="H840">
        <v>49.708123402664803</v>
      </c>
      <c r="AM840">
        <f t="shared" si="54"/>
        <v>177.49095488012452</v>
      </c>
    </row>
    <row r="841" spans="1:39">
      <c r="A841">
        <v>251700</v>
      </c>
      <c r="B841" s="7">
        <v>880</v>
      </c>
      <c r="C841">
        <v>-1.1238439916502201</v>
      </c>
      <c r="D841">
        <f t="shared" si="52"/>
        <v>-2.2476879833004402</v>
      </c>
      <c r="E841">
        <v>98.024167783693301</v>
      </c>
      <c r="F841">
        <f t="shared" si="55"/>
        <v>5.2705760180060679E-3</v>
      </c>
      <c r="G841">
        <f t="shared" si="53"/>
        <v>882.21751005323972</v>
      </c>
      <c r="H841">
        <v>49.740241835995903</v>
      </c>
      <c r="AM841">
        <f t="shared" si="54"/>
        <v>177.5019634480438</v>
      </c>
    </row>
    <row r="842" spans="1:39">
      <c r="A842">
        <v>252000</v>
      </c>
      <c r="B842" s="7">
        <v>874</v>
      </c>
      <c r="C842">
        <v>-3.31799669898869</v>
      </c>
      <c r="D842">
        <f t="shared" si="52"/>
        <v>-6.63599339797738</v>
      </c>
      <c r="E842">
        <v>97.845120683490293</v>
      </c>
      <c r="F842">
        <f t="shared" si="55"/>
        <v>0.1790471002030074</v>
      </c>
      <c r="G842">
        <f t="shared" si="53"/>
        <v>880.60608615141268</v>
      </c>
      <c r="H842">
        <v>49.918484804513596</v>
      </c>
      <c r="AM842">
        <f t="shared" si="54"/>
        <v>177.12808162334306</v>
      </c>
    </row>
    <row r="843" spans="1:39">
      <c r="A843">
        <v>252300</v>
      </c>
      <c r="B843" s="7">
        <v>876</v>
      </c>
      <c r="C843">
        <v>-1.3707905326130601</v>
      </c>
      <c r="D843">
        <f t="shared" si="52"/>
        <v>-2.7415810652261201</v>
      </c>
      <c r="E843">
        <v>97.634611186905403</v>
      </c>
      <c r="F843">
        <f t="shared" si="55"/>
        <v>0.2105094965848906</v>
      </c>
      <c r="G843">
        <f t="shared" si="53"/>
        <v>878.71150068214865</v>
      </c>
      <c r="H843">
        <v>50.095462808464703</v>
      </c>
      <c r="AM843">
        <f t="shared" si="54"/>
        <v>176.68874060642534</v>
      </c>
    </row>
    <row r="844" spans="1:39">
      <c r="A844">
        <v>252600</v>
      </c>
      <c r="B844" s="7">
        <v>877</v>
      </c>
      <c r="C844">
        <v>-0.42524959021147801</v>
      </c>
      <c r="D844">
        <f t="shared" si="52"/>
        <v>-0.85049918042295602</v>
      </c>
      <c r="E844">
        <v>97.535615523866696</v>
      </c>
      <c r="F844">
        <f t="shared" si="55"/>
        <v>9.8995663038706994E-2</v>
      </c>
      <c r="G844">
        <f t="shared" si="53"/>
        <v>877.82053971480025</v>
      </c>
      <c r="H844">
        <v>50.162727537605299</v>
      </c>
      <c r="AM844">
        <f t="shared" si="54"/>
        <v>176.48222264286008</v>
      </c>
    </row>
    <row r="845" spans="1:39">
      <c r="A845">
        <v>252900</v>
      </c>
      <c r="B845" s="7">
        <v>882</v>
      </c>
      <c r="C845">
        <v>1.85474402613292</v>
      </c>
      <c r="D845">
        <f t="shared" si="52"/>
        <v>3.70948805226584</v>
      </c>
      <c r="E845">
        <v>97.584482489195693</v>
      </c>
      <c r="F845">
        <f t="shared" si="55"/>
        <v>4.886696532899748E-2</v>
      </c>
      <c r="G845">
        <f t="shared" si="53"/>
        <v>878.26034240276124</v>
      </c>
      <c r="H845">
        <v>50.1011728994403</v>
      </c>
      <c r="AM845">
        <f t="shared" si="54"/>
        <v>176.58415839094289</v>
      </c>
    </row>
    <row r="846" spans="1:39">
      <c r="A846">
        <v>253200</v>
      </c>
      <c r="B846" s="7">
        <v>873</v>
      </c>
      <c r="C846">
        <v>-2.4235093946263202</v>
      </c>
      <c r="D846">
        <f t="shared" si="52"/>
        <v>-4.8470187892526404</v>
      </c>
      <c r="E846">
        <v>97.535276121440802</v>
      </c>
      <c r="F846">
        <f t="shared" si="55"/>
        <v>4.9206367754891289E-2</v>
      </c>
      <c r="G846">
        <f t="shared" si="53"/>
        <v>877.81748509296722</v>
      </c>
      <c r="H846">
        <v>50.134482057985899</v>
      </c>
      <c r="AM846">
        <f t="shared" si="54"/>
        <v>176.48151470339141</v>
      </c>
    </row>
    <row r="847" spans="1:39">
      <c r="A847">
        <v>253500</v>
      </c>
      <c r="B847" s="7">
        <v>875</v>
      </c>
      <c r="C847">
        <v>-0.67564903243572405</v>
      </c>
      <c r="D847">
        <f t="shared" si="52"/>
        <v>-1.3512980648714481</v>
      </c>
      <c r="E847">
        <v>97.3690475806238</v>
      </c>
      <c r="F847">
        <f t="shared" si="55"/>
        <v>0.16622854081700211</v>
      </c>
      <c r="G847">
        <f t="shared" si="53"/>
        <v>876.32142822561423</v>
      </c>
      <c r="H847">
        <v>50.250265409698699</v>
      </c>
      <c r="AM847">
        <f t="shared" si="54"/>
        <v>176.1348693846987</v>
      </c>
    </row>
    <row r="848" spans="1:39">
      <c r="A848">
        <v>253800</v>
      </c>
      <c r="B848" s="7">
        <v>881</v>
      </c>
      <c r="C848">
        <v>2.1482786651916799</v>
      </c>
      <c r="D848">
        <f t="shared" si="52"/>
        <v>4.2965573303833597</v>
      </c>
      <c r="E848">
        <v>97.408152320894501</v>
      </c>
      <c r="F848">
        <f t="shared" si="55"/>
        <v>3.9104740270701654E-2</v>
      </c>
      <c r="G848">
        <f t="shared" si="53"/>
        <v>876.6733708880505</v>
      </c>
      <c r="H848">
        <v>50.185584376697001</v>
      </c>
      <c r="AM848">
        <f t="shared" si="54"/>
        <v>176.21640206527758</v>
      </c>
    </row>
    <row r="849" spans="1:39">
      <c r="A849">
        <v>254100</v>
      </c>
      <c r="B849" s="7">
        <v>880</v>
      </c>
      <c r="C849">
        <v>1.07800249718993</v>
      </c>
      <c r="D849">
        <f t="shared" si="52"/>
        <v>2.15600499437986</v>
      </c>
      <c r="E849">
        <v>97.534902273775202</v>
      </c>
      <c r="F849">
        <f t="shared" si="55"/>
        <v>0.12674995288070079</v>
      </c>
      <c r="G849">
        <f t="shared" si="53"/>
        <v>877.81412046397679</v>
      </c>
      <c r="H849">
        <v>50.063017358137103</v>
      </c>
      <c r="AM849">
        <f t="shared" si="54"/>
        <v>176.48073491741201</v>
      </c>
    </row>
    <row r="850" spans="1:39">
      <c r="A850">
        <v>254400</v>
      </c>
      <c r="B850" s="7">
        <v>876</v>
      </c>
      <c r="C850">
        <v>-0.90381317204863498</v>
      </c>
      <c r="D850">
        <f t="shared" si="52"/>
        <v>-1.80762634409727</v>
      </c>
      <c r="E850">
        <v>97.530875921085894</v>
      </c>
      <c r="F850">
        <f t="shared" si="55"/>
        <v>4.02635268930851E-3</v>
      </c>
      <c r="G850">
        <f t="shared" si="53"/>
        <v>877.77788328977306</v>
      </c>
      <c r="H850">
        <v>50.061465583178297</v>
      </c>
      <c r="AM850">
        <f t="shared" si="54"/>
        <v>176.4723366464203</v>
      </c>
    </row>
    <row r="851" spans="1:39">
      <c r="A851">
        <v>254700</v>
      </c>
      <c r="B851" s="7">
        <v>880</v>
      </c>
      <c r="C851">
        <v>1.0827761905593101</v>
      </c>
      <c r="D851">
        <f t="shared" si="52"/>
        <v>2.1655523811186201</v>
      </c>
      <c r="E851">
        <v>97.533817907039406</v>
      </c>
      <c r="F851">
        <f t="shared" si="55"/>
        <v>2.9419859535124715E-3</v>
      </c>
      <c r="G851">
        <f t="shared" si="53"/>
        <v>877.80436116335466</v>
      </c>
      <c r="H851">
        <v>50.049289157988198</v>
      </c>
      <c r="AM851">
        <f t="shared" si="54"/>
        <v>176.47847310778707</v>
      </c>
    </row>
    <row r="852" spans="1:39">
      <c r="A852">
        <v>255000</v>
      </c>
      <c r="B852" s="7">
        <v>881</v>
      </c>
      <c r="C852">
        <v>1.13406344087647</v>
      </c>
      <c r="D852">
        <f t="shared" si="52"/>
        <v>2.2681268817529401</v>
      </c>
      <c r="E852">
        <v>97.633537254005105</v>
      </c>
      <c r="F852">
        <f t="shared" si="55"/>
        <v>9.9719346965699174E-2</v>
      </c>
      <c r="G852">
        <f t="shared" si="53"/>
        <v>878.70183528604593</v>
      </c>
      <c r="H852">
        <v>49.963004780107099</v>
      </c>
      <c r="AM852">
        <f t="shared" si="54"/>
        <v>176.68649993371179</v>
      </c>
    </row>
    <row r="853" spans="1:39">
      <c r="A853">
        <v>255300</v>
      </c>
      <c r="B853" s="7">
        <v>880</v>
      </c>
      <c r="C853">
        <v>0.30410837145521202</v>
      </c>
      <c r="D853">
        <f t="shared" si="52"/>
        <v>0.60821674291042405</v>
      </c>
      <c r="E853">
        <v>97.706863592230206</v>
      </c>
      <c r="F853">
        <f t="shared" si="55"/>
        <v>7.332633822510104E-2</v>
      </c>
      <c r="G853">
        <f t="shared" si="53"/>
        <v>879.36177233007186</v>
      </c>
      <c r="H853">
        <v>49.909307351915203</v>
      </c>
      <c r="AM853">
        <f t="shared" si="54"/>
        <v>176.83950480451634</v>
      </c>
    </row>
    <row r="854" spans="1:39">
      <c r="A854">
        <v>255600</v>
      </c>
      <c r="B854" s="7">
        <v>879</v>
      </c>
      <c r="C854">
        <v>-0.26078185999200798</v>
      </c>
      <c r="D854">
        <f t="shared" si="52"/>
        <v>-0.52156371998401596</v>
      </c>
      <c r="E854">
        <v>97.721282405007798</v>
      </c>
      <c r="F854">
        <f t="shared" si="55"/>
        <v>1.4418812777591938E-2</v>
      </c>
      <c r="G854">
        <f t="shared" si="53"/>
        <v>879.49154164507013</v>
      </c>
      <c r="H854">
        <v>49.909112314445601</v>
      </c>
      <c r="AM854">
        <f t="shared" si="54"/>
        <v>176.8695952187764</v>
      </c>
    </row>
    <row r="855" spans="1:39">
      <c r="A855">
        <v>255900</v>
      </c>
      <c r="B855" s="7">
        <v>883</v>
      </c>
      <c r="C855">
        <v>1.41667460397057</v>
      </c>
      <c r="D855">
        <f t="shared" si="52"/>
        <v>2.83334920794114</v>
      </c>
      <c r="E855">
        <v>97.792928607510405</v>
      </c>
      <c r="F855">
        <f t="shared" si="55"/>
        <v>7.1646202502606116E-2</v>
      </c>
      <c r="G855">
        <f t="shared" si="53"/>
        <v>880.1363574675936</v>
      </c>
      <c r="H855">
        <v>49.859792349702197</v>
      </c>
      <c r="AM855">
        <f t="shared" si="54"/>
        <v>177.0191306875748</v>
      </c>
    </row>
    <row r="856" spans="1:39">
      <c r="A856">
        <v>256200</v>
      </c>
      <c r="B856" s="7">
        <v>882</v>
      </c>
      <c r="C856">
        <v>0.43195118947210298</v>
      </c>
      <c r="D856">
        <f t="shared" si="52"/>
        <v>0.86390237894420596</v>
      </c>
      <c r="E856">
        <v>97.900659041513606</v>
      </c>
      <c r="F856">
        <f t="shared" si="55"/>
        <v>0.10773043400320148</v>
      </c>
      <c r="G856">
        <f t="shared" si="53"/>
        <v>881.10593137362241</v>
      </c>
      <c r="H856">
        <v>49.790538306960201</v>
      </c>
      <c r="AM856">
        <f t="shared" si="54"/>
        <v>177.24403541907776</v>
      </c>
    </row>
    <row r="857" spans="1:39">
      <c r="A857">
        <v>256500</v>
      </c>
      <c r="B857" s="7">
        <v>880</v>
      </c>
      <c r="C857">
        <v>-0.65033681527066101</v>
      </c>
      <c r="D857">
        <f t="shared" si="52"/>
        <v>-1.300673630541322</v>
      </c>
      <c r="E857">
        <v>97.918948450601405</v>
      </c>
      <c r="F857">
        <f t="shared" si="55"/>
        <v>1.8289409087799413E-2</v>
      </c>
      <c r="G857">
        <f t="shared" si="53"/>
        <v>881.27053605541266</v>
      </c>
      <c r="H857">
        <v>49.801864933313297</v>
      </c>
      <c r="AM857">
        <f t="shared" si="54"/>
        <v>177.28222426355043</v>
      </c>
    </row>
    <row r="858" spans="1:39">
      <c r="A858">
        <v>256800</v>
      </c>
      <c r="B858" s="7">
        <v>880</v>
      </c>
      <c r="C858">
        <v>-0.52669285700575796</v>
      </c>
      <c r="D858">
        <f t="shared" si="52"/>
        <v>-1.0533857140115159</v>
      </c>
      <c r="E858">
        <v>97.891464955634703</v>
      </c>
      <c r="F858">
        <f t="shared" si="55"/>
        <v>2.7483494966702438E-2</v>
      </c>
      <c r="G858">
        <f t="shared" si="53"/>
        <v>881.02318460071228</v>
      </c>
      <c r="H858">
        <v>49.847268747181303</v>
      </c>
      <c r="AM858">
        <f t="shared" si="54"/>
        <v>177.22483862608055</v>
      </c>
    </row>
    <row r="859" spans="1:39">
      <c r="A859">
        <v>257100</v>
      </c>
      <c r="B859" s="7">
        <v>880</v>
      </c>
      <c r="C859">
        <v>-0.42229212523523002</v>
      </c>
      <c r="D859">
        <f t="shared" si="52"/>
        <v>-0.84458425047046004</v>
      </c>
      <c r="E859">
        <v>97.868266853102099</v>
      </c>
      <c r="F859">
        <f t="shared" si="55"/>
        <v>2.3198102532603571E-2</v>
      </c>
      <c r="G859">
        <f t="shared" si="53"/>
        <v>880.81440167791891</v>
      </c>
      <c r="H859">
        <v>49.883858612052997</v>
      </c>
      <c r="AM859">
        <f t="shared" si="54"/>
        <v>177.17640434196301</v>
      </c>
    </row>
    <row r="860" spans="1:39">
      <c r="A860">
        <v>257400</v>
      </c>
      <c r="B860" s="7">
        <v>877</v>
      </c>
      <c r="C860">
        <v>-1.56089969336679</v>
      </c>
      <c r="D860">
        <f t="shared" si="52"/>
        <v>-3.12179938673358</v>
      </c>
      <c r="E860">
        <v>97.787978791222898</v>
      </c>
      <c r="F860">
        <f t="shared" si="55"/>
        <v>8.0288061879201678E-2</v>
      </c>
      <c r="G860">
        <f t="shared" si="53"/>
        <v>880.09180912100612</v>
      </c>
      <c r="H860">
        <v>49.963874487200997</v>
      </c>
      <c r="AM860">
        <f t="shared" si="54"/>
        <v>177.00879877540612</v>
      </c>
    </row>
    <row r="861" spans="1:39">
      <c r="A861">
        <v>257700</v>
      </c>
      <c r="B861" s="7">
        <v>878</v>
      </c>
      <c r="C861">
        <v>-0.61944540760950095</v>
      </c>
      <c r="D861">
        <f t="shared" si="52"/>
        <v>-1.2388908152190019</v>
      </c>
      <c r="E861">
        <v>97.689867589732899</v>
      </c>
      <c r="F861">
        <f t="shared" si="55"/>
        <v>9.8111201489999189E-2</v>
      </c>
      <c r="G861">
        <f t="shared" si="53"/>
        <v>879.20880830759609</v>
      </c>
      <c r="H861">
        <v>50.046094977528099</v>
      </c>
      <c r="AM861">
        <f t="shared" si="54"/>
        <v>176.80403765132937</v>
      </c>
    </row>
    <row r="862" spans="1:39">
      <c r="A862">
        <v>258000</v>
      </c>
      <c r="B862" s="7">
        <v>877</v>
      </c>
      <c r="C862">
        <v>-0.78367660649988002</v>
      </c>
      <c r="D862">
        <f t="shared" si="52"/>
        <v>-1.56735321299976</v>
      </c>
      <c r="E862">
        <v>97.615268339646406</v>
      </c>
      <c r="F862">
        <f t="shared" si="55"/>
        <v>7.459925008649293E-2</v>
      </c>
      <c r="G862">
        <f t="shared" si="53"/>
        <v>878.53741505681762</v>
      </c>
      <c r="H862">
        <v>50.101023537664503</v>
      </c>
      <c r="AM862">
        <f t="shared" si="54"/>
        <v>176.64838437913474</v>
      </c>
    </row>
    <row r="863" spans="1:39">
      <c r="A863">
        <v>258300</v>
      </c>
      <c r="B863" s="7">
        <v>876</v>
      </c>
      <c r="C863">
        <v>-0.86012659878620001</v>
      </c>
      <c r="D863">
        <f t="shared" si="52"/>
        <v>-1.7202531975724</v>
      </c>
      <c r="E863">
        <v>97.521154467089104</v>
      </c>
      <c r="F863">
        <f t="shared" si="55"/>
        <v>9.4113872557301193E-2</v>
      </c>
      <c r="G863">
        <f t="shared" si="53"/>
        <v>877.69039020380194</v>
      </c>
      <c r="H863">
        <v>50.165074498756397</v>
      </c>
      <c r="AM863">
        <f t="shared" si="54"/>
        <v>176.4520597760895</v>
      </c>
    </row>
    <row r="864" spans="1:39">
      <c r="A864">
        <v>258600</v>
      </c>
      <c r="B864" s="7">
        <v>876</v>
      </c>
      <c r="C864">
        <v>-0.46643379595942602</v>
      </c>
      <c r="D864">
        <f t="shared" si="52"/>
        <v>-0.93286759191885205</v>
      </c>
      <c r="E864">
        <v>97.433670152640104</v>
      </c>
      <c r="F864">
        <f t="shared" si="55"/>
        <v>8.7484314449000067E-2</v>
      </c>
      <c r="G864">
        <f t="shared" si="53"/>
        <v>876.903031373761</v>
      </c>
      <c r="H864">
        <v>50.215566596120503</v>
      </c>
      <c r="AM864">
        <f t="shared" si="54"/>
        <v>176.26961110834785</v>
      </c>
    </row>
    <row r="865" spans="1:39">
      <c r="A865">
        <v>258900</v>
      </c>
      <c r="B865" s="7">
        <v>874</v>
      </c>
      <c r="C865">
        <v>-1.0014997776600101</v>
      </c>
      <c r="D865">
        <f t="shared" si="52"/>
        <v>-2.0029995553200202</v>
      </c>
      <c r="E865">
        <v>97.330369981004694</v>
      </c>
      <c r="F865">
        <f t="shared" si="55"/>
        <v>0.10330017163541072</v>
      </c>
      <c r="G865">
        <f t="shared" si="53"/>
        <v>875.9733298290422</v>
      </c>
      <c r="H865">
        <v>50.273991404285198</v>
      </c>
      <c r="AM865">
        <f t="shared" si="54"/>
        <v>176.0542360828064</v>
      </c>
    </row>
    <row r="866" spans="1:39">
      <c r="A866">
        <v>259200</v>
      </c>
      <c r="B866" s="7">
        <v>874</v>
      </c>
      <c r="C866">
        <v>-0.49849726903699698</v>
      </c>
      <c r="D866">
        <f t="shared" si="52"/>
        <v>-0.99699453807399396</v>
      </c>
      <c r="E866">
        <v>97.218592010692007</v>
      </c>
      <c r="F866">
        <f t="shared" si="55"/>
        <v>0.1117779703126871</v>
      </c>
      <c r="G866">
        <f t="shared" si="53"/>
        <v>874.96732809622802</v>
      </c>
      <c r="H866">
        <v>50.330931477011703</v>
      </c>
      <c r="AM866">
        <f t="shared" si="54"/>
        <v>175.82125563309688</v>
      </c>
    </row>
    <row r="867" spans="1:39">
      <c r="A867">
        <v>259500</v>
      </c>
      <c r="B867" s="7">
        <v>877</v>
      </c>
      <c r="C867">
        <v>1.0812114902377099</v>
      </c>
      <c r="D867">
        <f t="shared" si="52"/>
        <v>2.1624229804754198</v>
      </c>
      <c r="E867">
        <v>97.200866352349493</v>
      </c>
      <c r="F867">
        <f t="shared" si="55"/>
        <v>1.7725658342513384E-2</v>
      </c>
      <c r="G867">
        <f t="shared" si="53"/>
        <v>874.80779717114547</v>
      </c>
      <c r="H867">
        <v>50.304118624904802</v>
      </c>
      <c r="AM867">
        <f t="shared" si="54"/>
        <v>175.78431649878647</v>
      </c>
    </row>
    <row r="868" spans="1:39">
      <c r="A868">
        <v>259800</v>
      </c>
      <c r="B868" s="7">
        <v>878</v>
      </c>
      <c r="C868">
        <v>1.2691138783044</v>
      </c>
      <c r="D868">
        <f t="shared" si="52"/>
        <v>2.5382277566088001</v>
      </c>
      <c r="E868">
        <v>97.270224731812206</v>
      </c>
      <c r="F868">
        <f t="shared" si="55"/>
        <v>6.935837946271306E-2</v>
      </c>
      <c r="G868">
        <f t="shared" si="53"/>
        <v>875.43202258630981</v>
      </c>
      <c r="H868">
        <v>50.2122905061061</v>
      </c>
      <c r="AM868">
        <f t="shared" si="54"/>
        <v>175.92886538303532</v>
      </c>
    </row>
    <row r="869" spans="1:39">
      <c r="A869">
        <v>260100</v>
      </c>
      <c r="B869" s="7">
        <v>878</v>
      </c>
      <c r="C869">
        <v>0.93272523950770003</v>
      </c>
      <c r="D869">
        <f t="shared" si="52"/>
        <v>1.8654504790154001</v>
      </c>
      <c r="E869">
        <v>97.344975929125297</v>
      </c>
      <c r="F869">
        <f t="shared" si="55"/>
        <v>7.4751197313091211E-2</v>
      </c>
      <c r="G869">
        <f t="shared" si="53"/>
        <v>876.10478336212771</v>
      </c>
      <c r="H869">
        <v>50.127622761498799</v>
      </c>
      <c r="AM869">
        <f t="shared" si="54"/>
        <v>176.08468487143099</v>
      </c>
    </row>
    <row r="870" spans="1:39">
      <c r="A870">
        <v>260400</v>
      </c>
      <c r="B870" s="7">
        <v>876</v>
      </c>
      <c r="C870">
        <v>-0.14616844951163699</v>
      </c>
      <c r="D870">
        <f t="shared" si="52"/>
        <v>-0.29233689902327398</v>
      </c>
      <c r="E870">
        <v>97.362515779068005</v>
      </c>
      <c r="F870">
        <f t="shared" si="55"/>
        <v>1.7539849942707519E-2</v>
      </c>
      <c r="G870">
        <f t="shared" si="53"/>
        <v>876.262642011612</v>
      </c>
      <c r="H870">
        <v>50.099908556298303</v>
      </c>
      <c r="AM870">
        <f t="shared" si="54"/>
        <v>176.1212515676151</v>
      </c>
    </row>
    <row r="871" spans="1:39">
      <c r="A871">
        <v>260700</v>
      </c>
      <c r="B871" s="7">
        <v>877</v>
      </c>
      <c r="C871">
        <v>0.367569413070857</v>
      </c>
      <c r="D871">
        <f t="shared" si="52"/>
        <v>0.735138826141714</v>
      </c>
      <c r="E871">
        <v>97.3594489640398</v>
      </c>
      <c r="F871">
        <f t="shared" si="55"/>
        <v>3.066815028205383E-3</v>
      </c>
      <c r="G871">
        <f t="shared" si="53"/>
        <v>876.23504067635815</v>
      </c>
      <c r="H871">
        <v>50.089958543726198</v>
      </c>
      <c r="AM871">
        <f t="shared" si="54"/>
        <v>176.11485780880082</v>
      </c>
    </row>
    <row r="872" spans="1:39">
      <c r="A872">
        <v>261000</v>
      </c>
      <c r="B872" s="7">
        <v>876</v>
      </c>
      <c r="C872">
        <v>-0.122678143893019</v>
      </c>
      <c r="D872">
        <f t="shared" si="52"/>
        <v>-0.24535628778603799</v>
      </c>
      <c r="E872">
        <v>97.357291448260298</v>
      </c>
      <c r="F872">
        <f t="shared" si="55"/>
        <v>2.1575157795012956E-3</v>
      </c>
      <c r="G872">
        <f t="shared" si="53"/>
        <v>876.21562303434268</v>
      </c>
      <c r="H872">
        <v>50.081733845563697</v>
      </c>
      <c r="AM872">
        <f t="shared" si="54"/>
        <v>176.11035980865657</v>
      </c>
    </row>
    <row r="873" spans="1:39">
      <c r="A873">
        <v>261300</v>
      </c>
      <c r="B873" s="7">
        <v>878</v>
      </c>
      <c r="C873">
        <v>0.78123419621206702</v>
      </c>
      <c r="D873">
        <f t="shared" si="52"/>
        <v>1.562468392424134</v>
      </c>
      <c r="E873">
        <v>97.378628211396006</v>
      </c>
      <c r="F873">
        <f t="shared" si="55"/>
        <v>2.1336763135707315E-2</v>
      </c>
      <c r="G873">
        <f t="shared" si="53"/>
        <v>876.40765390256411</v>
      </c>
      <c r="H873">
        <v>50.053767005459903</v>
      </c>
      <c r="AM873">
        <f t="shared" si="54"/>
        <v>176.15484400043511</v>
      </c>
    </row>
    <row r="874" spans="1:39">
      <c r="A874">
        <v>261600</v>
      </c>
      <c r="B874" s="7">
        <v>875</v>
      </c>
      <c r="C874">
        <v>-0.69173870122038805</v>
      </c>
      <c r="D874">
        <f t="shared" si="52"/>
        <v>-1.3834774024407761</v>
      </c>
      <c r="E874">
        <v>97.372646370910005</v>
      </c>
      <c r="F874">
        <f t="shared" si="55"/>
        <v>5.9818404860010332E-3</v>
      </c>
      <c r="G874">
        <f t="shared" si="53"/>
        <v>876.35381733819008</v>
      </c>
      <c r="H874">
        <v>50.054163837111702</v>
      </c>
      <c r="AM874">
        <f t="shared" si="54"/>
        <v>176.14237242407364</v>
      </c>
    </row>
    <row r="875" spans="1:39">
      <c r="A875">
        <v>261900</v>
      </c>
      <c r="B875" s="7">
        <v>877</v>
      </c>
      <c r="C875">
        <v>0.39920624268803701</v>
      </c>
      <c r="D875">
        <f t="shared" si="52"/>
        <v>0.79841248537607401</v>
      </c>
      <c r="E875">
        <v>97.352414552466399</v>
      </c>
      <c r="F875">
        <f t="shared" si="55"/>
        <v>2.0231818443605221E-2</v>
      </c>
      <c r="G875">
        <f t="shared" si="53"/>
        <v>876.17173097219757</v>
      </c>
      <c r="H875">
        <v>50.062659174635797</v>
      </c>
      <c r="AM875">
        <f t="shared" si="54"/>
        <v>176.10019253120967</v>
      </c>
    </row>
    <row r="876" spans="1:39">
      <c r="A876">
        <v>262200</v>
      </c>
      <c r="B876" s="7">
        <v>878</v>
      </c>
      <c r="C876">
        <v>0.69957355594756099</v>
      </c>
      <c r="D876">
        <f t="shared" si="52"/>
        <v>1.399147111895122</v>
      </c>
      <c r="E876">
        <v>97.396778206511598</v>
      </c>
      <c r="F876">
        <f t="shared" si="55"/>
        <v>4.4363654045199041E-2</v>
      </c>
      <c r="G876">
        <f t="shared" si="53"/>
        <v>876.5710038586044</v>
      </c>
      <c r="H876">
        <v>50.019170980717298</v>
      </c>
      <c r="AM876">
        <f t="shared" si="54"/>
        <v>176.1926863188184</v>
      </c>
    </row>
    <row r="877" spans="1:39">
      <c r="A877">
        <v>262500</v>
      </c>
      <c r="B877" s="7">
        <v>876</v>
      </c>
      <c r="C877">
        <v>-0.35482814267053803</v>
      </c>
      <c r="D877">
        <f t="shared" si="52"/>
        <v>-0.70965628534107605</v>
      </c>
      <c r="E877">
        <v>97.408880591700296</v>
      </c>
      <c r="F877">
        <f t="shared" si="55"/>
        <v>1.210238518869744E-2</v>
      </c>
      <c r="G877">
        <f t="shared" si="53"/>
        <v>876.67992532530263</v>
      </c>
      <c r="H877">
        <v>50.0085525610274</v>
      </c>
      <c r="AM877">
        <f t="shared" si="54"/>
        <v>176.21792058165431</v>
      </c>
    </row>
    <row r="878" spans="1:39">
      <c r="A878">
        <v>262800</v>
      </c>
      <c r="B878" s="7">
        <v>875</v>
      </c>
      <c r="C878">
        <v>-0.63269550225931304</v>
      </c>
      <c r="D878">
        <f t="shared" si="52"/>
        <v>-1.2653910045186261</v>
      </c>
      <c r="E878">
        <v>97.359517323352307</v>
      </c>
      <c r="F878">
        <f t="shared" si="55"/>
        <v>4.9363268347988765E-2</v>
      </c>
      <c r="G878">
        <f t="shared" si="53"/>
        <v>876.23565591017075</v>
      </c>
      <c r="H878">
        <v>50.047650575850099</v>
      </c>
      <c r="AM878">
        <f t="shared" si="54"/>
        <v>176.11500032509687</v>
      </c>
    </row>
    <row r="879" spans="1:39">
      <c r="A879">
        <v>263100</v>
      </c>
      <c r="B879" s="7">
        <v>876</v>
      </c>
      <c r="C879">
        <v>2.5697505239016399E-2</v>
      </c>
      <c r="D879">
        <f t="shared" si="52"/>
        <v>5.1395010478032799E-2</v>
      </c>
      <c r="E879">
        <v>97.324312595222494</v>
      </c>
      <c r="F879">
        <f t="shared" si="55"/>
        <v>3.5204728129812679E-2</v>
      </c>
      <c r="G879">
        <f t="shared" si="53"/>
        <v>875.91881335700248</v>
      </c>
      <c r="H879">
        <v>50.069496170402203</v>
      </c>
      <c r="AM879">
        <f t="shared" si="54"/>
        <v>176.04160871268667</v>
      </c>
    </row>
    <row r="880" spans="1:39">
      <c r="A880">
        <v>263400</v>
      </c>
      <c r="B880" s="7">
        <v>879</v>
      </c>
      <c r="C880">
        <v>1.27866496593255</v>
      </c>
      <c r="D880">
        <f t="shared" si="52"/>
        <v>2.5573299318650999</v>
      </c>
      <c r="E880">
        <v>97.379194401842199</v>
      </c>
      <c r="F880">
        <f t="shared" si="55"/>
        <v>5.4881806619704321E-2</v>
      </c>
      <c r="G880">
        <f t="shared" si="53"/>
        <v>876.41274961657973</v>
      </c>
      <c r="H880">
        <v>50.015507313265203</v>
      </c>
      <c r="AM880">
        <f t="shared" si="54"/>
        <v>176.1560244652533</v>
      </c>
    </row>
    <row r="881" spans="1:39">
      <c r="A881">
        <v>263700</v>
      </c>
      <c r="B881" s="7">
        <v>876</v>
      </c>
      <c r="C881">
        <v>-0.39135628692985402</v>
      </c>
      <c r="D881">
        <f t="shared" si="52"/>
        <v>-0.78271257385970805</v>
      </c>
      <c r="E881">
        <v>97.4170019680368</v>
      </c>
      <c r="F881">
        <f t="shared" si="55"/>
        <v>3.780756619460135E-2</v>
      </c>
      <c r="G881">
        <f t="shared" si="53"/>
        <v>876.75301771233126</v>
      </c>
      <c r="H881">
        <v>49.985424207968201</v>
      </c>
      <c r="AM881">
        <f t="shared" si="54"/>
        <v>176.23485466159099</v>
      </c>
    </row>
    <row r="882" spans="1:39">
      <c r="A882">
        <v>264000</v>
      </c>
      <c r="B882" s="7">
        <v>873</v>
      </c>
      <c r="C882">
        <v>-1.48528179487294</v>
      </c>
      <c r="D882">
        <f t="shared" si="52"/>
        <v>-2.97056358974588</v>
      </c>
      <c r="E882">
        <v>97.326771107902402</v>
      </c>
      <c r="F882">
        <f t="shared" si="55"/>
        <v>9.0230860134397517E-2</v>
      </c>
      <c r="G882">
        <f t="shared" si="53"/>
        <v>875.94093997112168</v>
      </c>
      <c r="H882">
        <v>50.061205171363497</v>
      </c>
      <c r="AM882">
        <f t="shared" si="54"/>
        <v>176.0467337606747</v>
      </c>
    </row>
    <row r="883" spans="1:39">
      <c r="A883">
        <v>264300</v>
      </c>
      <c r="B883" s="7">
        <v>871</v>
      </c>
      <c r="C883">
        <v>-1.7413861037724201</v>
      </c>
      <c r="D883">
        <f t="shared" si="52"/>
        <v>-3.4827722075448402</v>
      </c>
      <c r="E883">
        <v>97.161470677966904</v>
      </c>
      <c r="F883">
        <f t="shared" si="55"/>
        <v>0.16530042993549898</v>
      </c>
      <c r="G883">
        <f t="shared" si="53"/>
        <v>874.45323610170215</v>
      </c>
      <c r="H883">
        <v>50.187201135328301</v>
      </c>
      <c r="AM883">
        <f t="shared" si="54"/>
        <v>175.70222502293745</v>
      </c>
    </row>
    <row r="884" spans="1:39">
      <c r="A884">
        <v>264600</v>
      </c>
      <c r="B884" s="7">
        <v>872</v>
      </c>
      <c r="C884">
        <v>-0.61343001917912499</v>
      </c>
      <c r="D884">
        <f t="shared" si="52"/>
        <v>-1.22686003835825</v>
      </c>
      <c r="E884">
        <v>97.021923121082494</v>
      </c>
      <c r="F884">
        <f t="shared" si="55"/>
        <v>0.13954755688440912</v>
      </c>
      <c r="G884">
        <f t="shared" si="53"/>
        <v>873.19730808974248</v>
      </c>
      <c r="H884">
        <v>50.275685112764997</v>
      </c>
      <c r="AM884">
        <f t="shared" si="54"/>
        <v>175.41151320979043</v>
      </c>
    </row>
    <row r="885" spans="1:39">
      <c r="A885">
        <v>264900</v>
      </c>
      <c r="B885" s="7">
        <v>879</v>
      </c>
      <c r="C885">
        <v>2.6094674167555301</v>
      </c>
      <c r="D885">
        <f t="shared" si="52"/>
        <v>5.2189348335110601</v>
      </c>
      <c r="E885">
        <v>97.083467739008896</v>
      </c>
      <c r="F885">
        <f t="shared" si="55"/>
        <v>6.1544617926401202E-2</v>
      </c>
      <c r="G885">
        <f t="shared" si="53"/>
        <v>873.7512096510801</v>
      </c>
      <c r="H885">
        <v>50.189585526848496</v>
      </c>
      <c r="AM885">
        <f t="shared" si="54"/>
        <v>175.53971171571243</v>
      </c>
    </row>
    <row r="886" spans="1:39">
      <c r="A886">
        <v>265200</v>
      </c>
      <c r="B886" s="7">
        <v>881</v>
      </c>
      <c r="C886">
        <v>2.6005483188857501</v>
      </c>
      <c r="D886">
        <f t="shared" si="52"/>
        <v>5.2010966377715002</v>
      </c>
      <c r="E886">
        <v>97.307675793289604</v>
      </c>
      <c r="F886">
        <f t="shared" si="55"/>
        <v>0.22420805428070878</v>
      </c>
      <c r="G886">
        <f t="shared" si="53"/>
        <v>875.76908213960644</v>
      </c>
      <c r="H886">
        <v>49.987091812256203</v>
      </c>
      <c r="AM886">
        <f t="shared" si="54"/>
        <v>176.00692834481382</v>
      </c>
    </row>
    <row r="887" spans="1:39">
      <c r="A887">
        <v>265500</v>
      </c>
      <c r="B887" s="7">
        <v>881</v>
      </c>
      <c r="C887">
        <v>1.6706957995670899</v>
      </c>
      <c r="D887">
        <f t="shared" si="52"/>
        <v>3.3413915991341798</v>
      </c>
      <c r="E887">
        <v>97.514301009566196</v>
      </c>
      <c r="F887">
        <f t="shared" si="55"/>
        <v>0.20662521627659203</v>
      </c>
      <c r="G887">
        <f t="shared" si="53"/>
        <v>877.6287090860958</v>
      </c>
      <c r="H887">
        <v>49.823542001762</v>
      </c>
      <c r="AM887">
        <f t="shared" si="54"/>
        <v>176.43776526417653</v>
      </c>
    </row>
    <row r="888" spans="1:39">
      <c r="A888">
        <v>265800</v>
      </c>
      <c r="B888" s="7">
        <v>876</v>
      </c>
      <c r="C888">
        <v>-1.05822688805288</v>
      </c>
      <c r="D888">
        <f t="shared" si="52"/>
        <v>-2.11645377610576</v>
      </c>
      <c r="E888">
        <v>97.565192005426397</v>
      </c>
      <c r="F888">
        <f t="shared" si="55"/>
        <v>5.0890995860200405E-2</v>
      </c>
      <c r="G888">
        <f t="shared" si="53"/>
        <v>878.08672804883759</v>
      </c>
      <c r="H888">
        <v>49.806923459826898</v>
      </c>
      <c r="AM888">
        <f t="shared" si="54"/>
        <v>176.54391706600157</v>
      </c>
    </row>
    <row r="889" spans="1:39">
      <c r="A889">
        <v>266100</v>
      </c>
      <c r="B889" s="7">
        <v>876</v>
      </c>
      <c r="C889">
        <v>-0.78715207157971401</v>
      </c>
      <c r="D889">
        <f t="shared" si="52"/>
        <v>-1.574304143159428</v>
      </c>
      <c r="E889">
        <v>97.504934805642193</v>
      </c>
      <c r="F889">
        <f t="shared" si="55"/>
        <v>6.0257199784203408E-2</v>
      </c>
      <c r="G889">
        <f t="shared" si="53"/>
        <v>877.54441325077971</v>
      </c>
      <c r="H889">
        <v>49.877905960429104</v>
      </c>
      <c r="AM889">
        <f t="shared" si="54"/>
        <v>176.41823026767469</v>
      </c>
    </row>
    <row r="890" spans="1:39">
      <c r="A890">
        <v>266400</v>
      </c>
      <c r="B890" s="7">
        <v>881</v>
      </c>
      <c r="C890">
        <v>1.4680170475899701</v>
      </c>
      <c r="D890">
        <f t="shared" si="52"/>
        <v>2.9360340951799402</v>
      </c>
      <c r="E890">
        <v>97.559313133386297</v>
      </c>
      <c r="F890">
        <f t="shared" si="55"/>
        <v>5.4378327744103672E-2</v>
      </c>
      <c r="G890">
        <f t="shared" si="53"/>
        <v>878.03381820047662</v>
      </c>
      <c r="H890">
        <v>49.845507025286899</v>
      </c>
      <c r="AM890">
        <f t="shared" si="54"/>
        <v>176.53165375237214</v>
      </c>
    </row>
    <row r="891" spans="1:39">
      <c r="A891">
        <v>266700</v>
      </c>
      <c r="B891" s="7">
        <v>844</v>
      </c>
      <c r="C891">
        <v>-14.2430477196637</v>
      </c>
      <c r="D891">
        <f t="shared" si="52"/>
        <v>-28.4860954393274</v>
      </c>
      <c r="E891">
        <v>96.939799035028798</v>
      </c>
      <c r="F891">
        <f t="shared" si="55"/>
        <v>0.61951409835749871</v>
      </c>
      <c r="G891">
        <f t="shared" si="53"/>
        <v>872.45819131525923</v>
      </c>
      <c r="H891">
        <v>50.3821341373813</v>
      </c>
      <c r="AM891">
        <f t="shared" si="54"/>
        <v>175.24048181999396</v>
      </c>
    </row>
    <row r="892" spans="1:39">
      <c r="A892">
        <v>267000</v>
      </c>
      <c r="B892" s="7">
        <v>758</v>
      </c>
      <c r="C892">
        <v>-43.983213496781602</v>
      </c>
      <c r="D892">
        <f t="shared" si="52"/>
        <v>-87.966426993563203</v>
      </c>
      <c r="E892">
        <v>93.993604740308001</v>
      </c>
      <c r="F892">
        <f t="shared" si="55"/>
        <v>2.9461942947207973</v>
      </c>
      <c r="G892">
        <f t="shared" si="53"/>
        <v>845.94244266277201</v>
      </c>
      <c r="H892">
        <v>52.708943255196303</v>
      </c>
      <c r="AM892">
        <f t="shared" si="54"/>
        <v>169.1308381507784</v>
      </c>
    </row>
    <row r="893" spans="1:39">
      <c r="A893">
        <v>267300</v>
      </c>
      <c r="B893" s="7">
        <v>762</v>
      </c>
      <c r="C893">
        <v>-24.787457160779599</v>
      </c>
      <c r="D893">
        <f t="shared" si="52"/>
        <v>-49.574914321559199</v>
      </c>
      <c r="E893">
        <v>90.172232066456999</v>
      </c>
      <c r="F893">
        <f t="shared" si="55"/>
        <v>3.8213726738510019</v>
      </c>
      <c r="G893">
        <f t="shared" si="53"/>
        <v>811.55008859811301</v>
      </c>
      <c r="H893">
        <v>55.311399980413199</v>
      </c>
      <c r="AM893">
        <f t="shared" si="54"/>
        <v>161.28193239773205</v>
      </c>
    </row>
    <row r="894" spans="1:39">
      <c r="A894">
        <v>267600</v>
      </c>
      <c r="B894" s="7">
        <v>763</v>
      </c>
      <c r="C894">
        <v>-12.1122358468978</v>
      </c>
      <c r="D894">
        <f t="shared" si="52"/>
        <v>-24.2244716937956</v>
      </c>
      <c r="E894">
        <v>87.466847650585905</v>
      </c>
      <c r="F894">
        <f t="shared" si="55"/>
        <v>2.7053844158710945</v>
      </c>
      <c r="G894">
        <f t="shared" si="53"/>
        <v>787.20162885527316</v>
      </c>
      <c r="H894">
        <v>56.703894640865599</v>
      </c>
      <c r="AM894">
        <f t="shared" si="54"/>
        <v>155.77684862803173</v>
      </c>
    </row>
    <row r="895" spans="1:39">
      <c r="A895">
        <v>267900</v>
      </c>
      <c r="B895" s="7">
        <v>768</v>
      </c>
      <c r="C895">
        <v>-1.66122072629151</v>
      </c>
      <c r="D895">
        <f t="shared" si="52"/>
        <v>-3.3224414525830199</v>
      </c>
      <c r="E895">
        <v>85.700067681201006</v>
      </c>
      <c r="F895">
        <f t="shared" si="55"/>
        <v>1.7667799693848991</v>
      </c>
      <c r="G895">
        <f t="shared" si="53"/>
        <v>771.30060913080911</v>
      </c>
      <c r="H895">
        <v>57.208258289707501</v>
      </c>
      <c r="AM895">
        <f t="shared" si="54"/>
        <v>152.20480260219759</v>
      </c>
    </row>
    <row r="896" spans="1:39">
      <c r="A896">
        <v>268200</v>
      </c>
      <c r="B896" s="7">
        <v>761</v>
      </c>
      <c r="C896">
        <v>0.35045556198818301</v>
      </c>
      <c r="D896">
        <f t="shared" si="52"/>
        <v>0.70091112397636601</v>
      </c>
      <c r="E896">
        <v>84.475382860170299</v>
      </c>
      <c r="F896">
        <f t="shared" si="55"/>
        <v>1.2246848210307064</v>
      </c>
      <c r="G896">
        <f t="shared" si="53"/>
        <v>760.27844574153266</v>
      </c>
      <c r="H896">
        <v>57.253547734517099</v>
      </c>
      <c r="AM896">
        <f t="shared" si="54"/>
        <v>149.73946955894093</v>
      </c>
    </row>
    <row r="897" spans="1:39">
      <c r="A897">
        <v>268500</v>
      </c>
      <c r="B897" s="7">
        <v>756</v>
      </c>
      <c r="C897">
        <v>2.4475529509856599</v>
      </c>
      <c r="D897">
        <f t="shared" si="52"/>
        <v>4.8951059019713199</v>
      </c>
      <c r="E897">
        <v>83.453865309211906</v>
      </c>
      <c r="F897">
        <f t="shared" si="55"/>
        <v>1.0215175509583929</v>
      </c>
      <c r="G897">
        <f t="shared" si="53"/>
        <v>751.08478778290714</v>
      </c>
      <c r="H897">
        <v>57.139030620485002</v>
      </c>
      <c r="AM897">
        <f t="shared" si="54"/>
        <v>147.68982960271276</v>
      </c>
    </row>
    <row r="898" spans="1:39">
      <c r="A898">
        <v>268800</v>
      </c>
      <c r="B898" s="7">
        <v>752</v>
      </c>
      <c r="C898">
        <v>4.0883542077806601</v>
      </c>
      <c r="D898">
        <f t="shared" si="52"/>
        <v>8.1767084155613201</v>
      </c>
      <c r="E898">
        <v>82.644846985805202</v>
      </c>
      <c r="F898">
        <f t="shared" si="55"/>
        <v>0.8090183234067041</v>
      </c>
      <c r="G898">
        <f t="shared" si="53"/>
        <v>743.80362287224682</v>
      </c>
      <c r="H898">
        <v>56.880538325712202</v>
      </c>
      <c r="AM898">
        <f t="shared" si="54"/>
        <v>146.07089303455189</v>
      </c>
    </row>
    <row r="899" spans="1:39">
      <c r="A899">
        <v>269100</v>
      </c>
      <c r="B899" s="7">
        <v>749</v>
      </c>
      <c r="C899">
        <v>5.3522573215105496</v>
      </c>
      <c r="D899">
        <f t="shared" ref="D899:D962" si="56">$K$3*C899</f>
        <v>10.704514643021099</v>
      </c>
      <c r="E899">
        <v>82.030681724783804</v>
      </c>
      <c r="F899">
        <f t="shared" si="55"/>
        <v>0.61416526102139812</v>
      </c>
      <c r="G899">
        <f t="shared" ref="G899:G962" si="57">$J$3*E899</f>
        <v>738.27613552305422</v>
      </c>
      <c r="H899">
        <v>56.510150100824902</v>
      </c>
      <c r="AM899">
        <f t="shared" ref="AM899:AM962" si="58">$AF$26*E899^2+$AG$26*E899+$AH$26</f>
        <v>144.84443553832227</v>
      </c>
    </row>
    <row r="900" spans="1:39">
      <c r="A900">
        <v>269400</v>
      </c>
      <c r="B900" s="7">
        <v>751</v>
      </c>
      <c r="C900">
        <v>7.9042839380188399</v>
      </c>
      <c r="D900">
        <f t="shared" si="56"/>
        <v>15.80856787603768</v>
      </c>
      <c r="E900">
        <v>81.685789719074606</v>
      </c>
      <c r="F900">
        <f t="shared" ref="F900:F963" si="59">ABS(E900-E899)</f>
        <v>0.3448920057091982</v>
      </c>
      <c r="G900">
        <f t="shared" si="57"/>
        <v>735.17210747167144</v>
      </c>
      <c r="H900">
        <v>55.987381731065597</v>
      </c>
      <c r="AM900">
        <f t="shared" si="58"/>
        <v>144.1566706811455</v>
      </c>
    </row>
    <row r="901" spans="1:39">
      <c r="A901">
        <v>269700</v>
      </c>
      <c r="B901" s="7">
        <v>753</v>
      </c>
      <c r="C901">
        <v>9.1537235294839405</v>
      </c>
      <c r="D901">
        <f t="shared" si="56"/>
        <v>18.307447058967881</v>
      </c>
      <c r="E901">
        <v>81.630362362554195</v>
      </c>
      <c r="F901">
        <f t="shared" si="59"/>
        <v>5.5427356520411308E-2</v>
      </c>
      <c r="G901">
        <f t="shared" si="57"/>
        <v>734.67326126298781</v>
      </c>
      <c r="H901">
        <v>55.320357745458502</v>
      </c>
      <c r="AM901">
        <f t="shared" si="58"/>
        <v>144.04620535523676</v>
      </c>
    </row>
    <row r="902" spans="1:39">
      <c r="A902">
        <v>270000</v>
      </c>
      <c r="B902" s="7">
        <v>760</v>
      </c>
      <c r="C902">
        <v>11.5128566621564</v>
      </c>
      <c r="D902">
        <f t="shared" si="56"/>
        <v>23.0257133243128</v>
      </c>
      <c r="E902">
        <v>81.883852986308298</v>
      </c>
      <c r="F902">
        <f t="shared" si="59"/>
        <v>0.25349062375410369</v>
      </c>
      <c r="G902">
        <f t="shared" si="57"/>
        <v>736.95467687677467</v>
      </c>
      <c r="H902">
        <v>54.509285012540303</v>
      </c>
      <c r="AM902">
        <f t="shared" si="58"/>
        <v>144.55155261549339</v>
      </c>
    </row>
    <row r="903" spans="1:39">
      <c r="A903">
        <v>270300</v>
      </c>
      <c r="B903" s="7">
        <v>760</v>
      </c>
      <c r="C903">
        <v>9.6885445394322893</v>
      </c>
      <c r="D903">
        <f t="shared" si="56"/>
        <v>19.377089078864579</v>
      </c>
      <c r="E903">
        <v>82.289257287804205</v>
      </c>
      <c r="F903">
        <f t="shared" si="59"/>
        <v>0.40540430149590634</v>
      </c>
      <c r="G903">
        <f t="shared" si="57"/>
        <v>740.6033155902378</v>
      </c>
      <c r="H903">
        <v>53.689680016565099</v>
      </c>
      <c r="AM903">
        <f t="shared" si="58"/>
        <v>145.36052918733913</v>
      </c>
    </row>
    <row r="904" spans="1:39">
      <c r="A904">
        <v>270600</v>
      </c>
      <c r="B904" s="7">
        <v>756</v>
      </c>
      <c r="C904">
        <v>6.4999420318775201</v>
      </c>
      <c r="D904">
        <f t="shared" si="56"/>
        <v>12.99988406375504</v>
      </c>
      <c r="E904">
        <v>82.553390036030905</v>
      </c>
      <c r="F904">
        <f t="shared" si="59"/>
        <v>0.26413274822670019</v>
      </c>
      <c r="G904">
        <f t="shared" si="57"/>
        <v>742.98051032427816</v>
      </c>
      <c r="H904">
        <v>53.069386768011697</v>
      </c>
      <c r="AM904">
        <f t="shared" si="58"/>
        <v>145.8881182464925</v>
      </c>
    </row>
    <row r="905" spans="1:39">
      <c r="A905">
        <v>270900</v>
      </c>
      <c r="B905" s="7">
        <v>756</v>
      </c>
      <c r="C905">
        <v>5.7811250751729801</v>
      </c>
      <c r="D905">
        <f t="shared" si="56"/>
        <v>11.56225015034596</v>
      </c>
      <c r="E905">
        <v>82.713101195559602</v>
      </c>
      <c r="F905">
        <f t="shared" si="59"/>
        <v>0.15971115952869752</v>
      </c>
      <c r="G905">
        <f t="shared" si="57"/>
        <v>744.41791076003642</v>
      </c>
      <c r="H905">
        <v>52.593914785183401</v>
      </c>
      <c r="AM905">
        <f t="shared" si="58"/>
        <v>146.20732951496296</v>
      </c>
    </row>
    <row r="906" spans="1:39">
      <c r="A906">
        <v>271200</v>
      </c>
      <c r="B906" s="7">
        <v>757</v>
      </c>
      <c r="C906">
        <v>5.4617964707019899</v>
      </c>
      <c r="D906">
        <f t="shared" si="56"/>
        <v>10.92359294140398</v>
      </c>
      <c r="E906">
        <v>82.895158487289606</v>
      </c>
      <c r="F906">
        <f t="shared" si="59"/>
        <v>0.18205729173000407</v>
      </c>
      <c r="G906">
        <f t="shared" si="57"/>
        <v>746.05642638560641</v>
      </c>
      <c r="H906">
        <v>52.157624024952703</v>
      </c>
      <c r="AM906">
        <f t="shared" si="58"/>
        <v>146.57138548385396</v>
      </c>
    </row>
    <row r="907" spans="1:39">
      <c r="A907">
        <v>271500</v>
      </c>
      <c r="B907" s="7">
        <v>758</v>
      </c>
      <c r="C907">
        <v>5.0113026074798599</v>
      </c>
      <c r="D907">
        <f t="shared" si="56"/>
        <v>10.02260521495972</v>
      </c>
      <c r="E907">
        <v>83.106365876973001</v>
      </c>
      <c r="F907">
        <f t="shared" si="59"/>
        <v>0.21120738968339481</v>
      </c>
      <c r="G907">
        <f t="shared" si="57"/>
        <v>747.95729289275698</v>
      </c>
      <c r="H907">
        <v>51.751649282506698</v>
      </c>
      <c r="AM907">
        <f t="shared" si="58"/>
        <v>146.9939751720803</v>
      </c>
    </row>
    <row r="908" spans="1:39">
      <c r="A908">
        <v>271800</v>
      </c>
      <c r="B908" s="7">
        <v>764</v>
      </c>
      <c r="C908">
        <v>6.49470470852338</v>
      </c>
      <c r="D908">
        <f t="shared" si="56"/>
        <v>12.98940941704676</v>
      </c>
      <c r="E908">
        <v>83.4433459549453</v>
      </c>
      <c r="F908">
        <f t="shared" si="59"/>
        <v>0.33698007797229934</v>
      </c>
      <c r="G908">
        <f t="shared" si="57"/>
        <v>750.99011359450765</v>
      </c>
      <c r="H908">
        <v>51.2997249216927</v>
      </c>
      <c r="AM908">
        <f t="shared" si="58"/>
        <v>147.66875462811245</v>
      </c>
    </row>
    <row r="909" spans="1:39">
      <c r="A909">
        <v>272100</v>
      </c>
      <c r="B909" s="7">
        <v>764</v>
      </c>
      <c r="C909">
        <v>4.7482940481646603</v>
      </c>
      <c r="D909">
        <f t="shared" si="56"/>
        <v>9.4965880963293205</v>
      </c>
      <c r="E909">
        <v>83.831435663777199</v>
      </c>
      <c r="F909">
        <f t="shared" si="59"/>
        <v>0.38808970883189886</v>
      </c>
      <c r="G909">
        <f t="shared" si="57"/>
        <v>754.48292097399485</v>
      </c>
      <c r="H909">
        <v>50.867491398252596</v>
      </c>
      <c r="AM909">
        <f t="shared" si="58"/>
        <v>148.44670053440788</v>
      </c>
    </row>
    <row r="910" spans="1:39">
      <c r="A910">
        <v>272400</v>
      </c>
      <c r="B910" s="7">
        <v>765</v>
      </c>
      <c r="C910">
        <v>3.8253708334182202</v>
      </c>
      <c r="D910">
        <f t="shared" si="56"/>
        <v>7.6507416668364403</v>
      </c>
      <c r="E910">
        <v>84.147615807660301</v>
      </c>
      <c r="F910">
        <f t="shared" si="59"/>
        <v>0.31618014388310201</v>
      </c>
      <c r="G910">
        <f t="shared" si="57"/>
        <v>757.32854226894267</v>
      </c>
      <c r="H910">
        <v>50.5367481285531</v>
      </c>
      <c r="AM910">
        <f t="shared" si="58"/>
        <v>149.08115120813042</v>
      </c>
    </row>
    <row r="911" spans="1:39">
      <c r="A911">
        <v>272700</v>
      </c>
      <c r="B911" s="7">
        <v>759</v>
      </c>
      <c r="C911">
        <v>0.26797819807870099</v>
      </c>
      <c r="D911">
        <f t="shared" si="56"/>
        <v>0.53595639615740198</v>
      </c>
      <c r="E911">
        <v>84.2715004018862</v>
      </c>
      <c r="F911">
        <f t="shared" si="59"/>
        <v>0.12388459422589904</v>
      </c>
      <c r="G911">
        <f t="shared" si="57"/>
        <v>758.44350361697582</v>
      </c>
      <c r="H911">
        <v>50.387973616889802</v>
      </c>
      <c r="AM911">
        <f t="shared" si="58"/>
        <v>149.32989887885313</v>
      </c>
    </row>
    <row r="912" spans="1:39">
      <c r="A912">
        <v>273000</v>
      </c>
      <c r="B912" s="7">
        <v>760</v>
      </c>
      <c r="C912">
        <v>0.79040948004372202</v>
      </c>
      <c r="D912">
        <f t="shared" si="56"/>
        <v>1.580818960087444</v>
      </c>
      <c r="E912">
        <v>84.266488073533793</v>
      </c>
      <c r="F912">
        <f t="shared" si="59"/>
        <v>5.0123283524072804E-3</v>
      </c>
      <c r="G912">
        <f t="shared" si="57"/>
        <v>758.39839266180411</v>
      </c>
      <c r="H912">
        <v>50.345332826055603</v>
      </c>
      <c r="AM912">
        <f t="shared" si="58"/>
        <v>149.31983289060631</v>
      </c>
    </row>
    <row r="913" spans="1:39">
      <c r="A913">
        <v>273300</v>
      </c>
      <c r="B913" s="7">
        <v>754</v>
      </c>
      <c r="C913">
        <v>-1.7116736393751599</v>
      </c>
      <c r="D913">
        <f t="shared" si="56"/>
        <v>-3.4233472787503199</v>
      </c>
      <c r="E913">
        <v>84.155874872427802</v>
      </c>
      <c r="F913">
        <f t="shared" si="59"/>
        <v>0.11061320110599127</v>
      </c>
      <c r="G913">
        <f t="shared" si="57"/>
        <v>757.40287385185025</v>
      </c>
      <c r="H913">
        <v>50.388409401766701</v>
      </c>
      <c r="AM913">
        <f t="shared" si="58"/>
        <v>149.0977317777843</v>
      </c>
    </row>
    <row r="914" spans="1:39">
      <c r="A914">
        <v>273600</v>
      </c>
      <c r="B914" s="7">
        <v>756</v>
      </c>
      <c r="C914">
        <v>-2.7743345731956099E-2</v>
      </c>
      <c r="D914">
        <f t="shared" si="56"/>
        <v>-5.5486691463912198E-2</v>
      </c>
      <c r="E914">
        <v>84.003868538691805</v>
      </c>
      <c r="F914">
        <f t="shared" si="59"/>
        <v>0.15200633373599715</v>
      </c>
      <c r="G914">
        <f t="shared" si="57"/>
        <v>756.03481684822623</v>
      </c>
      <c r="H914">
        <v>50.4511019451596</v>
      </c>
      <c r="AM914">
        <f t="shared" si="58"/>
        <v>148.79263381451622</v>
      </c>
    </row>
    <row r="915" spans="1:39">
      <c r="A915">
        <v>273900</v>
      </c>
      <c r="B915" s="7">
        <v>751</v>
      </c>
      <c r="C915">
        <v>-1.75254605415522</v>
      </c>
      <c r="D915">
        <f t="shared" si="56"/>
        <v>-3.50509210831044</v>
      </c>
      <c r="E915">
        <v>83.831641498299405</v>
      </c>
      <c r="F915">
        <f t="shared" si="59"/>
        <v>0.1722270403924</v>
      </c>
      <c r="G915">
        <f t="shared" si="57"/>
        <v>754.48477348469464</v>
      </c>
      <c r="H915">
        <v>50.525298961359397</v>
      </c>
      <c r="AM915">
        <f t="shared" si="58"/>
        <v>148.44711337409825</v>
      </c>
    </row>
    <row r="916" spans="1:39">
      <c r="A916">
        <v>274200</v>
      </c>
      <c r="B916" s="7">
        <v>755</v>
      </c>
      <c r="C916">
        <v>0.82746723708568404</v>
      </c>
      <c r="D916">
        <f t="shared" si="56"/>
        <v>1.6549344741713681</v>
      </c>
      <c r="E916">
        <v>83.702722624369798</v>
      </c>
      <c r="F916">
        <f t="shared" si="59"/>
        <v>0.12891887392960655</v>
      </c>
      <c r="G916">
        <f t="shared" si="57"/>
        <v>753.3245036193282</v>
      </c>
      <c r="H916">
        <v>50.553712270213097</v>
      </c>
      <c r="AM916">
        <f t="shared" si="58"/>
        <v>148.1885909513538</v>
      </c>
    </row>
    <row r="917" spans="1:39">
      <c r="A917">
        <v>274500</v>
      </c>
      <c r="B917" s="7">
        <v>757</v>
      </c>
      <c r="C917">
        <v>1.6311871028463201</v>
      </c>
      <c r="D917">
        <f t="shared" si="56"/>
        <v>3.2623742056926401</v>
      </c>
      <c r="E917">
        <v>83.746345734213705</v>
      </c>
      <c r="F917">
        <f t="shared" si="59"/>
        <v>4.3623109843906605E-2</v>
      </c>
      <c r="G917">
        <f t="shared" si="57"/>
        <v>753.71711160792336</v>
      </c>
      <c r="H917">
        <v>50.455774402452398</v>
      </c>
      <c r="AM917">
        <f t="shared" si="58"/>
        <v>148.27605796729347</v>
      </c>
    </row>
    <row r="918" spans="1:39">
      <c r="A918">
        <v>274800</v>
      </c>
      <c r="B918" s="7">
        <v>752</v>
      </c>
      <c r="C918">
        <v>-0.72928877318012597</v>
      </c>
      <c r="D918">
        <f t="shared" si="56"/>
        <v>-1.4585775463602519</v>
      </c>
      <c r="E918">
        <v>83.715369995063099</v>
      </c>
      <c r="F918">
        <f t="shared" si="59"/>
        <v>3.0975739150605364E-2</v>
      </c>
      <c r="G918">
        <f t="shared" si="57"/>
        <v>753.43832995556795</v>
      </c>
      <c r="H918">
        <v>50.427610164795297</v>
      </c>
      <c r="AM918">
        <f t="shared" si="58"/>
        <v>148.21394856109382</v>
      </c>
    </row>
    <row r="919" spans="1:39">
      <c r="A919">
        <v>275100</v>
      </c>
      <c r="B919" s="7">
        <v>752</v>
      </c>
      <c r="C919">
        <v>-0.19871003407060001</v>
      </c>
      <c r="D919">
        <f t="shared" si="56"/>
        <v>-0.39742006814120001</v>
      </c>
      <c r="E919">
        <v>83.597451405965998</v>
      </c>
      <c r="F919">
        <f t="shared" si="59"/>
        <v>0.11791858909710129</v>
      </c>
      <c r="G919">
        <f t="shared" si="57"/>
        <v>752.377062653694</v>
      </c>
      <c r="H919">
        <v>50.462134513325502</v>
      </c>
      <c r="AM919">
        <f t="shared" si="58"/>
        <v>147.97756152852679</v>
      </c>
    </row>
    <row r="920" spans="1:39">
      <c r="A920">
        <v>275400</v>
      </c>
      <c r="B920" s="7">
        <v>752</v>
      </c>
      <c r="C920">
        <v>0.14797429692984199</v>
      </c>
      <c r="D920">
        <f t="shared" si="56"/>
        <v>0.29594859385968397</v>
      </c>
      <c r="E920">
        <v>83.520415556053507</v>
      </c>
      <c r="F920">
        <f t="shared" si="59"/>
        <v>7.7035849912491017E-2</v>
      </c>
      <c r="G920">
        <f t="shared" si="57"/>
        <v>751.68374000448159</v>
      </c>
      <c r="H920">
        <v>50.463090128602097</v>
      </c>
      <c r="AM920">
        <f t="shared" si="58"/>
        <v>147.82317453178601</v>
      </c>
    </row>
    <row r="921" spans="1:39">
      <c r="A921">
        <v>275700</v>
      </c>
      <c r="B921" s="7">
        <v>751</v>
      </c>
      <c r="C921">
        <v>-3.7883280679859799E-2</v>
      </c>
      <c r="D921">
        <f t="shared" si="56"/>
        <v>-7.5766561359719597E-2</v>
      </c>
      <c r="E921">
        <v>83.450614630097604</v>
      </c>
      <c r="F921">
        <f t="shared" si="59"/>
        <v>6.9800925955902926E-2</v>
      </c>
      <c r="G921">
        <f t="shared" si="57"/>
        <v>751.05553167087839</v>
      </c>
      <c r="H921">
        <v>50.459354951693399</v>
      </c>
      <c r="AM921">
        <f t="shared" si="58"/>
        <v>147.6833169684846</v>
      </c>
    </row>
    <row r="922" spans="1:39">
      <c r="A922">
        <v>276000</v>
      </c>
      <c r="B922" s="7">
        <v>751</v>
      </c>
      <c r="C922">
        <v>0.245294101040436</v>
      </c>
      <c r="D922">
        <f t="shared" si="56"/>
        <v>0.490588202080872</v>
      </c>
      <c r="E922">
        <v>83.3876864968571</v>
      </c>
      <c r="F922">
        <f t="shared" si="59"/>
        <v>6.292813324050428E-2</v>
      </c>
      <c r="G922">
        <f t="shared" si="57"/>
        <v>750.4891784717139</v>
      </c>
      <c r="H922">
        <v>50.450466359111203</v>
      </c>
      <c r="AM922">
        <f t="shared" si="58"/>
        <v>147.55725459506957</v>
      </c>
    </row>
    <row r="923" spans="1:39">
      <c r="A923">
        <v>276300</v>
      </c>
      <c r="B923" s="7">
        <v>750</v>
      </c>
      <c r="C923">
        <v>1.46929227870997E-2</v>
      </c>
      <c r="D923">
        <f t="shared" si="56"/>
        <v>2.9385845574199401E-2</v>
      </c>
      <c r="E923">
        <v>83.327827913337799</v>
      </c>
      <c r="F923">
        <f t="shared" si="59"/>
        <v>5.9858583519300623E-2</v>
      </c>
      <c r="G923">
        <f t="shared" si="57"/>
        <v>749.95045122004024</v>
      </c>
      <c r="H923">
        <v>50.441037153827899</v>
      </c>
      <c r="AM923">
        <f t="shared" si="58"/>
        <v>147.437362869173</v>
      </c>
    </row>
    <row r="924" spans="1:39">
      <c r="A924">
        <v>276600</v>
      </c>
      <c r="B924" s="7">
        <v>754</v>
      </c>
      <c r="C924">
        <v>1.8643828915993399</v>
      </c>
      <c r="D924">
        <f t="shared" si="56"/>
        <v>3.7287657831986798</v>
      </c>
      <c r="E924">
        <v>83.3612084143098</v>
      </c>
      <c r="F924">
        <f t="shared" si="59"/>
        <v>3.3380500972000959E-2</v>
      </c>
      <c r="G924">
        <f t="shared" si="57"/>
        <v>750.25087572878817</v>
      </c>
      <c r="H924">
        <v>50.362567011002703</v>
      </c>
      <c r="AM924">
        <f t="shared" si="58"/>
        <v>147.50421863011292</v>
      </c>
    </row>
    <row r="925" spans="1:39">
      <c r="A925">
        <v>276900</v>
      </c>
      <c r="B925" s="7">
        <v>750</v>
      </c>
      <c r="C925">
        <v>-0.24079212218475801</v>
      </c>
      <c r="D925">
        <f t="shared" si="56"/>
        <v>-0.48158424436951602</v>
      </c>
      <c r="E925">
        <v>83.384610633553095</v>
      </c>
      <c r="F925">
        <f t="shared" si="59"/>
        <v>2.3402219243294553E-2</v>
      </c>
      <c r="G925">
        <f t="shared" si="57"/>
        <v>750.46149570197781</v>
      </c>
      <c r="H925">
        <v>50.305613095213303</v>
      </c>
      <c r="AM925">
        <f t="shared" si="58"/>
        <v>147.55109338788952</v>
      </c>
    </row>
    <row r="926" spans="1:39">
      <c r="A926">
        <v>277200</v>
      </c>
      <c r="B926" s="7">
        <v>755</v>
      </c>
      <c r="C926">
        <v>2.0276157542626798</v>
      </c>
      <c r="D926">
        <f t="shared" si="56"/>
        <v>4.0552315085253596</v>
      </c>
      <c r="E926">
        <v>83.436036734337804</v>
      </c>
      <c r="F926">
        <f t="shared" si="59"/>
        <v>5.1426100784709661E-2</v>
      </c>
      <c r="G926">
        <f t="shared" si="57"/>
        <v>750.92433060904023</v>
      </c>
      <c r="H926">
        <v>50.229509175699199</v>
      </c>
      <c r="AM926">
        <f t="shared" si="58"/>
        <v>147.65411136904493</v>
      </c>
    </row>
    <row r="927" spans="1:39">
      <c r="A927">
        <v>277500</v>
      </c>
      <c r="B927" s="7">
        <v>752</v>
      </c>
      <c r="C927">
        <v>0.181180402735761</v>
      </c>
      <c r="D927">
        <f t="shared" si="56"/>
        <v>0.362360805471522</v>
      </c>
      <c r="E927">
        <v>83.513048963817795</v>
      </c>
      <c r="F927">
        <f t="shared" si="59"/>
        <v>7.7012229479990424E-2</v>
      </c>
      <c r="G927">
        <f t="shared" si="57"/>
        <v>751.61744067436018</v>
      </c>
      <c r="H927">
        <v>50.149039479960898</v>
      </c>
      <c r="AM927">
        <f t="shared" si="58"/>
        <v>147.80841301520698</v>
      </c>
    </row>
    <row r="928" spans="1:39">
      <c r="A928">
        <v>277800</v>
      </c>
      <c r="B928" s="7">
        <v>749</v>
      </c>
      <c r="C928">
        <v>-1.0001830397922999</v>
      </c>
      <c r="D928">
        <f t="shared" si="56"/>
        <v>-2.0003660795845999</v>
      </c>
      <c r="E928">
        <v>83.442245177226297</v>
      </c>
      <c r="F928">
        <f t="shared" si="59"/>
        <v>7.0803786591497442E-2</v>
      </c>
      <c r="G928">
        <f t="shared" si="57"/>
        <v>750.98020659503663</v>
      </c>
      <c r="H928">
        <v>50.184334125424499</v>
      </c>
      <c r="AM928">
        <f t="shared" si="58"/>
        <v>147.66654931508873</v>
      </c>
    </row>
    <row r="929" spans="1:39">
      <c r="A929">
        <v>278100</v>
      </c>
      <c r="B929" s="7">
        <v>751</v>
      </c>
      <c r="C929">
        <v>0.292352628531798</v>
      </c>
      <c r="D929">
        <f t="shared" si="56"/>
        <v>0.584705257063596</v>
      </c>
      <c r="E929">
        <v>83.3772218290121</v>
      </c>
      <c r="F929">
        <f t="shared" si="59"/>
        <v>6.5023348214197085E-2</v>
      </c>
      <c r="G929">
        <f t="shared" si="57"/>
        <v>750.39499646110892</v>
      </c>
      <c r="H929">
        <v>50.208061306426103</v>
      </c>
      <c r="AM929">
        <f t="shared" si="58"/>
        <v>147.53629323080796</v>
      </c>
    </row>
    <row r="930" spans="1:39">
      <c r="A930">
        <v>278400</v>
      </c>
      <c r="B930" s="7">
        <v>749</v>
      </c>
      <c r="C930">
        <v>-0.49748856371627997</v>
      </c>
      <c r="D930">
        <f t="shared" si="56"/>
        <v>-0.99497712743255995</v>
      </c>
      <c r="E930">
        <v>83.330538670376399</v>
      </c>
      <c r="F930">
        <f t="shared" si="59"/>
        <v>4.6683158635701716E-2</v>
      </c>
      <c r="G930">
        <f t="shared" si="57"/>
        <v>749.97484803338762</v>
      </c>
      <c r="H930">
        <v>50.218341222520202</v>
      </c>
      <c r="AM930">
        <f t="shared" si="58"/>
        <v>147.44279183528369</v>
      </c>
    </row>
    <row r="931" spans="1:39">
      <c r="A931">
        <v>278700</v>
      </c>
      <c r="B931" s="7">
        <v>751</v>
      </c>
      <c r="C931">
        <v>0.62099132223029196</v>
      </c>
      <c r="D931">
        <f t="shared" si="56"/>
        <v>1.2419826444605839</v>
      </c>
      <c r="E931">
        <v>83.304195834835795</v>
      </c>
      <c r="F931">
        <f t="shared" si="59"/>
        <v>2.634283554060346E-2</v>
      </c>
      <c r="G931">
        <f t="shared" si="57"/>
        <v>749.73776251352217</v>
      </c>
      <c r="H931">
        <v>50.210264724585201</v>
      </c>
      <c r="AM931">
        <f t="shared" si="58"/>
        <v>147.39003556676343</v>
      </c>
    </row>
    <row r="932" spans="1:39">
      <c r="A932">
        <v>279000</v>
      </c>
      <c r="B932" s="7">
        <v>748</v>
      </c>
      <c r="C932">
        <v>-0.69377225201820003</v>
      </c>
      <c r="D932">
        <f t="shared" si="56"/>
        <v>-1.3875445040364001</v>
      </c>
      <c r="E932">
        <v>83.263054513884597</v>
      </c>
      <c r="F932">
        <f t="shared" si="59"/>
        <v>4.1141320951197713E-2</v>
      </c>
      <c r="G932">
        <f t="shared" si="57"/>
        <v>749.36749062496142</v>
      </c>
      <c r="H932">
        <v>50.216940080768602</v>
      </c>
      <c r="AM932">
        <f t="shared" si="58"/>
        <v>147.30765078773442</v>
      </c>
    </row>
    <row r="933" spans="1:39">
      <c r="A933">
        <v>279300</v>
      </c>
      <c r="B933" s="7">
        <v>753</v>
      </c>
      <c r="C933">
        <v>1.69762493061473</v>
      </c>
      <c r="D933">
        <f t="shared" si="56"/>
        <v>3.3952498612294599</v>
      </c>
      <c r="E933">
        <v>83.287155526999499</v>
      </c>
      <c r="F933">
        <f t="shared" si="59"/>
        <v>2.4101013114901093E-2</v>
      </c>
      <c r="G933">
        <f t="shared" si="57"/>
        <v>749.58439974299552</v>
      </c>
      <c r="H933">
        <v>50.170903958989697</v>
      </c>
      <c r="AM933">
        <f t="shared" si="58"/>
        <v>147.35591144590299</v>
      </c>
    </row>
    <row r="934" spans="1:39">
      <c r="A934">
        <v>279600</v>
      </c>
      <c r="B934" s="7">
        <v>752</v>
      </c>
      <c r="C934">
        <v>0.74284085677623701</v>
      </c>
      <c r="D934">
        <f t="shared" si="56"/>
        <v>1.485681713552474</v>
      </c>
      <c r="E934">
        <v>83.388235867007893</v>
      </c>
      <c r="F934">
        <f t="shared" si="59"/>
        <v>0.10108034000839439</v>
      </c>
      <c r="G934">
        <f t="shared" si="57"/>
        <v>750.49412280307104</v>
      </c>
      <c r="H934">
        <v>50.078817533229397</v>
      </c>
      <c r="AM934">
        <f t="shared" si="58"/>
        <v>147.55835503449029</v>
      </c>
    </row>
    <row r="935" spans="1:39">
      <c r="A935">
        <v>279900</v>
      </c>
      <c r="B935" s="7">
        <v>751</v>
      </c>
      <c r="C935">
        <v>0.102683068263578</v>
      </c>
      <c r="D935">
        <f t="shared" si="56"/>
        <v>0.20536613652715599</v>
      </c>
      <c r="E935">
        <v>83.419379891020398</v>
      </c>
      <c r="F935">
        <f t="shared" si="59"/>
        <v>3.1144024012505156E-2</v>
      </c>
      <c r="G935">
        <f t="shared" si="57"/>
        <v>750.7744190191836</v>
      </c>
      <c r="H935">
        <v>50.047832338298399</v>
      </c>
      <c r="AM935">
        <f t="shared" si="58"/>
        <v>147.62074229292909</v>
      </c>
    </row>
    <row r="936" spans="1:39">
      <c r="A936">
        <v>280200</v>
      </c>
      <c r="B936" s="7">
        <v>751</v>
      </c>
      <c r="C936">
        <v>9.0957066792205499E-2</v>
      </c>
      <c r="D936">
        <f t="shared" si="56"/>
        <v>0.181914133584411</v>
      </c>
      <c r="E936">
        <v>83.421981508294706</v>
      </c>
      <c r="F936">
        <f t="shared" si="59"/>
        <v>2.6016172743084098E-3</v>
      </c>
      <c r="G936">
        <f t="shared" si="57"/>
        <v>750.79783357465237</v>
      </c>
      <c r="H936">
        <v>50.040343561276202</v>
      </c>
      <c r="AM936">
        <f t="shared" si="58"/>
        <v>147.62595407177312</v>
      </c>
    </row>
    <row r="937" spans="1:39">
      <c r="A937">
        <v>280500</v>
      </c>
      <c r="B937" s="7">
        <v>752</v>
      </c>
      <c r="C937">
        <v>0.478858144416063</v>
      </c>
      <c r="D937">
        <f t="shared" si="56"/>
        <v>0.95771628883212601</v>
      </c>
      <c r="E937">
        <v>83.446886857251897</v>
      </c>
      <c r="F937">
        <f t="shared" si="59"/>
        <v>2.4905348957190654E-2</v>
      </c>
      <c r="G937">
        <f t="shared" si="57"/>
        <v>751.02198171526709</v>
      </c>
      <c r="H937">
        <v>50.017058679675003</v>
      </c>
      <c r="AM937">
        <f t="shared" si="58"/>
        <v>147.67584856792209</v>
      </c>
    </row>
    <row r="938" spans="1:39">
      <c r="A938">
        <v>280800</v>
      </c>
      <c r="B938" s="7">
        <v>752</v>
      </c>
      <c r="C938">
        <v>0.30407889687209799</v>
      </c>
      <c r="D938">
        <f t="shared" si="56"/>
        <v>0.60815779374419598</v>
      </c>
      <c r="E938">
        <v>83.485728123053804</v>
      </c>
      <c r="F938">
        <f t="shared" si="59"/>
        <v>3.8841265801906388E-2</v>
      </c>
      <c r="G938">
        <f t="shared" si="57"/>
        <v>751.37155310748426</v>
      </c>
      <c r="H938">
        <v>49.9871358426239</v>
      </c>
      <c r="AM938">
        <f t="shared" si="58"/>
        <v>147.75366902850632</v>
      </c>
    </row>
    <row r="939" spans="1:39">
      <c r="A939">
        <v>281100</v>
      </c>
      <c r="B939" s="7">
        <v>752</v>
      </c>
      <c r="C939">
        <v>0.17922711462695901</v>
      </c>
      <c r="D939">
        <f t="shared" si="56"/>
        <v>0.35845422925391801</v>
      </c>
      <c r="E939">
        <v>83.513471132958003</v>
      </c>
      <c r="F939">
        <f t="shared" si="59"/>
        <v>2.7743009904199312E-2</v>
      </c>
      <c r="G939">
        <f t="shared" si="57"/>
        <v>751.62124019662201</v>
      </c>
      <c r="H939">
        <v>49.968716632498399</v>
      </c>
      <c r="AM939">
        <f t="shared" si="58"/>
        <v>147.80925896858727</v>
      </c>
    </row>
    <row r="940" spans="1:39">
      <c r="A940">
        <v>281400</v>
      </c>
      <c r="B940" s="7">
        <v>746</v>
      </c>
      <c r="C940">
        <v>-2.3050304941655302</v>
      </c>
      <c r="D940">
        <f t="shared" si="56"/>
        <v>-4.6100609883310604</v>
      </c>
      <c r="E940">
        <v>83.398892520483002</v>
      </c>
      <c r="F940">
        <f t="shared" si="59"/>
        <v>0.11457861247500034</v>
      </c>
      <c r="G940">
        <f t="shared" si="57"/>
        <v>750.59003268434708</v>
      </c>
      <c r="H940">
        <v>50.058587131029299</v>
      </c>
      <c r="AM940">
        <f t="shared" si="58"/>
        <v>147.57970165010281</v>
      </c>
    </row>
    <row r="941" spans="1:39">
      <c r="A941">
        <v>281700</v>
      </c>
      <c r="B941" s="7">
        <v>746</v>
      </c>
      <c r="C941">
        <v>-1.3809710227877501</v>
      </c>
      <c r="D941">
        <f t="shared" si="56"/>
        <v>-2.7619420455755002</v>
      </c>
      <c r="E941">
        <v>83.193535553222603</v>
      </c>
      <c r="F941">
        <f t="shared" si="59"/>
        <v>0.20535696726039987</v>
      </c>
      <c r="G941">
        <f t="shared" si="57"/>
        <v>748.74181997900337</v>
      </c>
      <c r="H941">
        <v>50.199109561622102</v>
      </c>
      <c r="AM941">
        <f t="shared" si="58"/>
        <v>147.16846277716286</v>
      </c>
    </row>
    <row r="942" spans="1:39">
      <c r="A942">
        <v>282000</v>
      </c>
      <c r="B942" s="7">
        <v>747</v>
      </c>
      <c r="C942">
        <v>-0.33128552379307502</v>
      </c>
      <c r="D942">
        <f t="shared" si="56"/>
        <v>-0.66257104758615004</v>
      </c>
      <c r="E942">
        <v>83.071387497926807</v>
      </c>
      <c r="F942">
        <f t="shared" si="59"/>
        <v>0.12214805529579564</v>
      </c>
      <c r="G942">
        <f t="shared" si="57"/>
        <v>747.64248748134128</v>
      </c>
      <c r="H942">
        <v>50.262563715970799</v>
      </c>
      <c r="AM942">
        <f t="shared" si="58"/>
        <v>146.92397141996938</v>
      </c>
    </row>
    <row r="943" spans="1:39">
      <c r="A943">
        <v>282300</v>
      </c>
      <c r="B943" s="7">
        <v>756</v>
      </c>
      <c r="C943">
        <v>3.5435684572967299</v>
      </c>
      <c r="D943">
        <f t="shared" si="56"/>
        <v>7.0871369145934597</v>
      </c>
      <c r="E943">
        <v>83.210268693673299</v>
      </c>
      <c r="F943">
        <f t="shared" si="59"/>
        <v>0.13888119574649238</v>
      </c>
      <c r="G943">
        <f t="shared" si="57"/>
        <v>748.89241824305964</v>
      </c>
      <c r="H943">
        <v>50.126262089543999</v>
      </c>
      <c r="AM943">
        <f t="shared" si="58"/>
        <v>147.20196260127483</v>
      </c>
    </row>
    <row r="944" spans="1:39">
      <c r="A944">
        <v>282600</v>
      </c>
      <c r="B944" s="7">
        <v>758</v>
      </c>
      <c r="C944">
        <v>3.0477859803293099</v>
      </c>
      <c r="D944">
        <f t="shared" si="56"/>
        <v>6.0955719606586198</v>
      </c>
      <c r="E944">
        <v>83.542670926457902</v>
      </c>
      <c r="F944">
        <f t="shared" si="59"/>
        <v>0.33240223278460235</v>
      </c>
      <c r="G944">
        <f t="shared" si="57"/>
        <v>751.88403833812117</v>
      </c>
      <c r="H944">
        <v>49.871351170731799</v>
      </c>
      <c r="AM944">
        <f t="shared" si="58"/>
        <v>147.86777279529198</v>
      </c>
    </row>
    <row r="945" spans="1:39">
      <c r="A945">
        <v>282900</v>
      </c>
      <c r="B945" s="7">
        <v>754</v>
      </c>
      <c r="C945">
        <v>0.199229105999668</v>
      </c>
      <c r="D945">
        <f t="shared" si="56"/>
        <v>0.39845821199933601</v>
      </c>
      <c r="E945">
        <v>83.731250409319998</v>
      </c>
      <c r="F945">
        <f t="shared" si="59"/>
        <v>0.18857948286209592</v>
      </c>
      <c r="G945">
        <f t="shared" si="57"/>
        <v>753.58125368387994</v>
      </c>
      <c r="H945">
        <v>49.753440823617296</v>
      </c>
      <c r="AM945">
        <f t="shared" si="58"/>
        <v>148.24578965386533</v>
      </c>
    </row>
    <row r="946" spans="1:39">
      <c r="A946">
        <v>283200</v>
      </c>
      <c r="B946" s="7">
        <v>756</v>
      </c>
      <c r="C946">
        <v>0.77756701605598899</v>
      </c>
      <c r="D946">
        <f t="shared" si="56"/>
        <v>1.555134032111978</v>
      </c>
      <c r="E946">
        <v>83.824922986947001</v>
      </c>
      <c r="F946">
        <f t="shared" si="59"/>
        <v>9.3672577627003761E-2</v>
      </c>
      <c r="G946">
        <f t="shared" si="57"/>
        <v>754.42430688252307</v>
      </c>
      <c r="H946">
        <v>49.713793683454099</v>
      </c>
      <c r="AM946">
        <f t="shared" si="58"/>
        <v>148.43363826905906</v>
      </c>
    </row>
    <row r="947" spans="1:39">
      <c r="A947">
        <v>283500</v>
      </c>
      <c r="B947" s="7">
        <v>760</v>
      </c>
      <c r="C947">
        <v>1.91009615871284</v>
      </c>
      <c r="D947">
        <f t="shared" si="56"/>
        <v>3.82019231742568</v>
      </c>
      <c r="E947">
        <v>84.017673708380499</v>
      </c>
      <c r="F947">
        <f t="shared" si="59"/>
        <v>0.19275072143349803</v>
      </c>
      <c r="G947">
        <f t="shared" si="57"/>
        <v>756.15906337542447</v>
      </c>
      <c r="H947">
        <v>49.605985348995297</v>
      </c>
      <c r="AM947">
        <f t="shared" si="58"/>
        <v>148.82033714054498</v>
      </c>
    </row>
    <row r="948" spans="1:39">
      <c r="A948">
        <v>283800</v>
      </c>
      <c r="B948" s="7">
        <v>759</v>
      </c>
      <c r="C948">
        <v>0.54622425802988595</v>
      </c>
      <c r="D948">
        <f t="shared" si="56"/>
        <v>1.0924485160597719</v>
      </c>
      <c r="E948">
        <v>84.209652273819302</v>
      </c>
      <c r="F948">
        <f t="shared" si="59"/>
        <v>0.19197856543880221</v>
      </c>
      <c r="G948">
        <f t="shared" si="57"/>
        <v>757.88687046437371</v>
      </c>
      <c r="H948">
        <v>49.514460907283897</v>
      </c>
      <c r="AM948">
        <f t="shared" si="58"/>
        <v>149.20570290460293</v>
      </c>
    </row>
    <row r="949" spans="1:39">
      <c r="A949">
        <v>284100</v>
      </c>
      <c r="B949" s="7">
        <v>757</v>
      </c>
      <c r="C949">
        <v>-0.74624921748445605</v>
      </c>
      <c r="D949">
        <f t="shared" si="56"/>
        <v>-1.4924984349689121</v>
      </c>
      <c r="E949">
        <v>84.274645871305594</v>
      </c>
      <c r="F949">
        <f t="shared" si="59"/>
        <v>6.4993597486292742E-2</v>
      </c>
      <c r="G949">
        <f t="shared" si="57"/>
        <v>758.47181284175031</v>
      </c>
      <c r="H949">
        <v>49.526006853786903</v>
      </c>
      <c r="AM949">
        <f t="shared" si="58"/>
        <v>149.33621583020138</v>
      </c>
    </row>
    <row r="950" spans="1:39">
      <c r="A950">
        <v>284400</v>
      </c>
      <c r="B950" s="7">
        <v>761</v>
      </c>
      <c r="C950">
        <v>0.86425125897542698</v>
      </c>
      <c r="D950">
        <f t="shared" si="56"/>
        <v>1.728502517950854</v>
      </c>
      <c r="E950">
        <v>84.361171620037396</v>
      </c>
      <c r="F950">
        <f t="shared" si="59"/>
        <v>8.6525748731801855E-2</v>
      </c>
      <c r="G950">
        <f t="shared" si="57"/>
        <v>759.25054458033651</v>
      </c>
      <c r="H950">
        <v>49.516733498618301</v>
      </c>
      <c r="AM950">
        <f t="shared" si="58"/>
        <v>149.51000557188908</v>
      </c>
    </row>
    <row r="951" spans="1:39">
      <c r="A951">
        <v>284700</v>
      </c>
      <c r="B951" s="7">
        <v>763</v>
      </c>
      <c r="C951">
        <v>1.05163491651124</v>
      </c>
      <c r="D951">
        <f t="shared" si="56"/>
        <v>2.1032698330224799</v>
      </c>
      <c r="E951">
        <v>84.541749104663197</v>
      </c>
      <c r="F951">
        <f t="shared" si="59"/>
        <v>0.18057748462580037</v>
      </c>
      <c r="G951">
        <f t="shared" si="57"/>
        <v>760.87574194196873</v>
      </c>
      <c r="H951">
        <v>49.441697658050799</v>
      </c>
      <c r="AM951">
        <f t="shared" si="58"/>
        <v>149.87284229782654</v>
      </c>
    </row>
    <row r="952" spans="1:39">
      <c r="A952">
        <v>285000</v>
      </c>
      <c r="B952" s="7">
        <v>759</v>
      </c>
      <c r="C952">
        <v>-1.27657708457465</v>
      </c>
      <c r="D952">
        <f t="shared" si="56"/>
        <v>-2.5531541691493</v>
      </c>
      <c r="E952">
        <v>84.614704124756898</v>
      </c>
      <c r="F952">
        <f t="shared" si="59"/>
        <v>7.2955020093701251E-2</v>
      </c>
      <c r="G952">
        <f t="shared" si="57"/>
        <v>761.53233712281212</v>
      </c>
      <c r="H952">
        <v>49.457201322280198</v>
      </c>
      <c r="AM952">
        <f t="shared" si="58"/>
        <v>150.0194858762529</v>
      </c>
    </row>
    <row r="953" spans="1:39">
      <c r="A953">
        <v>285300</v>
      </c>
      <c r="B953" s="7">
        <v>758</v>
      </c>
      <c r="C953">
        <v>-1.50272166660446</v>
      </c>
      <c r="D953">
        <f t="shared" si="56"/>
        <v>-3.0054433332089201</v>
      </c>
      <c r="E953">
        <v>84.553839326192303</v>
      </c>
      <c r="F953">
        <f t="shared" si="59"/>
        <v>6.086479856459448E-2</v>
      </c>
      <c r="G953">
        <f t="shared" si="57"/>
        <v>760.98455393573067</v>
      </c>
      <c r="H953">
        <v>49.5658744540806</v>
      </c>
      <c r="AM953">
        <f t="shared" si="58"/>
        <v>149.89714215197014</v>
      </c>
    </row>
    <row r="954" spans="1:39">
      <c r="A954">
        <v>285600</v>
      </c>
      <c r="B954" s="7">
        <v>758</v>
      </c>
      <c r="C954">
        <v>-1.1785592733546999</v>
      </c>
      <c r="D954">
        <f t="shared" si="56"/>
        <v>-2.3571185467093998</v>
      </c>
      <c r="E954">
        <v>84.481804029519097</v>
      </c>
      <c r="F954">
        <f t="shared" si="59"/>
        <v>7.2035296673206517E-2</v>
      </c>
      <c r="G954">
        <f t="shared" si="57"/>
        <v>760.33623626567191</v>
      </c>
      <c r="H954">
        <v>49.669128075049699</v>
      </c>
      <c r="AM954">
        <f t="shared" si="58"/>
        <v>149.75237271840183</v>
      </c>
    </row>
    <row r="955" spans="1:39">
      <c r="A955">
        <v>285900</v>
      </c>
      <c r="B955" s="7">
        <v>758</v>
      </c>
      <c r="C955">
        <v>-0.91859019772544104</v>
      </c>
      <c r="D955">
        <f t="shared" si="56"/>
        <v>-1.8371803954508821</v>
      </c>
      <c r="E955">
        <v>84.424037003316997</v>
      </c>
      <c r="F955">
        <f t="shared" si="59"/>
        <v>5.7767026202100169E-2</v>
      </c>
      <c r="G955">
        <f t="shared" si="57"/>
        <v>759.81633302985301</v>
      </c>
      <c r="H955">
        <v>49.749868438430497</v>
      </c>
      <c r="AM955">
        <f t="shared" si="58"/>
        <v>149.63630017599101</v>
      </c>
    </row>
    <row r="956" spans="1:39">
      <c r="A956">
        <v>286200</v>
      </c>
      <c r="B956" s="7">
        <v>759</v>
      </c>
      <c r="C956">
        <v>-0.311379587239549</v>
      </c>
      <c r="D956">
        <f t="shared" si="56"/>
        <v>-0.62275917447909801</v>
      </c>
      <c r="E956">
        <v>84.400209920705905</v>
      </c>
      <c r="F956">
        <f t="shared" si="59"/>
        <v>2.382708261109201E-2</v>
      </c>
      <c r="G956">
        <f t="shared" si="57"/>
        <v>759.60188928635318</v>
      </c>
      <c r="H956">
        <v>49.795901694930997</v>
      </c>
      <c r="AM956">
        <f t="shared" si="58"/>
        <v>149.58842958619312</v>
      </c>
    </row>
    <row r="957" spans="1:39">
      <c r="A957">
        <v>286500</v>
      </c>
      <c r="B957" s="7">
        <v>760</v>
      </c>
      <c r="C957">
        <v>8.9529964984648103E-2</v>
      </c>
      <c r="D957">
        <f t="shared" si="56"/>
        <v>0.17905992996929621</v>
      </c>
      <c r="E957">
        <v>84.422228830984395</v>
      </c>
      <c r="F957">
        <f t="shared" si="59"/>
        <v>2.2018910278490011E-2</v>
      </c>
      <c r="G957">
        <f t="shared" si="57"/>
        <v>759.80005947885957</v>
      </c>
      <c r="H957">
        <v>49.803354641641299</v>
      </c>
      <c r="AM957">
        <f t="shared" si="58"/>
        <v>149.63266729101966</v>
      </c>
    </row>
    <row r="958" spans="1:39">
      <c r="A958">
        <v>286800</v>
      </c>
      <c r="B958" s="7">
        <v>760</v>
      </c>
      <c r="C958">
        <v>-5.9147520888939702E-2</v>
      </c>
      <c r="D958">
        <f t="shared" si="56"/>
        <v>-0.1182950417778794</v>
      </c>
      <c r="E958">
        <v>84.455270086930696</v>
      </c>
      <c r="F958">
        <f t="shared" si="59"/>
        <v>3.3041255946301362E-2</v>
      </c>
      <c r="G958">
        <f t="shared" si="57"/>
        <v>760.09743078237625</v>
      </c>
      <c r="H958">
        <v>49.802604459953997</v>
      </c>
      <c r="AM958">
        <f t="shared" si="58"/>
        <v>149.69905506671566</v>
      </c>
    </row>
    <row r="959" spans="1:39">
      <c r="A959">
        <v>287100</v>
      </c>
      <c r="B959" s="7">
        <v>757</v>
      </c>
      <c r="C959">
        <v>-1.3513448723877</v>
      </c>
      <c r="D959">
        <f t="shared" si="56"/>
        <v>-2.7026897447753999</v>
      </c>
      <c r="E959">
        <v>84.409106624261497</v>
      </c>
      <c r="F959">
        <f t="shared" si="59"/>
        <v>4.6163462669198907E-2</v>
      </c>
      <c r="G959">
        <f t="shared" si="57"/>
        <v>759.68195961835352</v>
      </c>
      <c r="H959">
        <v>49.861175914712199</v>
      </c>
      <c r="AM959">
        <f t="shared" si="58"/>
        <v>149.60630341478964</v>
      </c>
    </row>
    <row r="960" spans="1:39">
      <c r="A960">
        <v>287400</v>
      </c>
      <c r="B960" s="7">
        <v>758</v>
      </c>
      <c r="C960">
        <v>-0.51336327971111795</v>
      </c>
      <c r="D960">
        <f t="shared" si="56"/>
        <v>-1.0267265594222359</v>
      </c>
      <c r="E960">
        <v>84.333988740246596</v>
      </c>
      <c r="F960">
        <f t="shared" si="59"/>
        <v>7.5117884014900937E-2</v>
      </c>
      <c r="G960">
        <f t="shared" si="57"/>
        <v>759.00589866221935</v>
      </c>
      <c r="H960">
        <v>49.931207806076799</v>
      </c>
      <c r="AM960">
        <f t="shared" si="58"/>
        <v>149.45540316841564</v>
      </c>
    </row>
    <row r="961" spans="1:39">
      <c r="A961">
        <v>287700</v>
      </c>
      <c r="B961" s="7">
        <v>760</v>
      </c>
      <c r="C961">
        <v>0.44377751626666101</v>
      </c>
      <c r="D961">
        <f t="shared" si="56"/>
        <v>0.88755503253332202</v>
      </c>
      <c r="E961">
        <v>84.343508519817405</v>
      </c>
      <c r="F961">
        <f t="shared" si="59"/>
        <v>9.5197795708088506E-3</v>
      </c>
      <c r="G961">
        <f t="shared" si="57"/>
        <v>759.09157667835666</v>
      </c>
      <c r="H961">
        <v>49.931120336198497</v>
      </c>
      <c r="AM961">
        <f t="shared" si="58"/>
        <v>149.47452511141731</v>
      </c>
    </row>
    <row r="962" spans="1:39">
      <c r="A962">
        <v>288000</v>
      </c>
      <c r="B962" s="7">
        <v>760</v>
      </c>
      <c r="C962">
        <v>0.23337304492438701</v>
      </c>
      <c r="D962">
        <f t="shared" si="56"/>
        <v>0.46674608984877403</v>
      </c>
      <c r="E962">
        <v>84.390270006083199</v>
      </c>
      <c r="F962">
        <f t="shared" si="59"/>
        <v>4.6761486265793906E-2</v>
      </c>
      <c r="G962">
        <f t="shared" si="57"/>
        <v>759.51243005474885</v>
      </c>
      <c r="H962">
        <v>49.905407780975303</v>
      </c>
      <c r="AM962">
        <f t="shared" si="58"/>
        <v>149.56846045295035</v>
      </c>
    </row>
    <row r="963" spans="1:39">
      <c r="A963">
        <v>288300</v>
      </c>
      <c r="B963" s="7">
        <v>757</v>
      </c>
      <c r="C963">
        <v>-1.1112650061318801</v>
      </c>
      <c r="D963">
        <f t="shared" ref="D963:D1026" si="60">$K$3*C963</f>
        <v>-2.2225300122637601</v>
      </c>
      <c r="E963">
        <v>84.355759247146295</v>
      </c>
      <c r="F963">
        <f t="shared" si="59"/>
        <v>3.4510758936903585E-2</v>
      </c>
      <c r="G963">
        <f t="shared" ref="G963:G1026" si="61">$J$3*E963</f>
        <v>759.20183322431672</v>
      </c>
      <c r="H963">
        <v>49.943436763662902</v>
      </c>
      <c r="AM963">
        <f t="shared" ref="AM963:AM1026" si="62">$AF$26*E963^2+$AG$26*E963+$AH$26</f>
        <v>149.49913336343951</v>
      </c>
    </row>
    <row r="964" spans="1:39">
      <c r="A964">
        <v>288600</v>
      </c>
      <c r="B964" s="7">
        <v>757</v>
      </c>
      <c r="C964">
        <v>-0.71748824721470705</v>
      </c>
      <c r="D964">
        <f t="shared" si="60"/>
        <v>-1.4349764944294141</v>
      </c>
      <c r="E964">
        <v>84.268247052314905</v>
      </c>
      <c r="F964">
        <f t="shared" ref="F964:F1027" si="63">ABS(E964-E963)</f>
        <v>8.7512194831390389E-2</v>
      </c>
      <c r="G964">
        <f t="shared" si="61"/>
        <v>758.41422347083414</v>
      </c>
      <c r="H964">
        <v>50.013363268664598</v>
      </c>
      <c r="AM964">
        <f t="shared" si="62"/>
        <v>149.32336533593073</v>
      </c>
    </row>
    <row r="965" spans="1:39">
      <c r="A965">
        <v>288900</v>
      </c>
      <c r="B965" s="7">
        <v>759</v>
      </c>
      <c r="C965">
        <v>0.365834074057998</v>
      </c>
      <c r="D965">
        <f t="shared" si="60"/>
        <v>0.73166814811599601</v>
      </c>
      <c r="E965">
        <v>84.249724350995393</v>
      </c>
      <c r="F965">
        <f t="shared" si="63"/>
        <v>1.8522701319511725E-2</v>
      </c>
      <c r="G965">
        <f t="shared" si="61"/>
        <v>758.24751915895854</v>
      </c>
      <c r="H965">
        <v>50.023871548723299</v>
      </c>
      <c r="AM965">
        <f t="shared" si="62"/>
        <v>149.28616827984143</v>
      </c>
    </row>
    <row r="966" spans="1:39">
      <c r="A966">
        <v>289200</v>
      </c>
      <c r="B966" s="7">
        <v>763</v>
      </c>
      <c r="C966">
        <v>1.8389497287104599</v>
      </c>
      <c r="D966">
        <f t="shared" si="60"/>
        <v>3.6778994574209198</v>
      </c>
      <c r="E966">
        <v>84.366794157426995</v>
      </c>
      <c r="F966">
        <f t="shared" si="63"/>
        <v>0.11706980643160136</v>
      </c>
      <c r="G966">
        <f t="shared" si="61"/>
        <v>759.30114741684292</v>
      </c>
      <c r="H966">
        <v>49.933859860922702</v>
      </c>
      <c r="AM966">
        <f t="shared" si="62"/>
        <v>149.52130013377609</v>
      </c>
    </row>
    <row r="967" spans="1:39">
      <c r="A967">
        <v>289500</v>
      </c>
      <c r="B967" s="7">
        <v>763</v>
      </c>
      <c r="C967">
        <v>1.0946076711242601</v>
      </c>
      <c r="D967">
        <f t="shared" si="60"/>
        <v>2.1892153422485201</v>
      </c>
      <c r="E967">
        <v>84.532208555257597</v>
      </c>
      <c r="F967">
        <f t="shared" si="63"/>
        <v>0.16541439783060241</v>
      </c>
      <c r="G967">
        <f t="shared" si="61"/>
        <v>760.7898769973184</v>
      </c>
      <c r="H967">
        <v>49.8219698318415</v>
      </c>
      <c r="AM967">
        <f t="shared" si="62"/>
        <v>149.85366757371435</v>
      </c>
    </row>
    <row r="968" spans="1:39">
      <c r="A968">
        <v>289800</v>
      </c>
      <c r="B968" s="7">
        <v>759</v>
      </c>
      <c r="C968">
        <v>-1.02923410846898</v>
      </c>
      <c r="D968">
        <f t="shared" si="60"/>
        <v>-2.05846821693796</v>
      </c>
      <c r="E968">
        <v>84.559742924083295</v>
      </c>
      <c r="F968">
        <f t="shared" si="63"/>
        <v>2.7534368825698152E-2</v>
      </c>
      <c r="G968">
        <f t="shared" si="61"/>
        <v>761.03768631674961</v>
      </c>
      <c r="H968">
        <v>49.825600784673298</v>
      </c>
      <c r="AM968">
        <f t="shared" si="62"/>
        <v>149.90900796628185</v>
      </c>
    </row>
    <row r="969" spans="1:39">
      <c r="A969">
        <v>290100</v>
      </c>
      <c r="B969" s="7">
        <v>760</v>
      </c>
      <c r="C969">
        <v>-0.33585657083694398</v>
      </c>
      <c r="D969">
        <f t="shared" si="60"/>
        <v>-0.67171314167388796</v>
      </c>
      <c r="E969">
        <v>84.516753078119606</v>
      </c>
      <c r="F969">
        <f t="shared" si="63"/>
        <v>4.2989845963688822E-2</v>
      </c>
      <c r="G969">
        <f t="shared" si="61"/>
        <v>760.65077770307641</v>
      </c>
      <c r="H969">
        <v>49.876646754518703</v>
      </c>
      <c r="AM969">
        <f t="shared" si="62"/>
        <v>149.82260607834129</v>
      </c>
    </row>
    <row r="970" spans="1:39">
      <c r="A970">
        <v>290400</v>
      </c>
      <c r="B970" s="7">
        <v>761</v>
      </c>
      <c r="C970">
        <v>0.121446305967747</v>
      </c>
      <c r="D970">
        <f t="shared" si="60"/>
        <v>0.242892611935494</v>
      </c>
      <c r="E970">
        <v>84.526240577886199</v>
      </c>
      <c r="F970">
        <f t="shared" si="63"/>
        <v>9.4874997665925775E-3</v>
      </c>
      <c r="G970">
        <f t="shared" si="61"/>
        <v>760.73616520097585</v>
      </c>
      <c r="H970">
        <v>49.883646728824203</v>
      </c>
      <c r="AM970">
        <f t="shared" si="62"/>
        <v>149.84167332345038</v>
      </c>
    </row>
    <row r="971" spans="1:39">
      <c r="A971">
        <v>290700</v>
      </c>
      <c r="B971" s="7">
        <v>762</v>
      </c>
      <c r="C971">
        <v>0.40735884563517799</v>
      </c>
      <c r="D971">
        <f t="shared" si="60"/>
        <v>0.81471769127035598</v>
      </c>
      <c r="E971">
        <v>84.573812617413097</v>
      </c>
      <c r="F971">
        <f t="shared" si="63"/>
        <v>4.7572039526897925E-2</v>
      </c>
      <c r="G971">
        <f t="shared" si="61"/>
        <v>761.16431355671784</v>
      </c>
      <c r="H971">
        <v>49.862259046730401</v>
      </c>
      <c r="AM971">
        <f t="shared" si="62"/>
        <v>149.93728787682468</v>
      </c>
    </row>
    <row r="972" spans="1:39">
      <c r="A972">
        <v>291000</v>
      </c>
      <c r="B972" s="7">
        <v>766</v>
      </c>
      <c r="C972">
        <v>1.7716273206467099</v>
      </c>
      <c r="D972">
        <f t="shared" si="60"/>
        <v>3.5432546412934198</v>
      </c>
      <c r="E972">
        <v>84.715064892429794</v>
      </c>
      <c r="F972">
        <f t="shared" si="63"/>
        <v>0.14125227501669713</v>
      </c>
      <c r="G972">
        <f t="shared" si="61"/>
        <v>762.43558403186819</v>
      </c>
      <c r="H972">
        <v>49.773579674328097</v>
      </c>
      <c r="AM972">
        <f t="shared" si="62"/>
        <v>150.2212673741443</v>
      </c>
    </row>
    <row r="973" spans="1:39">
      <c r="A973">
        <v>291300</v>
      </c>
      <c r="B973" s="7">
        <v>765</v>
      </c>
      <c r="C973">
        <v>0.56124605720071397</v>
      </c>
      <c r="D973">
        <f t="shared" si="60"/>
        <v>1.1224921144014279</v>
      </c>
      <c r="E973">
        <v>84.872936854543198</v>
      </c>
      <c r="F973">
        <f t="shared" si="63"/>
        <v>0.15787196211340415</v>
      </c>
      <c r="G973">
        <f t="shared" si="61"/>
        <v>763.85643169088883</v>
      </c>
      <c r="H973">
        <v>49.686394324009903</v>
      </c>
      <c r="AM973">
        <f t="shared" si="62"/>
        <v>150.5387978910594</v>
      </c>
    </row>
    <row r="974" spans="1:39">
      <c r="A974">
        <v>291600</v>
      </c>
      <c r="B974" s="7">
        <v>767</v>
      </c>
      <c r="C974">
        <v>0.96498270999750702</v>
      </c>
      <c r="D974">
        <f t="shared" si="60"/>
        <v>1.929965419995014</v>
      </c>
      <c r="E974">
        <v>85.005418775658697</v>
      </c>
      <c r="F974">
        <f t="shared" si="63"/>
        <v>0.13248192111549884</v>
      </c>
      <c r="G974">
        <f t="shared" si="61"/>
        <v>765.04876898092823</v>
      </c>
      <c r="H974">
        <v>49.625899642791197</v>
      </c>
      <c r="AM974">
        <f t="shared" si="62"/>
        <v>150.80537348893057</v>
      </c>
    </row>
    <row r="975" spans="1:39">
      <c r="A975">
        <v>291900</v>
      </c>
      <c r="B975" s="7">
        <v>765</v>
      </c>
      <c r="C975">
        <v>-0.42178509279680798</v>
      </c>
      <c r="D975">
        <f t="shared" si="60"/>
        <v>-0.84357018559361596</v>
      </c>
      <c r="E975">
        <v>85.091377440372895</v>
      </c>
      <c r="F975">
        <f t="shared" si="63"/>
        <v>8.5958664714198108E-2</v>
      </c>
      <c r="G975">
        <f t="shared" si="61"/>
        <v>765.82239696335603</v>
      </c>
      <c r="H975">
        <v>49.608800237509598</v>
      </c>
      <c r="AM975">
        <f t="shared" si="62"/>
        <v>150.97839149143331</v>
      </c>
    </row>
    <row r="976" spans="1:39">
      <c r="A976">
        <v>292200</v>
      </c>
      <c r="B976" s="7">
        <v>764</v>
      </c>
      <c r="C976">
        <v>-0.88768342144314105</v>
      </c>
      <c r="D976">
        <f t="shared" si="60"/>
        <v>-1.7753668428862821</v>
      </c>
      <c r="E976">
        <v>85.083795730878705</v>
      </c>
      <c r="F976">
        <f t="shared" si="63"/>
        <v>7.5817094941896812E-3</v>
      </c>
      <c r="G976">
        <f t="shared" si="61"/>
        <v>765.75416157790835</v>
      </c>
      <c r="H976">
        <v>49.661046920374801</v>
      </c>
      <c r="AM976">
        <f t="shared" si="62"/>
        <v>150.96312925327408</v>
      </c>
    </row>
    <row r="977" spans="1:39">
      <c r="A977">
        <v>292500</v>
      </c>
      <c r="B977" s="7">
        <v>765</v>
      </c>
      <c r="C977">
        <v>-0.34418494749310302</v>
      </c>
      <c r="D977">
        <f t="shared" si="60"/>
        <v>-0.68836989498620604</v>
      </c>
      <c r="E977">
        <v>85.074121873102499</v>
      </c>
      <c r="F977">
        <f t="shared" si="63"/>
        <v>9.6738577762067735E-3</v>
      </c>
      <c r="G977">
        <f t="shared" si="61"/>
        <v>765.6670968579225</v>
      </c>
      <c r="H977">
        <v>49.707350260286901</v>
      </c>
      <c r="AM977">
        <f t="shared" si="62"/>
        <v>150.94365593789666</v>
      </c>
    </row>
    <row r="978" spans="1:39">
      <c r="A978">
        <v>292800</v>
      </c>
      <c r="B978" s="7">
        <v>763</v>
      </c>
      <c r="C978">
        <v>-1.18287836135564</v>
      </c>
      <c r="D978">
        <f t="shared" si="60"/>
        <v>-2.3657567227112799</v>
      </c>
      <c r="E978">
        <v>85.038290418173204</v>
      </c>
      <c r="F978">
        <f t="shared" si="63"/>
        <v>3.5831454929294182E-2</v>
      </c>
      <c r="G978">
        <f t="shared" si="61"/>
        <v>765.34461376355887</v>
      </c>
      <c r="H978">
        <v>49.769119971148697</v>
      </c>
      <c r="AM978">
        <f t="shared" si="62"/>
        <v>150.87153258139088</v>
      </c>
    </row>
    <row r="979" spans="1:39">
      <c r="A979">
        <v>293100</v>
      </c>
      <c r="B979" s="7">
        <v>772</v>
      </c>
      <c r="C979">
        <v>2.73924191516726</v>
      </c>
      <c r="D979">
        <f t="shared" si="60"/>
        <v>5.47848383033452</v>
      </c>
      <c r="E979">
        <v>85.166655206270406</v>
      </c>
      <c r="F979">
        <f t="shared" si="63"/>
        <v>0.1283647880972012</v>
      </c>
      <c r="G979">
        <f t="shared" si="61"/>
        <v>766.49989685643368</v>
      </c>
      <c r="H979">
        <v>49.697234540012097</v>
      </c>
      <c r="AM979">
        <f t="shared" si="62"/>
        <v>151.12994642675571</v>
      </c>
    </row>
    <row r="980" spans="1:39">
      <c r="A980">
        <v>293400</v>
      </c>
      <c r="B980" s="7">
        <v>766</v>
      </c>
      <c r="C980">
        <v>-0.88575224929652097</v>
      </c>
      <c r="D980">
        <f t="shared" si="60"/>
        <v>-1.7715044985930419</v>
      </c>
      <c r="E980">
        <v>85.305594141925994</v>
      </c>
      <c r="F980">
        <f t="shared" si="63"/>
        <v>0.13893893565558812</v>
      </c>
      <c r="G980">
        <f t="shared" si="61"/>
        <v>767.75034727733396</v>
      </c>
      <c r="H980">
        <v>49.635639414907601</v>
      </c>
      <c r="AM980">
        <f t="shared" si="62"/>
        <v>151.40975592215315</v>
      </c>
    </row>
    <row r="981" spans="1:39">
      <c r="A981">
        <v>293700</v>
      </c>
      <c r="B981" s="7">
        <v>766</v>
      </c>
      <c r="C981">
        <v>-0.75857953160052305</v>
      </c>
      <c r="D981">
        <f t="shared" si="60"/>
        <v>-1.5171590632010461</v>
      </c>
      <c r="E981">
        <v>85.277310908622297</v>
      </c>
      <c r="F981">
        <f t="shared" si="63"/>
        <v>2.828323330369642E-2</v>
      </c>
      <c r="G981">
        <f t="shared" si="61"/>
        <v>767.4957981776007</v>
      </c>
      <c r="H981">
        <v>49.699192371033199</v>
      </c>
      <c r="AM981">
        <f t="shared" si="62"/>
        <v>151.35278708994892</v>
      </c>
    </row>
    <row r="982" spans="1:39">
      <c r="A982">
        <v>294000</v>
      </c>
      <c r="B982" s="7">
        <v>766</v>
      </c>
      <c r="C982">
        <v>-0.64283705723421403</v>
      </c>
      <c r="D982">
        <f t="shared" si="60"/>
        <v>-1.2856741144684281</v>
      </c>
      <c r="E982">
        <v>85.251592108417995</v>
      </c>
      <c r="F982">
        <f t="shared" si="63"/>
        <v>2.5718800204302283E-2</v>
      </c>
      <c r="G982">
        <f t="shared" si="61"/>
        <v>767.26432897576194</v>
      </c>
      <c r="H982">
        <v>49.753319607901901</v>
      </c>
      <c r="AM982">
        <f t="shared" si="62"/>
        <v>151.30098766803835</v>
      </c>
    </row>
    <row r="983" spans="1:39">
      <c r="A983">
        <v>294300</v>
      </c>
      <c r="B983" s="7">
        <v>763</v>
      </c>
      <c r="C983">
        <v>-1.7414784528313101</v>
      </c>
      <c r="D983">
        <f t="shared" si="60"/>
        <v>-3.4829569056626202</v>
      </c>
      <c r="E983">
        <v>85.162419335628499</v>
      </c>
      <c r="F983">
        <f t="shared" si="63"/>
        <v>8.917277278949598E-2</v>
      </c>
      <c r="G983">
        <f t="shared" si="61"/>
        <v>766.46177402065655</v>
      </c>
      <c r="H983">
        <v>49.849144967993503</v>
      </c>
      <c r="AM983">
        <f t="shared" si="62"/>
        <v>151.12141756911109</v>
      </c>
    </row>
    <row r="984" spans="1:39">
      <c r="A984">
        <v>294600</v>
      </c>
      <c r="B984" s="7">
        <v>761</v>
      </c>
      <c r="C984">
        <v>-1.96384144400872</v>
      </c>
      <c r="D984">
        <f t="shared" si="60"/>
        <v>-3.9276828880174399</v>
      </c>
      <c r="E984">
        <v>84.9896185650273</v>
      </c>
      <c r="F984">
        <f t="shared" si="63"/>
        <v>0.17280077060119936</v>
      </c>
      <c r="G984">
        <f t="shared" si="61"/>
        <v>764.90656708524568</v>
      </c>
      <c r="H984">
        <v>49.993757668737501</v>
      </c>
      <c r="AM984">
        <f t="shared" si="62"/>
        <v>150.77357545306191</v>
      </c>
    </row>
    <row r="985" spans="1:39">
      <c r="A985">
        <v>294900</v>
      </c>
      <c r="B985" s="7">
        <v>761</v>
      </c>
      <c r="C985">
        <v>-1.2157066201548701</v>
      </c>
      <c r="D985">
        <f t="shared" si="60"/>
        <v>-2.4314132403097402</v>
      </c>
      <c r="E985">
        <v>84.823369551840102</v>
      </c>
      <c r="F985">
        <f t="shared" si="63"/>
        <v>0.16624901318719765</v>
      </c>
      <c r="G985">
        <f t="shared" si="61"/>
        <v>763.41032596656089</v>
      </c>
      <c r="H985">
        <v>50.115130591087102</v>
      </c>
      <c r="AM985">
        <f t="shared" si="62"/>
        <v>150.43908664670943</v>
      </c>
    </row>
    <row r="986" spans="1:39">
      <c r="A986">
        <v>295200</v>
      </c>
      <c r="B986" s="7">
        <v>759</v>
      </c>
      <c r="C986">
        <v>-1.4834395540508301</v>
      </c>
      <c r="D986">
        <f t="shared" si="60"/>
        <v>-2.9668791081016601</v>
      </c>
      <c r="E986">
        <v>84.660662462153994</v>
      </c>
      <c r="F986">
        <f t="shared" si="63"/>
        <v>0.16270708968610847</v>
      </c>
      <c r="G986">
        <f t="shared" si="61"/>
        <v>761.945962159386</v>
      </c>
      <c r="H986">
        <v>50.220779675504097</v>
      </c>
      <c r="AM986">
        <f t="shared" si="62"/>
        <v>150.11188062916256</v>
      </c>
    </row>
    <row r="987" spans="1:39">
      <c r="A987">
        <v>295500</v>
      </c>
      <c r="B987" s="7">
        <v>765</v>
      </c>
      <c r="C987">
        <v>1.6143769604287801</v>
      </c>
      <c r="D987">
        <f t="shared" si="60"/>
        <v>3.2287539208575602</v>
      </c>
      <c r="E987">
        <v>84.638895089680503</v>
      </c>
      <c r="F987">
        <f t="shared" si="63"/>
        <v>2.1767372473490809E-2</v>
      </c>
      <c r="G987">
        <f t="shared" si="61"/>
        <v>761.75005580712457</v>
      </c>
      <c r="H987">
        <v>50.2066794317995</v>
      </c>
      <c r="AM987">
        <f t="shared" si="62"/>
        <v>150.06811791082168</v>
      </c>
    </row>
    <row r="988" spans="1:39">
      <c r="A988">
        <v>295800</v>
      </c>
      <c r="B988" s="7">
        <v>764</v>
      </c>
      <c r="C988">
        <v>0.715565617002481</v>
      </c>
      <c r="D988">
        <f t="shared" si="60"/>
        <v>1.431131234004962</v>
      </c>
      <c r="E988">
        <v>84.727542269763006</v>
      </c>
      <c r="F988">
        <f t="shared" si="63"/>
        <v>8.8647180082503496E-2</v>
      </c>
      <c r="G988">
        <f t="shared" si="61"/>
        <v>762.54788042786709</v>
      </c>
      <c r="H988">
        <v>50.118703234230601</v>
      </c>
      <c r="AM988">
        <f t="shared" si="62"/>
        <v>150.246358026363</v>
      </c>
    </row>
    <row r="989" spans="1:39">
      <c r="A989">
        <v>296100</v>
      </c>
      <c r="B989" s="7">
        <v>760</v>
      </c>
      <c r="C989">
        <v>-1.09062916615036</v>
      </c>
      <c r="D989">
        <f t="shared" si="60"/>
        <v>-2.18125833230072</v>
      </c>
      <c r="E989">
        <v>84.684489131540204</v>
      </c>
      <c r="F989">
        <f t="shared" si="63"/>
        <v>4.3053138222802545E-2</v>
      </c>
      <c r="G989">
        <f t="shared" si="61"/>
        <v>762.16040218386183</v>
      </c>
      <c r="H989">
        <v>50.138523142667196</v>
      </c>
      <c r="AM989">
        <f t="shared" si="62"/>
        <v>150.15978668571665</v>
      </c>
    </row>
    <row r="990" spans="1:39">
      <c r="A990">
        <v>296400</v>
      </c>
      <c r="B990" s="7">
        <v>757</v>
      </c>
      <c r="C990">
        <v>-1.7925315985825001</v>
      </c>
      <c r="D990">
        <f t="shared" si="60"/>
        <v>-3.5850631971650002</v>
      </c>
      <c r="E990">
        <v>84.507141658333595</v>
      </c>
      <c r="F990">
        <f t="shared" si="63"/>
        <v>0.17734747320660915</v>
      </c>
      <c r="G990">
        <f t="shared" si="61"/>
        <v>760.56427492500234</v>
      </c>
      <c r="H990">
        <v>50.252593665382904</v>
      </c>
      <c r="AM990">
        <f t="shared" si="62"/>
        <v>149.8032903251773</v>
      </c>
    </row>
    <row r="991" spans="1:39">
      <c r="A991">
        <v>296700</v>
      </c>
      <c r="B991" s="7">
        <v>762</v>
      </c>
      <c r="C991">
        <v>1.0423781846520901</v>
      </c>
      <c r="D991">
        <f t="shared" si="60"/>
        <v>2.0847563693041802</v>
      </c>
      <c r="E991">
        <v>84.432690451311601</v>
      </c>
      <c r="F991">
        <f t="shared" si="63"/>
        <v>7.4451207021994037E-2</v>
      </c>
      <c r="G991">
        <f t="shared" si="61"/>
        <v>759.8942140618044</v>
      </c>
      <c r="H991">
        <v>50.2734958849096</v>
      </c>
      <c r="AM991">
        <f t="shared" si="62"/>
        <v>149.65368649438429</v>
      </c>
    </row>
    <row r="992" spans="1:39">
      <c r="A992">
        <v>297000</v>
      </c>
      <c r="B992" s="7">
        <v>757</v>
      </c>
      <c r="C992">
        <v>-1.1985441446429499</v>
      </c>
      <c r="D992">
        <f t="shared" si="60"/>
        <v>-2.3970882892858998</v>
      </c>
      <c r="E992">
        <v>84.375161438299898</v>
      </c>
      <c r="F992">
        <f t="shared" si="63"/>
        <v>5.7529013011702546E-2</v>
      </c>
      <c r="G992">
        <f t="shared" si="61"/>
        <v>759.37645294469905</v>
      </c>
      <c r="H992">
        <v>50.2860633463821</v>
      </c>
      <c r="AM992">
        <f t="shared" si="62"/>
        <v>149.538108682988</v>
      </c>
    </row>
    <row r="993" spans="1:39">
      <c r="A993">
        <v>297300</v>
      </c>
      <c r="B993" s="7">
        <v>759</v>
      </c>
      <c r="C993">
        <v>0.227929769895449</v>
      </c>
      <c r="D993">
        <f t="shared" si="60"/>
        <v>0.45585953979089799</v>
      </c>
      <c r="E993">
        <v>84.280367764830501</v>
      </c>
      <c r="F993">
        <f t="shared" si="63"/>
        <v>9.4793673469396822E-2</v>
      </c>
      <c r="G993">
        <f t="shared" si="61"/>
        <v>758.52330988347455</v>
      </c>
      <c r="H993">
        <v>50.319640142122701</v>
      </c>
      <c r="AM993">
        <f t="shared" si="62"/>
        <v>149.34770708474255</v>
      </c>
    </row>
    <row r="994" spans="1:39">
      <c r="A994">
        <v>297600</v>
      </c>
      <c r="B994" s="7">
        <v>761</v>
      </c>
      <c r="C994">
        <v>1.12635420525165</v>
      </c>
      <c r="D994">
        <f t="shared" si="60"/>
        <v>2.2527084105033</v>
      </c>
      <c r="E994">
        <v>84.302938792197395</v>
      </c>
      <c r="F994">
        <f t="shared" si="63"/>
        <v>2.2571027366893759E-2</v>
      </c>
      <c r="G994">
        <f t="shared" si="61"/>
        <v>758.7264491297766</v>
      </c>
      <c r="H994">
        <v>50.264374912753397</v>
      </c>
      <c r="AM994">
        <f t="shared" si="62"/>
        <v>149.39303825101783</v>
      </c>
    </row>
    <row r="995" spans="1:39">
      <c r="A995">
        <v>297900</v>
      </c>
      <c r="B995" s="7">
        <v>766</v>
      </c>
      <c r="C995">
        <v>2.84737966069126</v>
      </c>
      <c r="D995">
        <f t="shared" si="60"/>
        <v>5.6947593213825201</v>
      </c>
      <c r="E995">
        <v>84.476020853916395</v>
      </c>
      <c r="F995">
        <f t="shared" si="63"/>
        <v>0.17308206171900054</v>
      </c>
      <c r="G995">
        <f t="shared" si="61"/>
        <v>760.28418768524762</v>
      </c>
      <c r="H995">
        <v>50.104853856722499</v>
      </c>
      <c r="AM995">
        <f t="shared" si="62"/>
        <v>149.74075157866471</v>
      </c>
    </row>
    <row r="996" spans="1:39">
      <c r="A996">
        <v>298200</v>
      </c>
      <c r="B996" s="7">
        <v>767</v>
      </c>
      <c r="C996">
        <v>2.2160927957248799</v>
      </c>
      <c r="D996">
        <f t="shared" si="60"/>
        <v>4.4321855914497599</v>
      </c>
      <c r="E996">
        <v>84.727417187897302</v>
      </c>
      <c r="F996">
        <f t="shared" si="63"/>
        <v>0.25139633398090666</v>
      </c>
      <c r="G996">
        <f t="shared" si="61"/>
        <v>762.54675469107576</v>
      </c>
      <c r="H996">
        <v>49.909793094527402</v>
      </c>
      <c r="AM996">
        <f t="shared" si="62"/>
        <v>150.24610649578202</v>
      </c>
    </row>
    <row r="997" spans="1:39">
      <c r="A997">
        <v>298500</v>
      </c>
      <c r="B997" s="7">
        <v>764</v>
      </c>
      <c r="C997">
        <v>0.113830450531597</v>
      </c>
      <c r="D997">
        <f t="shared" si="60"/>
        <v>0.227660901063194</v>
      </c>
      <c r="E997">
        <v>84.861260236065505</v>
      </c>
      <c r="F997">
        <f t="shared" si="63"/>
        <v>0.13384304816820247</v>
      </c>
      <c r="G997">
        <f t="shared" si="61"/>
        <v>763.75134212458954</v>
      </c>
      <c r="H997">
        <v>49.825320678384799</v>
      </c>
      <c r="AM997">
        <f t="shared" si="62"/>
        <v>150.51530752080572</v>
      </c>
    </row>
    <row r="998" spans="1:39">
      <c r="A998">
        <v>298800</v>
      </c>
      <c r="B998" s="7">
        <v>765</v>
      </c>
      <c r="C998">
        <v>0.36899613195150299</v>
      </c>
      <c r="D998">
        <f t="shared" si="60"/>
        <v>0.73799226390300598</v>
      </c>
      <c r="E998">
        <v>84.915647866702599</v>
      </c>
      <c r="F998">
        <f t="shared" si="63"/>
        <v>5.438763063709473E-2</v>
      </c>
      <c r="G998">
        <f t="shared" si="61"/>
        <v>764.24083080032335</v>
      </c>
      <c r="H998">
        <v>49.805824377198597</v>
      </c>
      <c r="AM998">
        <f t="shared" si="62"/>
        <v>150.62472831823393</v>
      </c>
    </row>
    <row r="999" spans="1:39">
      <c r="A999">
        <v>299100</v>
      </c>
      <c r="B999" s="7">
        <v>769</v>
      </c>
      <c r="C999">
        <v>1.7164887402265401</v>
      </c>
      <c r="D999">
        <f t="shared" si="60"/>
        <v>3.4329774804530802</v>
      </c>
      <c r="E999">
        <v>85.060627709649495</v>
      </c>
      <c r="F999">
        <f t="shared" si="63"/>
        <v>0.14497984294689559</v>
      </c>
      <c r="G999">
        <f t="shared" si="61"/>
        <v>765.54564938684541</v>
      </c>
      <c r="H999">
        <v>49.720839156215597</v>
      </c>
      <c r="AM999">
        <f t="shared" si="62"/>
        <v>150.91649332479537</v>
      </c>
    </row>
    <row r="1000" spans="1:39">
      <c r="A1000">
        <v>299400</v>
      </c>
      <c r="B1000" s="7">
        <v>768</v>
      </c>
      <c r="C1000">
        <v>0.49796664616271602</v>
      </c>
      <c r="D1000">
        <f t="shared" si="60"/>
        <v>0.99593329232543204</v>
      </c>
      <c r="E1000">
        <v>85.220308741257398</v>
      </c>
      <c r="F1000">
        <f t="shared" si="63"/>
        <v>0.15968103160790292</v>
      </c>
      <c r="G1000">
        <f t="shared" si="61"/>
        <v>766.98277867131662</v>
      </c>
      <c r="H1000">
        <v>49.638273858717298</v>
      </c>
      <c r="AM1000">
        <f t="shared" si="62"/>
        <v>151.23798604283945</v>
      </c>
    </row>
    <row r="1001" spans="1:39">
      <c r="A1001">
        <v>299700</v>
      </c>
      <c r="B1001" s="7">
        <v>768</v>
      </c>
      <c r="C1001">
        <v>9.8144538086563093E-2</v>
      </c>
      <c r="D1001">
        <f t="shared" si="60"/>
        <v>0.19628907617312619</v>
      </c>
      <c r="E1001">
        <v>85.309147929104697</v>
      </c>
      <c r="F1001">
        <f t="shared" si="63"/>
        <v>8.8839187847298717E-2</v>
      </c>
      <c r="G1001">
        <f t="shared" si="61"/>
        <v>767.78233136194228</v>
      </c>
      <c r="H1001">
        <v>49.616266734936602</v>
      </c>
      <c r="AM1001">
        <f t="shared" si="62"/>
        <v>151.41691438461388</v>
      </c>
    </row>
    <row r="1002" spans="1:39">
      <c r="A1002">
        <v>300000</v>
      </c>
      <c r="B1002" s="7">
        <v>764</v>
      </c>
      <c r="C1002">
        <v>-1.76369027199421</v>
      </c>
      <c r="D1002">
        <f t="shared" si="60"/>
        <v>-3.52738054398842</v>
      </c>
      <c r="E1002">
        <v>85.278462613742903</v>
      </c>
      <c r="F1002">
        <f t="shared" si="63"/>
        <v>3.0685315361793641E-2</v>
      </c>
      <c r="G1002">
        <f t="shared" si="61"/>
        <v>767.50616352368615</v>
      </c>
      <c r="H1002">
        <v>49.686372502947997</v>
      </c>
      <c r="AM1002">
        <f t="shared" si="62"/>
        <v>151.35510679330321</v>
      </c>
    </row>
    <row r="1003" spans="1:39">
      <c r="A1003">
        <v>300300</v>
      </c>
      <c r="B1003" s="7">
        <v>767</v>
      </c>
      <c r="C1003">
        <v>-6.9933138077718698E-2</v>
      </c>
      <c r="D1003">
        <f t="shared" si="60"/>
        <v>-0.1398662761554374</v>
      </c>
      <c r="E1003">
        <v>85.235380107250094</v>
      </c>
      <c r="F1003">
        <f t="shared" si="63"/>
        <v>4.3082506492808648E-2</v>
      </c>
      <c r="G1003">
        <f t="shared" si="61"/>
        <v>767.11842096525083</v>
      </c>
      <c r="H1003">
        <v>49.752737590388101</v>
      </c>
      <c r="AM1003">
        <f t="shared" si="62"/>
        <v>151.26833757734121</v>
      </c>
    </row>
    <row r="1004" spans="1:39">
      <c r="A1004">
        <v>300600</v>
      </c>
      <c r="B1004" s="7">
        <v>766</v>
      </c>
      <c r="C1004">
        <v>-0.58671099070760102</v>
      </c>
      <c r="D1004">
        <f t="shared" si="60"/>
        <v>-1.173421981415202</v>
      </c>
      <c r="E1004">
        <v>85.239124573981201</v>
      </c>
      <c r="F1004">
        <f t="shared" si="63"/>
        <v>3.7444667311063995E-3</v>
      </c>
      <c r="G1004">
        <f t="shared" si="61"/>
        <v>767.15212116583075</v>
      </c>
      <c r="H1004">
        <v>49.779743966234598</v>
      </c>
      <c r="AM1004">
        <f t="shared" si="62"/>
        <v>151.27587859363757</v>
      </c>
    </row>
    <row r="1005" spans="1:39">
      <c r="A1005">
        <v>300900</v>
      </c>
      <c r="B1005" s="7">
        <v>762</v>
      </c>
      <c r="C1005">
        <v>-2.0920174759177899</v>
      </c>
      <c r="D1005">
        <f t="shared" si="60"/>
        <v>-4.1840349518355797</v>
      </c>
      <c r="E1005">
        <v>85.129211990554495</v>
      </c>
      <c r="F1005">
        <f t="shared" si="63"/>
        <v>0.10991258342670562</v>
      </c>
      <c r="G1005">
        <f t="shared" si="61"/>
        <v>766.16290791499046</v>
      </c>
      <c r="H1005">
        <v>49.888184182780101</v>
      </c>
      <c r="AM1005">
        <f t="shared" si="62"/>
        <v>151.05455874832327</v>
      </c>
    </row>
    <row r="1006" spans="1:39">
      <c r="A1006">
        <v>301200</v>
      </c>
      <c r="B1006" s="7">
        <v>763</v>
      </c>
      <c r="C1006">
        <v>-0.95635656893287802</v>
      </c>
      <c r="D1006">
        <f t="shared" si="60"/>
        <v>-1.912713137865756</v>
      </c>
      <c r="E1006">
        <v>84.987943192276902</v>
      </c>
      <c r="F1006">
        <f t="shared" si="63"/>
        <v>0.14126879827759353</v>
      </c>
      <c r="G1006">
        <f t="shared" si="61"/>
        <v>764.89148873049214</v>
      </c>
      <c r="H1006">
        <v>50.003349763182896</v>
      </c>
      <c r="AM1006">
        <f t="shared" si="62"/>
        <v>150.77020383915195</v>
      </c>
    </row>
    <row r="1007" spans="1:39">
      <c r="A1007">
        <v>301500</v>
      </c>
      <c r="B1007" s="7">
        <v>762</v>
      </c>
      <c r="C1007">
        <v>-0.98856697809147598</v>
      </c>
      <c r="D1007">
        <f t="shared" si="60"/>
        <v>-1.977133956182952</v>
      </c>
      <c r="E1007">
        <v>84.884005228631693</v>
      </c>
      <c r="F1007">
        <f t="shared" si="63"/>
        <v>0.10393796364520824</v>
      </c>
      <c r="G1007">
        <f t="shared" si="61"/>
        <v>763.95604705768528</v>
      </c>
      <c r="H1007">
        <v>50.079014350471198</v>
      </c>
      <c r="AM1007">
        <f t="shared" si="62"/>
        <v>150.56106536538968</v>
      </c>
    </row>
    <row r="1008" spans="1:39">
      <c r="A1008">
        <v>301800</v>
      </c>
      <c r="B1008" s="7">
        <v>760</v>
      </c>
      <c r="C1008">
        <v>-1.3646098988615301</v>
      </c>
      <c r="D1008">
        <f t="shared" si="60"/>
        <v>-2.7292197977230601</v>
      </c>
      <c r="E1008">
        <v>84.745361346083797</v>
      </c>
      <c r="F1008">
        <f t="shared" si="63"/>
        <v>0.13864388254789617</v>
      </c>
      <c r="G1008">
        <f t="shared" si="61"/>
        <v>762.70825211475415</v>
      </c>
      <c r="H1008">
        <v>50.171541372390003</v>
      </c>
      <c r="AM1008">
        <f t="shared" si="62"/>
        <v>150.28219183455039</v>
      </c>
    </row>
    <row r="1009" spans="1:39">
      <c r="A1009">
        <v>302100</v>
      </c>
      <c r="B1009" s="7">
        <v>760</v>
      </c>
      <c r="C1009">
        <v>-0.74195046767650996</v>
      </c>
      <c r="D1009">
        <f t="shared" si="60"/>
        <v>-1.4839009353530199</v>
      </c>
      <c r="E1009">
        <v>84.606993838615395</v>
      </c>
      <c r="F1009">
        <f t="shared" si="63"/>
        <v>0.1383675074684021</v>
      </c>
      <c r="G1009">
        <f t="shared" si="61"/>
        <v>761.46294454753854</v>
      </c>
      <c r="H1009">
        <v>50.251591115988802</v>
      </c>
      <c r="AM1009">
        <f t="shared" si="62"/>
        <v>150.00398630845484</v>
      </c>
    </row>
    <row r="1010" spans="1:39">
      <c r="A1010">
        <v>302400</v>
      </c>
      <c r="B1010" s="7">
        <v>759</v>
      </c>
      <c r="C1010">
        <v>-0.71117179197592495</v>
      </c>
      <c r="D1010">
        <f t="shared" si="60"/>
        <v>-1.4223435839518499</v>
      </c>
      <c r="E1010">
        <v>84.489054730568398</v>
      </c>
      <c r="F1010">
        <f t="shared" si="63"/>
        <v>0.11793910804699692</v>
      </c>
      <c r="G1010">
        <f t="shared" si="61"/>
        <v>760.40149257511553</v>
      </c>
      <c r="H1010">
        <v>50.307965977580402</v>
      </c>
      <c r="AM1010">
        <f t="shared" si="62"/>
        <v>149.76694308842218</v>
      </c>
    </row>
    <row r="1011" spans="1:39">
      <c r="A1011">
        <v>302700</v>
      </c>
      <c r="B1011" s="7">
        <v>763</v>
      </c>
      <c r="C1011">
        <v>1.3409548831912801</v>
      </c>
      <c r="D1011">
        <f t="shared" si="60"/>
        <v>2.6819097663825602</v>
      </c>
      <c r="E1011">
        <v>84.477451975693398</v>
      </c>
      <c r="F1011">
        <f t="shared" si="63"/>
        <v>1.1602754874999732E-2</v>
      </c>
      <c r="G1011">
        <f t="shared" si="61"/>
        <v>760.29706778124057</v>
      </c>
      <c r="H1011">
        <v>50.277513654285897</v>
      </c>
      <c r="AM1011">
        <f t="shared" si="62"/>
        <v>149.74362736213658</v>
      </c>
    </row>
    <row r="1012" spans="1:39">
      <c r="A1012">
        <v>303000</v>
      </c>
      <c r="B1012" s="7">
        <v>763</v>
      </c>
      <c r="C1012">
        <v>0.98785090412930698</v>
      </c>
      <c r="D1012">
        <f t="shared" si="60"/>
        <v>1.975701808258614</v>
      </c>
      <c r="E1012">
        <v>84.555930434927205</v>
      </c>
      <c r="F1012">
        <f t="shared" si="63"/>
        <v>7.847845923380703E-2</v>
      </c>
      <c r="G1012">
        <f t="shared" si="61"/>
        <v>761.00337391434482</v>
      </c>
      <c r="H1012">
        <v>50.188003647600397</v>
      </c>
      <c r="AM1012">
        <f t="shared" si="62"/>
        <v>149.90134510934803</v>
      </c>
    </row>
    <row r="1013" spans="1:39">
      <c r="A1013">
        <v>303300</v>
      </c>
      <c r="B1013" s="7">
        <v>762</v>
      </c>
      <c r="C1013">
        <v>0.318017785801953</v>
      </c>
      <c r="D1013">
        <f t="shared" si="60"/>
        <v>0.636035571603906</v>
      </c>
      <c r="E1013">
        <v>84.593672724149002</v>
      </c>
      <c r="F1013">
        <f t="shared" si="63"/>
        <v>3.7742289221796455E-2</v>
      </c>
      <c r="G1013">
        <f t="shared" si="61"/>
        <v>761.34305451734099</v>
      </c>
      <c r="H1013">
        <v>50.139194116707799</v>
      </c>
      <c r="AM1013">
        <f t="shared" si="62"/>
        <v>149.9772084177539</v>
      </c>
    </row>
    <row r="1014" spans="1:39">
      <c r="A1014">
        <v>303600</v>
      </c>
      <c r="B1014" s="7">
        <v>758</v>
      </c>
      <c r="C1014">
        <v>-1.3235656811279499</v>
      </c>
      <c r="D1014">
        <f t="shared" si="60"/>
        <v>-2.6471313622558998</v>
      </c>
      <c r="E1014">
        <v>84.514041711674096</v>
      </c>
      <c r="F1014">
        <f t="shared" si="63"/>
        <v>7.963101247490556E-2</v>
      </c>
      <c r="G1014">
        <f t="shared" si="61"/>
        <v>760.62637540506682</v>
      </c>
      <c r="H1014">
        <v>50.1830404196565</v>
      </c>
      <c r="AM1014">
        <f t="shared" si="62"/>
        <v>149.81715707995889</v>
      </c>
    </row>
    <row r="1015" spans="1:39">
      <c r="A1015">
        <v>303900</v>
      </c>
      <c r="B1015" s="7">
        <v>764</v>
      </c>
      <c r="C1015">
        <v>1.6908658361032201</v>
      </c>
      <c r="D1015">
        <f t="shared" si="60"/>
        <v>3.3817316722064401</v>
      </c>
      <c r="E1015">
        <v>84.510795029452396</v>
      </c>
      <c r="F1015">
        <f t="shared" si="63"/>
        <v>3.2466822217003255E-3</v>
      </c>
      <c r="G1015">
        <f t="shared" si="61"/>
        <v>760.59715526507159</v>
      </c>
      <c r="H1015">
        <v>50.159993963720602</v>
      </c>
      <c r="AM1015">
        <f t="shared" si="62"/>
        <v>149.81063232089528</v>
      </c>
    </row>
    <row r="1016" spans="1:39">
      <c r="A1016">
        <v>304200</v>
      </c>
      <c r="B1016" s="7">
        <v>764</v>
      </c>
      <c r="C1016">
        <v>1.13539744553941</v>
      </c>
      <c r="D1016">
        <f t="shared" si="60"/>
        <v>2.27079489107882</v>
      </c>
      <c r="E1016">
        <v>84.634248421163605</v>
      </c>
      <c r="F1016">
        <f t="shared" si="63"/>
        <v>0.12345339171120884</v>
      </c>
      <c r="G1016">
        <f t="shared" si="61"/>
        <v>761.70823579047249</v>
      </c>
      <c r="H1016">
        <v>50.0517222517758</v>
      </c>
      <c r="AM1016">
        <f t="shared" si="62"/>
        <v>150.05877626738101</v>
      </c>
    </row>
    <row r="1017" spans="1:39">
      <c r="A1017">
        <v>304500</v>
      </c>
      <c r="B1017" s="7">
        <v>762</v>
      </c>
      <c r="C1017">
        <v>-7.0260434626197493E-2</v>
      </c>
      <c r="D1017">
        <f t="shared" si="60"/>
        <v>-0.14052086925239499</v>
      </c>
      <c r="E1017">
        <v>84.679955021592605</v>
      </c>
      <c r="F1017">
        <f t="shared" si="63"/>
        <v>4.5706600428999877E-2</v>
      </c>
      <c r="G1017">
        <f t="shared" si="61"/>
        <v>762.11959519433344</v>
      </c>
      <c r="H1017">
        <v>50.013825175087298</v>
      </c>
      <c r="AM1017">
        <f t="shared" si="62"/>
        <v>150.15067011892609</v>
      </c>
    </row>
    <row r="1018" spans="1:39">
      <c r="A1018">
        <v>304800</v>
      </c>
      <c r="B1018" s="7">
        <v>759</v>
      </c>
      <c r="C1018">
        <v>-1.2358805046317101</v>
      </c>
      <c r="D1018">
        <f t="shared" si="60"/>
        <v>-2.4717610092634201</v>
      </c>
      <c r="E1018">
        <v>84.605657115716795</v>
      </c>
      <c r="F1018">
        <f t="shared" si="63"/>
        <v>7.4297905875809533E-2</v>
      </c>
      <c r="G1018">
        <f t="shared" si="61"/>
        <v>761.45091404145114</v>
      </c>
      <c r="H1018">
        <v>50.067971913010602</v>
      </c>
      <c r="AM1018">
        <f t="shared" si="62"/>
        <v>150.00129920266835</v>
      </c>
    </row>
    <row r="1019" spans="1:39">
      <c r="A1019">
        <v>305100</v>
      </c>
      <c r="B1019" s="7">
        <v>761</v>
      </c>
      <c r="C1019">
        <v>7.7753276698937904E-2</v>
      </c>
      <c r="D1019">
        <f t="shared" si="60"/>
        <v>0.15550655339787581</v>
      </c>
      <c r="E1019">
        <v>84.535945377446197</v>
      </c>
      <c r="F1019">
        <f t="shared" si="63"/>
        <v>6.9711738270598289E-2</v>
      </c>
      <c r="G1019">
        <f t="shared" si="61"/>
        <v>760.82350839701576</v>
      </c>
      <c r="H1019">
        <v>50.1091655114611</v>
      </c>
      <c r="AM1019">
        <f t="shared" si="62"/>
        <v>149.86117782562653</v>
      </c>
    </row>
    <row r="1020" spans="1:39">
      <c r="A1020">
        <v>305400</v>
      </c>
      <c r="B1020" s="7">
        <v>758</v>
      </c>
      <c r="C1020">
        <v>-1.0887137825173401</v>
      </c>
      <c r="D1020">
        <f t="shared" si="60"/>
        <v>-2.1774275650346802</v>
      </c>
      <c r="E1020">
        <v>84.461851878252403</v>
      </c>
      <c r="F1020">
        <f t="shared" si="63"/>
        <v>7.4093499193793377E-2</v>
      </c>
      <c r="G1020">
        <f t="shared" si="61"/>
        <v>760.15666690427167</v>
      </c>
      <c r="H1020">
        <v>50.151835183590897</v>
      </c>
      <c r="AM1020">
        <f t="shared" si="62"/>
        <v>149.7122802203375</v>
      </c>
    </row>
    <row r="1021" spans="1:39">
      <c r="A1021">
        <v>305700</v>
      </c>
      <c r="B1021" s="7">
        <v>758</v>
      </c>
      <c r="C1021">
        <v>-0.582574017792445</v>
      </c>
      <c r="D1021">
        <f t="shared" si="60"/>
        <v>-1.16514803558489</v>
      </c>
      <c r="E1021">
        <v>84.349371812919301</v>
      </c>
      <c r="F1021">
        <f t="shared" si="63"/>
        <v>0.11248006533310217</v>
      </c>
      <c r="G1021">
        <f t="shared" si="61"/>
        <v>759.14434631627375</v>
      </c>
      <c r="H1021">
        <v>50.215314037643502</v>
      </c>
      <c r="AM1021">
        <f t="shared" si="62"/>
        <v>149.48630270214201</v>
      </c>
    </row>
    <row r="1022" spans="1:39">
      <c r="A1022">
        <v>306000</v>
      </c>
      <c r="B1022" s="7">
        <v>765</v>
      </c>
      <c r="C1022">
        <v>2.56618039939291</v>
      </c>
      <c r="D1022">
        <f t="shared" si="60"/>
        <v>5.13236079878582</v>
      </c>
      <c r="E1022">
        <v>84.427393458059697</v>
      </c>
      <c r="F1022">
        <f t="shared" si="63"/>
        <v>7.802164514039589E-2</v>
      </c>
      <c r="G1022">
        <f t="shared" si="61"/>
        <v>759.84654112253725</v>
      </c>
      <c r="H1022">
        <v>50.129019439352703</v>
      </c>
      <c r="AM1022">
        <f t="shared" si="62"/>
        <v>149.64304383943386</v>
      </c>
    </row>
    <row r="1023" spans="1:39">
      <c r="A1023">
        <v>306300</v>
      </c>
      <c r="B1023" s="7">
        <v>767</v>
      </c>
      <c r="C1023">
        <v>2.4567205081355699</v>
      </c>
      <c r="D1023">
        <f t="shared" si="60"/>
        <v>4.9134410162711397</v>
      </c>
      <c r="E1023">
        <v>84.673943849805696</v>
      </c>
      <c r="F1023">
        <f t="shared" si="63"/>
        <v>0.24655039174599835</v>
      </c>
      <c r="G1023">
        <f t="shared" si="61"/>
        <v>762.06549464825127</v>
      </c>
      <c r="H1023">
        <v>49.934011577520401</v>
      </c>
      <c r="AM1023">
        <f t="shared" si="62"/>
        <v>150.1385838640318</v>
      </c>
    </row>
    <row r="1024" spans="1:39">
      <c r="A1024">
        <v>306600</v>
      </c>
      <c r="B1024" s="7">
        <v>763</v>
      </c>
      <c r="C1024">
        <v>-0.124033766685666</v>
      </c>
      <c r="D1024">
        <f t="shared" si="60"/>
        <v>-0.248067533371332</v>
      </c>
      <c r="E1024">
        <v>84.803015703994404</v>
      </c>
      <c r="F1024">
        <f t="shared" si="63"/>
        <v>0.12907185418870881</v>
      </c>
      <c r="G1024">
        <f t="shared" si="61"/>
        <v>763.22714133594968</v>
      </c>
      <c r="H1024">
        <v>49.850818686836298</v>
      </c>
      <c r="AM1024">
        <f t="shared" si="62"/>
        <v>150.39814632747812</v>
      </c>
    </row>
    <row r="1025" spans="1:39">
      <c r="A1025">
        <v>306900</v>
      </c>
      <c r="B1025" s="7">
        <v>767</v>
      </c>
      <c r="C1025">
        <v>1.43767317987948</v>
      </c>
      <c r="D1025">
        <f t="shared" si="60"/>
        <v>2.8753463597589599</v>
      </c>
      <c r="E1025">
        <v>84.900375359044702</v>
      </c>
      <c r="F1025">
        <f t="shared" si="63"/>
        <v>9.7359655050297533E-2</v>
      </c>
      <c r="G1025">
        <f t="shared" si="61"/>
        <v>764.1033782314023</v>
      </c>
      <c r="H1025">
        <v>49.795231814578401</v>
      </c>
      <c r="AM1025">
        <f t="shared" si="62"/>
        <v>150.59400028385127</v>
      </c>
    </row>
    <row r="1026" spans="1:39">
      <c r="A1026">
        <v>307200</v>
      </c>
      <c r="B1026" s="7">
        <v>758</v>
      </c>
      <c r="C1026">
        <v>-2.8342495140709598</v>
      </c>
      <c r="D1026">
        <f t="shared" si="60"/>
        <v>-5.6684990281419196</v>
      </c>
      <c r="E1026">
        <v>84.8497469199352</v>
      </c>
      <c r="F1026">
        <f t="shared" si="63"/>
        <v>5.062843910950221E-2</v>
      </c>
      <c r="G1026">
        <f t="shared" si="61"/>
        <v>763.64772227941683</v>
      </c>
      <c r="H1026">
        <v>49.861856355588301</v>
      </c>
      <c r="AM1026">
        <f t="shared" si="62"/>
        <v>150.49214645392865</v>
      </c>
    </row>
    <row r="1027" spans="1:39">
      <c r="A1027">
        <v>307500</v>
      </c>
      <c r="B1027" s="7">
        <v>756</v>
      </c>
      <c r="C1027">
        <v>-2.6293747528538498</v>
      </c>
      <c r="D1027">
        <f t="shared" ref="D1027:D1090" si="64">$K$3*C1027</f>
        <v>-5.2587495057076996</v>
      </c>
      <c r="E1027">
        <v>84.581986365660796</v>
      </c>
      <c r="F1027">
        <f t="shared" si="63"/>
        <v>0.26776055427440326</v>
      </c>
      <c r="G1027">
        <f t="shared" ref="G1027:G1090" si="65">$J$3*E1027</f>
        <v>761.23787729094715</v>
      </c>
      <c r="H1027">
        <v>50.073532529727999</v>
      </c>
      <c r="AM1027">
        <f t="shared" ref="AM1027:AM1090" si="66">$AF$26*E1027^2+$AG$26*E1027+$AH$26</f>
        <v>149.95371754197603</v>
      </c>
    </row>
    <row r="1028" spans="1:39">
      <c r="A1028">
        <v>307800</v>
      </c>
      <c r="B1028" s="7">
        <v>757</v>
      </c>
      <c r="C1028">
        <v>-1.17768486556816</v>
      </c>
      <c r="D1028">
        <f t="shared" si="64"/>
        <v>-2.35536973113632</v>
      </c>
      <c r="E1028">
        <v>84.370501875779397</v>
      </c>
      <c r="F1028">
        <f t="shared" ref="F1028:F1091" si="67">ABS(E1028-E1027)</f>
        <v>0.2114844898813999</v>
      </c>
      <c r="G1028">
        <f t="shared" si="65"/>
        <v>759.33451688201455</v>
      </c>
      <c r="H1028">
        <v>50.217225303869498</v>
      </c>
      <c r="AM1028">
        <f t="shared" si="66"/>
        <v>149.52874830536081</v>
      </c>
    </row>
    <row r="1029" spans="1:39">
      <c r="A1029">
        <v>308100</v>
      </c>
      <c r="B1029" s="7">
        <v>763</v>
      </c>
      <c r="C1029">
        <v>1.80086367630096</v>
      </c>
      <c r="D1029">
        <f t="shared" si="64"/>
        <v>3.60172735260192</v>
      </c>
      <c r="E1029">
        <v>84.375248936740405</v>
      </c>
      <c r="F1029">
        <f t="shared" si="67"/>
        <v>4.7470609610087422E-3</v>
      </c>
      <c r="G1029">
        <f t="shared" si="65"/>
        <v>759.37724043066362</v>
      </c>
      <c r="H1029">
        <v>50.184313243801398</v>
      </c>
      <c r="AM1029">
        <f t="shared" si="66"/>
        <v>149.53828445573518</v>
      </c>
    </row>
    <row r="1030" spans="1:39">
      <c r="A1030">
        <v>308400</v>
      </c>
      <c r="B1030" s="7">
        <v>768</v>
      </c>
      <c r="C1030">
        <v>3.21700444901595</v>
      </c>
      <c r="D1030">
        <f t="shared" si="64"/>
        <v>6.4340088980318999</v>
      </c>
      <c r="E1030">
        <v>84.616094660335804</v>
      </c>
      <c r="F1030">
        <f t="shared" si="67"/>
        <v>0.24084572359539891</v>
      </c>
      <c r="G1030">
        <f t="shared" si="65"/>
        <v>761.54485194302219</v>
      </c>
      <c r="H1030">
        <v>49.985055390655504</v>
      </c>
      <c r="AM1030">
        <f t="shared" si="66"/>
        <v>150.0222812311124</v>
      </c>
    </row>
    <row r="1031" spans="1:39">
      <c r="A1031">
        <v>308700</v>
      </c>
      <c r="B1031" s="7">
        <v>767</v>
      </c>
      <c r="C1031">
        <v>1.57499578308655</v>
      </c>
      <c r="D1031">
        <f t="shared" si="64"/>
        <v>3.1499915661730999</v>
      </c>
      <c r="E1031">
        <v>84.869881478942702</v>
      </c>
      <c r="F1031">
        <f t="shared" si="67"/>
        <v>0.25378681860689767</v>
      </c>
      <c r="G1031">
        <f t="shared" si="65"/>
        <v>763.82893331048433</v>
      </c>
      <c r="H1031">
        <v>49.803488562703897</v>
      </c>
      <c r="AM1031">
        <f t="shared" si="66"/>
        <v>150.53265117968445</v>
      </c>
    </row>
    <row r="1032" spans="1:39">
      <c r="A1032">
        <v>309000</v>
      </c>
      <c r="B1032" s="7">
        <v>761</v>
      </c>
      <c r="C1032">
        <v>-1.54406641607547</v>
      </c>
      <c r="D1032">
        <f t="shared" si="64"/>
        <v>-3.08813283215094</v>
      </c>
      <c r="E1032">
        <v>84.896357758621505</v>
      </c>
      <c r="F1032">
        <f t="shared" si="67"/>
        <v>2.6476279678803394E-2</v>
      </c>
      <c r="G1032">
        <f t="shared" si="65"/>
        <v>764.06721982759359</v>
      </c>
      <c r="H1032">
        <v>49.811327472888102</v>
      </c>
      <c r="AM1032">
        <f t="shared" si="66"/>
        <v>150.58591716448171</v>
      </c>
    </row>
    <row r="1033" spans="1:39">
      <c r="A1033">
        <v>309300</v>
      </c>
      <c r="B1033" s="7">
        <v>759</v>
      </c>
      <c r="C1033">
        <v>-1.86303874764847</v>
      </c>
      <c r="D1033">
        <f t="shared" si="64"/>
        <v>-3.72607749529694</v>
      </c>
      <c r="E1033">
        <v>84.745012013151793</v>
      </c>
      <c r="F1033">
        <f t="shared" si="67"/>
        <v>0.1513457454697118</v>
      </c>
      <c r="G1033">
        <f t="shared" si="65"/>
        <v>762.70510811836618</v>
      </c>
      <c r="H1033">
        <v>49.944650455158602</v>
      </c>
      <c r="AM1033">
        <f t="shared" si="66"/>
        <v>150.28148931512246</v>
      </c>
    </row>
    <row r="1034" spans="1:39">
      <c r="A1034">
        <v>309600</v>
      </c>
      <c r="B1034" s="7">
        <v>759</v>
      </c>
      <c r="C1034">
        <v>-1.1810963960832599</v>
      </c>
      <c r="D1034">
        <f t="shared" si="64"/>
        <v>-2.3621927921665198</v>
      </c>
      <c r="E1034">
        <v>84.593471408457702</v>
      </c>
      <c r="F1034">
        <f t="shared" si="67"/>
        <v>0.15154060469409103</v>
      </c>
      <c r="G1034">
        <f t="shared" si="65"/>
        <v>761.34124267611935</v>
      </c>
      <c r="H1034">
        <v>50.060954310646203</v>
      </c>
      <c r="AM1034">
        <f t="shared" si="66"/>
        <v>149.97680374414051</v>
      </c>
    </row>
    <row r="1035" spans="1:39">
      <c r="A1035">
        <v>309900</v>
      </c>
      <c r="B1035" s="7">
        <v>763</v>
      </c>
      <c r="C1035">
        <v>0.90781161077098205</v>
      </c>
      <c r="D1035">
        <f t="shared" si="64"/>
        <v>1.8156232215419641</v>
      </c>
      <c r="E1035">
        <v>84.573699609542501</v>
      </c>
      <c r="F1035">
        <f t="shared" si="67"/>
        <v>1.9771798915201089E-2</v>
      </c>
      <c r="G1035">
        <f t="shared" si="65"/>
        <v>761.16329648588248</v>
      </c>
      <c r="H1035">
        <v>50.065495362602299</v>
      </c>
      <c r="AM1035">
        <f t="shared" si="66"/>
        <v>149.93706072778218</v>
      </c>
    </row>
    <row r="1036" spans="1:39">
      <c r="A1036">
        <v>310200</v>
      </c>
      <c r="B1036" s="7">
        <v>765</v>
      </c>
      <c r="C1036">
        <v>1.3981070311388299</v>
      </c>
      <c r="D1036">
        <f t="shared" si="64"/>
        <v>2.7962140622776599</v>
      </c>
      <c r="E1036">
        <v>84.686967915213799</v>
      </c>
      <c r="F1036">
        <f t="shared" si="67"/>
        <v>0.11326830567129775</v>
      </c>
      <c r="G1036">
        <f t="shared" si="65"/>
        <v>762.18271123692421</v>
      </c>
      <c r="H1036">
        <v>49.974418162987902</v>
      </c>
      <c r="AM1036">
        <f t="shared" si="66"/>
        <v>150.16477073499729</v>
      </c>
    </row>
    <row r="1037" spans="1:39">
      <c r="A1037">
        <v>310500</v>
      </c>
      <c r="B1037" s="7">
        <v>760</v>
      </c>
      <c r="C1037">
        <v>-1.1535563614306701</v>
      </c>
      <c r="D1037">
        <f t="shared" si="64"/>
        <v>-2.3071127228613402</v>
      </c>
      <c r="E1037">
        <v>84.698475842461093</v>
      </c>
      <c r="F1037">
        <f t="shared" si="67"/>
        <v>1.1507927247293992E-2</v>
      </c>
      <c r="G1037">
        <f t="shared" si="65"/>
        <v>762.28628258214985</v>
      </c>
      <c r="H1037">
        <v>49.972312071868302</v>
      </c>
      <c r="AM1037">
        <f t="shared" si="66"/>
        <v>150.18791000444583</v>
      </c>
    </row>
    <row r="1038" spans="1:39">
      <c r="A1038">
        <v>310800</v>
      </c>
      <c r="B1038" s="7">
        <v>760</v>
      </c>
      <c r="C1038">
        <v>-0.72763195860417296</v>
      </c>
      <c r="D1038">
        <f t="shared" si="64"/>
        <v>-1.4552639172083459</v>
      </c>
      <c r="E1038">
        <v>84.603812078231698</v>
      </c>
      <c r="F1038">
        <f t="shared" si="67"/>
        <v>9.4663764229395042E-2</v>
      </c>
      <c r="G1038">
        <f t="shared" si="65"/>
        <v>761.43430870408531</v>
      </c>
      <c r="H1038">
        <v>50.044190143835998</v>
      </c>
      <c r="AM1038">
        <f t="shared" si="66"/>
        <v>149.99759029040331</v>
      </c>
    </row>
    <row r="1039" spans="1:39">
      <c r="A1039">
        <v>311100</v>
      </c>
      <c r="B1039" s="7">
        <v>763</v>
      </c>
      <c r="C1039">
        <v>0.77748626574190804</v>
      </c>
      <c r="D1039">
        <f t="shared" si="64"/>
        <v>1.5549725314838161</v>
      </c>
      <c r="E1039">
        <v>84.602662889205703</v>
      </c>
      <c r="F1039">
        <f t="shared" si="67"/>
        <v>1.1491890259947013E-3</v>
      </c>
      <c r="G1039">
        <f t="shared" si="65"/>
        <v>761.42396600285133</v>
      </c>
      <c r="H1039">
        <v>50.037873244736303</v>
      </c>
      <c r="AM1039">
        <f t="shared" si="66"/>
        <v>149.99528018952935</v>
      </c>
    </row>
    <row r="1040" spans="1:39">
      <c r="A1040">
        <v>311400</v>
      </c>
      <c r="B1040" s="7">
        <v>762</v>
      </c>
      <c r="C1040">
        <v>0.10133350508389601</v>
      </c>
      <c r="D1040">
        <f t="shared" si="64"/>
        <v>0.20266701016779201</v>
      </c>
      <c r="E1040">
        <v>84.641821597643698</v>
      </c>
      <c r="F1040">
        <f t="shared" si="67"/>
        <v>3.915870843799496E-2</v>
      </c>
      <c r="G1040">
        <f t="shared" si="65"/>
        <v>761.77639437879327</v>
      </c>
      <c r="H1040">
        <v>50.005671461091602</v>
      </c>
      <c r="AM1040">
        <f t="shared" si="66"/>
        <v>150.07400141531389</v>
      </c>
    </row>
    <row r="1041" spans="1:39">
      <c r="A1041">
        <v>311700</v>
      </c>
      <c r="B1041" s="7">
        <v>763</v>
      </c>
      <c r="C1041">
        <v>0.46585395931364598</v>
      </c>
      <c r="D1041">
        <f t="shared" si="64"/>
        <v>0.93170791862729196</v>
      </c>
      <c r="E1041">
        <v>84.671917941725098</v>
      </c>
      <c r="F1041">
        <f t="shared" si="67"/>
        <v>3.0096344081400161E-2</v>
      </c>
      <c r="G1041">
        <f t="shared" si="65"/>
        <v>762.04726147552583</v>
      </c>
      <c r="H1041">
        <v>49.982570199695502</v>
      </c>
      <c r="AM1041">
        <f t="shared" si="66"/>
        <v>150.13451055585074</v>
      </c>
    </row>
    <row r="1042" spans="1:39">
      <c r="A1042">
        <v>312000</v>
      </c>
      <c r="B1042" s="7">
        <v>762</v>
      </c>
      <c r="C1042">
        <v>-0.12299191332951601</v>
      </c>
      <c r="D1042">
        <f t="shared" si="64"/>
        <v>-0.24598382665903201</v>
      </c>
      <c r="E1042">
        <v>84.691668324263503</v>
      </c>
      <c r="F1042">
        <f t="shared" si="67"/>
        <v>1.9750382538404665E-2</v>
      </c>
      <c r="G1042">
        <f t="shared" si="65"/>
        <v>762.22501491837147</v>
      </c>
      <c r="H1042">
        <v>49.970952178881703</v>
      </c>
      <c r="AM1042">
        <f t="shared" si="66"/>
        <v>150.17422186831564</v>
      </c>
    </row>
    <row r="1043" spans="1:39">
      <c r="A1043">
        <v>312300</v>
      </c>
      <c r="B1043" s="7">
        <v>763</v>
      </c>
      <c r="C1043">
        <v>0.30740390679639401</v>
      </c>
      <c r="D1043">
        <f t="shared" si="64"/>
        <v>0.61480781359278802</v>
      </c>
      <c r="E1043">
        <v>84.707126681714101</v>
      </c>
      <c r="F1043">
        <f t="shared" si="67"/>
        <v>1.5458357450597759E-2</v>
      </c>
      <c r="G1043">
        <f t="shared" si="65"/>
        <v>762.36414013542685</v>
      </c>
      <c r="H1043">
        <v>49.962537444108698</v>
      </c>
      <c r="AM1043">
        <f t="shared" si="66"/>
        <v>150.20530496751621</v>
      </c>
    </row>
    <row r="1044" spans="1:39">
      <c r="A1044">
        <v>312600</v>
      </c>
      <c r="B1044" s="7">
        <v>762</v>
      </c>
      <c r="C1044">
        <v>-0.232320483716319</v>
      </c>
      <c r="D1044">
        <f t="shared" si="64"/>
        <v>-0.464640967432638</v>
      </c>
      <c r="E1044">
        <v>84.715961917487903</v>
      </c>
      <c r="F1044">
        <f t="shared" si="67"/>
        <v>8.8352357738017417E-3</v>
      </c>
      <c r="G1044">
        <f t="shared" si="65"/>
        <v>762.44365725739112</v>
      </c>
      <c r="H1044">
        <v>49.9611838795159</v>
      </c>
      <c r="AM1044">
        <f t="shared" si="66"/>
        <v>150.223071163844</v>
      </c>
    </row>
    <row r="1045" spans="1:39">
      <c r="A1045">
        <v>312900</v>
      </c>
      <c r="B1045" s="7">
        <v>766</v>
      </c>
      <c r="C1045">
        <v>1.4348949064897301</v>
      </c>
      <c r="D1045">
        <f t="shared" si="64"/>
        <v>2.8697898129794601</v>
      </c>
      <c r="E1045">
        <v>84.789889089290497</v>
      </c>
      <c r="F1045">
        <f t="shared" si="67"/>
        <v>7.3927171802594671E-2</v>
      </c>
      <c r="G1045">
        <f t="shared" si="65"/>
        <v>763.10900180361443</v>
      </c>
      <c r="H1045">
        <v>49.9095955001807</v>
      </c>
      <c r="AM1045">
        <f t="shared" si="66"/>
        <v>150.37174435963502</v>
      </c>
    </row>
    <row r="1046" spans="1:39">
      <c r="A1046">
        <v>313200</v>
      </c>
      <c r="B1046" s="7">
        <v>763</v>
      </c>
      <c r="C1046">
        <v>-0.36785383848512898</v>
      </c>
      <c r="D1046">
        <f t="shared" si="64"/>
        <v>-0.73570767697025796</v>
      </c>
      <c r="E1046">
        <v>84.857190226257998</v>
      </c>
      <c r="F1046">
        <f t="shared" si="67"/>
        <v>6.7301136967500952E-2</v>
      </c>
      <c r="G1046">
        <f t="shared" si="65"/>
        <v>763.714712036322</v>
      </c>
      <c r="H1046">
        <v>49.873339095184498</v>
      </c>
      <c r="AM1046">
        <f t="shared" si="66"/>
        <v>150.50711988934495</v>
      </c>
    </row>
    <row r="1047" spans="1:39">
      <c r="A1047">
        <v>313500</v>
      </c>
      <c r="B1047" s="7">
        <v>760</v>
      </c>
      <c r="C1047">
        <v>-1.50142023692057</v>
      </c>
      <c r="D1047">
        <f t="shared" si="64"/>
        <v>-3.0028404738411401</v>
      </c>
      <c r="E1047">
        <v>84.775765741986902</v>
      </c>
      <c r="F1047">
        <f t="shared" si="67"/>
        <v>8.1424484271096276E-2</v>
      </c>
      <c r="G1047">
        <f t="shared" si="65"/>
        <v>762.98189167788212</v>
      </c>
      <c r="H1047">
        <v>49.949273201533401</v>
      </c>
      <c r="AM1047">
        <f t="shared" si="66"/>
        <v>150.34333875807474</v>
      </c>
    </row>
    <row r="1048" spans="1:39">
      <c r="A1048">
        <v>313800</v>
      </c>
      <c r="B1048" s="7">
        <v>767</v>
      </c>
      <c r="C1048">
        <v>1.84580200808961</v>
      </c>
      <c r="D1048">
        <f t="shared" si="64"/>
        <v>3.6916040161792201</v>
      </c>
      <c r="E1048">
        <v>84.809674065790404</v>
      </c>
      <c r="F1048">
        <f t="shared" si="67"/>
        <v>3.3908323803501617E-2</v>
      </c>
      <c r="G1048">
        <f t="shared" si="65"/>
        <v>763.28706659211366</v>
      </c>
      <c r="H1048">
        <v>49.926161360376497</v>
      </c>
      <c r="AM1048">
        <f t="shared" si="66"/>
        <v>150.41153888261314</v>
      </c>
    </row>
    <row r="1049" spans="1:39">
      <c r="A1049">
        <v>314100</v>
      </c>
      <c r="B1049" s="7">
        <v>764</v>
      </c>
      <c r="C1049">
        <v>-0.104528682945005</v>
      </c>
      <c r="D1049">
        <f t="shared" si="64"/>
        <v>-0.20905736589001001</v>
      </c>
      <c r="E1049">
        <v>84.909781157642001</v>
      </c>
      <c r="F1049">
        <f t="shared" si="67"/>
        <v>0.10010709185159783</v>
      </c>
      <c r="G1049">
        <f t="shared" si="65"/>
        <v>764.188030418778</v>
      </c>
      <c r="H1049">
        <v>49.864112475091297</v>
      </c>
      <c r="AM1049">
        <f t="shared" si="66"/>
        <v>150.61292443465561</v>
      </c>
    </row>
    <row r="1050" spans="1:39">
      <c r="A1050">
        <v>314400</v>
      </c>
      <c r="B1050" s="7">
        <v>756</v>
      </c>
      <c r="C1050">
        <v>-3.3458549986980199</v>
      </c>
      <c r="D1050">
        <f t="shared" si="64"/>
        <v>-6.6917099973960399</v>
      </c>
      <c r="E1050">
        <v>84.741217802137001</v>
      </c>
      <c r="F1050">
        <f t="shared" si="67"/>
        <v>0.16856335550500035</v>
      </c>
      <c r="G1050">
        <f t="shared" si="65"/>
        <v>762.67096021923305</v>
      </c>
      <c r="H1050">
        <v>50.007562559521602</v>
      </c>
      <c r="AM1050">
        <f t="shared" si="66"/>
        <v>150.2738590843426</v>
      </c>
    </row>
    <row r="1051" spans="1:39">
      <c r="A1051">
        <v>314700</v>
      </c>
      <c r="B1051" s="7">
        <v>771</v>
      </c>
      <c r="C1051">
        <v>3.9431337600612699</v>
      </c>
      <c r="D1051">
        <f t="shared" si="64"/>
        <v>7.8862675201225398</v>
      </c>
      <c r="E1051">
        <v>84.788013983855905</v>
      </c>
      <c r="F1051">
        <f t="shared" si="67"/>
        <v>4.679618171890354E-2</v>
      </c>
      <c r="G1051">
        <f t="shared" si="65"/>
        <v>763.09212585470311</v>
      </c>
      <c r="H1051">
        <v>49.963121877835299</v>
      </c>
      <c r="AM1051">
        <f t="shared" si="66"/>
        <v>150.36797298410207</v>
      </c>
    </row>
    <row r="1052" spans="1:39">
      <c r="A1052">
        <v>315000</v>
      </c>
      <c r="B1052" s="7">
        <v>769</v>
      </c>
      <c r="C1052">
        <v>1.61169582158793</v>
      </c>
      <c r="D1052">
        <f t="shared" si="64"/>
        <v>3.22339164317586</v>
      </c>
      <c r="E1052">
        <v>85.083938002633602</v>
      </c>
      <c r="F1052">
        <f t="shared" si="67"/>
        <v>0.29592401877769703</v>
      </c>
      <c r="G1052">
        <f t="shared" si="65"/>
        <v>765.75544202370247</v>
      </c>
      <c r="H1052">
        <v>49.753842458410702</v>
      </c>
      <c r="AM1052">
        <f t="shared" si="66"/>
        <v>150.963415648043</v>
      </c>
    </row>
    <row r="1053" spans="1:39">
      <c r="A1053">
        <v>315300</v>
      </c>
      <c r="B1053" s="7">
        <v>768</v>
      </c>
      <c r="C1053">
        <v>0.45209508215727501</v>
      </c>
      <c r="D1053">
        <f t="shared" si="64"/>
        <v>0.90419016431455002</v>
      </c>
      <c r="E1053">
        <v>85.230501834994996</v>
      </c>
      <c r="F1053">
        <f t="shared" si="67"/>
        <v>0.14656383236139447</v>
      </c>
      <c r="G1053">
        <f t="shared" si="65"/>
        <v>767.07451651495501</v>
      </c>
      <c r="H1053">
        <v>49.6769832939152</v>
      </c>
      <c r="AM1053">
        <f t="shared" si="66"/>
        <v>151.25851330259451</v>
      </c>
    </row>
    <row r="1054" spans="1:39">
      <c r="A1054">
        <v>315600</v>
      </c>
      <c r="B1054" s="7">
        <v>765</v>
      </c>
      <c r="C1054">
        <v>-1.1093406804384001</v>
      </c>
      <c r="D1054">
        <f t="shared" si="64"/>
        <v>-2.2186813608768001</v>
      </c>
      <c r="E1054">
        <v>85.244161195133302</v>
      </c>
      <c r="F1054">
        <f t="shared" si="67"/>
        <v>1.3659360138305487E-2</v>
      </c>
      <c r="G1054">
        <f t="shared" si="65"/>
        <v>767.19745075619971</v>
      </c>
      <c r="H1054">
        <v>49.707046857063197</v>
      </c>
      <c r="AM1054">
        <f t="shared" si="66"/>
        <v>151.2860220210539</v>
      </c>
    </row>
    <row r="1055" spans="1:39">
      <c r="A1055">
        <v>315900</v>
      </c>
      <c r="B1055" s="7">
        <v>766</v>
      </c>
      <c r="C1055">
        <v>-0.454629564057972</v>
      </c>
      <c r="D1055">
        <f t="shared" si="64"/>
        <v>-0.909259128115944</v>
      </c>
      <c r="E1055">
        <v>85.209767121909195</v>
      </c>
      <c r="F1055">
        <f t="shared" si="67"/>
        <v>3.4394073224106592E-2</v>
      </c>
      <c r="G1055">
        <f t="shared" si="65"/>
        <v>766.88790409718274</v>
      </c>
      <c r="H1055">
        <v>49.765939554481797</v>
      </c>
      <c r="AM1055">
        <f t="shared" si="66"/>
        <v>151.21675754749882</v>
      </c>
    </row>
    <row r="1056" spans="1:39">
      <c r="A1056">
        <v>316200</v>
      </c>
      <c r="B1056" s="7">
        <v>770</v>
      </c>
      <c r="C1056">
        <v>1.1856454341217799</v>
      </c>
      <c r="D1056">
        <f t="shared" si="64"/>
        <v>2.3712908682435598</v>
      </c>
      <c r="E1056">
        <v>85.289688599970802</v>
      </c>
      <c r="F1056">
        <f t="shared" si="67"/>
        <v>7.9921478061606877E-2</v>
      </c>
      <c r="G1056">
        <f t="shared" si="65"/>
        <v>767.60719739973717</v>
      </c>
      <c r="H1056">
        <v>49.732771169934601</v>
      </c>
      <c r="AM1056">
        <f t="shared" si="66"/>
        <v>151.37771798557034</v>
      </c>
    </row>
    <row r="1057" spans="1:39">
      <c r="A1057">
        <v>316500</v>
      </c>
      <c r="B1057" s="7">
        <v>770</v>
      </c>
      <c r="C1057">
        <v>0.57825406134371105</v>
      </c>
      <c r="D1057">
        <f t="shared" si="64"/>
        <v>1.1565081226874221</v>
      </c>
      <c r="E1057">
        <v>85.4246715690293</v>
      </c>
      <c r="F1057">
        <f t="shared" si="67"/>
        <v>0.13498296905849827</v>
      </c>
      <c r="G1057">
        <f t="shared" si="65"/>
        <v>768.82204412126373</v>
      </c>
      <c r="H1057">
        <v>49.665951164004397</v>
      </c>
      <c r="AM1057">
        <f t="shared" si="66"/>
        <v>151.64965612367649</v>
      </c>
    </row>
    <row r="1058" spans="1:39">
      <c r="A1058">
        <v>316800</v>
      </c>
      <c r="B1058" s="7">
        <v>771</v>
      </c>
      <c r="C1058">
        <v>0.56494063552415397</v>
      </c>
      <c r="D1058">
        <f t="shared" si="64"/>
        <v>1.1298812710483079</v>
      </c>
      <c r="E1058">
        <v>85.538729382960696</v>
      </c>
      <c r="F1058">
        <f t="shared" si="67"/>
        <v>0.11405781393139591</v>
      </c>
      <c r="G1058">
        <f t="shared" si="65"/>
        <v>769.84856444664626</v>
      </c>
      <c r="H1058">
        <v>49.621555755622303</v>
      </c>
      <c r="AM1058">
        <f t="shared" si="66"/>
        <v>151.87952128968692</v>
      </c>
    </row>
    <row r="1059" spans="1:39">
      <c r="A1059">
        <v>317100</v>
      </c>
      <c r="B1059" s="7">
        <v>776</v>
      </c>
      <c r="C1059">
        <v>2.1343564930761199</v>
      </c>
      <c r="D1059">
        <f t="shared" si="64"/>
        <v>4.2687129861522397</v>
      </c>
      <c r="E1059">
        <v>85.745495483509401</v>
      </c>
      <c r="F1059">
        <f t="shared" si="67"/>
        <v>0.20676610054870537</v>
      </c>
      <c r="G1059">
        <f t="shared" si="65"/>
        <v>771.70945935158466</v>
      </c>
      <c r="H1059">
        <v>49.512077555867002</v>
      </c>
      <c r="AM1059">
        <f t="shared" si="66"/>
        <v>152.29641908255221</v>
      </c>
    </row>
    <row r="1060" spans="1:39">
      <c r="A1060">
        <v>317400</v>
      </c>
      <c r="B1060" s="7">
        <v>772</v>
      </c>
      <c r="C1060">
        <v>-0.56370627924785499</v>
      </c>
      <c r="D1060">
        <f t="shared" si="64"/>
        <v>-1.12741255849571</v>
      </c>
      <c r="E1060">
        <v>85.900646588255299</v>
      </c>
      <c r="F1060">
        <f t="shared" si="67"/>
        <v>0.15515110474589733</v>
      </c>
      <c r="G1060">
        <f t="shared" si="65"/>
        <v>773.1058192942977</v>
      </c>
      <c r="H1060">
        <v>49.458783470197901</v>
      </c>
      <c r="AM1060">
        <f t="shared" si="66"/>
        <v>152.60941094653472</v>
      </c>
    </row>
    <row r="1061" spans="1:39">
      <c r="A1061">
        <v>317700</v>
      </c>
      <c r="B1061" s="7">
        <v>770</v>
      </c>
      <c r="C1061">
        <v>-1.4633462005101401</v>
      </c>
      <c r="D1061">
        <f t="shared" si="64"/>
        <v>-2.9266924010202802</v>
      </c>
      <c r="E1061">
        <v>85.878337452188802</v>
      </c>
      <c r="F1061">
        <f t="shared" si="67"/>
        <v>2.2309136066496649E-2</v>
      </c>
      <c r="G1061">
        <f t="shared" si="65"/>
        <v>772.90503706969923</v>
      </c>
      <c r="H1061">
        <v>49.540160044550603</v>
      </c>
      <c r="AM1061">
        <f t="shared" si="66"/>
        <v>152.56439726273982</v>
      </c>
    </row>
    <row r="1062" spans="1:39">
      <c r="A1062">
        <v>318000</v>
      </c>
      <c r="B1062" s="7">
        <v>771</v>
      </c>
      <c r="C1062">
        <v>-0.77055755002551596</v>
      </c>
      <c r="D1062">
        <f t="shared" si="64"/>
        <v>-1.5411151000510319</v>
      </c>
      <c r="E1062">
        <v>85.835486245946399</v>
      </c>
      <c r="F1062">
        <f t="shared" si="67"/>
        <v>4.285120624240335E-2</v>
      </c>
      <c r="G1062">
        <f t="shared" si="65"/>
        <v>772.5193762135176</v>
      </c>
      <c r="H1062">
        <v>49.624979343974097</v>
      </c>
      <c r="AM1062">
        <f t="shared" si="66"/>
        <v>152.47794351249715</v>
      </c>
    </row>
    <row r="1063" spans="1:39">
      <c r="A1063">
        <v>318300</v>
      </c>
      <c r="B1063" s="7">
        <v>770</v>
      </c>
      <c r="C1063">
        <v>-1.0942501150889501</v>
      </c>
      <c r="D1063">
        <f t="shared" si="64"/>
        <v>-2.1885002301779002</v>
      </c>
      <c r="E1063">
        <v>85.796317626468294</v>
      </c>
      <c r="F1063">
        <f t="shared" si="67"/>
        <v>3.9168619478104461E-2</v>
      </c>
      <c r="G1063">
        <f t="shared" si="65"/>
        <v>772.16685863821465</v>
      </c>
      <c r="H1063">
        <v>49.698375721634797</v>
      </c>
      <c r="AM1063">
        <f t="shared" si="66"/>
        <v>152.39892890013937</v>
      </c>
    </row>
    <row r="1064" spans="1:39">
      <c r="A1064">
        <v>318600</v>
      </c>
      <c r="B1064" s="7">
        <v>767</v>
      </c>
      <c r="C1064">
        <v>-2.0539118863549599</v>
      </c>
      <c r="D1064">
        <f t="shared" si="64"/>
        <v>-4.1078237727099198</v>
      </c>
      <c r="E1064">
        <v>85.676258660901894</v>
      </c>
      <c r="F1064">
        <f t="shared" si="67"/>
        <v>0.12005896556640039</v>
      </c>
      <c r="G1064">
        <f t="shared" si="65"/>
        <v>771.08632794811706</v>
      </c>
      <c r="H1064">
        <v>49.823463600432497</v>
      </c>
      <c r="AM1064">
        <f t="shared" si="66"/>
        <v>152.15679060233884</v>
      </c>
    </row>
    <row r="1065" spans="1:39">
      <c r="A1065">
        <v>318900</v>
      </c>
      <c r="B1065" s="7">
        <v>764</v>
      </c>
      <c r="C1065">
        <v>-2.5748812552003</v>
      </c>
      <c r="D1065">
        <f t="shared" si="64"/>
        <v>-5.1497625104006</v>
      </c>
      <c r="E1065">
        <v>85.458710894721307</v>
      </c>
      <c r="F1065">
        <f t="shared" si="67"/>
        <v>0.21754776618058713</v>
      </c>
      <c r="G1065">
        <f t="shared" si="65"/>
        <v>769.12839805249178</v>
      </c>
      <c r="H1065">
        <v>50.004796352743902</v>
      </c>
      <c r="AM1065">
        <f t="shared" si="66"/>
        <v>151.71824894024425</v>
      </c>
    </row>
    <row r="1066" spans="1:39">
      <c r="A1066">
        <v>319200</v>
      </c>
      <c r="B1066" s="7">
        <v>768</v>
      </c>
      <c r="C1066">
        <v>1.33682146729561E-2</v>
      </c>
      <c r="D1066">
        <f t="shared" si="64"/>
        <v>2.6736429345912201E-2</v>
      </c>
      <c r="E1066">
        <v>85.327969542952403</v>
      </c>
      <c r="F1066">
        <f t="shared" si="67"/>
        <v>0.13074135176890422</v>
      </c>
      <c r="G1066">
        <f t="shared" si="65"/>
        <v>767.95172588657158</v>
      </c>
      <c r="H1066">
        <v>50.096846757405402</v>
      </c>
      <c r="AM1066">
        <f t="shared" si="66"/>
        <v>151.45482835816227</v>
      </c>
    </row>
    <row r="1067" spans="1:39">
      <c r="A1067">
        <v>319500</v>
      </c>
      <c r="B1067" s="7">
        <v>765</v>
      </c>
      <c r="C1067">
        <v>-1.13706806205885</v>
      </c>
      <c r="D1067">
        <f t="shared" si="64"/>
        <v>-2.2741361241177001</v>
      </c>
      <c r="E1067">
        <v>85.2503223872679</v>
      </c>
      <c r="F1067">
        <f t="shared" si="67"/>
        <v>7.7647155684502422E-2</v>
      </c>
      <c r="G1067">
        <f t="shared" si="65"/>
        <v>767.25290148541114</v>
      </c>
      <c r="H1067">
        <v>50.143824812232197</v>
      </c>
      <c r="AM1067">
        <f t="shared" si="66"/>
        <v>151.29843046305174</v>
      </c>
    </row>
    <row r="1068" spans="1:39">
      <c r="A1068">
        <v>319800</v>
      </c>
      <c r="B1068" s="7">
        <v>764</v>
      </c>
      <c r="C1068">
        <v>-1.0197073357859301</v>
      </c>
      <c r="D1068">
        <f t="shared" si="64"/>
        <v>-2.0394146715718602</v>
      </c>
      <c r="E1068">
        <v>85.1131323287253</v>
      </c>
      <c r="F1068">
        <f t="shared" si="67"/>
        <v>0.13719005854260047</v>
      </c>
      <c r="G1068">
        <f t="shared" si="65"/>
        <v>766.01819095852773</v>
      </c>
      <c r="H1068">
        <v>50.227296319933302</v>
      </c>
      <c r="AM1068">
        <f t="shared" si="66"/>
        <v>151.02218668541465</v>
      </c>
    </row>
    <row r="1069" spans="1:39">
      <c r="A1069">
        <v>320100</v>
      </c>
      <c r="B1069" s="7">
        <v>765</v>
      </c>
      <c r="C1069">
        <v>-9.7503732686787706E-2</v>
      </c>
      <c r="D1069">
        <f t="shared" si="64"/>
        <v>-0.19500746537357541</v>
      </c>
      <c r="E1069">
        <v>85.019307548600395</v>
      </c>
      <c r="F1069">
        <f t="shared" si="67"/>
        <v>9.3824780124904805E-2</v>
      </c>
      <c r="G1069">
        <f t="shared" si="65"/>
        <v>765.17376793740357</v>
      </c>
      <c r="H1069">
        <v>50.2680396414762</v>
      </c>
      <c r="AM1069">
        <f t="shared" si="66"/>
        <v>150.83332594879317</v>
      </c>
    </row>
    <row r="1070" spans="1:39">
      <c r="A1070">
        <v>320400</v>
      </c>
      <c r="B1070" s="7">
        <v>767</v>
      </c>
      <c r="C1070">
        <v>0.89598973782137403</v>
      </c>
      <c r="D1070">
        <f t="shared" si="64"/>
        <v>1.7919794756427481</v>
      </c>
      <c r="E1070">
        <v>85.0207494770643</v>
      </c>
      <c r="F1070">
        <f t="shared" si="67"/>
        <v>1.4419284639046737E-3</v>
      </c>
      <c r="G1070">
        <f t="shared" si="65"/>
        <v>765.18674529357872</v>
      </c>
      <c r="H1070">
        <v>50.234120199372597</v>
      </c>
      <c r="AM1070">
        <f t="shared" si="66"/>
        <v>150.83622802988859</v>
      </c>
    </row>
    <row r="1071" spans="1:39">
      <c r="A1071">
        <v>320700</v>
      </c>
      <c r="B1071" s="7">
        <v>767</v>
      </c>
      <c r="C1071">
        <v>0.68893752748643899</v>
      </c>
      <c r="D1071">
        <f t="shared" si="64"/>
        <v>1.377875054972878</v>
      </c>
      <c r="E1071">
        <v>85.066766103816093</v>
      </c>
      <c r="F1071">
        <f t="shared" si="67"/>
        <v>4.601662675179341E-2</v>
      </c>
      <c r="G1071">
        <f t="shared" si="65"/>
        <v>765.60089493434486</v>
      </c>
      <c r="H1071">
        <v>50.173109896299898</v>
      </c>
      <c r="AM1071">
        <f t="shared" si="66"/>
        <v>150.92884926256914</v>
      </c>
    </row>
    <row r="1072" spans="1:39">
      <c r="A1072">
        <v>321000</v>
      </c>
      <c r="B1072" s="7">
        <v>768</v>
      </c>
      <c r="C1072">
        <v>0.92608076360134095</v>
      </c>
      <c r="D1072">
        <f t="shared" si="64"/>
        <v>1.8521615272026819</v>
      </c>
      <c r="E1072">
        <v>85.125170787033795</v>
      </c>
      <c r="F1072">
        <f t="shared" si="67"/>
        <v>5.8404683217702313E-2</v>
      </c>
      <c r="G1072">
        <f t="shared" si="65"/>
        <v>766.12653708330413</v>
      </c>
      <c r="H1072">
        <v>50.109647772549799</v>
      </c>
      <c r="AM1072">
        <f t="shared" si="66"/>
        <v>151.04642273254564</v>
      </c>
    </row>
    <row r="1073" spans="1:39">
      <c r="A1073">
        <v>321300</v>
      </c>
      <c r="B1073" s="7">
        <v>769</v>
      </c>
      <c r="C1073">
        <v>1.0359215346425901</v>
      </c>
      <c r="D1073">
        <f t="shared" si="64"/>
        <v>2.0718430692851801</v>
      </c>
      <c r="E1073">
        <v>85.211866984436</v>
      </c>
      <c r="F1073">
        <f t="shared" si="67"/>
        <v>8.6696197402204689E-2</v>
      </c>
      <c r="G1073">
        <f t="shared" si="65"/>
        <v>766.90680285992403</v>
      </c>
      <c r="H1073">
        <v>50.033061832080101</v>
      </c>
      <c r="AM1073">
        <f t="shared" si="66"/>
        <v>151.22098615544863</v>
      </c>
    </row>
    <row r="1074" spans="1:39">
      <c r="A1074">
        <v>321600</v>
      </c>
      <c r="B1074" s="7">
        <v>771</v>
      </c>
      <c r="C1074">
        <v>1.4601457723023601</v>
      </c>
      <c r="D1074">
        <f t="shared" si="64"/>
        <v>2.9202915446047202</v>
      </c>
      <c r="E1074">
        <v>85.339804449944793</v>
      </c>
      <c r="F1074">
        <f t="shared" si="67"/>
        <v>0.12793746550879348</v>
      </c>
      <c r="G1074">
        <f t="shared" si="65"/>
        <v>768.05824004950318</v>
      </c>
      <c r="H1074">
        <v>49.934800028578898</v>
      </c>
      <c r="AM1074">
        <f t="shared" si="66"/>
        <v>151.47866947640995</v>
      </c>
    </row>
    <row r="1075" spans="1:39">
      <c r="A1075">
        <v>321900</v>
      </c>
      <c r="B1075" s="7">
        <v>772</v>
      </c>
      <c r="C1075">
        <v>1.2654185179124899</v>
      </c>
      <c r="D1075">
        <f t="shared" si="64"/>
        <v>2.5308370358249799</v>
      </c>
      <c r="E1075">
        <v>85.494181814407099</v>
      </c>
      <c r="F1075">
        <f t="shared" si="67"/>
        <v>0.15437736446230588</v>
      </c>
      <c r="G1075">
        <f t="shared" si="65"/>
        <v>769.44763632966385</v>
      </c>
      <c r="H1075">
        <v>49.829403161579798</v>
      </c>
      <c r="AM1075">
        <f t="shared" si="66"/>
        <v>151.78973377965147</v>
      </c>
    </row>
    <row r="1076" spans="1:39">
      <c r="A1076">
        <v>322200</v>
      </c>
      <c r="B1076" s="7">
        <v>768</v>
      </c>
      <c r="C1076">
        <v>-0.91881999633651901</v>
      </c>
      <c r="D1076">
        <f t="shared" si="64"/>
        <v>-1.837639992673038</v>
      </c>
      <c r="E1076">
        <v>85.535141057452194</v>
      </c>
      <c r="F1076">
        <f t="shared" si="67"/>
        <v>4.095924304509424E-2</v>
      </c>
      <c r="G1076">
        <f t="shared" si="65"/>
        <v>769.81626951706971</v>
      </c>
      <c r="H1076">
        <v>49.822234195515897</v>
      </c>
      <c r="AM1076">
        <f t="shared" si="66"/>
        <v>151.87228843791166</v>
      </c>
    </row>
    <row r="1077" spans="1:39">
      <c r="A1077">
        <v>322500</v>
      </c>
      <c r="B1077" s="7">
        <v>770</v>
      </c>
      <c r="C1077">
        <v>0.130162426499707</v>
      </c>
      <c r="D1077">
        <f t="shared" si="64"/>
        <v>0.26032485299941399</v>
      </c>
      <c r="E1077">
        <v>85.524232394378203</v>
      </c>
      <c r="F1077">
        <f t="shared" si="67"/>
        <v>1.0908663073990965E-2</v>
      </c>
      <c r="G1077">
        <f t="shared" si="65"/>
        <v>769.71809154940388</v>
      </c>
      <c r="H1077">
        <v>49.849865586593999</v>
      </c>
      <c r="AM1077">
        <f t="shared" si="66"/>
        <v>151.85030072153936</v>
      </c>
    </row>
    <row r="1078" spans="1:39">
      <c r="A1078">
        <v>322800</v>
      </c>
      <c r="B1078" s="7">
        <v>773</v>
      </c>
      <c r="C1078">
        <v>1.1958738674171701</v>
      </c>
      <c r="D1078">
        <f t="shared" si="64"/>
        <v>2.3917477348343401</v>
      </c>
      <c r="E1078">
        <v>85.6207304318783</v>
      </c>
      <c r="F1078">
        <f t="shared" si="67"/>
        <v>9.6498037500097666E-2</v>
      </c>
      <c r="G1078">
        <f t="shared" si="65"/>
        <v>770.58657388690472</v>
      </c>
      <c r="H1078">
        <v>49.795236814402102</v>
      </c>
      <c r="AM1078">
        <f t="shared" si="66"/>
        <v>152.04482822241016</v>
      </c>
    </row>
    <row r="1079" spans="1:39">
      <c r="A1079">
        <v>323100</v>
      </c>
      <c r="B1079" s="7">
        <v>768</v>
      </c>
      <c r="C1079">
        <v>-1.38211880563977</v>
      </c>
      <c r="D1079">
        <f t="shared" si="64"/>
        <v>-2.7642376112795399</v>
      </c>
      <c r="E1079">
        <v>85.638093362133603</v>
      </c>
      <c r="F1079">
        <f t="shared" si="67"/>
        <v>1.7362930255302444E-2</v>
      </c>
      <c r="G1079">
        <f t="shared" si="65"/>
        <v>770.74284025920247</v>
      </c>
      <c r="H1079">
        <v>49.8098984925523</v>
      </c>
      <c r="AM1079">
        <f t="shared" si="66"/>
        <v>152.07983541456665</v>
      </c>
    </row>
    <row r="1080" spans="1:39">
      <c r="A1080">
        <v>323400</v>
      </c>
      <c r="B1080" s="7">
        <v>765</v>
      </c>
      <c r="C1080">
        <v>-2.1671988496599002</v>
      </c>
      <c r="D1080">
        <f t="shared" si="64"/>
        <v>-4.3343976993198003</v>
      </c>
      <c r="E1080">
        <v>85.479224635169899</v>
      </c>
      <c r="F1080">
        <f t="shared" si="67"/>
        <v>0.15886872696370347</v>
      </c>
      <c r="G1080">
        <f t="shared" si="65"/>
        <v>769.31302171652908</v>
      </c>
      <c r="H1080">
        <v>49.950077655143502</v>
      </c>
      <c r="AM1080">
        <f t="shared" si="66"/>
        <v>151.75958955464432</v>
      </c>
    </row>
    <row r="1081" spans="1:39">
      <c r="A1081">
        <v>323700</v>
      </c>
      <c r="B1081" s="7">
        <v>767</v>
      </c>
      <c r="C1081">
        <v>-0.56755093685939795</v>
      </c>
      <c r="D1081">
        <f t="shared" si="64"/>
        <v>-1.1351018737187959</v>
      </c>
      <c r="E1081">
        <v>85.345958455143901</v>
      </c>
      <c r="F1081">
        <f t="shared" si="67"/>
        <v>0.13326618002599844</v>
      </c>
      <c r="G1081">
        <f t="shared" si="65"/>
        <v>768.11362609629509</v>
      </c>
      <c r="H1081">
        <v>50.051720834604502</v>
      </c>
      <c r="AM1081">
        <f t="shared" si="66"/>
        <v>151.49106688665648</v>
      </c>
    </row>
    <row r="1082" spans="1:39">
      <c r="A1082">
        <v>324000</v>
      </c>
      <c r="B1082" s="7">
        <v>766</v>
      </c>
      <c r="C1082">
        <v>-0.72120203199547195</v>
      </c>
      <c r="D1082">
        <f t="shared" si="64"/>
        <v>-1.4424040639909439</v>
      </c>
      <c r="E1082">
        <v>85.269009547718795</v>
      </c>
      <c r="F1082">
        <f t="shared" si="67"/>
        <v>7.6948907425105517E-2</v>
      </c>
      <c r="G1082">
        <f t="shared" si="65"/>
        <v>767.4210859294692</v>
      </c>
      <c r="H1082">
        <v>50.102237892351503</v>
      </c>
      <c r="AM1082">
        <f t="shared" si="66"/>
        <v>151.33606715870997</v>
      </c>
    </row>
    <row r="1083" spans="1:39">
      <c r="A1083">
        <v>324300</v>
      </c>
      <c r="B1083" s="7">
        <v>768</v>
      </c>
      <c r="C1083">
        <v>0.414598784247528</v>
      </c>
      <c r="D1083">
        <f t="shared" si="64"/>
        <v>0.82919756849505599</v>
      </c>
      <c r="E1083">
        <v>85.238821605820704</v>
      </c>
      <c r="F1083">
        <f t="shared" si="67"/>
        <v>3.0187941898091708E-2</v>
      </c>
      <c r="G1083">
        <f t="shared" si="65"/>
        <v>767.14939445238633</v>
      </c>
      <c r="H1083">
        <v>50.110867318904198</v>
      </c>
      <c r="AM1083">
        <f t="shared" si="66"/>
        <v>151.27526844019852</v>
      </c>
    </row>
    <row r="1084" spans="1:39">
      <c r="A1084">
        <v>324600</v>
      </c>
      <c r="B1084" s="7">
        <v>770</v>
      </c>
      <c r="C1084">
        <v>1.1214420857152301</v>
      </c>
      <c r="D1084">
        <f t="shared" si="64"/>
        <v>2.2428841714304601</v>
      </c>
      <c r="E1084">
        <v>85.303963251392801</v>
      </c>
      <c r="F1084">
        <f t="shared" si="67"/>
        <v>6.5141645572097673E-2</v>
      </c>
      <c r="G1084">
        <f t="shared" si="65"/>
        <v>767.73566926253523</v>
      </c>
      <c r="H1084">
        <v>50.049109169087998</v>
      </c>
      <c r="AM1084">
        <f t="shared" si="66"/>
        <v>151.40647081243975</v>
      </c>
    </row>
    <row r="1085" spans="1:39">
      <c r="A1085">
        <v>324900</v>
      </c>
      <c r="B1085" s="7">
        <v>769</v>
      </c>
      <c r="C1085">
        <v>0.32095503176883899</v>
      </c>
      <c r="D1085">
        <f t="shared" si="64"/>
        <v>0.64191006353767799</v>
      </c>
      <c r="E1085">
        <v>85.370745781311001</v>
      </c>
      <c r="F1085">
        <f t="shared" si="67"/>
        <v>6.6782529918199884E-2</v>
      </c>
      <c r="G1085">
        <f t="shared" si="65"/>
        <v>768.33671203179904</v>
      </c>
      <c r="H1085">
        <v>49.995354175970498</v>
      </c>
      <c r="AM1085">
        <f t="shared" si="66"/>
        <v>151.54100386989251</v>
      </c>
    </row>
    <row r="1086" spans="1:39">
      <c r="A1086">
        <v>325200</v>
      </c>
      <c r="B1086" s="7">
        <v>769</v>
      </c>
      <c r="C1086">
        <v>0.19561767412339801</v>
      </c>
      <c r="D1086">
        <f t="shared" si="64"/>
        <v>0.39123534824679601</v>
      </c>
      <c r="E1086">
        <v>85.3985925252518</v>
      </c>
      <c r="F1086">
        <f t="shared" si="67"/>
        <v>2.7846743940799001E-2</v>
      </c>
      <c r="G1086">
        <f t="shared" si="65"/>
        <v>768.58733272726624</v>
      </c>
      <c r="H1086">
        <v>49.9756429558919</v>
      </c>
      <c r="AM1086">
        <f t="shared" si="66"/>
        <v>151.59710869635575</v>
      </c>
    </row>
    <row r="1087" spans="1:39">
      <c r="A1087">
        <v>325500</v>
      </c>
      <c r="B1087" s="7">
        <v>771</v>
      </c>
      <c r="C1087">
        <v>0.90802571341985905</v>
      </c>
      <c r="D1087">
        <f t="shared" si="64"/>
        <v>1.8160514268397181</v>
      </c>
      <c r="E1087">
        <v>85.462489420351901</v>
      </c>
      <c r="F1087">
        <f t="shared" si="67"/>
        <v>6.3896895100100437E-2</v>
      </c>
      <c r="G1087">
        <f t="shared" si="65"/>
        <v>769.16240478316706</v>
      </c>
      <c r="H1087">
        <v>49.930685869078701</v>
      </c>
      <c r="AM1087">
        <f t="shared" si="66"/>
        <v>151.72586348416056</v>
      </c>
    </row>
    <row r="1088" spans="1:39">
      <c r="A1088">
        <v>325800</v>
      </c>
      <c r="B1088" s="7">
        <v>770</v>
      </c>
      <c r="C1088">
        <v>0.12078612399287</v>
      </c>
      <c r="D1088">
        <f t="shared" si="64"/>
        <v>0.24157224798574001</v>
      </c>
      <c r="E1088">
        <v>85.526328242757501</v>
      </c>
      <c r="F1088">
        <f t="shared" si="67"/>
        <v>6.3838822405600126E-2</v>
      </c>
      <c r="G1088">
        <f t="shared" si="65"/>
        <v>769.73695418481748</v>
      </c>
      <c r="H1088">
        <v>49.892966910332397</v>
      </c>
      <c r="AM1088">
        <f t="shared" si="66"/>
        <v>151.85452510083934</v>
      </c>
    </row>
    <row r="1089" spans="1:39">
      <c r="A1089">
        <v>326100</v>
      </c>
      <c r="B1089" s="7">
        <v>766</v>
      </c>
      <c r="C1089">
        <v>-1.5899440911773799</v>
      </c>
      <c r="D1089">
        <f t="shared" si="64"/>
        <v>-3.1798881823547598</v>
      </c>
      <c r="E1089">
        <v>85.462062389891202</v>
      </c>
      <c r="F1089">
        <f t="shared" si="67"/>
        <v>6.4265852866299156E-2</v>
      </c>
      <c r="G1089">
        <f t="shared" si="65"/>
        <v>769.15856150902084</v>
      </c>
      <c r="H1089">
        <v>49.954996604899499</v>
      </c>
      <c r="AM1089">
        <f t="shared" si="66"/>
        <v>151.72500292151534</v>
      </c>
    </row>
    <row r="1090" spans="1:39">
      <c r="A1090">
        <v>326400</v>
      </c>
      <c r="B1090" s="7">
        <v>773</v>
      </c>
      <c r="C1090">
        <v>1.79514825979687</v>
      </c>
      <c r="D1090">
        <f t="shared" si="64"/>
        <v>3.59029651959374</v>
      </c>
      <c r="E1090">
        <v>85.487551203499095</v>
      </c>
      <c r="F1090">
        <f t="shared" si="67"/>
        <v>2.5488813607893235E-2</v>
      </c>
      <c r="G1090">
        <f t="shared" si="65"/>
        <v>769.38796083149191</v>
      </c>
      <c r="H1090">
        <v>49.937234271809501</v>
      </c>
      <c r="AM1090">
        <f t="shared" si="66"/>
        <v>151.7763704951056</v>
      </c>
    </row>
    <row r="1091" spans="1:39">
      <c r="A1091">
        <v>326700</v>
      </c>
      <c r="B1091" s="7">
        <v>771</v>
      </c>
      <c r="C1091">
        <v>0.27279453854721802</v>
      </c>
      <c r="D1091">
        <f t="shared" ref="D1091:D1154" si="68">$K$3*C1091</f>
        <v>0.54558907709443605</v>
      </c>
      <c r="E1091">
        <v>85.603658596949501</v>
      </c>
      <c r="F1091">
        <f t="shared" si="67"/>
        <v>0.11610739345040599</v>
      </c>
      <c r="G1091">
        <f t="shared" ref="G1091:G1154" si="69">$J$3*E1091</f>
        <v>770.43292737254546</v>
      </c>
      <c r="H1091">
        <v>49.8612254517084</v>
      </c>
      <c r="AM1091">
        <f t="shared" ref="AM1091:AM1154" si="70">$AF$26*E1091^2+$AG$26*E1091+$AH$26</f>
        <v>152.01040965672402</v>
      </c>
    </row>
    <row r="1092" spans="1:39">
      <c r="A1092">
        <v>327000</v>
      </c>
      <c r="B1092" s="7">
        <v>774</v>
      </c>
      <c r="C1092">
        <v>1.2906416435652599</v>
      </c>
      <c r="D1092">
        <f t="shared" si="68"/>
        <v>2.5812832871305198</v>
      </c>
      <c r="E1092">
        <v>85.710775997202106</v>
      </c>
      <c r="F1092">
        <f t="shared" ref="F1092:F1155" si="71">ABS(E1092-E1091)</f>
        <v>0.10711740025260497</v>
      </c>
      <c r="G1092">
        <f t="shared" si="69"/>
        <v>771.39698397481891</v>
      </c>
      <c r="H1092">
        <v>49.797520499283799</v>
      </c>
      <c r="AM1092">
        <f t="shared" si="70"/>
        <v>152.22639750179121</v>
      </c>
    </row>
    <row r="1093" spans="1:39">
      <c r="A1093">
        <v>327300</v>
      </c>
      <c r="B1093" s="7">
        <v>772</v>
      </c>
      <c r="C1093">
        <v>-0.119694354724107</v>
      </c>
      <c r="D1093">
        <f t="shared" si="68"/>
        <v>-0.239388709448214</v>
      </c>
      <c r="E1093">
        <v>85.801975898371694</v>
      </c>
      <c r="F1093">
        <f t="shared" si="71"/>
        <v>9.1199901169588315E-2</v>
      </c>
      <c r="G1093">
        <f t="shared" si="69"/>
        <v>772.21778308534522</v>
      </c>
      <c r="H1093">
        <v>49.756065372365804</v>
      </c>
      <c r="AM1093">
        <f t="shared" si="70"/>
        <v>152.41034274233056</v>
      </c>
    </row>
    <row r="1094" spans="1:39">
      <c r="A1094">
        <v>327600</v>
      </c>
      <c r="B1094" s="7">
        <v>768</v>
      </c>
      <c r="C1094">
        <v>-1.8183896724862501</v>
      </c>
      <c r="D1094">
        <f t="shared" si="68"/>
        <v>-3.6367793449725001</v>
      </c>
      <c r="E1094">
        <v>85.735031745941598</v>
      </c>
      <c r="F1094">
        <f t="shared" si="71"/>
        <v>6.6944152430096437E-2</v>
      </c>
      <c r="G1094">
        <f t="shared" si="69"/>
        <v>771.61528571347435</v>
      </c>
      <c r="H1094">
        <v>49.836274417302597</v>
      </c>
      <c r="AM1094">
        <f t="shared" si="70"/>
        <v>152.27531527907948</v>
      </c>
    </row>
    <row r="1095" spans="1:39">
      <c r="A1095">
        <v>327900</v>
      </c>
      <c r="B1095" s="7">
        <v>767</v>
      </c>
      <c r="C1095">
        <v>-1.6206683041758101</v>
      </c>
      <c r="D1095">
        <f t="shared" si="68"/>
        <v>-3.2413366083516202</v>
      </c>
      <c r="E1095">
        <v>85.579980757724698</v>
      </c>
      <c r="F1095">
        <f t="shared" si="71"/>
        <v>0.15505098821689955</v>
      </c>
      <c r="G1095">
        <f t="shared" si="69"/>
        <v>770.21982681952227</v>
      </c>
      <c r="H1095">
        <v>49.9693332279953</v>
      </c>
      <c r="AM1095">
        <f t="shared" si="70"/>
        <v>151.96267553230095</v>
      </c>
    </row>
    <row r="1096" spans="1:39">
      <c r="A1096">
        <v>328200</v>
      </c>
      <c r="B1096" s="7">
        <v>769</v>
      </c>
      <c r="C1096">
        <v>-0.218669233278137</v>
      </c>
      <c r="D1096">
        <f t="shared" si="68"/>
        <v>-0.43733846655627401</v>
      </c>
      <c r="E1096">
        <v>85.490641708810401</v>
      </c>
      <c r="F1096">
        <f t="shared" si="71"/>
        <v>8.9339048914297337E-2</v>
      </c>
      <c r="G1096">
        <f t="shared" si="69"/>
        <v>769.41577537929356</v>
      </c>
      <c r="H1096">
        <v>50.036758370164499</v>
      </c>
      <c r="AM1096">
        <f t="shared" si="70"/>
        <v>151.78259904482542</v>
      </c>
    </row>
    <row r="1097" spans="1:39">
      <c r="A1097">
        <v>328500</v>
      </c>
      <c r="B1097" s="7">
        <v>768</v>
      </c>
      <c r="C1097">
        <v>-0.51445949614126296</v>
      </c>
      <c r="D1097">
        <f t="shared" si="68"/>
        <v>-1.0289189922825259</v>
      </c>
      <c r="E1097">
        <v>85.445277108069504</v>
      </c>
      <c r="F1097">
        <f t="shared" si="71"/>
        <v>4.5364600740896321E-2</v>
      </c>
      <c r="G1097">
        <f t="shared" si="69"/>
        <v>769.00749397262553</v>
      </c>
      <c r="H1097">
        <v>50.066096107318401</v>
      </c>
      <c r="AM1097">
        <f t="shared" si="70"/>
        <v>151.69117763960531</v>
      </c>
    </row>
    <row r="1098" spans="1:39">
      <c r="A1098">
        <v>328800</v>
      </c>
      <c r="B1098" s="7">
        <v>768</v>
      </c>
      <c r="C1098">
        <v>-0.27983612638173899</v>
      </c>
      <c r="D1098">
        <f t="shared" si="68"/>
        <v>-0.55967225276347798</v>
      </c>
      <c r="E1098">
        <v>85.393138066818906</v>
      </c>
      <c r="F1098">
        <f t="shared" si="71"/>
        <v>5.2139041250597984E-2</v>
      </c>
      <c r="G1098">
        <f t="shared" si="69"/>
        <v>768.53824260137014</v>
      </c>
      <c r="H1098">
        <v>50.0962874458165</v>
      </c>
      <c r="AM1098">
        <f t="shared" si="70"/>
        <v>151.58611885168867</v>
      </c>
    </row>
    <row r="1099" spans="1:39">
      <c r="A1099">
        <v>329100</v>
      </c>
      <c r="B1099" s="7">
        <v>766</v>
      </c>
      <c r="C1099">
        <v>-0.91838342101969705</v>
      </c>
      <c r="D1099">
        <f t="shared" si="68"/>
        <v>-1.8367668420393941</v>
      </c>
      <c r="E1099">
        <v>85.312828718765303</v>
      </c>
      <c r="F1099">
        <f t="shared" si="71"/>
        <v>8.0309348053603458E-2</v>
      </c>
      <c r="G1099">
        <f t="shared" si="69"/>
        <v>767.81545846888775</v>
      </c>
      <c r="H1099">
        <v>50.144693585427099</v>
      </c>
      <c r="AM1099">
        <f t="shared" si="70"/>
        <v>151.42432874851366</v>
      </c>
    </row>
    <row r="1100" spans="1:39">
      <c r="A1100">
        <v>329400</v>
      </c>
      <c r="B1100" s="7">
        <v>767</v>
      </c>
      <c r="C1100">
        <v>-8.3249593419905205E-2</v>
      </c>
      <c r="D1100">
        <f t="shared" si="68"/>
        <v>-0.16649918683981041</v>
      </c>
      <c r="E1100">
        <v>85.238347408752006</v>
      </c>
      <c r="F1100">
        <f t="shared" si="71"/>
        <v>7.4481310013297275E-2</v>
      </c>
      <c r="G1100">
        <f t="shared" si="69"/>
        <v>767.14512667876807</v>
      </c>
      <c r="H1100">
        <v>50.181205533027097</v>
      </c>
      <c r="AM1100">
        <f t="shared" si="70"/>
        <v>151.27431344662673</v>
      </c>
    </row>
    <row r="1101" spans="1:39">
      <c r="A1101">
        <v>329700</v>
      </c>
      <c r="B1101" s="7">
        <v>770</v>
      </c>
      <c r="C1101">
        <v>1.25503571971571</v>
      </c>
      <c r="D1101">
        <f t="shared" si="68"/>
        <v>2.5100714394314201</v>
      </c>
      <c r="E1101">
        <v>85.274273625597004</v>
      </c>
      <c r="F1101">
        <f t="shared" si="71"/>
        <v>3.5926216844998748E-2</v>
      </c>
      <c r="G1101">
        <f t="shared" si="69"/>
        <v>767.4684626303731</v>
      </c>
      <c r="H1101">
        <v>50.131780607407201</v>
      </c>
      <c r="AM1101">
        <f t="shared" si="70"/>
        <v>151.34666959282023</v>
      </c>
    </row>
    <row r="1102" spans="1:39">
      <c r="A1102">
        <v>330000</v>
      </c>
      <c r="B1102" s="7">
        <v>772</v>
      </c>
      <c r="C1102">
        <v>1.65298458734607</v>
      </c>
      <c r="D1102">
        <f t="shared" si="68"/>
        <v>3.30596917469214</v>
      </c>
      <c r="E1102">
        <v>85.408057815412207</v>
      </c>
      <c r="F1102">
        <f t="shared" si="71"/>
        <v>0.13378418981520213</v>
      </c>
      <c r="G1102">
        <f t="shared" si="69"/>
        <v>768.67252033870989</v>
      </c>
      <c r="H1102">
        <v>50.0175724727819</v>
      </c>
      <c r="AM1102">
        <f t="shared" si="70"/>
        <v>151.61618012618368</v>
      </c>
    </row>
    <row r="1103" spans="1:39">
      <c r="A1103">
        <v>330300</v>
      </c>
      <c r="B1103" s="7">
        <v>771</v>
      </c>
      <c r="C1103">
        <v>0.63148088618710396</v>
      </c>
      <c r="D1103">
        <f t="shared" si="68"/>
        <v>1.2629617723742079</v>
      </c>
      <c r="E1103">
        <v>85.523951845547899</v>
      </c>
      <c r="F1103">
        <f t="shared" si="71"/>
        <v>0.11589403013569211</v>
      </c>
      <c r="G1103">
        <f t="shared" si="69"/>
        <v>769.7155666099311</v>
      </c>
      <c r="H1103">
        <v>49.931717531728602</v>
      </c>
      <c r="AM1103">
        <f t="shared" si="70"/>
        <v>151.84973525096586</v>
      </c>
    </row>
    <row r="1104" spans="1:39">
      <c r="A1104">
        <v>330600</v>
      </c>
      <c r="B1104" s="7">
        <v>769</v>
      </c>
      <c r="C1104">
        <v>-0.45040450333057003</v>
      </c>
      <c r="D1104">
        <f t="shared" si="68"/>
        <v>-0.90080900666114005</v>
      </c>
      <c r="E1104">
        <v>85.542151289940307</v>
      </c>
      <c r="F1104">
        <f t="shared" si="71"/>
        <v>1.8199444392408282E-2</v>
      </c>
      <c r="G1104">
        <f t="shared" si="69"/>
        <v>769.87936160946276</v>
      </c>
      <c r="H1104">
        <v>49.927807120818002</v>
      </c>
      <c r="AM1104">
        <f t="shared" si="70"/>
        <v>151.88641876809214</v>
      </c>
    </row>
    <row r="1105" spans="1:39">
      <c r="A1105">
        <v>330900</v>
      </c>
      <c r="B1105" s="7">
        <v>769</v>
      </c>
      <c r="C1105">
        <v>-0.32037579129916199</v>
      </c>
      <c r="D1105">
        <f t="shared" si="68"/>
        <v>-0.64075158259832399</v>
      </c>
      <c r="E1105">
        <v>85.513249800099899</v>
      </c>
      <c r="F1105">
        <f t="shared" si="71"/>
        <v>2.8901489840407635E-2</v>
      </c>
      <c r="G1105">
        <f t="shared" si="69"/>
        <v>769.61924820089905</v>
      </c>
      <c r="H1105">
        <v>49.957391706698097</v>
      </c>
      <c r="AM1105">
        <f t="shared" si="70"/>
        <v>151.82816469108568</v>
      </c>
    </row>
    <row r="1106" spans="1:39">
      <c r="A1106">
        <v>331200</v>
      </c>
      <c r="B1106" s="7">
        <v>772</v>
      </c>
      <c r="C1106">
        <v>0.97925511637697604</v>
      </c>
      <c r="D1106">
        <f t="shared" si="68"/>
        <v>1.9585102327539521</v>
      </c>
      <c r="E1106">
        <v>85.557761161859901</v>
      </c>
      <c r="F1106">
        <f t="shared" si="71"/>
        <v>4.4511361760001478E-2</v>
      </c>
      <c r="G1106">
        <f t="shared" si="69"/>
        <v>770.01985045673905</v>
      </c>
      <c r="H1106">
        <v>49.9280262086126</v>
      </c>
      <c r="AM1106">
        <f t="shared" si="70"/>
        <v>151.91788418434095</v>
      </c>
    </row>
    <row r="1107" spans="1:39">
      <c r="A1107">
        <v>331500</v>
      </c>
      <c r="B1107" s="7">
        <v>772</v>
      </c>
      <c r="C1107">
        <v>0.564224542993639</v>
      </c>
      <c r="D1107">
        <f t="shared" si="68"/>
        <v>1.128449085987278</v>
      </c>
      <c r="E1107">
        <v>85.649996137019599</v>
      </c>
      <c r="F1107">
        <f t="shared" si="71"/>
        <v>9.2234975159698251E-2</v>
      </c>
      <c r="G1107">
        <f t="shared" si="69"/>
        <v>770.84996523317636</v>
      </c>
      <c r="H1107">
        <v>49.869221378534803</v>
      </c>
      <c r="AM1107">
        <f t="shared" si="70"/>
        <v>152.10383484378218</v>
      </c>
    </row>
    <row r="1108" spans="1:39">
      <c r="A1108">
        <v>331800</v>
      </c>
      <c r="B1108" s="7">
        <v>774</v>
      </c>
      <c r="C1108">
        <v>1.0750559281432099</v>
      </c>
      <c r="D1108">
        <f t="shared" si="68"/>
        <v>2.1501118562864199</v>
      </c>
      <c r="E1108">
        <v>85.758684685892305</v>
      </c>
      <c r="F1108">
        <f t="shared" si="71"/>
        <v>0.10868854887270629</v>
      </c>
      <c r="G1108">
        <f t="shared" si="69"/>
        <v>771.82816217303071</v>
      </c>
      <c r="H1108">
        <v>49.804027584599503</v>
      </c>
      <c r="AM1108">
        <f t="shared" si="70"/>
        <v>152.32302065580811</v>
      </c>
    </row>
    <row r="1109" spans="1:39">
      <c r="A1109">
        <v>332100</v>
      </c>
      <c r="B1109" s="7">
        <v>775</v>
      </c>
      <c r="C1109">
        <v>0.95321508205427097</v>
      </c>
      <c r="D1109">
        <f t="shared" si="68"/>
        <v>1.9064301641085419</v>
      </c>
      <c r="E1109">
        <v>85.896866290494103</v>
      </c>
      <c r="F1109">
        <f t="shared" si="71"/>
        <v>0.1381816046017974</v>
      </c>
      <c r="G1109">
        <f t="shared" si="69"/>
        <v>773.07179661444695</v>
      </c>
      <c r="H1109">
        <v>49.725530881703399</v>
      </c>
      <c r="AM1109">
        <f t="shared" si="70"/>
        <v>152.60178314340266</v>
      </c>
    </row>
    <row r="1110" spans="1:39">
      <c r="A1110">
        <v>332400</v>
      </c>
      <c r="B1110" s="7">
        <v>770</v>
      </c>
      <c r="C1110">
        <v>-1.5726562454042901</v>
      </c>
      <c r="D1110">
        <f t="shared" si="68"/>
        <v>-3.1453124908085801</v>
      </c>
      <c r="E1110">
        <v>85.902639360484997</v>
      </c>
      <c r="F1110">
        <f t="shared" si="71"/>
        <v>5.7730699908944416E-3</v>
      </c>
      <c r="G1110">
        <f t="shared" si="69"/>
        <v>773.12375424436493</v>
      </c>
      <c r="H1110">
        <v>49.756869468008503</v>
      </c>
      <c r="AM1110">
        <f t="shared" si="70"/>
        <v>152.61343195292133</v>
      </c>
    </row>
    <row r="1111" spans="1:39">
      <c r="A1111">
        <v>332700</v>
      </c>
      <c r="B1111" s="7">
        <v>768</v>
      </c>
      <c r="C1111">
        <v>-1.9159843752247301</v>
      </c>
      <c r="D1111">
        <f t="shared" si="68"/>
        <v>-3.8319687504494602</v>
      </c>
      <c r="E1111">
        <v>85.756709771313794</v>
      </c>
      <c r="F1111">
        <f t="shared" si="71"/>
        <v>0.14592958917120313</v>
      </c>
      <c r="G1111">
        <f t="shared" si="69"/>
        <v>771.81038794182416</v>
      </c>
      <c r="H1111">
        <v>49.893417158998197</v>
      </c>
      <c r="AM1111">
        <f t="shared" si="70"/>
        <v>152.31903734525119</v>
      </c>
    </row>
    <row r="1112" spans="1:39">
      <c r="A1112">
        <v>333000</v>
      </c>
      <c r="B1112" s="7">
        <v>771</v>
      </c>
      <c r="C1112">
        <v>-4.4905806795374897E-2</v>
      </c>
      <c r="D1112">
        <f t="shared" si="68"/>
        <v>-8.9811613590749795E-2</v>
      </c>
      <c r="E1112">
        <v>85.674233317042393</v>
      </c>
      <c r="F1112">
        <f t="shared" si="71"/>
        <v>8.2476454271400712E-2</v>
      </c>
      <c r="G1112">
        <f t="shared" si="69"/>
        <v>771.06809985338157</v>
      </c>
      <c r="H1112">
        <v>49.964219541069802</v>
      </c>
      <c r="AM1112">
        <f t="shared" si="70"/>
        <v>152.15270655500538</v>
      </c>
    </row>
    <row r="1113" spans="1:39">
      <c r="A1113">
        <v>333300</v>
      </c>
      <c r="B1113" s="7">
        <v>769</v>
      </c>
      <c r="C1113">
        <v>-0.84979105353290496</v>
      </c>
      <c r="D1113">
        <f t="shared" si="68"/>
        <v>-1.6995821070658099</v>
      </c>
      <c r="E1113">
        <v>85.630897839534299</v>
      </c>
      <c r="F1113">
        <f t="shared" si="71"/>
        <v>4.33354775080943E-2</v>
      </c>
      <c r="G1113">
        <f t="shared" si="69"/>
        <v>770.67808055580872</v>
      </c>
      <c r="H1113">
        <v>50.001299664123799</v>
      </c>
      <c r="AM1113">
        <f t="shared" si="70"/>
        <v>152.06532756632492</v>
      </c>
    </row>
    <row r="1114" spans="1:39">
      <c r="A1114">
        <v>333600</v>
      </c>
      <c r="B1114" s="7">
        <v>769</v>
      </c>
      <c r="C1114">
        <v>-0.52499156092579502</v>
      </c>
      <c r="D1114">
        <f t="shared" si="68"/>
        <v>-1.04998312185159</v>
      </c>
      <c r="E1114">
        <v>85.558716934936299</v>
      </c>
      <c r="F1114">
        <f t="shared" si="71"/>
        <v>7.2180904597999529E-2</v>
      </c>
      <c r="G1114">
        <f t="shared" si="69"/>
        <v>770.02845241442674</v>
      </c>
      <c r="H1114">
        <v>50.053790504680698</v>
      </c>
      <c r="AM1114">
        <f t="shared" si="70"/>
        <v>151.91981081901363</v>
      </c>
    </row>
    <row r="1115" spans="1:39">
      <c r="A1115">
        <v>333900</v>
      </c>
      <c r="B1115" s="7">
        <v>770</v>
      </c>
      <c r="C1115">
        <v>0.10712349844348699</v>
      </c>
      <c r="D1115">
        <f t="shared" si="68"/>
        <v>0.21424699688697399</v>
      </c>
      <c r="E1115">
        <v>85.529356041474202</v>
      </c>
      <c r="F1115">
        <f t="shared" si="71"/>
        <v>2.9360893462097692E-2</v>
      </c>
      <c r="G1115">
        <f t="shared" si="69"/>
        <v>769.76420437326783</v>
      </c>
      <c r="H1115">
        <v>50.068203272063997</v>
      </c>
      <c r="AM1115">
        <f t="shared" si="70"/>
        <v>151.86062795896359</v>
      </c>
    </row>
    <row r="1116" spans="1:39">
      <c r="A1116">
        <v>334200</v>
      </c>
      <c r="B1116" s="7">
        <v>770</v>
      </c>
      <c r="C1116">
        <v>0.10573181103052399</v>
      </c>
      <c r="D1116">
        <f t="shared" si="68"/>
        <v>0.21146362206104799</v>
      </c>
      <c r="E1116">
        <v>85.529669387833806</v>
      </c>
      <c r="F1116">
        <f t="shared" si="71"/>
        <v>3.1334635960433843E-4</v>
      </c>
      <c r="G1116">
        <f t="shared" si="69"/>
        <v>769.76702449050424</v>
      </c>
      <c r="H1116">
        <v>50.059931492804601</v>
      </c>
      <c r="AM1116">
        <f t="shared" si="70"/>
        <v>151.86125954574518</v>
      </c>
    </row>
    <row r="1117" spans="1:39">
      <c r="A1117">
        <v>334500</v>
      </c>
      <c r="B1117" s="7">
        <v>770</v>
      </c>
      <c r="C1117">
        <v>0.10003008213897401</v>
      </c>
      <c r="D1117">
        <f t="shared" si="68"/>
        <v>0.20006016427794801</v>
      </c>
      <c r="E1117">
        <v>85.5309363536294</v>
      </c>
      <c r="F1117">
        <f t="shared" si="71"/>
        <v>1.2669657955939329E-3</v>
      </c>
      <c r="G1117">
        <f t="shared" si="69"/>
        <v>769.77842718266459</v>
      </c>
      <c r="H1117">
        <v>50.051951032814401</v>
      </c>
      <c r="AM1117">
        <f t="shared" si="70"/>
        <v>151.86381327154876</v>
      </c>
    </row>
    <row r="1118" spans="1:39">
      <c r="A1118">
        <v>334800</v>
      </c>
      <c r="B1118" s="7">
        <v>769</v>
      </c>
      <c r="C1118">
        <v>-0.30878065970963697</v>
      </c>
      <c r="D1118">
        <f t="shared" si="68"/>
        <v>-0.61756131941927395</v>
      </c>
      <c r="E1118">
        <v>85.5106774854289</v>
      </c>
      <c r="F1118">
        <f t="shared" si="71"/>
        <v>2.0258868200500046E-2</v>
      </c>
      <c r="G1118">
        <f t="shared" si="69"/>
        <v>769.59609736886011</v>
      </c>
      <c r="H1118">
        <v>50.061243870408198</v>
      </c>
      <c r="AM1118">
        <f t="shared" si="70"/>
        <v>151.82298014956811</v>
      </c>
    </row>
    <row r="1119" spans="1:39">
      <c r="A1119">
        <v>335100</v>
      </c>
      <c r="B1119" s="7">
        <v>772</v>
      </c>
      <c r="C1119">
        <v>1.0463979607631599</v>
      </c>
      <c r="D1119">
        <f t="shared" si="68"/>
        <v>2.0927959215263199</v>
      </c>
      <c r="E1119">
        <v>85.542841667380301</v>
      </c>
      <c r="F1119">
        <f t="shared" si="71"/>
        <v>3.216418195140136E-2</v>
      </c>
      <c r="G1119">
        <f t="shared" si="69"/>
        <v>769.88557500642275</v>
      </c>
      <c r="H1119">
        <v>50.028660231887301</v>
      </c>
      <c r="AM1119">
        <f t="shared" si="70"/>
        <v>151.88781035819764</v>
      </c>
    </row>
    <row r="1120" spans="1:39">
      <c r="A1120">
        <v>335400</v>
      </c>
      <c r="B1120" s="7">
        <v>768</v>
      </c>
      <c r="C1120">
        <v>-0.93892236398329598</v>
      </c>
      <c r="D1120">
        <f t="shared" si="68"/>
        <v>-1.877844727966592</v>
      </c>
      <c r="E1120">
        <v>85.539608098914201</v>
      </c>
      <c r="F1120">
        <f t="shared" si="71"/>
        <v>3.2335684661006781E-3</v>
      </c>
      <c r="G1120">
        <f t="shared" si="69"/>
        <v>769.85647289022779</v>
      </c>
      <c r="H1120">
        <v>50.030202228935302</v>
      </c>
      <c r="AM1120">
        <f t="shared" si="70"/>
        <v>151.88129249562147</v>
      </c>
    </row>
    <row r="1121" spans="1:39">
      <c r="A1121">
        <v>335700</v>
      </c>
      <c r="B1121" s="7">
        <v>768</v>
      </c>
      <c r="C1121">
        <v>-0.56333949933006999</v>
      </c>
      <c r="D1121">
        <f t="shared" si="68"/>
        <v>-1.12667899866014</v>
      </c>
      <c r="E1121">
        <v>85.456134571091994</v>
      </c>
      <c r="F1121">
        <f t="shared" si="71"/>
        <v>8.3473527822206961E-2</v>
      </c>
      <c r="G1121">
        <f t="shared" si="69"/>
        <v>769.10521113982793</v>
      </c>
      <c r="H1121">
        <v>50.087504883931501</v>
      </c>
      <c r="AM1121">
        <f t="shared" si="70"/>
        <v>151.71305714047364</v>
      </c>
    </row>
    <row r="1122" spans="1:39">
      <c r="A1122">
        <v>336000</v>
      </c>
      <c r="B1122" s="7">
        <v>765</v>
      </c>
      <c r="C1122">
        <v>-1.49942651200898</v>
      </c>
      <c r="D1122">
        <f t="shared" si="68"/>
        <v>-2.9988530240179601</v>
      </c>
      <c r="E1122">
        <v>85.330841153077898</v>
      </c>
      <c r="F1122">
        <f t="shared" si="71"/>
        <v>0.12529341801409544</v>
      </c>
      <c r="G1122">
        <f t="shared" si="69"/>
        <v>767.97757037770111</v>
      </c>
      <c r="H1122">
        <v>50.170357751771398</v>
      </c>
      <c r="AM1122">
        <f t="shared" si="70"/>
        <v>151.46061306823668</v>
      </c>
    </row>
    <row r="1123" spans="1:39">
      <c r="A1123">
        <v>336300</v>
      </c>
      <c r="B1123" s="7">
        <v>766</v>
      </c>
      <c r="C1123">
        <v>-0.427458086880318</v>
      </c>
      <c r="D1123">
        <f t="shared" si="68"/>
        <v>-0.854916173760636</v>
      </c>
      <c r="E1123">
        <v>85.203729608110805</v>
      </c>
      <c r="F1123">
        <f t="shared" si="71"/>
        <v>0.12711154496709298</v>
      </c>
      <c r="G1123">
        <f t="shared" si="69"/>
        <v>766.83356647299729</v>
      </c>
      <c r="H1123">
        <v>50.242136041067603</v>
      </c>
      <c r="AM1123">
        <f t="shared" si="70"/>
        <v>151.20459961962771</v>
      </c>
    </row>
    <row r="1124" spans="1:39">
      <c r="A1124">
        <v>336600</v>
      </c>
      <c r="B1124" s="7">
        <v>770</v>
      </c>
      <c r="C1124">
        <v>1.47813785403765</v>
      </c>
      <c r="D1124">
        <f t="shared" si="68"/>
        <v>2.9562757080752999</v>
      </c>
      <c r="E1124">
        <v>85.224694953415295</v>
      </c>
      <c r="F1124">
        <f t="shared" si="71"/>
        <v>2.0965345304489347E-2</v>
      </c>
      <c r="G1124">
        <f t="shared" si="69"/>
        <v>767.02225458073769</v>
      </c>
      <c r="H1124">
        <v>50.195772324467598</v>
      </c>
      <c r="AM1124">
        <f t="shared" si="70"/>
        <v>151.24681909778522</v>
      </c>
    </row>
    <row r="1125" spans="1:39">
      <c r="A1125">
        <v>336900</v>
      </c>
      <c r="B1125" s="7">
        <v>768</v>
      </c>
      <c r="C1125">
        <v>0.22570555330970901</v>
      </c>
      <c r="D1125">
        <f t="shared" si="68"/>
        <v>0.45141110661941802</v>
      </c>
      <c r="E1125">
        <v>85.280811538382096</v>
      </c>
      <c r="F1125">
        <f t="shared" si="71"/>
        <v>5.6116584966801497E-2</v>
      </c>
      <c r="G1125">
        <f t="shared" si="69"/>
        <v>767.52730384543884</v>
      </c>
      <c r="H1125">
        <v>50.1331571570691</v>
      </c>
      <c r="AM1125">
        <f t="shared" si="70"/>
        <v>151.35983789674481</v>
      </c>
    </row>
    <row r="1126" spans="1:39">
      <c r="A1126">
        <v>337200</v>
      </c>
      <c r="B1126" s="7">
        <v>766</v>
      </c>
      <c r="C1126">
        <v>-0.58461123719608599</v>
      </c>
      <c r="D1126">
        <f t="shared" si="68"/>
        <v>-1.169222474392172</v>
      </c>
      <c r="E1126">
        <v>85.238662391170195</v>
      </c>
      <c r="F1126">
        <f t="shared" si="71"/>
        <v>4.214914721190155E-2</v>
      </c>
      <c r="G1126">
        <f t="shared" si="69"/>
        <v>767.14796152053179</v>
      </c>
      <c r="H1126">
        <v>50.149454210331399</v>
      </c>
      <c r="AM1126">
        <f t="shared" si="70"/>
        <v>151.27494779494921</v>
      </c>
    </row>
    <row r="1127" spans="1:39">
      <c r="A1127">
        <v>337500</v>
      </c>
      <c r="B1127" s="7">
        <v>767</v>
      </c>
      <c r="C1127">
        <v>0.12580090930514601</v>
      </c>
      <c r="D1127">
        <f t="shared" si="68"/>
        <v>0.25160181861029202</v>
      </c>
      <c r="E1127">
        <v>85.191895113622806</v>
      </c>
      <c r="F1127">
        <f t="shared" si="71"/>
        <v>4.676727754738863E-2</v>
      </c>
      <c r="G1127">
        <f t="shared" si="69"/>
        <v>766.72705602260521</v>
      </c>
      <c r="H1127">
        <v>50.165233079940499</v>
      </c>
      <c r="AM1127">
        <f t="shared" si="70"/>
        <v>151.18076875137581</v>
      </c>
    </row>
    <row r="1128" spans="1:39">
      <c r="A1128">
        <v>337800</v>
      </c>
      <c r="B1128" s="7">
        <v>769</v>
      </c>
      <c r="C1128">
        <v>0.97439617685448299</v>
      </c>
      <c r="D1128">
        <f t="shared" si="68"/>
        <v>1.948792353708966</v>
      </c>
      <c r="E1128">
        <v>85.225534422449698</v>
      </c>
      <c r="F1128">
        <f t="shared" si="71"/>
        <v>3.3639308826892034E-2</v>
      </c>
      <c r="G1128">
        <f t="shared" si="69"/>
        <v>767.02980980204734</v>
      </c>
      <c r="H1128">
        <v>50.1200094224398</v>
      </c>
      <c r="AM1128">
        <f t="shared" si="70"/>
        <v>151.24850965266731</v>
      </c>
    </row>
    <row r="1129" spans="1:39">
      <c r="A1129">
        <v>338100</v>
      </c>
      <c r="B1129" s="7">
        <v>771</v>
      </c>
      <c r="C1129">
        <v>1.47255714029889</v>
      </c>
      <c r="D1129">
        <f t="shared" si="68"/>
        <v>2.9451142805977799</v>
      </c>
      <c r="E1129">
        <v>85.337046715399694</v>
      </c>
      <c r="F1129">
        <f t="shared" si="71"/>
        <v>0.11151229294999609</v>
      </c>
      <c r="G1129">
        <f t="shared" si="69"/>
        <v>768.0334204385972</v>
      </c>
      <c r="H1129">
        <v>50.023441125610397</v>
      </c>
      <c r="AM1129">
        <f t="shared" si="70"/>
        <v>151.47311401730715</v>
      </c>
    </row>
    <row r="1130" spans="1:39">
      <c r="A1130">
        <v>338400</v>
      </c>
      <c r="B1130" s="7">
        <v>770</v>
      </c>
      <c r="C1130">
        <v>0.52316030525654</v>
      </c>
      <c r="D1130">
        <f t="shared" si="68"/>
        <v>1.04632061051308</v>
      </c>
      <c r="E1130">
        <v>85.436918016251397</v>
      </c>
      <c r="F1130">
        <f t="shared" si="71"/>
        <v>9.9871300851702927E-2</v>
      </c>
      <c r="G1130">
        <f t="shared" si="69"/>
        <v>768.93226214626259</v>
      </c>
      <c r="H1130">
        <v>49.9486052899288</v>
      </c>
      <c r="AM1130">
        <f t="shared" si="70"/>
        <v>151.67433322062575</v>
      </c>
    </row>
    <row r="1131" spans="1:39">
      <c r="A1131">
        <v>338700</v>
      </c>
      <c r="B1131" s="7">
        <v>766</v>
      </c>
      <c r="C1131">
        <v>-1.3088754323958001</v>
      </c>
      <c r="D1131">
        <f t="shared" si="68"/>
        <v>-2.6177508647916001</v>
      </c>
      <c r="E1131">
        <v>85.399607097054997</v>
      </c>
      <c r="F1131">
        <f t="shared" si="71"/>
        <v>3.7310919196400505E-2</v>
      </c>
      <c r="G1131">
        <f t="shared" si="69"/>
        <v>768.59646387349494</v>
      </c>
      <c r="H1131">
        <v>49.984432119046602</v>
      </c>
      <c r="AM1131">
        <f t="shared" si="70"/>
        <v>151.59915291235851</v>
      </c>
    </row>
    <row r="1132" spans="1:39">
      <c r="A1132">
        <v>339000</v>
      </c>
      <c r="B1132" s="7">
        <v>770</v>
      </c>
      <c r="C1132">
        <v>0.78410795239081499</v>
      </c>
      <c r="D1132">
        <f t="shared" si="68"/>
        <v>1.56821590478163</v>
      </c>
      <c r="E1132">
        <v>85.3789131557931</v>
      </c>
      <c r="F1132">
        <f t="shared" si="71"/>
        <v>2.0693941261896498E-2</v>
      </c>
      <c r="G1132">
        <f t="shared" si="69"/>
        <v>768.41021840213784</v>
      </c>
      <c r="H1132">
        <v>49.998781387627901</v>
      </c>
      <c r="AM1132">
        <f t="shared" si="70"/>
        <v>151.55745879329911</v>
      </c>
    </row>
    <row r="1133" spans="1:39">
      <c r="A1133">
        <v>339300</v>
      </c>
      <c r="B1133" s="7">
        <v>770</v>
      </c>
      <c r="C1133">
        <v>0.48417224609086901</v>
      </c>
      <c r="D1133">
        <f t="shared" si="68"/>
        <v>0.96834449218173801</v>
      </c>
      <c r="E1133">
        <v>85.4455773367756</v>
      </c>
      <c r="F1133">
        <f t="shared" si="71"/>
        <v>6.6664180982499488E-2</v>
      </c>
      <c r="G1133">
        <f t="shared" si="69"/>
        <v>769.01019603098041</v>
      </c>
      <c r="H1133">
        <v>49.950340220321998</v>
      </c>
      <c r="AM1133">
        <f t="shared" si="70"/>
        <v>151.69178263854295</v>
      </c>
    </row>
    <row r="1134" spans="1:39">
      <c r="A1134">
        <v>339600</v>
      </c>
      <c r="B1134" s="7">
        <v>776</v>
      </c>
      <c r="C1134">
        <v>2.6744833485297401</v>
      </c>
      <c r="D1134">
        <f t="shared" si="68"/>
        <v>5.3489666970594802</v>
      </c>
      <c r="E1134">
        <v>85.625471614613602</v>
      </c>
      <c r="F1134">
        <f t="shared" si="71"/>
        <v>0.17989427783800238</v>
      </c>
      <c r="G1134">
        <f t="shared" si="69"/>
        <v>770.62924453152243</v>
      </c>
      <c r="H1134">
        <v>49.821203268316701</v>
      </c>
      <c r="AM1134">
        <f t="shared" si="70"/>
        <v>152.05438723428159</v>
      </c>
    </row>
    <row r="1135" spans="1:39">
      <c r="A1135">
        <v>339900</v>
      </c>
      <c r="B1135" s="7">
        <v>767</v>
      </c>
      <c r="C1135">
        <v>-2.0553311902154401</v>
      </c>
      <c r="D1135">
        <f t="shared" si="68"/>
        <v>-4.1106623804308802</v>
      </c>
      <c r="E1135">
        <v>85.676598886543999</v>
      </c>
      <c r="F1135">
        <f t="shared" si="71"/>
        <v>5.1127271930397455E-2</v>
      </c>
      <c r="G1135">
        <f t="shared" si="69"/>
        <v>771.08938997889595</v>
      </c>
      <c r="H1135">
        <v>49.810742792830602</v>
      </c>
      <c r="AM1135">
        <f t="shared" si="70"/>
        <v>152.15747665986282</v>
      </c>
    </row>
    <row r="1136" spans="1:39">
      <c r="A1136">
        <v>340200</v>
      </c>
      <c r="B1136" s="7">
        <v>765</v>
      </c>
      <c r="C1136">
        <v>-2.18276110863252</v>
      </c>
      <c r="D1136">
        <f t="shared" si="68"/>
        <v>-4.3655222172650401</v>
      </c>
      <c r="E1136">
        <v>85.4826787390313</v>
      </c>
      <c r="F1136">
        <f t="shared" si="71"/>
        <v>0.19392014751269926</v>
      </c>
      <c r="G1136">
        <f t="shared" si="69"/>
        <v>769.34410865128166</v>
      </c>
      <c r="H1136">
        <v>49.975788563780398</v>
      </c>
      <c r="AM1136">
        <f t="shared" si="70"/>
        <v>151.76655072990025</v>
      </c>
    </row>
    <row r="1137" spans="1:39">
      <c r="A1137">
        <v>340500</v>
      </c>
      <c r="B1137" s="7">
        <v>759</v>
      </c>
      <c r="C1137">
        <v>-3.7668939939208501</v>
      </c>
      <c r="D1137">
        <f t="shared" si="68"/>
        <v>-7.5337879878417002</v>
      </c>
      <c r="E1137">
        <v>85.1680787363523</v>
      </c>
      <c r="F1137">
        <f t="shared" si="71"/>
        <v>0.31460000267900057</v>
      </c>
      <c r="G1137">
        <f t="shared" si="69"/>
        <v>766.5127086271707</v>
      </c>
      <c r="H1137">
        <v>50.211465375871697</v>
      </c>
      <c r="AM1137">
        <f t="shared" si="70"/>
        <v>151.13281270531971</v>
      </c>
    </row>
    <row r="1138" spans="1:39">
      <c r="A1138">
        <v>340800</v>
      </c>
      <c r="B1138" s="7">
        <v>759</v>
      </c>
      <c r="C1138">
        <v>-2.2034365337084898</v>
      </c>
      <c r="D1138">
        <f t="shared" si="68"/>
        <v>-4.4068730674169796</v>
      </c>
      <c r="E1138">
        <v>84.820642995962203</v>
      </c>
      <c r="F1138">
        <f t="shared" si="71"/>
        <v>0.34743574039009673</v>
      </c>
      <c r="G1138">
        <f t="shared" si="69"/>
        <v>763.38578696365983</v>
      </c>
      <c r="H1138">
        <v>50.438855653551997</v>
      </c>
      <c r="AM1138">
        <f t="shared" si="70"/>
        <v>150.43360223266939</v>
      </c>
    </row>
    <row r="1139" spans="1:39">
      <c r="A1139">
        <v>341100</v>
      </c>
      <c r="B1139" s="7">
        <v>755</v>
      </c>
      <c r="C1139">
        <v>-2.7046453850728098</v>
      </c>
      <c r="D1139">
        <f t="shared" si="68"/>
        <v>-5.4092907701456197</v>
      </c>
      <c r="E1139">
        <v>84.487616570656996</v>
      </c>
      <c r="F1139">
        <f t="shared" si="71"/>
        <v>0.33302642530520643</v>
      </c>
      <c r="G1139">
        <f t="shared" si="69"/>
        <v>760.38854913591297</v>
      </c>
      <c r="H1139">
        <v>50.6309587002781</v>
      </c>
      <c r="AM1139">
        <f t="shared" si="70"/>
        <v>149.76405306452361</v>
      </c>
    </row>
    <row r="1140" spans="1:39">
      <c r="A1140">
        <v>341400</v>
      </c>
      <c r="B1140" s="7">
        <v>764</v>
      </c>
      <c r="C1140">
        <v>2.3004810934530102</v>
      </c>
      <c r="D1140">
        <f t="shared" si="68"/>
        <v>4.6009621869060204</v>
      </c>
      <c r="E1140">
        <v>84.375322271640201</v>
      </c>
      <c r="F1140">
        <f t="shared" si="71"/>
        <v>0.11229429901679566</v>
      </c>
      <c r="G1140">
        <f t="shared" si="69"/>
        <v>759.37790044476185</v>
      </c>
      <c r="H1140">
        <v>50.632077180905902</v>
      </c>
      <c r="AM1140">
        <f t="shared" si="70"/>
        <v>149.53843177584451</v>
      </c>
    </row>
    <row r="1141" spans="1:39">
      <c r="A1141">
        <v>341700</v>
      </c>
      <c r="B1141" s="7">
        <v>766</v>
      </c>
      <c r="C1141">
        <v>2.58519775407352</v>
      </c>
      <c r="D1141">
        <f t="shared" si="68"/>
        <v>5.1703955081470401</v>
      </c>
      <c r="E1141">
        <v>84.534291864051497</v>
      </c>
      <c r="F1141">
        <f t="shared" si="71"/>
        <v>0.15896959241129593</v>
      </c>
      <c r="G1141">
        <f t="shared" si="69"/>
        <v>760.80862677646348</v>
      </c>
      <c r="H1141">
        <v>50.441267953732698</v>
      </c>
      <c r="AM1141">
        <f t="shared" si="70"/>
        <v>149.85785459022676</v>
      </c>
    </row>
    <row r="1142" spans="1:39">
      <c r="A1142">
        <v>342000</v>
      </c>
      <c r="B1142" s="7">
        <v>761</v>
      </c>
      <c r="C1142">
        <v>-0.150621588621383</v>
      </c>
      <c r="D1142">
        <f t="shared" si="68"/>
        <v>-0.301243177242766</v>
      </c>
      <c r="E1142">
        <v>84.586720591244699</v>
      </c>
      <c r="F1142">
        <f t="shared" si="71"/>
        <v>5.2428727193202462E-2</v>
      </c>
      <c r="G1142">
        <f t="shared" si="69"/>
        <v>761.28048532120226</v>
      </c>
      <c r="H1142">
        <v>50.354577760227698</v>
      </c>
      <c r="AM1142">
        <f t="shared" si="70"/>
        <v>149.96323376384768</v>
      </c>
    </row>
    <row r="1143" spans="1:39">
      <c r="A1143">
        <v>342300</v>
      </c>
      <c r="B1143" s="7">
        <v>760</v>
      </c>
      <c r="C1143">
        <v>-0.287116677473569</v>
      </c>
      <c r="D1143">
        <f t="shared" si="68"/>
        <v>-0.57423335494713801</v>
      </c>
      <c r="E1143">
        <v>84.505931073435207</v>
      </c>
      <c r="F1143">
        <f t="shared" si="71"/>
        <v>8.0789517809492395E-2</v>
      </c>
      <c r="G1143">
        <f t="shared" si="69"/>
        <v>760.5533796609169</v>
      </c>
      <c r="H1143">
        <v>50.372000252738701</v>
      </c>
      <c r="AM1143">
        <f t="shared" si="70"/>
        <v>149.80085749097017</v>
      </c>
    </row>
    <row r="1144" spans="1:39">
      <c r="A1144">
        <v>342600</v>
      </c>
      <c r="B1144" s="7">
        <v>759</v>
      </c>
      <c r="C1144">
        <v>-0.36067944276844699</v>
      </c>
      <c r="D1144">
        <f t="shared" si="68"/>
        <v>-0.72135888553689398</v>
      </c>
      <c r="E1144">
        <v>84.411173327249401</v>
      </c>
      <c r="F1144">
        <f t="shared" si="71"/>
        <v>9.4757746185806013E-2</v>
      </c>
      <c r="G1144">
        <f t="shared" si="69"/>
        <v>759.70055994524455</v>
      </c>
      <c r="H1144">
        <v>50.3973897366523</v>
      </c>
      <c r="AM1144">
        <f t="shared" si="70"/>
        <v>149.61045556892836</v>
      </c>
    </row>
    <row r="1145" spans="1:39">
      <c r="A1145">
        <v>342900</v>
      </c>
      <c r="B1145" s="7">
        <v>759</v>
      </c>
      <c r="C1145">
        <v>8.9817405564056197E-3</v>
      </c>
      <c r="D1145">
        <f t="shared" si="68"/>
        <v>1.7963481112811239E-2</v>
      </c>
      <c r="E1145">
        <v>84.329027892069803</v>
      </c>
      <c r="F1145">
        <f t="shared" si="71"/>
        <v>8.2145435179597825E-2</v>
      </c>
      <c r="G1145">
        <f t="shared" si="69"/>
        <v>758.96125102862823</v>
      </c>
      <c r="H1145">
        <v>50.409982927722403</v>
      </c>
      <c r="AM1145">
        <f t="shared" si="70"/>
        <v>149.44543875112822</v>
      </c>
    </row>
    <row r="1146" spans="1:39">
      <c r="A1146">
        <v>343200</v>
      </c>
      <c r="B1146" s="7">
        <v>762</v>
      </c>
      <c r="C1146">
        <v>1.4439424937342</v>
      </c>
      <c r="D1146">
        <f t="shared" si="68"/>
        <v>2.8878849874684001</v>
      </c>
      <c r="E1146">
        <v>84.343468275345899</v>
      </c>
      <c r="F1146">
        <f t="shared" si="71"/>
        <v>1.4440383276095758E-2</v>
      </c>
      <c r="G1146">
        <f t="shared" si="69"/>
        <v>759.0912144781131</v>
      </c>
      <c r="H1146">
        <v>50.349325998155798</v>
      </c>
      <c r="AM1146">
        <f t="shared" si="70"/>
        <v>149.47444427308426</v>
      </c>
    </row>
    <row r="1147" spans="1:39">
      <c r="A1147">
        <v>343500</v>
      </c>
      <c r="B1147" s="7">
        <v>758</v>
      </c>
      <c r="C1147">
        <v>-0.50713193095181497</v>
      </c>
      <c r="D1147">
        <f t="shared" si="68"/>
        <v>-1.0142638619036299</v>
      </c>
      <c r="E1147">
        <v>84.332624561188894</v>
      </c>
      <c r="F1147">
        <f t="shared" si="71"/>
        <v>1.0843714157005024E-2</v>
      </c>
      <c r="G1147">
        <f t="shared" si="69"/>
        <v>758.99362105070009</v>
      </c>
      <c r="H1147">
        <v>50.318583454116101</v>
      </c>
      <c r="AM1147">
        <f t="shared" si="70"/>
        <v>149.45266304816116</v>
      </c>
    </row>
    <row r="1148" spans="1:39">
      <c r="A1148">
        <v>343800</v>
      </c>
      <c r="B1148" s="7">
        <v>764</v>
      </c>
      <c r="C1148">
        <v>2.2724991019866301</v>
      </c>
      <c r="D1148">
        <f t="shared" si="68"/>
        <v>4.5449982039732602</v>
      </c>
      <c r="E1148">
        <v>84.381552302596504</v>
      </c>
      <c r="F1148">
        <f t="shared" si="71"/>
        <v>4.8927741407609915E-2</v>
      </c>
      <c r="G1148">
        <f t="shared" si="69"/>
        <v>759.43397072336847</v>
      </c>
      <c r="H1148">
        <v>50.241865296546401</v>
      </c>
      <c r="AM1148">
        <f t="shared" si="70"/>
        <v>149.55094719846355</v>
      </c>
    </row>
    <row r="1149" spans="1:39">
      <c r="A1149">
        <v>344100</v>
      </c>
      <c r="B1149" s="7">
        <v>760</v>
      </c>
      <c r="C1149">
        <v>-5.9131119721567801E-2</v>
      </c>
      <c r="D1149">
        <f t="shared" si="68"/>
        <v>-0.1182622394431356</v>
      </c>
      <c r="E1149">
        <v>84.455283038388799</v>
      </c>
      <c r="F1149">
        <f t="shared" si="71"/>
        <v>7.3730735792295832E-2</v>
      </c>
      <c r="G1149">
        <f t="shared" si="69"/>
        <v>760.09754734549915</v>
      </c>
      <c r="H1149">
        <v>50.162593032675801</v>
      </c>
      <c r="AM1149">
        <f t="shared" si="70"/>
        <v>149.69908109054066</v>
      </c>
    </row>
    <row r="1150" spans="1:39">
      <c r="A1150">
        <v>344400</v>
      </c>
      <c r="B1150" s="7">
        <v>758</v>
      </c>
      <c r="C1150">
        <v>-0.74213546499768401</v>
      </c>
      <c r="D1150">
        <f t="shared" si="68"/>
        <v>-1.484270929995368</v>
      </c>
      <c r="E1150">
        <v>84.384836006055195</v>
      </c>
      <c r="F1150">
        <f t="shared" si="71"/>
        <v>7.0447032333603943E-2</v>
      </c>
      <c r="G1150">
        <f t="shared" si="69"/>
        <v>759.4635240544967</v>
      </c>
      <c r="H1150">
        <v>50.195729676883701</v>
      </c>
      <c r="AM1150">
        <f t="shared" si="70"/>
        <v>149.55754387607479</v>
      </c>
    </row>
    <row r="1151" spans="1:39">
      <c r="A1151">
        <v>344700</v>
      </c>
      <c r="B1151" s="7">
        <v>764</v>
      </c>
      <c r="C1151">
        <v>2.0564820204266101</v>
      </c>
      <c r="D1151">
        <f t="shared" si="68"/>
        <v>4.1129640408532202</v>
      </c>
      <c r="E1151">
        <v>84.429552877835803</v>
      </c>
      <c r="F1151">
        <f t="shared" si="71"/>
        <v>4.4716871780607903E-2</v>
      </c>
      <c r="G1151">
        <f t="shared" si="69"/>
        <v>759.86597590052224</v>
      </c>
      <c r="H1151">
        <v>50.136485914401099</v>
      </c>
      <c r="AM1151">
        <f t="shared" si="70"/>
        <v>149.64738249978717</v>
      </c>
    </row>
    <row r="1152" spans="1:39">
      <c r="A1152">
        <v>345000</v>
      </c>
      <c r="B1152" s="7">
        <v>771</v>
      </c>
      <c r="C1152">
        <v>4.1472494292213096</v>
      </c>
      <c r="D1152">
        <f t="shared" si="68"/>
        <v>8.2944988584426191</v>
      </c>
      <c r="E1152">
        <v>84.742690837735097</v>
      </c>
      <c r="F1152">
        <f t="shared" si="71"/>
        <v>0.31313795989929361</v>
      </c>
      <c r="G1152">
        <f t="shared" si="69"/>
        <v>762.68421753961593</v>
      </c>
      <c r="H1152">
        <v>49.889120002924102</v>
      </c>
      <c r="AM1152">
        <f t="shared" si="70"/>
        <v>150.2768213770504</v>
      </c>
    </row>
    <row r="1153" spans="1:39">
      <c r="A1153">
        <v>345300</v>
      </c>
      <c r="B1153" s="7">
        <v>763</v>
      </c>
      <c r="C1153">
        <v>-0.70781817239633804</v>
      </c>
      <c r="D1153">
        <f t="shared" si="68"/>
        <v>-1.4156363447926761</v>
      </c>
      <c r="E1153">
        <v>84.932753462167298</v>
      </c>
      <c r="F1153">
        <f t="shared" si="71"/>
        <v>0.19006262443220123</v>
      </c>
      <c r="G1153">
        <f t="shared" si="69"/>
        <v>764.39478115950567</v>
      </c>
      <c r="H1153">
        <v>49.769456876562998</v>
      </c>
      <c r="AM1153">
        <f t="shared" si="70"/>
        <v>150.65914611486826</v>
      </c>
    </row>
    <row r="1154" spans="1:39">
      <c r="A1154">
        <v>345600</v>
      </c>
      <c r="B1154" s="7">
        <v>765</v>
      </c>
      <c r="C1154">
        <v>0.22963430561575099</v>
      </c>
      <c r="D1154">
        <f t="shared" si="68"/>
        <v>0.45926861123150198</v>
      </c>
      <c r="E1154">
        <v>84.946611440801107</v>
      </c>
      <c r="F1154">
        <f t="shared" si="71"/>
        <v>1.3857978633808443E-2</v>
      </c>
      <c r="G1154">
        <f t="shared" si="69"/>
        <v>764.51950296720997</v>
      </c>
      <c r="H1154">
        <v>49.7853475956612</v>
      </c>
      <c r="AM1154">
        <f t="shared" si="70"/>
        <v>150.68703070717658</v>
      </c>
    </row>
    <row r="1155" spans="1:39">
      <c r="A1155">
        <v>345900</v>
      </c>
      <c r="B1155" s="7">
        <v>762</v>
      </c>
      <c r="C1155">
        <v>-1.18365711672153</v>
      </c>
      <c r="D1155">
        <f t="shared" ref="D1155:D1194" si="72">$K$3*C1155</f>
        <v>-2.3673142334430599</v>
      </c>
      <c r="E1155">
        <v>84.927364228947397</v>
      </c>
      <c r="F1155">
        <f t="shared" si="71"/>
        <v>1.92472118537097E-2</v>
      </c>
      <c r="G1155">
        <f t="shared" ref="G1155:G1194" si="73">$J$3*E1155</f>
        <v>764.34627806052663</v>
      </c>
      <c r="H1155">
        <v>49.826513172216302</v>
      </c>
      <c r="AM1155">
        <f t="shared" ref="AM1155:AM1194" si="74">$AF$26*E1155^2+$AG$26*E1155+$AH$26</f>
        <v>150.64830237124957</v>
      </c>
    </row>
    <row r="1156" spans="1:39">
      <c r="A1156">
        <v>346200</v>
      </c>
      <c r="B1156" s="7">
        <v>764</v>
      </c>
      <c r="C1156">
        <v>-3.0625681687867799E-2</v>
      </c>
      <c r="D1156">
        <f t="shared" si="72"/>
        <v>-6.1251363375735599E-2</v>
      </c>
      <c r="E1156">
        <v>84.893339406075199</v>
      </c>
      <c r="F1156">
        <f t="shared" ref="F1156:F1194" si="75">ABS(E1156-E1155)</f>
        <v>3.4024822872197547E-2</v>
      </c>
      <c r="G1156">
        <f t="shared" si="73"/>
        <v>764.04005465467685</v>
      </c>
      <c r="H1156">
        <v>49.8703663938619</v>
      </c>
      <c r="AM1156">
        <f t="shared" si="74"/>
        <v>150.57984452115247</v>
      </c>
    </row>
    <row r="1157" spans="1:39">
      <c r="A1157">
        <v>346500</v>
      </c>
      <c r="B1157" s="7">
        <v>763</v>
      </c>
      <c r="C1157">
        <v>-0.49428505012031199</v>
      </c>
      <c r="D1157">
        <f t="shared" si="72"/>
        <v>-0.98857010024062397</v>
      </c>
      <c r="E1157">
        <v>84.885276237505096</v>
      </c>
      <c r="F1157">
        <f t="shared" si="75"/>
        <v>8.0631685701035849E-3</v>
      </c>
      <c r="G1157">
        <f t="shared" si="73"/>
        <v>763.96748613754585</v>
      </c>
      <c r="H1157">
        <v>49.892105222752498</v>
      </c>
      <c r="AM1157">
        <f t="shared" si="74"/>
        <v>150.56362244061114</v>
      </c>
    </row>
    <row r="1158" spans="1:39">
      <c r="A1158">
        <v>346800</v>
      </c>
      <c r="B1158" s="7">
        <v>766</v>
      </c>
      <c r="C1158">
        <v>0.83322408989152097</v>
      </c>
      <c r="D1158">
        <f t="shared" si="72"/>
        <v>1.6664481797830419</v>
      </c>
      <c r="E1158">
        <v>84.923588923293494</v>
      </c>
      <c r="F1158">
        <f t="shared" si="75"/>
        <v>3.8312685788397971E-2</v>
      </c>
      <c r="G1158">
        <f t="shared" si="73"/>
        <v>764.31230030964139</v>
      </c>
      <c r="H1158">
        <v>49.875080921229902</v>
      </c>
      <c r="AM1158">
        <f t="shared" si="74"/>
        <v>150.64070613267177</v>
      </c>
    </row>
    <row r="1159" spans="1:39">
      <c r="A1159">
        <v>347100</v>
      </c>
      <c r="B1159" s="7">
        <v>765</v>
      </c>
      <c r="C1159">
        <v>4.1616549107567201E-2</v>
      </c>
      <c r="D1159">
        <f t="shared" si="72"/>
        <v>8.3233098215134402E-2</v>
      </c>
      <c r="E1159">
        <v>84.988402303942493</v>
      </c>
      <c r="F1159">
        <f t="shared" si="75"/>
        <v>6.4813380648999441E-2</v>
      </c>
      <c r="G1159">
        <f t="shared" si="73"/>
        <v>764.89562073548245</v>
      </c>
      <c r="H1159">
        <v>49.843364310031397</v>
      </c>
      <c r="AM1159">
        <f t="shared" si="74"/>
        <v>150.77112777953576</v>
      </c>
    </row>
    <row r="1160" spans="1:39">
      <c r="A1160">
        <v>347400</v>
      </c>
      <c r="B1160" s="7">
        <v>769</v>
      </c>
      <c r="C1160">
        <v>1.5362763260771199</v>
      </c>
      <c r="D1160">
        <f t="shared" si="72"/>
        <v>3.0725526521542399</v>
      </c>
      <c r="E1160">
        <v>85.100672406848005</v>
      </c>
      <c r="F1160">
        <f t="shared" si="75"/>
        <v>0.1122701029055122</v>
      </c>
      <c r="G1160">
        <f t="shared" si="73"/>
        <v>765.90605166163209</v>
      </c>
      <c r="H1160">
        <v>49.777695454583302</v>
      </c>
      <c r="AM1160">
        <f t="shared" si="74"/>
        <v>150.99710303271593</v>
      </c>
    </row>
    <row r="1161" spans="1:39">
      <c r="A1161">
        <v>347700</v>
      </c>
      <c r="B1161" s="7">
        <v>767</v>
      </c>
      <c r="C1161">
        <v>1.92737012362835E-2</v>
      </c>
      <c r="D1161">
        <f t="shared" si="72"/>
        <v>3.8547402472567001E-2</v>
      </c>
      <c r="E1161">
        <v>85.215578349989798</v>
      </c>
      <c r="F1161">
        <f t="shared" si="75"/>
        <v>0.11490594314179248</v>
      </c>
      <c r="G1161">
        <f t="shared" si="73"/>
        <v>766.94020514990814</v>
      </c>
      <c r="H1161">
        <v>49.721611007436103</v>
      </c>
      <c r="AM1161">
        <f t="shared" si="74"/>
        <v>151.22845999820342</v>
      </c>
    </row>
    <row r="1162" spans="1:39">
      <c r="A1162">
        <v>348000</v>
      </c>
      <c r="B1162" s="7">
        <v>765</v>
      </c>
      <c r="C1162">
        <v>-0.95042466126220104</v>
      </c>
      <c r="D1162">
        <f t="shared" si="72"/>
        <v>-1.9008493225244021</v>
      </c>
      <c r="E1162">
        <v>85.2088448978202</v>
      </c>
      <c r="F1162">
        <f t="shared" si="75"/>
        <v>6.7334521695983085E-3</v>
      </c>
      <c r="G1162">
        <f t="shared" si="73"/>
        <v>766.8796040803818</v>
      </c>
      <c r="H1162">
        <v>49.760611000245099</v>
      </c>
      <c r="AM1162">
        <f t="shared" si="74"/>
        <v>151.21490042259219</v>
      </c>
    </row>
    <row r="1163" spans="1:39">
      <c r="A1163">
        <v>348300</v>
      </c>
      <c r="B1163" s="7">
        <v>777</v>
      </c>
      <c r="C1163">
        <v>4.08009149083491</v>
      </c>
      <c r="D1163">
        <f t="shared" si="72"/>
        <v>8.1601829816698199</v>
      </c>
      <c r="E1163">
        <v>85.424214514359605</v>
      </c>
      <c r="F1163">
        <f t="shared" si="75"/>
        <v>0.21536961653940523</v>
      </c>
      <c r="G1163">
        <f t="shared" si="73"/>
        <v>768.81793062923646</v>
      </c>
      <c r="H1163">
        <v>49.624334303416703</v>
      </c>
      <c r="AM1163">
        <f t="shared" si="74"/>
        <v>151.64873515662009</v>
      </c>
    </row>
    <row r="1164" spans="1:39">
      <c r="A1164">
        <v>348600</v>
      </c>
      <c r="B1164" s="7">
        <v>763</v>
      </c>
      <c r="C1164">
        <v>-3.30338275647776</v>
      </c>
      <c r="D1164">
        <f t="shared" si="72"/>
        <v>-6.6067655129555201</v>
      </c>
      <c r="E1164">
        <v>85.509530623907594</v>
      </c>
      <c r="F1164">
        <f t="shared" si="75"/>
        <v>8.5316109547989072E-2</v>
      </c>
      <c r="G1164">
        <f t="shared" si="73"/>
        <v>769.58577561516836</v>
      </c>
      <c r="H1164">
        <v>49.615375589089197</v>
      </c>
      <c r="AM1164">
        <f t="shared" si="74"/>
        <v>151.82066864423319</v>
      </c>
    </row>
    <row r="1165" spans="1:39">
      <c r="A1165">
        <v>348900</v>
      </c>
      <c r="B1165" s="7">
        <v>766</v>
      </c>
      <c r="C1165">
        <v>-1.06371866779268</v>
      </c>
      <c r="D1165">
        <f t="shared" si="72"/>
        <v>-2.12743733558536</v>
      </c>
      <c r="E1165">
        <v>85.345102720915804</v>
      </c>
      <c r="F1165">
        <f t="shared" si="75"/>
        <v>0.16442790299178967</v>
      </c>
      <c r="G1165">
        <f t="shared" si="73"/>
        <v>768.10592448824218</v>
      </c>
      <c r="H1165">
        <v>49.778616820259202</v>
      </c>
      <c r="AM1165">
        <f t="shared" si="74"/>
        <v>151.48934297360432</v>
      </c>
    </row>
    <row r="1166" spans="1:39">
      <c r="A1166">
        <v>349200</v>
      </c>
      <c r="B1166" s="7">
        <v>774</v>
      </c>
      <c r="C1166">
        <v>2.4192224406935599</v>
      </c>
      <c r="D1166">
        <f t="shared" si="72"/>
        <v>4.8384448813871197</v>
      </c>
      <c r="E1166">
        <v>85.459976953570205</v>
      </c>
      <c r="F1166">
        <f t="shared" si="75"/>
        <v>0.114874232654401</v>
      </c>
      <c r="G1166">
        <f t="shared" si="73"/>
        <v>769.1397925821318</v>
      </c>
      <c r="H1166">
        <v>49.715825060675101</v>
      </c>
      <c r="AM1166">
        <f t="shared" si="74"/>
        <v>151.72080031252486</v>
      </c>
    </row>
    <row r="1167" spans="1:39">
      <c r="A1167">
        <v>349500</v>
      </c>
      <c r="B1167" s="7">
        <v>772</v>
      </c>
      <c r="C1167">
        <v>0.53074663552006696</v>
      </c>
      <c r="D1167">
        <f t="shared" si="72"/>
        <v>1.0614932710401339</v>
      </c>
      <c r="E1167">
        <v>85.657443331055603</v>
      </c>
      <c r="F1167">
        <f t="shared" si="75"/>
        <v>0.19746637748539797</v>
      </c>
      <c r="G1167">
        <f t="shared" si="73"/>
        <v>770.91698997950039</v>
      </c>
      <c r="H1167">
        <v>49.606572868456098</v>
      </c>
      <c r="AM1167">
        <f t="shared" si="74"/>
        <v>152.11885095758549</v>
      </c>
    </row>
    <row r="1168" spans="1:39">
      <c r="A1168">
        <v>349800</v>
      </c>
      <c r="B1168" s="7">
        <v>770</v>
      </c>
      <c r="C1168">
        <v>-0.700557548907355</v>
      </c>
      <c r="D1168">
        <f t="shared" si="72"/>
        <v>-1.40111509781471</v>
      </c>
      <c r="E1168">
        <v>85.708840559324003</v>
      </c>
      <c r="F1168">
        <f t="shared" si="75"/>
        <v>5.1397228268399431E-2</v>
      </c>
      <c r="G1168">
        <f t="shared" si="73"/>
        <v>771.37956503391604</v>
      </c>
      <c r="H1168">
        <v>49.616732528729898</v>
      </c>
      <c r="AM1168">
        <f t="shared" si="74"/>
        <v>152.22249435601432</v>
      </c>
    </row>
    <row r="1169" spans="1:39">
      <c r="A1169">
        <v>350100</v>
      </c>
      <c r="B1169" s="7">
        <v>769</v>
      </c>
      <c r="C1169">
        <v>-1.0557482819918</v>
      </c>
      <c r="D1169">
        <f t="shared" si="72"/>
        <v>-2.1114965639836001</v>
      </c>
      <c r="E1169">
        <v>85.676658724647297</v>
      </c>
      <c r="F1169">
        <f t="shared" si="75"/>
        <v>3.2181834676705989E-2</v>
      </c>
      <c r="G1169">
        <f t="shared" si="73"/>
        <v>771.08992852182564</v>
      </c>
      <c r="H1169">
        <v>49.686014871458397</v>
      </c>
      <c r="AM1169">
        <f t="shared" si="74"/>
        <v>152.15759732215199</v>
      </c>
    </row>
    <row r="1170" spans="1:39">
      <c r="A1170">
        <v>350400</v>
      </c>
      <c r="B1170" s="7">
        <v>775</v>
      </c>
      <c r="C1170">
        <v>1.5699877089113901</v>
      </c>
      <c r="D1170">
        <f t="shared" si="72"/>
        <v>3.1399754178227801</v>
      </c>
      <c r="E1170">
        <v>85.759794456303098</v>
      </c>
      <c r="F1170">
        <f t="shared" si="75"/>
        <v>8.3135731655801237E-2</v>
      </c>
      <c r="G1170">
        <f t="shared" si="73"/>
        <v>771.83815010672788</v>
      </c>
      <c r="H1170">
        <v>49.658445153496402</v>
      </c>
      <c r="AM1170">
        <f t="shared" si="74"/>
        <v>152.32525902095696</v>
      </c>
    </row>
    <row r="1171" spans="1:39">
      <c r="A1171">
        <v>350700</v>
      </c>
      <c r="B1171" s="7">
        <v>772</v>
      </c>
      <c r="C1171">
        <v>-0.42762385265022801</v>
      </c>
      <c r="D1171">
        <f t="shared" si="72"/>
        <v>-0.85524770530045602</v>
      </c>
      <c r="E1171">
        <v>85.870403980582196</v>
      </c>
      <c r="F1171">
        <f t="shared" si="75"/>
        <v>0.11060952427909854</v>
      </c>
      <c r="G1171">
        <f t="shared" si="73"/>
        <v>772.83363582523975</v>
      </c>
      <c r="H1171">
        <v>49.6197811454564</v>
      </c>
      <c r="AM1171">
        <f t="shared" si="74"/>
        <v>152.54839040673056</v>
      </c>
    </row>
    <row r="1172" spans="1:39">
      <c r="A1172">
        <v>351000</v>
      </c>
      <c r="B1172" s="7">
        <v>771</v>
      </c>
      <c r="C1172">
        <v>-0.88521542040277401</v>
      </c>
      <c r="D1172">
        <f t="shared" si="72"/>
        <v>-1.770430840805548</v>
      </c>
      <c r="E1172">
        <v>85.860972235828697</v>
      </c>
      <c r="F1172">
        <f t="shared" si="75"/>
        <v>9.4317447534990606E-3</v>
      </c>
      <c r="G1172">
        <f t="shared" si="73"/>
        <v>772.74875012245832</v>
      </c>
      <c r="H1172">
        <v>49.672129221686802</v>
      </c>
      <c r="AM1172">
        <f t="shared" si="74"/>
        <v>152.52936106022676</v>
      </c>
    </row>
    <row r="1173" spans="1:39">
      <c r="A1173">
        <v>351300</v>
      </c>
      <c r="B1173" s="7">
        <v>769</v>
      </c>
      <c r="C1173">
        <v>-1.5390234285458699</v>
      </c>
      <c r="D1173">
        <f t="shared" si="72"/>
        <v>-3.0780468570917399</v>
      </c>
      <c r="E1173">
        <v>85.784049920353695</v>
      </c>
      <c r="F1173">
        <f t="shared" si="75"/>
        <v>7.6922315475002279E-2</v>
      </c>
      <c r="G1173">
        <f t="shared" si="73"/>
        <v>772.05644928318327</v>
      </c>
      <c r="H1173">
        <v>49.768215081055402</v>
      </c>
      <c r="AM1173">
        <f t="shared" si="74"/>
        <v>152.37418317829028</v>
      </c>
    </row>
    <row r="1174" spans="1:39">
      <c r="A1174">
        <v>351600</v>
      </c>
      <c r="B1174" s="7">
        <v>778</v>
      </c>
      <c r="C1174">
        <v>2.5209636115979501</v>
      </c>
      <c r="D1174">
        <f t="shared" si="72"/>
        <v>5.0419272231959003</v>
      </c>
      <c r="E1174">
        <v>85.881779215365896</v>
      </c>
      <c r="F1174">
        <f t="shared" si="75"/>
        <v>9.7729295012200623E-2</v>
      </c>
      <c r="G1174">
        <f t="shared" si="73"/>
        <v>772.93601293829306</v>
      </c>
      <c r="H1174">
        <v>49.718322785148999</v>
      </c>
      <c r="AM1174">
        <f t="shared" si="74"/>
        <v>152.57134160169704</v>
      </c>
    </row>
    <row r="1175" spans="1:39">
      <c r="A1175">
        <v>351900</v>
      </c>
      <c r="B1175" s="7">
        <v>770</v>
      </c>
      <c r="C1175">
        <v>-1.80842379058331</v>
      </c>
      <c r="D1175">
        <f t="shared" si="72"/>
        <v>-3.6168475811666201</v>
      </c>
      <c r="E1175">
        <v>85.955040782727394</v>
      </c>
      <c r="F1175">
        <f t="shared" si="75"/>
        <v>7.3261567361498692E-2</v>
      </c>
      <c r="G1175">
        <f t="shared" si="73"/>
        <v>773.59536704454649</v>
      </c>
      <c r="H1175">
        <v>49.703050141682702</v>
      </c>
      <c r="AM1175">
        <f t="shared" si="74"/>
        <v>152.71917563079904</v>
      </c>
    </row>
    <row r="1176" spans="1:39">
      <c r="A1176">
        <v>352200</v>
      </c>
      <c r="B1176" s="7">
        <v>509</v>
      </c>
      <c r="C1176">
        <v>-79.285582106624005</v>
      </c>
      <c r="D1176">
        <f t="shared" si="72"/>
        <v>-158.57116421324801</v>
      </c>
      <c r="E1176">
        <v>77.158502647515107</v>
      </c>
      <c r="F1176">
        <f t="shared" si="75"/>
        <v>8.7965381352122876</v>
      </c>
      <c r="G1176">
        <f t="shared" si="73"/>
        <v>694.42652382763595</v>
      </c>
      <c r="H1176">
        <v>53.854532240409704</v>
      </c>
      <c r="AM1176">
        <f t="shared" si="74"/>
        <v>135.19310878859176</v>
      </c>
    </row>
    <row r="1177" spans="1:39">
      <c r="A1177">
        <v>352500</v>
      </c>
      <c r="B1177" s="7">
        <v>715</v>
      </c>
      <c r="C1177">
        <v>30.764792792010301</v>
      </c>
      <c r="D1177">
        <f t="shared" si="72"/>
        <v>61.529585584020602</v>
      </c>
      <c r="E1177">
        <v>72.605506901501499</v>
      </c>
      <c r="F1177">
        <f t="shared" si="75"/>
        <v>4.5529957460136075</v>
      </c>
      <c r="G1177">
        <f t="shared" si="73"/>
        <v>653.44956211351348</v>
      </c>
      <c r="H1177">
        <v>55.689470654290098</v>
      </c>
      <c r="AM1177">
        <f t="shared" si="74"/>
        <v>126.2995516520906</v>
      </c>
    </row>
    <row r="1178" spans="1:39">
      <c r="A1178">
        <v>352800</v>
      </c>
      <c r="B1178" s="7">
        <v>884</v>
      </c>
      <c r="C1178">
        <v>84.679932675088395</v>
      </c>
      <c r="D1178">
        <f t="shared" si="72"/>
        <v>169.35986535017679</v>
      </c>
      <c r="E1178">
        <v>78.778691489649702</v>
      </c>
      <c r="F1178">
        <f t="shared" si="75"/>
        <v>6.173184588148203</v>
      </c>
      <c r="G1178">
        <f t="shared" si="73"/>
        <v>709.00822340684726</v>
      </c>
      <c r="H1178">
        <v>50.831204584769402</v>
      </c>
      <c r="AM1178">
        <f t="shared" si="74"/>
        <v>138.38714130399711</v>
      </c>
    </row>
    <row r="1179" spans="1:39">
      <c r="A1179">
        <v>353100</v>
      </c>
      <c r="B1179" s="7">
        <v>866</v>
      </c>
      <c r="C1179">
        <v>46.5024252812917</v>
      </c>
      <c r="D1179">
        <f t="shared" si="72"/>
        <v>93.0048505625834</v>
      </c>
      <c r="E1179">
        <v>85.885974687688503</v>
      </c>
      <c r="F1179">
        <f t="shared" si="75"/>
        <v>7.1072831980388003</v>
      </c>
      <c r="G1179">
        <f t="shared" si="73"/>
        <v>772.97377218919655</v>
      </c>
      <c r="H1179">
        <v>45.683248891657897</v>
      </c>
      <c r="AM1179">
        <f t="shared" si="74"/>
        <v>152.5798067699574</v>
      </c>
    </row>
    <row r="1180" spans="1:39">
      <c r="A1180">
        <v>353400</v>
      </c>
      <c r="B1180" s="7">
        <v>859</v>
      </c>
      <c r="C1180">
        <v>23.624217468447899</v>
      </c>
      <c r="D1180">
        <f t="shared" si="72"/>
        <v>47.248434936895798</v>
      </c>
      <c r="E1180">
        <v>90.191914302338205</v>
      </c>
      <c r="F1180">
        <f t="shared" si="75"/>
        <v>4.3059396146497022</v>
      </c>
      <c r="G1180">
        <f t="shared" si="73"/>
        <v>811.72722872104384</v>
      </c>
      <c r="H1180">
        <v>43.001650421431101</v>
      </c>
      <c r="AM1180">
        <f t="shared" si="74"/>
        <v>161.32213988600728</v>
      </c>
    </row>
    <row r="1181" spans="1:39">
      <c r="A1181">
        <v>353700</v>
      </c>
      <c r="B1181" s="7">
        <v>827</v>
      </c>
      <c r="C1181">
        <v>-1.9629931482137</v>
      </c>
      <c r="D1181">
        <f t="shared" si="72"/>
        <v>-3.9259862964273999</v>
      </c>
      <c r="E1181">
        <v>92.3223652735158</v>
      </c>
      <c r="F1181">
        <f t="shared" si="75"/>
        <v>2.130450971177595</v>
      </c>
      <c r="G1181">
        <f t="shared" si="73"/>
        <v>830.90128746164214</v>
      </c>
      <c r="H1181">
        <v>42.227796893302902</v>
      </c>
      <c r="AM1181">
        <f t="shared" si="74"/>
        <v>165.68768821728963</v>
      </c>
    </row>
    <row r="1182" spans="1:39">
      <c r="A1182">
        <v>354000</v>
      </c>
      <c r="B1182" s="7">
        <v>775</v>
      </c>
      <c r="C1182">
        <v>-26.625635810552001</v>
      </c>
      <c r="D1182">
        <f t="shared" si="72"/>
        <v>-53.251271621104003</v>
      </c>
      <c r="E1182">
        <v>92.025278796799995</v>
      </c>
      <c r="F1182">
        <f t="shared" si="75"/>
        <v>0.29708647671580479</v>
      </c>
      <c r="G1182">
        <f t="shared" si="73"/>
        <v>828.22750917119993</v>
      </c>
      <c r="H1182">
        <v>43.404792820263602</v>
      </c>
      <c r="AM1182">
        <f t="shared" si="74"/>
        <v>165.07732969607542</v>
      </c>
    </row>
    <row r="1183" spans="1:39">
      <c r="A1183">
        <v>354300</v>
      </c>
      <c r="B1183" s="7">
        <v>657</v>
      </c>
      <c r="C1183">
        <v>-68.198090026428503</v>
      </c>
      <c r="D1183">
        <f t="shared" si="72"/>
        <v>-136.39618005285701</v>
      </c>
      <c r="E1183">
        <v>88.152987509883303</v>
      </c>
      <c r="F1183">
        <f t="shared" si="75"/>
        <v>3.8722912869166919</v>
      </c>
      <c r="G1183">
        <f t="shared" si="73"/>
        <v>793.37688758894978</v>
      </c>
      <c r="H1183">
        <v>47.174992872043198</v>
      </c>
      <c r="AM1183">
        <f t="shared" si="74"/>
        <v>157.16899668962327</v>
      </c>
    </row>
    <row r="1184" spans="1:39">
      <c r="A1184">
        <v>354600</v>
      </c>
      <c r="B1184" s="7">
        <v>442</v>
      </c>
      <c r="C1184">
        <v>-79.948306549261602</v>
      </c>
      <c r="D1184">
        <f t="shared" si="72"/>
        <v>-159.8966130985232</v>
      </c>
      <c r="E1184">
        <v>69.151176179018407</v>
      </c>
      <c r="F1184">
        <f t="shared" si="75"/>
        <v>19.001811330864896</v>
      </c>
      <c r="G1184">
        <f t="shared" si="73"/>
        <v>622.36058561116567</v>
      </c>
      <c r="H1184">
        <v>53.499107631838001</v>
      </c>
      <c r="AM1184">
        <f t="shared" si="74"/>
        <v>119.63295386765483</v>
      </c>
    </row>
    <row r="1185" spans="1:48">
      <c r="A1185">
        <v>354900</v>
      </c>
      <c r="B1185" s="7">
        <v>188</v>
      </c>
      <c r="C1185">
        <v>-67.6465682372055</v>
      </c>
      <c r="D1185">
        <f t="shared" si="72"/>
        <v>-135.293136474411</v>
      </c>
      <c r="E1185">
        <v>36.860172347337198</v>
      </c>
      <c r="F1185">
        <f t="shared" si="75"/>
        <v>32.291003831681209</v>
      </c>
      <c r="G1185">
        <f t="shared" si="73"/>
        <v>331.74155112603478</v>
      </c>
      <c r="H1185">
        <v>59.102595351960701</v>
      </c>
      <c r="AM1185">
        <f t="shared" si="74"/>
        <v>60.6893407521776</v>
      </c>
    </row>
    <row r="1186" spans="1:48">
      <c r="A1186">
        <v>355200</v>
      </c>
      <c r="B1186" s="7">
        <v>110</v>
      </c>
      <c r="C1186">
        <v>-57.239251206318499</v>
      </c>
      <c r="D1186">
        <f t="shared" si="72"/>
        <v>-114.478502412637</v>
      </c>
      <c r="E1186">
        <v>24.941888814256998</v>
      </c>
      <c r="F1186">
        <f t="shared" si="75"/>
        <v>11.918283533080199</v>
      </c>
      <c r="G1186">
        <f t="shared" si="73"/>
        <v>224.47699932831298</v>
      </c>
      <c r="H1186">
        <v>63.781312586654401</v>
      </c>
      <c r="AM1186">
        <f t="shared" si="74"/>
        <v>40.474753259253887</v>
      </c>
    </row>
    <row r="1187" spans="1:48">
      <c r="A1187">
        <v>355500</v>
      </c>
      <c r="B1187" s="7">
        <v>110</v>
      </c>
      <c r="C1187">
        <v>-20.078727576050301</v>
      </c>
      <c r="D1187">
        <f t="shared" si="72"/>
        <v>-40.157455152100603</v>
      </c>
      <c r="E1187">
        <v>16.6840754524214</v>
      </c>
      <c r="F1187">
        <f t="shared" si="75"/>
        <v>8.2578133618355984</v>
      </c>
      <c r="G1187">
        <f t="shared" si="73"/>
        <v>150.15667907179261</v>
      </c>
      <c r="H1187">
        <v>66.618394185445993</v>
      </c>
      <c r="AM1187">
        <f t="shared" si="74"/>
        <v>26.955934074305581</v>
      </c>
    </row>
    <row r="1188" spans="1:48">
      <c r="A1188">
        <v>355800</v>
      </c>
      <c r="B1188" s="7">
        <v>110</v>
      </c>
      <c r="C1188">
        <v>1.71861887482607</v>
      </c>
      <c r="D1188">
        <f t="shared" si="72"/>
        <v>3.43723774965214</v>
      </c>
      <c r="E1188" s="17">
        <v>11.8402755786875</v>
      </c>
      <c r="F1188">
        <f t="shared" si="75"/>
        <v>4.8437998737339001</v>
      </c>
      <c r="G1188">
        <f t="shared" si="73"/>
        <v>106.56248020818749</v>
      </c>
      <c r="H1188">
        <v>67.244442075793501</v>
      </c>
      <c r="AM1188">
        <f t="shared" si="74"/>
        <v>19.21176906891883</v>
      </c>
    </row>
    <row r="1189" spans="1:48">
      <c r="A1189">
        <v>356100</v>
      </c>
      <c r="B1189" s="7">
        <v>110</v>
      </c>
      <c r="C1189">
        <v>13.491122848861201</v>
      </c>
      <c r="D1189">
        <f t="shared" si="72"/>
        <v>26.982245697722401</v>
      </c>
      <c r="E1189" s="17">
        <v>9.22417858743216</v>
      </c>
      <c r="F1189">
        <f t="shared" si="75"/>
        <v>2.6160969912553398</v>
      </c>
      <c r="G1189">
        <f t="shared" si="73"/>
        <v>83.017607286889444</v>
      </c>
      <c r="H1189">
        <v>66.606628957220096</v>
      </c>
      <c r="AM1189">
        <f t="shared" si="74"/>
        <v>15.086282021349042</v>
      </c>
    </row>
    <row r="1190" spans="1:48">
      <c r="A1190">
        <v>356400</v>
      </c>
      <c r="B1190" s="7">
        <v>111</v>
      </c>
      <c r="C1190">
        <v>19.451542818717002</v>
      </c>
      <c r="D1190">
        <f t="shared" si="72"/>
        <v>38.903085637434003</v>
      </c>
      <c r="E1190" s="17">
        <v>8.0107539879192196</v>
      </c>
      <c r="F1190">
        <f t="shared" si="75"/>
        <v>1.2134245995129405</v>
      </c>
      <c r="G1190">
        <f t="shared" si="73"/>
        <v>72.096785891272972</v>
      </c>
      <c r="H1190">
        <v>65.300474762636497</v>
      </c>
      <c r="AM1190">
        <f t="shared" si="74"/>
        <v>13.186346418505723</v>
      </c>
    </row>
    <row r="1191" spans="1:48">
      <c r="A1191">
        <v>356700</v>
      </c>
      <c r="B1191" s="7">
        <v>119</v>
      </c>
      <c r="C1191">
        <v>24.132519885716999</v>
      </c>
      <c r="D1191">
        <f t="shared" si="72"/>
        <v>48.265039771433997</v>
      </c>
      <c r="E1191" s="17">
        <v>7.85942148120985</v>
      </c>
      <c r="F1191">
        <f t="shared" si="75"/>
        <v>0.1513325067093696</v>
      </c>
      <c r="G1191">
        <f t="shared" si="73"/>
        <v>70.73479333088865</v>
      </c>
      <c r="H1191">
        <v>63.583120636855703</v>
      </c>
      <c r="AM1191">
        <f t="shared" si="74"/>
        <v>12.94999954520949</v>
      </c>
    </row>
    <row r="1192" spans="1:48">
      <c r="A1192">
        <v>357000</v>
      </c>
      <c r="B1192" s="7">
        <v>27</v>
      </c>
      <c r="C1192">
        <v>-11.3100614539673</v>
      </c>
      <c r="D1192">
        <f t="shared" si="72"/>
        <v>-22.620122907934601</v>
      </c>
      <c r="E1192" s="17">
        <v>5.5133374878717598</v>
      </c>
      <c r="F1192">
        <f t="shared" si="75"/>
        <v>2.3460839933380901</v>
      </c>
      <c r="G1192">
        <f t="shared" si="73"/>
        <v>49.620037390845837</v>
      </c>
      <c r="H1192">
        <v>63.226080644299799</v>
      </c>
      <c r="AM1192">
        <f t="shared" si="74"/>
        <v>9.3030861932347957</v>
      </c>
    </row>
    <row r="1193" spans="1:48">
      <c r="A1193">
        <v>357300</v>
      </c>
      <c r="B1193" s="7">
        <v>0</v>
      </c>
      <c r="C1193">
        <v>-6.9252215897167302</v>
      </c>
      <c r="D1193">
        <f t="shared" si="72"/>
        <v>-13.85044317943346</v>
      </c>
      <c r="E1193" s="17">
        <v>1.53893659126491</v>
      </c>
      <c r="F1193">
        <f t="shared" si="75"/>
        <v>3.9744008966068498</v>
      </c>
      <c r="G1193">
        <f t="shared" si="73"/>
        <v>13.85042932138419</v>
      </c>
      <c r="H1193">
        <v>63.872866737446103</v>
      </c>
      <c r="AM1193">
        <f t="shared" si="74"/>
        <v>3.1984690744681687</v>
      </c>
    </row>
    <row r="1194" spans="1:48" s="12" customFormat="1">
      <c r="A1194" s="12">
        <v>357600</v>
      </c>
      <c r="B1194" s="8">
        <v>0</v>
      </c>
      <c r="C1194" s="12">
        <v>-0.43538138182471198</v>
      </c>
      <c r="D1194" s="12">
        <f t="shared" si="72"/>
        <v>-0.87076276364942395</v>
      </c>
      <c r="E1194" s="22">
        <v>9.6752425101806802E-2</v>
      </c>
      <c r="F1194">
        <f t="shared" si="75"/>
        <v>1.4421841661631032</v>
      </c>
      <c r="G1194" s="12">
        <f t="shared" si="73"/>
        <v>0.87077182591626123</v>
      </c>
      <c r="H1194" s="12">
        <v>64.058968043100506</v>
      </c>
      <c r="AM1194" s="12">
        <f t="shared" si="74"/>
        <v>1.0061421310524445</v>
      </c>
      <c r="AR1194"/>
      <c r="AS1194"/>
      <c r="AT1194"/>
      <c r="AU1194"/>
      <c r="AV1194"/>
    </row>
    <row r="1195" spans="1:48">
      <c r="E1195" s="10" t="s">
        <v>35</v>
      </c>
      <c r="F1195" s="11">
        <f>SUM(F2:F1194)</f>
        <v>1285.2923043272956</v>
      </c>
      <c r="AL1195" t="s">
        <v>21</v>
      </c>
      <c r="AM1195" s="10">
        <f>SUM(AM2:AM1194)</f>
        <v>154586.86856097484</v>
      </c>
    </row>
    <row r="1198" spans="1:48">
      <c r="A1198" s="221" t="s">
        <v>36</v>
      </c>
      <c r="B1198" s="221"/>
    </row>
    <row r="1199" spans="1:48">
      <c r="A1199" t="s">
        <v>37</v>
      </c>
      <c r="B1199">
        <v>0.41849999999999998</v>
      </c>
      <c r="C1199" t="s">
        <v>38</v>
      </c>
    </row>
    <row r="1200" spans="1:48">
      <c r="A1200" t="s">
        <v>39</v>
      </c>
      <c r="B1200">
        <f>F1195</f>
        <v>1285.2923043272956</v>
      </c>
      <c r="C1200" t="s">
        <v>40</v>
      </c>
      <c r="D1200" s="19" t="s">
        <v>955</v>
      </c>
      <c r="E1200" s="19"/>
      <c r="F1200" s="19"/>
      <c r="G1200" s="19"/>
      <c r="H1200" s="19"/>
      <c r="I1200" s="19"/>
      <c r="J1200" s="19"/>
    </row>
    <row r="1201" spans="1:11">
      <c r="A1201" t="s">
        <v>41</v>
      </c>
      <c r="B1201" s="11">
        <f>B1200*B1199</f>
        <v>537.89482936097318</v>
      </c>
      <c r="C1201" t="s">
        <v>42</v>
      </c>
      <c r="D1201" s="19" t="s">
        <v>512</v>
      </c>
      <c r="E1201" s="19"/>
      <c r="F1201" s="19"/>
      <c r="G1201" s="19"/>
      <c r="H1201" s="19"/>
      <c r="I1201" s="19"/>
      <c r="J1201" s="19"/>
    </row>
    <row r="1203" spans="1:11">
      <c r="A1203" s="221" t="s">
        <v>43</v>
      </c>
      <c r="B1203" s="221"/>
    </row>
    <row r="1204" spans="1:11">
      <c r="A1204" t="s">
        <v>44</v>
      </c>
      <c r="B1204">
        <v>1</v>
      </c>
      <c r="C1204" t="s">
        <v>44</v>
      </c>
      <c r="D1204" t="s">
        <v>47</v>
      </c>
    </row>
    <row r="1205" spans="1:11">
      <c r="A1205" t="s">
        <v>45</v>
      </c>
      <c r="B1205">
        <v>23.91</v>
      </c>
      <c r="C1205" t="s">
        <v>60</v>
      </c>
    </row>
    <row r="1206" spans="1:11">
      <c r="A1206" t="s">
        <v>46</v>
      </c>
      <c r="B1206" s="11">
        <f>B1205*B1204</f>
        <v>23.91</v>
      </c>
      <c r="C1206" t="s">
        <v>42</v>
      </c>
    </row>
    <row r="1208" spans="1:11">
      <c r="A1208" s="221" t="s">
        <v>48</v>
      </c>
      <c r="B1208" s="221"/>
      <c r="C1208" s="12" t="s">
        <v>49</v>
      </c>
    </row>
    <row r="1209" spans="1:11">
      <c r="A1209" t="s">
        <v>37</v>
      </c>
      <c r="B1209">
        <v>10.17</v>
      </c>
      <c r="C1209" t="s">
        <v>52</v>
      </c>
    </row>
    <row r="1210" spans="1:11">
      <c r="A1210" t="s">
        <v>53</v>
      </c>
      <c r="B1210">
        <f>(20+65+60+70+30)/60</f>
        <v>4.083333333333333</v>
      </c>
      <c r="C1210" t="s">
        <v>59</v>
      </c>
      <c r="D1210" t="s">
        <v>76</v>
      </c>
      <c r="E1210" s="17" t="s">
        <v>61</v>
      </c>
      <c r="F1210" s="17"/>
      <c r="G1210" s="17"/>
      <c r="H1210" s="17"/>
      <c r="I1210" s="17"/>
      <c r="J1210" s="17"/>
    </row>
    <row r="1211" spans="1:11" ht="17.25">
      <c r="A1211" t="s">
        <v>54</v>
      </c>
      <c r="B1211">
        <f>B1210*B1209</f>
        <v>41.527499999999996</v>
      </c>
      <c r="C1211" t="s">
        <v>42</v>
      </c>
      <c r="E1211" s="16" t="s">
        <v>62</v>
      </c>
      <c r="F1211" s="16"/>
      <c r="G1211" s="16"/>
      <c r="H1211" s="16"/>
      <c r="I1211" s="16"/>
      <c r="J1211" s="16"/>
    </row>
    <row r="1212" spans="1:11" ht="17.25">
      <c r="E1212" s="16" t="s">
        <v>63</v>
      </c>
      <c r="F1212" s="16"/>
      <c r="G1212" s="16"/>
      <c r="H1212" s="16"/>
      <c r="I1212" s="16"/>
      <c r="J1212" s="16"/>
    </row>
    <row r="1213" spans="1:11" ht="17.25">
      <c r="A1213" s="221" t="s">
        <v>50</v>
      </c>
      <c r="B1213" s="221"/>
      <c r="C1213" s="12" t="s">
        <v>51</v>
      </c>
      <c r="E1213" s="16" t="s">
        <v>64</v>
      </c>
      <c r="F1213" s="16"/>
      <c r="G1213" s="16"/>
      <c r="H1213" s="16"/>
      <c r="I1213" s="16"/>
      <c r="J1213" s="16"/>
    </row>
    <row r="1214" spans="1:11">
      <c r="A1214" t="s">
        <v>37</v>
      </c>
      <c r="B1214">
        <v>11.74</v>
      </c>
      <c r="C1214" t="s">
        <v>52</v>
      </c>
    </row>
    <row r="1215" spans="1:11" ht="17.25">
      <c r="A1215" t="s">
        <v>55</v>
      </c>
      <c r="B1215">
        <v>0</v>
      </c>
      <c r="C1215" t="s">
        <v>59</v>
      </c>
      <c r="E1215" s="16" t="s">
        <v>65</v>
      </c>
      <c r="F1215" s="16"/>
      <c r="G1215" s="16"/>
      <c r="H1215" s="16"/>
      <c r="I1215" s="16"/>
      <c r="J1215" s="16"/>
      <c r="K1215" t="s">
        <v>73</v>
      </c>
    </row>
    <row r="1216" spans="1:11">
      <c r="A1216" t="s">
        <v>56</v>
      </c>
      <c r="B1216">
        <f>B1215*B1214</f>
        <v>0</v>
      </c>
      <c r="C1216" t="s">
        <v>42</v>
      </c>
    </row>
    <row r="1218" spans="1:20">
      <c r="A1218" s="222"/>
      <c r="B1218" s="222"/>
      <c r="C1218" s="21"/>
      <c r="D1218" s="21"/>
      <c r="E1218" s="21"/>
      <c r="F1218" s="21"/>
      <c r="G1218" s="21"/>
      <c r="H1218" s="21"/>
      <c r="I1218" s="21"/>
      <c r="J1218" s="21"/>
      <c r="K1218" s="21"/>
      <c r="L1218" s="21"/>
      <c r="M1218" s="21"/>
      <c r="N1218" s="21"/>
      <c r="O1218" s="21"/>
      <c r="P1218" s="21"/>
      <c r="Q1218" s="21"/>
      <c r="R1218" s="21"/>
      <c r="S1218" s="21"/>
      <c r="T1218" s="21"/>
    </row>
    <row r="1219" spans="1:20">
      <c r="A1219" s="21"/>
      <c r="B1219" s="21"/>
      <c r="C1219" s="21"/>
      <c r="D1219" s="21"/>
      <c r="E1219" s="21"/>
      <c r="F1219" s="21"/>
      <c r="G1219" s="21"/>
      <c r="H1219" s="21"/>
      <c r="I1219" s="21"/>
      <c r="J1219" s="21"/>
      <c r="K1219" s="21"/>
      <c r="L1219" s="21"/>
      <c r="M1219" s="21"/>
      <c r="N1219" s="21"/>
      <c r="O1219" s="21"/>
      <c r="P1219" s="21"/>
      <c r="Q1219" s="21"/>
      <c r="R1219" s="21"/>
      <c r="S1219" s="21"/>
      <c r="T1219" s="21"/>
    </row>
    <row r="1220" spans="1:20">
      <c r="A1220" s="21"/>
      <c r="B1220" s="21"/>
      <c r="C1220" s="21"/>
      <c r="D1220" s="21"/>
      <c r="K1220" s="21"/>
      <c r="L1220" s="21"/>
      <c r="M1220" s="21"/>
      <c r="N1220" s="21"/>
      <c r="O1220" s="21"/>
      <c r="P1220" s="21"/>
      <c r="Q1220" s="21"/>
      <c r="R1220" s="21"/>
      <c r="S1220" s="21"/>
      <c r="T1220" s="21"/>
    </row>
    <row r="1221" spans="1:20">
      <c r="A1221" s="21"/>
      <c r="B1221" s="21"/>
      <c r="C1221" s="21"/>
      <c r="D1221" s="21"/>
      <c r="E1221" s="21"/>
      <c r="F1221" s="21"/>
      <c r="G1221" s="21"/>
      <c r="H1221" s="21"/>
      <c r="I1221" s="21"/>
      <c r="J1221" s="21"/>
      <c r="K1221" s="21"/>
      <c r="L1221" s="21"/>
      <c r="M1221" s="21"/>
      <c r="N1221" s="21"/>
      <c r="O1221" s="21"/>
      <c r="P1221" s="21"/>
      <c r="Q1221" s="21"/>
      <c r="R1221" s="21"/>
      <c r="S1221" s="21"/>
      <c r="T1221" s="21"/>
    </row>
    <row r="1223" spans="1:20">
      <c r="A1223" s="11" t="s">
        <v>66</v>
      </c>
    </row>
    <row r="1224" spans="1:20">
      <c r="A1224" t="s">
        <v>67</v>
      </c>
      <c r="B1224" t="s">
        <v>74</v>
      </c>
    </row>
    <row r="1225" spans="1:20">
      <c r="A1225" t="s">
        <v>68</v>
      </c>
      <c r="B1225" t="s">
        <v>72</v>
      </c>
    </row>
    <row r="1226" spans="1:20">
      <c r="A1226" t="s">
        <v>69</v>
      </c>
      <c r="B1226" t="s">
        <v>71</v>
      </c>
    </row>
    <row r="1227" spans="1:20">
      <c r="A1227" t="s">
        <v>70</v>
      </c>
      <c r="B1227" t="s">
        <v>75</v>
      </c>
    </row>
    <row r="1231" spans="1:20">
      <c r="A1231" s="1" t="s">
        <v>57</v>
      </c>
      <c r="B1231" s="1">
        <f>B1221+B1216+B1211+B1206+B1201</f>
        <v>603.33232936097318</v>
      </c>
      <c r="C1231" s="1" t="s">
        <v>58</v>
      </c>
      <c r="D1231" s="19"/>
    </row>
    <row r="1232" spans="1:20">
      <c r="B1232" s="3"/>
    </row>
    <row r="1233" spans="2:2">
      <c r="B1233" s="3"/>
    </row>
    <row r="1234" spans="2:2">
      <c r="B1234" s="3"/>
    </row>
    <row r="1235" spans="2:2">
      <c r="B1235" s="3"/>
    </row>
    <row r="1236" spans="2:2">
      <c r="B1236" s="3"/>
    </row>
    <row r="1237" spans="2:2">
      <c r="B1237" s="3"/>
    </row>
    <row r="1238" spans="2:2">
      <c r="B1238" s="3"/>
    </row>
    <row r="1239" spans="2:2">
      <c r="B1239" s="3"/>
    </row>
    <row r="1240" spans="2:2">
      <c r="B1240" s="3"/>
    </row>
    <row r="1241" spans="2:2">
      <c r="B1241" s="3"/>
    </row>
    <row r="1242" spans="2:2">
      <c r="B1242" s="3"/>
    </row>
    <row r="1243" spans="2:2">
      <c r="B1243" s="3"/>
    </row>
    <row r="1244" spans="2:2">
      <c r="B1244" s="3"/>
    </row>
    <row r="1245" spans="2:2">
      <c r="B1245" s="3"/>
    </row>
    <row r="1246" spans="2:2">
      <c r="B1246" s="3"/>
    </row>
    <row r="1247" spans="2:2">
      <c r="B1247" s="3"/>
    </row>
    <row r="1248" spans="2:2">
      <c r="B1248" s="3"/>
    </row>
    <row r="1249" spans="2:2">
      <c r="B1249" s="3"/>
    </row>
    <row r="1250" spans="2:2">
      <c r="B1250" s="3"/>
    </row>
    <row r="1251" spans="2:2">
      <c r="B1251" s="3"/>
    </row>
    <row r="1252" spans="2:2">
      <c r="B1252" s="3"/>
    </row>
    <row r="1253" spans="2:2">
      <c r="B1253" s="3"/>
    </row>
    <row r="1254" spans="2:2">
      <c r="B1254" s="3"/>
    </row>
    <row r="1255" spans="2:2">
      <c r="B1255" s="3"/>
    </row>
    <row r="1256" spans="2:2">
      <c r="B1256" s="3"/>
    </row>
    <row r="1257" spans="2:2">
      <c r="B1257" s="3"/>
    </row>
    <row r="1258" spans="2:2">
      <c r="B1258" s="3"/>
    </row>
    <row r="1259" spans="2:2">
      <c r="B1259" s="3"/>
    </row>
    <row r="1260" spans="2:2">
      <c r="B1260" s="3"/>
    </row>
    <row r="1261" spans="2:2">
      <c r="B1261" s="3"/>
    </row>
    <row r="1262" spans="2:2">
      <c r="B1262" s="3"/>
    </row>
    <row r="1263" spans="2:2">
      <c r="B1263" s="3"/>
    </row>
    <row r="1264" spans="2:2">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3"/>
    </row>
    <row r="1589" spans="2:2">
      <c r="B1589" s="3"/>
    </row>
    <row r="1590" spans="2:2">
      <c r="B1590" s="3"/>
    </row>
    <row r="1591" spans="2:2">
      <c r="B1591" s="3"/>
    </row>
    <row r="1592" spans="2:2">
      <c r="B1592" s="3"/>
    </row>
    <row r="1593" spans="2:2">
      <c r="B1593" s="3"/>
    </row>
    <row r="1594" spans="2:2">
      <c r="B1594" s="3"/>
    </row>
    <row r="1595" spans="2:2">
      <c r="B1595" s="3"/>
    </row>
    <row r="1596" spans="2:2">
      <c r="B1596" s="3"/>
    </row>
    <row r="1597" spans="2:2">
      <c r="B1597" s="3"/>
    </row>
    <row r="1598" spans="2:2">
      <c r="B1598" s="3"/>
    </row>
    <row r="1599" spans="2:2">
      <c r="B1599" s="3"/>
    </row>
    <row r="1600" spans="2:2">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3"/>
    </row>
    <row r="1889" spans="2:2">
      <c r="B1889" s="3"/>
    </row>
    <row r="1890" spans="2:2">
      <c r="B1890" s="3"/>
    </row>
    <row r="1891" spans="2:2">
      <c r="B1891" s="3"/>
    </row>
    <row r="1892" spans="2:2">
      <c r="B1892" s="3"/>
    </row>
    <row r="1893" spans="2:2">
      <c r="B1893" s="3"/>
    </row>
    <row r="1894" spans="2:2">
      <c r="B1894" s="3"/>
    </row>
    <row r="1895" spans="2:2">
      <c r="B1895" s="3"/>
    </row>
    <row r="1896" spans="2:2">
      <c r="B1896" s="3"/>
    </row>
    <row r="1897" spans="2:2">
      <c r="B1897" s="3"/>
    </row>
    <row r="1898" spans="2:2">
      <c r="B1898" s="3"/>
    </row>
    <row r="1899" spans="2:2">
      <c r="B1899" s="3"/>
    </row>
    <row r="1900" spans="2:2">
      <c r="B1900" s="3"/>
    </row>
    <row r="1901" spans="2:2">
      <c r="B1901" s="3"/>
    </row>
    <row r="1902" spans="2:2">
      <c r="B1902" s="3"/>
    </row>
    <row r="1903" spans="2:2">
      <c r="B1903" s="3"/>
    </row>
    <row r="1904" spans="2:2">
      <c r="B1904" s="3"/>
    </row>
    <row r="1905" spans="2:2">
      <c r="B1905" s="3"/>
    </row>
    <row r="1906" spans="2:2">
      <c r="B1906" s="3"/>
    </row>
    <row r="1907" spans="2:2">
      <c r="B1907" s="3"/>
    </row>
    <row r="1908" spans="2:2">
      <c r="B1908" s="3"/>
    </row>
    <row r="1909" spans="2:2">
      <c r="B1909" s="3"/>
    </row>
    <row r="1910" spans="2:2">
      <c r="B1910" s="3"/>
    </row>
    <row r="1911" spans="2:2">
      <c r="B1911" s="3"/>
    </row>
    <row r="1912" spans="2:2">
      <c r="B1912" s="3"/>
    </row>
    <row r="1913" spans="2:2">
      <c r="B1913" s="3"/>
    </row>
    <row r="1914" spans="2:2">
      <c r="B1914" s="3"/>
    </row>
    <row r="1915" spans="2:2">
      <c r="B1915" s="3"/>
    </row>
    <row r="1916" spans="2:2">
      <c r="B1916" s="3"/>
    </row>
    <row r="1917" spans="2:2">
      <c r="B1917" s="3"/>
    </row>
    <row r="1918" spans="2:2">
      <c r="B1918" s="3"/>
    </row>
    <row r="1919" spans="2:2">
      <c r="B1919" s="3"/>
    </row>
    <row r="1920" spans="2:2">
      <c r="B1920" s="3"/>
    </row>
    <row r="1921" spans="2:2">
      <c r="B1921" s="3"/>
    </row>
    <row r="1922" spans="2:2">
      <c r="B1922" s="3"/>
    </row>
    <row r="1923" spans="2:2">
      <c r="B1923" s="3"/>
    </row>
    <row r="1924" spans="2:2">
      <c r="B1924" s="3"/>
    </row>
    <row r="1925" spans="2:2">
      <c r="B1925" s="3"/>
    </row>
    <row r="1926" spans="2:2">
      <c r="B1926" s="3"/>
    </row>
    <row r="1927" spans="2:2">
      <c r="B1927" s="3"/>
    </row>
    <row r="1928" spans="2:2">
      <c r="B1928" s="3"/>
    </row>
    <row r="1929" spans="2:2">
      <c r="B1929" s="3"/>
    </row>
    <row r="1930" spans="2:2">
      <c r="B1930" s="3"/>
    </row>
    <row r="1931" spans="2:2">
      <c r="B1931" s="3"/>
    </row>
    <row r="1932" spans="2:2">
      <c r="B1932" s="3"/>
    </row>
    <row r="1933" spans="2:2">
      <c r="B1933" s="3"/>
    </row>
    <row r="1934" spans="2:2">
      <c r="B1934" s="3"/>
    </row>
    <row r="1935" spans="2:2">
      <c r="B1935" s="3"/>
    </row>
    <row r="1936" spans="2:2">
      <c r="B1936" s="3"/>
    </row>
    <row r="1937" spans="2:2">
      <c r="B1937" s="3"/>
    </row>
    <row r="1938" spans="2:2">
      <c r="B1938" s="3"/>
    </row>
    <row r="1939" spans="2:2">
      <c r="B1939" s="3"/>
    </row>
    <row r="1940" spans="2:2">
      <c r="B1940" s="3"/>
    </row>
    <row r="1941" spans="2:2">
      <c r="B1941" s="3"/>
    </row>
    <row r="1942" spans="2:2">
      <c r="B1942" s="3"/>
    </row>
    <row r="1943" spans="2:2">
      <c r="B1943" s="3"/>
    </row>
    <row r="1944" spans="2:2">
      <c r="B1944" s="3"/>
    </row>
    <row r="1945" spans="2:2">
      <c r="B1945" s="3"/>
    </row>
    <row r="1946" spans="2:2">
      <c r="B1946" s="3"/>
    </row>
    <row r="1947" spans="2:2">
      <c r="B1947" s="3"/>
    </row>
    <row r="1948" spans="2:2">
      <c r="B1948" s="3"/>
    </row>
    <row r="1949" spans="2:2">
      <c r="B1949" s="3"/>
    </row>
    <row r="1950" spans="2:2">
      <c r="B1950" s="3"/>
    </row>
    <row r="1951" spans="2:2">
      <c r="B1951" s="3"/>
    </row>
    <row r="1952" spans="2:2">
      <c r="B1952" s="3"/>
    </row>
    <row r="1953" spans="2:2">
      <c r="B1953" s="3"/>
    </row>
    <row r="1954" spans="2:2">
      <c r="B1954" s="3"/>
    </row>
    <row r="1955" spans="2:2">
      <c r="B1955" s="3"/>
    </row>
    <row r="1956" spans="2:2">
      <c r="B1956" s="3"/>
    </row>
    <row r="1957" spans="2:2">
      <c r="B1957" s="3"/>
    </row>
    <row r="1958" spans="2:2">
      <c r="B1958" s="3"/>
    </row>
    <row r="1959" spans="2:2">
      <c r="B1959" s="3"/>
    </row>
    <row r="1960" spans="2:2">
      <c r="B1960" s="3"/>
    </row>
    <row r="1961" spans="2:2">
      <c r="B1961" s="3"/>
    </row>
    <row r="1962" spans="2:2">
      <c r="B1962" s="3"/>
    </row>
    <row r="1963" spans="2:2">
      <c r="B1963" s="3"/>
    </row>
    <row r="1964" spans="2:2">
      <c r="B1964" s="3"/>
    </row>
    <row r="1965" spans="2:2">
      <c r="B1965" s="3"/>
    </row>
    <row r="1966" spans="2:2">
      <c r="B1966" s="3"/>
    </row>
    <row r="1967" spans="2:2">
      <c r="B1967" s="3"/>
    </row>
    <row r="1968" spans="2:2">
      <c r="B1968" s="3"/>
    </row>
    <row r="1969" spans="2:2">
      <c r="B1969" s="3"/>
    </row>
    <row r="1970" spans="2:2">
      <c r="B1970" s="3"/>
    </row>
    <row r="1971" spans="2:2">
      <c r="B1971" s="3"/>
    </row>
    <row r="1972" spans="2:2">
      <c r="B1972" s="3"/>
    </row>
    <row r="1973" spans="2:2">
      <c r="B1973" s="3"/>
    </row>
    <row r="1974" spans="2:2">
      <c r="B1974" s="3"/>
    </row>
    <row r="1975" spans="2:2">
      <c r="B1975" s="3"/>
    </row>
    <row r="1976" spans="2:2">
      <c r="B1976" s="3"/>
    </row>
    <row r="1977" spans="2:2">
      <c r="B1977" s="3"/>
    </row>
    <row r="1978" spans="2:2">
      <c r="B1978" s="3"/>
    </row>
    <row r="1979" spans="2:2">
      <c r="B1979" s="3"/>
    </row>
    <row r="1980" spans="2:2">
      <c r="B1980" s="3"/>
    </row>
    <row r="1981" spans="2:2">
      <c r="B1981" s="3"/>
    </row>
    <row r="1982" spans="2:2">
      <c r="B1982" s="3"/>
    </row>
    <row r="1983" spans="2:2">
      <c r="B1983" s="3"/>
    </row>
    <row r="1984" spans="2:2">
      <c r="B1984" s="3"/>
    </row>
    <row r="1985" spans="2:2">
      <c r="B1985" s="3"/>
    </row>
    <row r="1986" spans="2:2">
      <c r="B1986" s="3"/>
    </row>
    <row r="1987" spans="2:2">
      <c r="B1987" s="3"/>
    </row>
    <row r="1988" spans="2:2">
      <c r="B1988" s="3"/>
    </row>
    <row r="1989" spans="2:2">
      <c r="B1989" s="3"/>
    </row>
    <row r="1990" spans="2:2">
      <c r="B1990" s="3"/>
    </row>
    <row r="1991" spans="2:2">
      <c r="B1991" s="3"/>
    </row>
    <row r="1992" spans="2:2">
      <c r="B1992" s="3"/>
    </row>
    <row r="1993" spans="2:2">
      <c r="B1993" s="3"/>
    </row>
    <row r="1994" spans="2:2">
      <c r="B1994" s="3"/>
    </row>
    <row r="1995" spans="2:2">
      <c r="B1995" s="3"/>
    </row>
    <row r="1996" spans="2:2">
      <c r="B1996" s="3"/>
    </row>
    <row r="1997" spans="2:2">
      <c r="B1997" s="3"/>
    </row>
    <row r="1998" spans="2:2">
      <c r="B1998" s="3"/>
    </row>
    <row r="1999" spans="2:2">
      <c r="B1999" s="3"/>
    </row>
    <row r="2000" spans="2:2">
      <c r="B2000" s="3"/>
    </row>
    <row r="2001" spans="2:2">
      <c r="B2001" s="3"/>
    </row>
    <row r="2002" spans="2:2">
      <c r="B2002" s="3"/>
    </row>
    <row r="2003" spans="2:2">
      <c r="B2003" s="3"/>
    </row>
    <row r="2004" spans="2:2">
      <c r="B2004" s="3"/>
    </row>
    <row r="2005" spans="2:2">
      <c r="B2005" s="3"/>
    </row>
    <row r="2006" spans="2:2">
      <c r="B2006" s="3"/>
    </row>
    <row r="2007" spans="2:2">
      <c r="B2007" s="3"/>
    </row>
    <row r="2008" spans="2:2">
      <c r="B2008" s="3"/>
    </row>
    <row r="2009" spans="2:2">
      <c r="B2009" s="3"/>
    </row>
    <row r="2010" spans="2:2">
      <c r="B2010" s="3"/>
    </row>
    <row r="2011" spans="2:2">
      <c r="B2011" s="3"/>
    </row>
    <row r="2012" spans="2:2">
      <c r="B2012" s="3"/>
    </row>
    <row r="2013" spans="2:2">
      <c r="B2013" s="3"/>
    </row>
    <row r="2014" spans="2:2">
      <c r="B2014" s="3"/>
    </row>
    <row r="2015" spans="2:2">
      <c r="B2015" s="3"/>
    </row>
    <row r="2016" spans="2:2">
      <c r="B2016" s="3"/>
    </row>
    <row r="2017" spans="2:2">
      <c r="B2017" s="3"/>
    </row>
    <row r="2018" spans="2:2">
      <c r="B2018" s="3"/>
    </row>
    <row r="2019" spans="2:2">
      <c r="B2019" s="3"/>
    </row>
    <row r="2020" spans="2:2">
      <c r="B2020" s="3"/>
    </row>
    <row r="2021" spans="2:2">
      <c r="B2021" s="3"/>
    </row>
    <row r="2022" spans="2:2">
      <c r="B2022" s="3"/>
    </row>
    <row r="2023" spans="2:2">
      <c r="B2023" s="3"/>
    </row>
    <row r="2024" spans="2:2">
      <c r="B2024" s="3"/>
    </row>
    <row r="2025" spans="2:2">
      <c r="B2025" s="3"/>
    </row>
    <row r="2026" spans="2:2">
      <c r="B2026" s="3"/>
    </row>
    <row r="2027" spans="2:2">
      <c r="B2027" s="3"/>
    </row>
    <row r="2028" spans="2:2">
      <c r="B2028" s="3"/>
    </row>
    <row r="2029" spans="2:2">
      <c r="B2029" s="3"/>
    </row>
    <row r="2030" spans="2:2">
      <c r="B2030" s="3"/>
    </row>
    <row r="2031" spans="2:2">
      <c r="B2031" s="3"/>
    </row>
    <row r="2032" spans="2:2">
      <c r="B2032" s="3"/>
    </row>
    <row r="2033" spans="2:2">
      <c r="B2033" s="3"/>
    </row>
    <row r="2034" spans="2:2">
      <c r="B2034" s="3"/>
    </row>
    <row r="2035" spans="2:2">
      <c r="B2035" s="3"/>
    </row>
    <row r="2036" spans="2:2">
      <c r="B2036" s="3"/>
    </row>
    <row r="2037" spans="2:2">
      <c r="B2037" s="3"/>
    </row>
    <row r="2038" spans="2:2">
      <c r="B2038" s="3"/>
    </row>
    <row r="2039" spans="2:2">
      <c r="B2039" s="3"/>
    </row>
    <row r="2040" spans="2:2">
      <c r="B2040" s="3"/>
    </row>
    <row r="2041" spans="2:2">
      <c r="B2041" s="3"/>
    </row>
    <row r="2042" spans="2:2">
      <c r="B2042" s="3"/>
    </row>
    <row r="2043" spans="2:2">
      <c r="B2043" s="3"/>
    </row>
    <row r="2044" spans="2:2">
      <c r="B2044" s="3"/>
    </row>
    <row r="2045" spans="2:2">
      <c r="B2045" s="3"/>
    </row>
    <row r="2046" spans="2:2">
      <c r="B2046" s="3"/>
    </row>
    <row r="2047" spans="2:2">
      <c r="B2047" s="3"/>
    </row>
    <row r="2048" spans="2:2">
      <c r="B2048" s="3"/>
    </row>
    <row r="2049" spans="2:2">
      <c r="B2049" s="3"/>
    </row>
    <row r="2050" spans="2:2">
      <c r="B2050" s="3"/>
    </row>
    <row r="2051" spans="2:2">
      <c r="B2051" s="4"/>
    </row>
  </sheetData>
  <mergeCells count="5">
    <mergeCell ref="A1198:B1198"/>
    <mergeCell ref="A1203:B1203"/>
    <mergeCell ref="A1208:B1208"/>
    <mergeCell ref="A1213:B1213"/>
    <mergeCell ref="A1218:B1218"/>
  </mergeCells>
  <hyperlinks>
    <hyperlink ref="V98" r:id="rId1" display="https://www.praxis-automation.eu/uploads/default_site/files/brochures/513.01_GreenBattery_Rev1.12_A4.pdf" xr:uid="{DAE269E7-1449-49B4-8F54-E7BF9A6339A4}"/>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D120-9BAA-4B35-AF98-AE730350FD26}">
  <dimension ref="A1:AY1888"/>
  <sheetViews>
    <sheetView topLeftCell="A69" workbookViewId="0">
      <selection activeCell="M99" sqref="M99:N100"/>
    </sheetView>
  </sheetViews>
  <sheetFormatPr defaultRowHeight="15"/>
  <cols>
    <col min="1" max="1" width="24.42578125" bestFit="1" customWidth="1"/>
    <col min="2" max="2" width="28" customWidth="1"/>
    <col min="3" max="3" width="17.28515625" bestFit="1" customWidth="1"/>
    <col min="4" max="4" width="23.42578125" customWidth="1"/>
    <col min="5" max="5" width="27.7109375" customWidth="1"/>
    <col min="6" max="7" width="18.5703125" customWidth="1"/>
    <col min="8" max="8" width="16.140625" customWidth="1"/>
    <col min="26" max="26" width="13.7109375" customWidth="1"/>
    <col min="32" max="32" width="29.7109375" bestFit="1" customWidth="1"/>
    <col min="33" max="33" width="14.28515625"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 t="shared" ref="D2:D33" si="0">$K$3*C2</f>
        <v>24.700272869226399</v>
      </c>
      <c r="E2" s="17">
        <v>0</v>
      </c>
      <c r="F2">
        <v>0</v>
      </c>
      <c r="G2">
        <f>$J$3*E2</f>
        <v>0</v>
      </c>
      <c r="H2">
        <v>50</v>
      </c>
      <c r="J2" t="s">
        <v>5</v>
      </c>
      <c r="K2" t="s">
        <v>6</v>
      </c>
      <c r="AK2">
        <v>300</v>
      </c>
      <c r="AL2">
        <f>AK2/3600</f>
        <v>8.3333333333333329E-2</v>
      </c>
      <c r="AM2">
        <f>$AF$26*E2^2+$AG$26*E2+$AH$26</f>
        <v>0.85950000000000004</v>
      </c>
      <c r="AO2">
        <f>J3*AM70+AN2</f>
        <v>27481.733336790414</v>
      </c>
      <c r="AQ2">
        <f>AO2*AL2</f>
        <v>2290.1444447325343</v>
      </c>
      <c r="AR2">
        <v>0.03</v>
      </c>
      <c r="AS2" s="15">
        <f>AQ2*AR2</f>
        <v>68.704333341976024</v>
      </c>
      <c r="AU2">
        <v>4</v>
      </c>
      <c r="AV2" s="10">
        <f>AU2*AS2</f>
        <v>274.8173333679041</v>
      </c>
      <c r="AW2">
        <f>AU2/33.35</f>
        <v>0.1199400299850075</v>
      </c>
      <c r="AY2">
        <f>AQ2*AW2</f>
        <v>274.67999337121853</v>
      </c>
    </row>
    <row r="3" spans="1:51">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row>
    <row r="4" spans="1:51" ht="30">
      <c r="A4">
        <v>600</v>
      </c>
      <c r="B4" s="7">
        <v>28</v>
      </c>
      <c r="C4">
        <v>13.9999149129412</v>
      </c>
      <c r="D4">
        <f t="shared" si="0"/>
        <v>27.999829825882401</v>
      </c>
      <c r="E4" s="20">
        <v>2.99050020334739E-5</v>
      </c>
      <c r="F4">
        <f t="shared" ref="F4:F67" si="3">ABS(E4-E3)</f>
        <v>1.6637157689912727E-2</v>
      </c>
      <c r="G4">
        <f t="shared" si="1"/>
        <v>2.6914501830126511E-4</v>
      </c>
      <c r="H4">
        <v>50.001183844471399</v>
      </c>
      <c r="AG4" t="s">
        <v>12</v>
      </c>
      <c r="AM4">
        <f t="shared" si="2"/>
        <v>0.85954531684649682</v>
      </c>
      <c r="AR4" s="14" t="s">
        <v>29</v>
      </c>
      <c r="AS4" s="14"/>
    </row>
    <row r="5" spans="1:51">
      <c r="A5">
        <v>900</v>
      </c>
      <c r="B5" s="7">
        <v>86</v>
      </c>
      <c r="C5">
        <v>28.717025503687498</v>
      </c>
      <c r="D5">
        <f t="shared" si="0"/>
        <v>57.434051007374997</v>
      </c>
      <c r="E5" s="17">
        <v>3.1739923263187499</v>
      </c>
      <c r="F5">
        <f t="shared" si="3"/>
        <v>3.1739624213167166</v>
      </c>
      <c r="G5">
        <f t="shared" si="1"/>
        <v>28.56593093686875</v>
      </c>
      <c r="H5">
        <v>48.105249669766799</v>
      </c>
      <c r="AM5">
        <f t="shared" si="2"/>
        <v>5.6987028878282171</v>
      </c>
      <c r="AR5" s="17" t="s">
        <v>616</v>
      </c>
      <c r="AS5" s="10">
        <f>AS2+25.29%*AS2</f>
        <v>86.079659244161761</v>
      </c>
    </row>
    <row r="6" spans="1:51">
      <c r="A6">
        <v>1200</v>
      </c>
      <c r="B6" s="7">
        <v>110</v>
      </c>
      <c r="C6">
        <v>22.883581019548899</v>
      </c>
      <c r="D6">
        <f t="shared" si="0"/>
        <v>45.767162039097798</v>
      </c>
      <c r="E6" s="17">
        <v>7.1369479030522198</v>
      </c>
      <c r="F6">
        <f t="shared" si="3"/>
        <v>3.9629555767334699</v>
      </c>
      <c r="G6">
        <f t="shared" si="1"/>
        <v>64.232531127469983</v>
      </c>
      <c r="H6">
        <v>46.082440492194102</v>
      </c>
      <c r="K6" t="s">
        <v>4</v>
      </c>
      <c r="AM6">
        <f t="shared" si="2"/>
        <v>11.823506761845849</v>
      </c>
      <c r="AR6" t="s">
        <v>617</v>
      </c>
    </row>
    <row r="7" spans="1:51">
      <c r="A7">
        <v>1500</v>
      </c>
      <c r="B7" s="7">
        <v>139</v>
      </c>
      <c r="C7">
        <v>19.693398326569401</v>
      </c>
      <c r="D7">
        <f t="shared" si="0"/>
        <v>39.386796653138802</v>
      </c>
      <c r="E7" s="17">
        <v>11.0680794039458</v>
      </c>
      <c r="F7">
        <f t="shared" si="3"/>
        <v>3.9311315008935805</v>
      </c>
      <c r="G7">
        <f t="shared" si="1"/>
        <v>99.612714635512205</v>
      </c>
      <c r="H7">
        <v>44.426659114169397</v>
      </c>
      <c r="AM7">
        <f t="shared" si="2"/>
        <v>17.989880570774073</v>
      </c>
    </row>
    <row r="8" spans="1:51">
      <c r="A8">
        <v>1800</v>
      </c>
      <c r="B8" s="7">
        <v>146</v>
      </c>
      <c r="C8">
        <v>8.7260592270219099</v>
      </c>
      <c r="D8">
        <f t="shared" si="0"/>
        <v>17.45211845404382</v>
      </c>
      <c r="E8" s="17">
        <v>14.2830350931208</v>
      </c>
      <c r="F8">
        <f t="shared" si="3"/>
        <v>3.2149556891749995</v>
      </c>
      <c r="G8">
        <f t="shared" si="1"/>
        <v>128.5473158380872</v>
      </c>
      <c r="H8">
        <v>43.3583433363127</v>
      </c>
      <c r="AM8">
        <f t="shared" si="2"/>
        <v>23.100048868617584</v>
      </c>
    </row>
    <row r="9" spans="1:51">
      <c r="A9">
        <v>2100</v>
      </c>
      <c r="B9" s="7">
        <v>162</v>
      </c>
      <c r="C9">
        <v>5.6236506291700401</v>
      </c>
      <c r="D9">
        <f t="shared" si="0"/>
        <v>11.24730125834008</v>
      </c>
      <c r="E9">
        <v>16.750214135692101</v>
      </c>
      <c r="F9">
        <f t="shared" si="3"/>
        <v>2.4671790425713009</v>
      </c>
      <c r="G9">
        <f t="shared" si="1"/>
        <v>150.7519272212289</v>
      </c>
      <c r="H9">
        <v>42.810147334038199</v>
      </c>
      <c r="AM9">
        <f t="shared" si="2"/>
        <v>27.062624891687367</v>
      </c>
    </row>
    <row r="10" spans="1:51">
      <c r="A10">
        <v>2400</v>
      </c>
      <c r="B10" s="7">
        <v>121</v>
      </c>
      <c r="C10">
        <v>-17.474018730886801</v>
      </c>
      <c r="D10">
        <f t="shared" si="0"/>
        <v>-34.948037461773602</v>
      </c>
      <c r="E10">
        <v>17.327503070273199</v>
      </c>
      <c r="F10">
        <f t="shared" si="3"/>
        <v>0.57728893458109809</v>
      </c>
      <c r="G10">
        <f t="shared" si="1"/>
        <v>155.94752763245879</v>
      </c>
      <c r="H10">
        <v>43.361657263771399</v>
      </c>
      <c r="AM10">
        <f t="shared" si="2"/>
        <v>27.994957837292823</v>
      </c>
    </row>
    <row r="11" spans="1:51">
      <c r="A11">
        <v>2700</v>
      </c>
      <c r="B11" s="7">
        <v>142</v>
      </c>
      <c r="C11">
        <v>-6.12620907647353</v>
      </c>
      <c r="D11">
        <f t="shared" si="0"/>
        <v>-12.25241815294706</v>
      </c>
      <c r="E11">
        <v>17.139068724611501</v>
      </c>
      <c r="F11">
        <f t="shared" si="3"/>
        <v>0.18843434566169748</v>
      </c>
      <c r="G11">
        <f t="shared" si="1"/>
        <v>154.2516185215035</v>
      </c>
      <c r="H11">
        <v>44.235544456011297</v>
      </c>
      <c r="AM11">
        <f t="shared" si="2"/>
        <v>27.690418388220223</v>
      </c>
    </row>
    <row r="12" spans="1:51">
      <c r="A12">
        <v>3000</v>
      </c>
      <c r="B12" s="7">
        <v>156</v>
      </c>
      <c r="C12">
        <v>-2.17805218200058</v>
      </c>
      <c r="D12">
        <f t="shared" si="0"/>
        <v>-4.3561043640011601</v>
      </c>
      <c r="E12">
        <v>17.817252886659499</v>
      </c>
      <c r="F12">
        <f t="shared" si="3"/>
        <v>0.67818416204799803</v>
      </c>
      <c r="G12">
        <f t="shared" si="1"/>
        <v>160.3552759799355</v>
      </c>
      <c r="H12">
        <v>44.543654810206498</v>
      </c>
      <c r="AM12">
        <f t="shared" si="2"/>
        <v>28.787441671737607</v>
      </c>
    </row>
    <row r="13" spans="1:51">
      <c r="A13">
        <v>3300</v>
      </c>
      <c r="B13" s="7">
        <v>135</v>
      </c>
      <c r="C13">
        <v>-12.8701866834661</v>
      </c>
      <c r="D13">
        <f t="shared" si="0"/>
        <v>-25.7403733669322</v>
      </c>
      <c r="E13">
        <v>17.8599692013129</v>
      </c>
      <c r="F13">
        <f t="shared" si="3"/>
        <v>4.2716314653400644E-2</v>
      </c>
      <c r="G13">
        <f t="shared" si="1"/>
        <v>160.73972281181611</v>
      </c>
      <c r="H13">
        <v>45.171078017587703</v>
      </c>
      <c r="AM13">
        <f t="shared" si="2"/>
        <v>28.856629172206731</v>
      </c>
    </row>
    <row r="14" spans="1:51">
      <c r="A14">
        <v>3600</v>
      </c>
      <c r="B14" s="7">
        <v>164</v>
      </c>
      <c r="C14">
        <v>0.54815015913024001</v>
      </c>
      <c r="D14">
        <f t="shared" si="0"/>
        <v>1.09630031826048</v>
      </c>
      <c r="E14">
        <v>18.100307264366599</v>
      </c>
      <c r="F14">
        <f t="shared" si="3"/>
        <v>0.24033806305369865</v>
      </c>
      <c r="G14">
        <f t="shared" si="1"/>
        <v>162.90276537929938</v>
      </c>
      <c r="H14">
        <v>45.598165151608299</v>
      </c>
      <c r="AM14">
        <f t="shared" si="2"/>
        <v>29.246103038110185</v>
      </c>
    </row>
    <row r="15" spans="1:51">
      <c r="A15">
        <v>3900</v>
      </c>
      <c r="B15" s="7">
        <v>281</v>
      </c>
      <c r="C15">
        <v>40.476391487178901</v>
      </c>
      <c r="D15">
        <f t="shared" si="0"/>
        <v>80.952782974357802</v>
      </c>
      <c r="E15">
        <v>22.227219620574498</v>
      </c>
      <c r="F15">
        <f t="shared" si="3"/>
        <v>4.1269123562078995</v>
      </c>
      <c r="G15">
        <f t="shared" si="1"/>
        <v>200.04497658517047</v>
      </c>
      <c r="H15">
        <v>43.831392845054999</v>
      </c>
      <c r="AM15">
        <f t="shared" si="2"/>
        <v>35.986576797881057</v>
      </c>
    </row>
    <row r="16" spans="1:51">
      <c r="A16">
        <v>4200</v>
      </c>
      <c r="B16" s="7">
        <v>332</v>
      </c>
      <c r="C16">
        <v>35.799983138621897</v>
      </c>
      <c r="D16">
        <f t="shared" si="0"/>
        <v>71.599966277243794</v>
      </c>
      <c r="E16">
        <v>28.9330302656847</v>
      </c>
      <c r="F16">
        <f t="shared" si="3"/>
        <v>6.7058106451102013</v>
      </c>
      <c r="G16">
        <f t="shared" si="1"/>
        <v>260.39727239116229</v>
      </c>
      <c r="H16">
        <v>40.850289882881199</v>
      </c>
      <c r="AM16">
        <f t="shared" si="2"/>
        <v>47.151598143921433</v>
      </c>
    </row>
    <row r="17" spans="1:39">
      <c r="A17">
        <v>4500</v>
      </c>
      <c r="B17" s="7">
        <v>466</v>
      </c>
      <c r="C17">
        <v>56.873216398044299</v>
      </c>
      <c r="D17">
        <f t="shared" si="0"/>
        <v>113.7464327960886</v>
      </c>
      <c r="E17">
        <v>38.498336201424799</v>
      </c>
      <c r="F17">
        <f t="shared" si="3"/>
        <v>9.5653059357400991</v>
      </c>
      <c r="G17">
        <f t="shared" si="1"/>
        <v>346.48502581282321</v>
      </c>
      <c r="H17">
        <v>36.898840519560999</v>
      </c>
      <c r="AM17">
        <f t="shared" si="2"/>
        <v>63.532774571871101</v>
      </c>
    </row>
    <row r="18" spans="1:39">
      <c r="A18">
        <v>4800</v>
      </c>
      <c r="B18" s="7">
        <v>473</v>
      </c>
      <c r="C18">
        <v>25.5431413981666</v>
      </c>
      <c r="D18">
        <f t="shared" si="0"/>
        <v>51.086282796333201</v>
      </c>
      <c r="E18">
        <v>46.878665052592403</v>
      </c>
      <c r="F18">
        <f t="shared" si="3"/>
        <v>8.3803288511676044</v>
      </c>
      <c r="G18">
        <f t="shared" si="1"/>
        <v>421.90798547333162</v>
      </c>
      <c r="H18">
        <v>33.696260149297302</v>
      </c>
      <c r="AM18">
        <f t="shared" si="2"/>
        <v>78.324418135849072</v>
      </c>
    </row>
    <row r="19" spans="1:39">
      <c r="A19">
        <v>5100</v>
      </c>
      <c r="B19" s="7">
        <v>474</v>
      </c>
      <c r="C19">
        <v>3.5768584742063601</v>
      </c>
      <c r="D19">
        <f t="shared" si="0"/>
        <v>7.1537169484127201</v>
      </c>
      <c r="E19">
        <v>51.871052069817999</v>
      </c>
      <c r="F19">
        <f t="shared" si="3"/>
        <v>4.992387017225596</v>
      </c>
      <c r="G19">
        <f t="shared" si="1"/>
        <v>466.839468628362</v>
      </c>
      <c r="H19">
        <v>32.633222292272997</v>
      </c>
      <c r="AM19">
        <f t="shared" si="2"/>
        <v>87.331441024654211</v>
      </c>
    </row>
    <row r="20" spans="1:39">
      <c r="A20">
        <v>5400</v>
      </c>
      <c r="B20" s="7">
        <v>471</v>
      </c>
      <c r="C20">
        <v>-10.654813977146199</v>
      </c>
      <c r="D20">
        <f t="shared" si="0"/>
        <v>-21.309627954292399</v>
      </c>
      <c r="E20">
        <v>54.700229492423297</v>
      </c>
      <c r="F20">
        <f t="shared" si="3"/>
        <v>2.8291774226052979</v>
      </c>
      <c r="G20">
        <f t="shared" si="1"/>
        <v>492.30206543180969</v>
      </c>
      <c r="H20">
        <v>32.960865271637402</v>
      </c>
      <c r="AM20">
        <f t="shared" si="2"/>
        <v>92.50042055036522</v>
      </c>
    </row>
    <row r="21" spans="1:39">
      <c r="A21">
        <v>5700</v>
      </c>
      <c r="B21" s="7">
        <v>461</v>
      </c>
      <c r="C21">
        <v>-21.0719250628417</v>
      </c>
      <c r="D21">
        <f t="shared" si="0"/>
        <v>-42.1438501256834</v>
      </c>
      <c r="E21">
        <v>55.904002787452796</v>
      </c>
      <c r="F21">
        <f t="shared" si="3"/>
        <v>1.2037732950294995</v>
      </c>
      <c r="G21">
        <f t="shared" si="1"/>
        <v>503.13602508707515</v>
      </c>
      <c r="H21">
        <v>34.2350636014502</v>
      </c>
      <c r="AF21" t="s">
        <v>13</v>
      </c>
      <c r="AM21">
        <f t="shared" si="2"/>
        <v>94.713942798484211</v>
      </c>
    </row>
    <row r="22" spans="1:39">
      <c r="A22">
        <v>6000</v>
      </c>
      <c r="B22" s="7">
        <v>433</v>
      </c>
      <c r="C22">
        <v>-33.0633625261205</v>
      </c>
      <c r="D22">
        <f t="shared" si="0"/>
        <v>-66.126725052241</v>
      </c>
      <c r="E22">
        <v>55.457704929984402</v>
      </c>
      <c r="F22">
        <f t="shared" si="3"/>
        <v>0.44629785746839445</v>
      </c>
      <c r="G22">
        <f t="shared" si="1"/>
        <v>499.11934436985962</v>
      </c>
      <c r="H22">
        <v>36.382416466182796</v>
      </c>
      <c r="AF22" t="s">
        <v>14</v>
      </c>
      <c r="AM22">
        <f t="shared" si="2"/>
        <v>93.892292783638439</v>
      </c>
    </row>
    <row r="23" spans="1:39">
      <c r="A23">
        <v>6300</v>
      </c>
      <c r="B23" s="7">
        <v>371</v>
      </c>
      <c r="C23">
        <v>-51.512096119972902</v>
      </c>
      <c r="D23">
        <f t="shared" si="0"/>
        <v>-103.0241922399458</v>
      </c>
      <c r="E23">
        <v>52.668678102358797</v>
      </c>
      <c r="F23">
        <f t="shared" si="3"/>
        <v>2.7890268276256052</v>
      </c>
      <c r="G23">
        <f t="shared" si="1"/>
        <v>474.01810292122917</v>
      </c>
      <c r="H23">
        <v>39.723377026358698</v>
      </c>
      <c r="AM23">
        <f t="shared" si="2"/>
        <v>88.783985309741766</v>
      </c>
    </row>
    <row r="24" spans="1:39">
      <c r="A24">
        <v>6600</v>
      </c>
      <c r="B24" s="7">
        <v>467</v>
      </c>
      <c r="C24">
        <v>1.1074656413950199</v>
      </c>
      <c r="D24">
        <f t="shared" si="0"/>
        <v>2.2149312827900398</v>
      </c>
      <c r="E24">
        <v>51.641809733867099</v>
      </c>
      <c r="F24">
        <f t="shared" si="3"/>
        <v>1.0268683684916979</v>
      </c>
      <c r="G24">
        <f t="shared" si="1"/>
        <v>464.77628760480388</v>
      </c>
      <c r="H24">
        <v>41.496658484027002</v>
      </c>
      <c r="AM24">
        <f t="shared" si="2"/>
        <v>86.914659821848929</v>
      </c>
    </row>
    <row r="25" spans="1:39">
      <c r="A25">
        <v>6900</v>
      </c>
      <c r="B25" s="7">
        <v>467</v>
      </c>
      <c r="C25">
        <v>-5.0348359407430401</v>
      </c>
      <c r="D25">
        <f t="shared" si="0"/>
        <v>-10.06967188148608</v>
      </c>
      <c r="E25">
        <v>53.006944816458102</v>
      </c>
      <c r="F25">
        <f t="shared" si="3"/>
        <v>1.3651350825910029</v>
      </c>
      <c r="G25">
        <f t="shared" si="1"/>
        <v>477.0625033481229</v>
      </c>
      <c r="H25">
        <v>41.671192224200503</v>
      </c>
      <c r="AF25" t="s">
        <v>15</v>
      </c>
      <c r="AG25" t="s">
        <v>16</v>
      </c>
      <c r="AH25" t="s">
        <v>17</v>
      </c>
      <c r="AM25">
        <f t="shared" si="2"/>
        <v>89.401121215661561</v>
      </c>
    </row>
    <row r="26" spans="1:39">
      <c r="A26">
        <v>7200</v>
      </c>
      <c r="B26" s="7">
        <v>468</v>
      </c>
      <c r="C26">
        <v>-7.9659860325786402</v>
      </c>
      <c r="D26">
        <f t="shared" si="0"/>
        <v>-15.93197206515728</v>
      </c>
      <c r="E26">
        <v>53.769393563622998</v>
      </c>
      <c r="F26">
        <f t="shared" si="3"/>
        <v>0.76244874716489619</v>
      </c>
      <c r="G26">
        <f t="shared" si="1"/>
        <v>483.92454207260698</v>
      </c>
      <c r="H26">
        <v>42.187806252725501</v>
      </c>
      <c r="AF26">
        <v>2.9244800000000001E-3</v>
      </c>
      <c r="AG26">
        <v>1.51536</v>
      </c>
      <c r="AH26">
        <v>0.85950000000000004</v>
      </c>
      <c r="AM26">
        <f t="shared" si="2"/>
        <v>90.794591810060325</v>
      </c>
    </row>
    <row r="27" spans="1:39">
      <c r="A27">
        <v>7500</v>
      </c>
      <c r="B27" s="7">
        <v>467</v>
      </c>
      <c r="C27">
        <v>-10.0358923117009</v>
      </c>
      <c r="D27">
        <f t="shared" si="0"/>
        <v>-20.0717846234018</v>
      </c>
      <c r="E27">
        <v>54.118253365307602</v>
      </c>
      <c r="F27">
        <f t="shared" si="3"/>
        <v>0.34885980168460407</v>
      </c>
      <c r="G27">
        <f t="shared" si="1"/>
        <v>487.06428028776844</v>
      </c>
      <c r="H27">
        <v>42.895633028198503</v>
      </c>
      <c r="AM27">
        <f t="shared" si="2"/>
        <v>91.433310592158435</v>
      </c>
    </row>
    <row r="28" spans="1:39">
      <c r="A28">
        <v>7800</v>
      </c>
      <c r="B28" s="7">
        <v>558</v>
      </c>
      <c r="C28">
        <v>24.6526541655751</v>
      </c>
      <c r="D28">
        <f t="shared" si="0"/>
        <v>49.305308331150201</v>
      </c>
      <c r="E28">
        <v>56.520476846037703</v>
      </c>
      <c r="F28">
        <f t="shared" si="3"/>
        <v>2.4022234807301004</v>
      </c>
      <c r="G28">
        <f t="shared" si="1"/>
        <v>508.68429161433932</v>
      </c>
      <c r="H28">
        <v>42.203267405126297</v>
      </c>
      <c r="AM28">
        <f t="shared" si="2"/>
        <v>95.850809205966868</v>
      </c>
    </row>
    <row r="29" spans="1:39">
      <c r="A29">
        <v>8100</v>
      </c>
      <c r="B29" s="7">
        <v>451</v>
      </c>
      <c r="C29">
        <v>-32.417001524476397</v>
      </c>
      <c r="D29">
        <f t="shared" si="0"/>
        <v>-64.834003048952795</v>
      </c>
      <c r="E29">
        <v>57.3142105800625</v>
      </c>
      <c r="F29">
        <f t="shared" si="3"/>
        <v>0.79373373402479785</v>
      </c>
      <c r="G29">
        <f t="shared" si="1"/>
        <v>515.82789522056248</v>
      </c>
      <c r="H29">
        <v>42.695643685625299</v>
      </c>
      <c r="AM29">
        <f t="shared" si="2"/>
        <v>97.317841285027669</v>
      </c>
    </row>
    <row r="30" spans="1:39">
      <c r="A30">
        <v>8400</v>
      </c>
      <c r="B30" s="7">
        <v>141</v>
      </c>
      <c r="C30">
        <v>-87.547079160098207</v>
      </c>
      <c r="D30">
        <f t="shared" si="0"/>
        <v>-175.09415832019641</v>
      </c>
      <c r="E30">
        <v>35.9212663037776</v>
      </c>
      <c r="F30">
        <f t="shared" si="3"/>
        <v>21.392944276284901</v>
      </c>
      <c r="G30">
        <f t="shared" si="1"/>
        <v>323.2913967339984</v>
      </c>
      <c r="H30">
        <v>48.515094753290299</v>
      </c>
      <c r="AM30">
        <f t="shared" si="2"/>
        <v>59.066715946294238</v>
      </c>
    </row>
    <row r="31" spans="1:39">
      <c r="A31">
        <v>8700</v>
      </c>
      <c r="B31" s="7">
        <v>204</v>
      </c>
      <c r="C31">
        <v>-23.5412064576077</v>
      </c>
      <c r="D31">
        <f t="shared" si="0"/>
        <v>-47.0824129152154</v>
      </c>
      <c r="E31">
        <v>27.897752194117601</v>
      </c>
      <c r="F31">
        <f t="shared" si="3"/>
        <v>8.0235141096599989</v>
      </c>
      <c r="G31">
        <f t="shared" si="1"/>
        <v>251.07976974705841</v>
      </c>
      <c r="H31">
        <v>52.549390225116198</v>
      </c>
      <c r="AM31">
        <f t="shared" si="2"/>
        <v>45.410715446039603</v>
      </c>
    </row>
    <row r="32" spans="1:39">
      <c r="A32">
        <v>9000</v>
      </c>
      <c r="B32" s="7">
        <v>236</v>
      </c>
      <c r="C32">
        <v>1.3258595661040899</v>
      </c>
      <c r="D32">
        <f t="shared" si="0"/>
        <v>2.6517191322081799</v>
      </c>
      <c r="E32">
        <v>25.9273770102679</v>
      </c>
      <c r="F32">
        <f t="shared" si="3"/>
        <v>1.9703751838497006</v>
      </c>
      <c r="G32">
        <f t="shared" si="1"/>
        <v>233.34639309241109</v>
      </c>
      <c r="H32">
        <v>53.316582756699198</v>
      </c>
      <c r="AF32" s="1" t="s">
        <v>222</v>
      </c>
      <c r="AM32">
        <f t="shared" si="2"/>
        <v>42.114729937262936</v>
      </c>
    </row>
    <row r="33" spans="1:39">
      <c r="A33">
        <v>9300</v>
      </c>
      <c r="B33" s="7">
        <v>138</v>
      </c>
      <c r="C33">
        <v>-33.483932532267502</v>
      </c>
      <c r="D33">
        <f t="shared" si="0"/>
        <v>-66.967865064535005</v>
      </c>
      <c r="E33">
        <v>22.774134171316302</v>
      </c>
      <c r="F33">
        <f t="shared" si="3"/>
        <v>3.1532428389515985</v>
      </c>
      <c r="G33">
        <f t="shared" si="1"/>
        <v>204.9672075418467</v>
      </c>
      <c r="H33">
        <v>54.694405016482499</v>
      </c>
      <c r="AM33">
        <f t="shared" si="2"/>
        <v>36.887326226743866</v>
      </c>
    </row>
    <row r="34" spans="1:39">
      <c r="A34">
        <v>9600</v>
      </c>
      <c r="B34" s="7">
        <v>120</v>
      </c>
      <c r="C34">
        <v>-20.834297700325799</v>
      </c>
      <c r="D34">
        <f t="shared" ref="D34:D65" si="4">$K$3*C34</f>
        <v>-41.668595400651597</v>
      </c>
      <c r="E34">
        <v>17.963094169231201</v>
      </c>
      <c r="F34">
        <f t="shared" si="3"/>
        <v>4.8110400020851003</v>
      </c>
      <c r="G34">
        <f t="shared" si="1"/>
        <v>161.66784752308081</v>
      </c>
      <c r="H34">
        <v>56.7473397187008</v>
      </c>
      <c r="AM34">
        <f t="shared" si="2"/>
        <v>29.02370439044314</v>
      </c>
    </row>
    <row r="35" spans="1:39">
      <c r="A35">
        <v>9900</v>
      </c>
      <c r="B35" s="7">
        <v>119</v>
      </c>
      <c r="C35">
        <v>-6.2977762484050901</v>
      </c>
      <c r="D35">
        <f t="shared" si="4"/>
        <v>-12.59555249681018</v>
      </c>
      <c r="E35" s="17">
        <v>14.621673082483399</v>
      </c>
      <c r="F35">
        <f t="shared" si="3"/>
        <v>3.3414210867478022</v>
      </c>
      <c r="G35">
        <f t="shared" si="1"/>
        <v>131.5950577423506</v>
      </c>
      <c r="H35">
        <v>57.742619754901298</v>
      </c>
      <c r="AM35">
        <f t="shared" si="2"/>
        <v>23.641832821656937</v>
      </c>
    </row>
    <row r="36" spans="1:39">
      <c r="A36">
        <v>10200</v>
      </c>
      <c r="B36" s="7">
        <v>120</v>
      </c>
      <c r="C36">
        <v>2.7496071732931302</v>
      </c>
      <c r="D36">
        <f t="shared" si="4"/>
        <v>5.4992143465862604</v>
      </c>
      <c r="E36" s="17">
        <v>12.722269112011301</v>
      </c>
      <c r="F36">
        <f t="shared" si="3"/>
        <v>1.8994039704720986</v>
      </c>
      <c r="G36">
        <f t="shared" si="1"/>
        <v>114.50042200810171</v>
      </c>
      <c r="H36">
        <v>57.844882731607299</v>
      </c>
      <c r="AM36">
        <f t="shared" si="2"/>
        <v>20.611662740612566</v>
      </c>
    </row>
    <row r="37" spans="1:39">
      <c r="A37">
        <v>10500</v>
      </c>
      <c r="B37" s="7">
        <v>120</v>
      </c>
      <c r="C37">
        <v>7.1427620608234097</v>
      </c>
      <c r="D37">
        <f t="shared" si="4"/>
        <v>14.285524121646819</v>
      </c>
      <c r="E37" s="17">
        <v>11.7460182481361</v>
      </c>
      <c r="F37">
        <f t="shared" si="3"/>
        <v>0.97625086387520099</v>
      </c>
      <c r="G37">
        <f t="shared" si="1"/>
        <v>105.71416423322489</v>
      </c>
      <c r="H37">
        <v>57.442684886784797</v>
      </c>
      <c r="AM37">
        <f t="shared" si="2"/>
        <v>19.062433631849508</v>
      </c>
    </row>
    <row r="38" spans="1:39">
      <c r="A38">
        <v>10800</v>
      </c>
      <c r="B38" s="9">
        <v>101</v>
      </c>
      <c r="C38">
        <v>2.1231858206007299</v>
      </c>
      <c r="D38">
        <f t="shared" si="4"/>
        <v>4.2463716412014598</v>
      </c>
      <c r="E38" s="17">
        <v>10.750378675504599</v>
      </c>
      <c r="F38">
        <f t="shared" si="3"/>
        <v>0.99563957263150016</v>
      </c>
      <c r="G38">
        <f t="shared" si="1"/>
        <v>96.753408079541401</v>
      </c>
      <c r="H38">
        <v>57.102168066589499</v>
      </c>
      <c r="AM38">
        <f t="shared" si="2"/>
        <v>17.488177859854211</v>
      </c>
    </row>
    <row r="39" spans="1:39">
      <c r="A39">
        <v>11100</v>
      </c>
      <c r="B39" s="7">
        <v>113</v>
      </c>
      <c r="C39">
        <v>10.6952645318528</v>
      </c>
      <c r="D39">
        <f t="shared" si="4"/>
        <v>21.3905290637056</v>
      </c>
      <c r="E39" s="17">
        <v>10.178801232604901</v>
      </c>
      <c r="F39">
        <f t="shared" si="3"/>
        <v>0.5715774428996987</v>
      </c>
      <c r="G39">
        <f t="shared" si="1"/>
        <v>91.609211093444102</v>
      </c>
      <c r="H39">
        <v>56.569093952784897</v>
      </c>
      <c r="AM39">
        <f t="shared" si="2"/>
        <v>16.587047743691677</v>
      </c>
    </row>
    <row r="40" spans="1:39">
      <c r="A40">
        <v>11400</v>
      </c>
      <c r="B40" s="7">
        <v>131</v>
      </c>
      <c r="C40">
        <v>16.940244175021899</v>
      </c>
      <c r="D40">
        <f t="shared" si="4"/>
        <v>33.880488350043798</v>
      </c>
      <c r="E40" s="17">
        <v>10.791019097228901</v>
      </c>
      <c r="F40">
        <f t="shared" si="3"/>
        <v>0.61221786462400019</v>
      </c>
      <c r="G40">
        <f t="shared" si="1"/>
        <v>97.119171875060104</v>
      </c>
      <c r="H40">
        <v>55.466901156086699</v>
      </c>
      <c r="AM40">
        <f t="shared" si="2"/>
        <v>17.552322969691865</v>
      </c>
    </row>
    <row r="41" spans="1:39">
      <c r="A41">
        <v>11700</v>
      </c>
      <c r="B41" s="7">
        <v>149</v>
      </c>
      <c r="C41">
        <v>19.3699793216092</v>
      </c>
      <c r="D41">
        <f t="shared" si="4"/>
        <v>38.739958643218401</v>
      </c>
      <c r="E41" s="17">
        <v>12.2510649654586</v>
      </c>
      <c r="F41">
        <f t="shared" si="3"/>
        <v>1.4600458682296988</v>
      </c>
      <c r="G41">
        <f t="shared" si="1"/>
        <v>110.25958468912739</v>
      </c>
      <c r="H41">
        <v>54.040111472527897</v>
      </c>
      <c r="AM41">
        <f t="shared" si="2"/>
        <v>19.863204893893663</v>
      </c>
    </row>
    <row r="42" spans="1:39">
      <c r="A42">
        <v>12000</v>
      </c>
      <c r="B42" s="7">
        <v>187</v>
      </c>
      <c r="C42">
        <v>26.977036006659102</v>
      </c>
      <c r="D42">
        <f t="shared" si="4"/>
        <v>53.954072013318203</v>
      </c>
      <c r="E42" s="17">
        <v>14.7827954849626</v>
      </c>
      <c r="F42">
        <f t="shared" si="3"/>
        <v>2.5317305195040003</v>
      </c>
      <c r="G42">
        <f t="shared" si="1"/>
        <v>133.04515936466339</v>
      </c>
      <c r="H42">
        <v>52.198314397179097</v>
      </c>
      <c r="AM42">
        <f t="shared" si="2"/>
        <v>23.89984662882533</v>
      </c>
    </row>
    <row r="43" spans="1:39">
      <c r="A43">
        <v>12300</v>
      </c>
      <c r="B43" s="7">
        <v>238</v>
      </c>
      <c r="C43">
        <v>34.435119286448803</v>
      </c>
      <c r="D43">
        <f t="shared" si="4"/>
        <v>68.870238572897605</v>
      </c>
      <c r="E43">
        <v>18.792050970065901</v>
      </c>
      <c r="F43">
        <f t="shared" si="3"/>
        <v>4.0092554851033011</v>
      </c>
      <c r="G43">
        <f t="shared" si="1"/>
        <v>169.12845873059311</v>
      </c>
      <c r="H43">
        <v>49.763437728309199</v>
      </c>
      <c r="AM43">
        <f t="shared" si="2"/>
        <v>30.368976675095691</v>
      </c>
    </row>
    <row r="44" spans="1:39">
      <c r="A44">
        <v>12600</v>
      </c>
      <c r="B44" s="7">
        <v>295</v>
      </c>
      <c r="C44">
        <v>38.925127622161902</v>
      </c>
      <c r="D44">
        <f t="shared" si="4"/>
        <v>77.850255244323805</v>
      </c>
      <c r="E44">
        <v>24.127518714483699</v>
      </c>
      <c r="F44">
        <f t="shared" si="3"/>
        <v>5.335467744417798</v>
      </c>
      <c r="G44">
        <f t="shared" si="1"/>
        <v>217.14766843035329</v>
      </c>
      <c r="H44">
        <v>46.867239179793003</v>
      </c>
      <c r="AM44">
        <f t="shared" si="2"/>
        <v>39.12382523886162</v>
      </c>
    </row>
    <row r="45" spans="1:39">
      <c r="A45">
        <v>12900</v>
      </c>
      <c r="B45" s="7">
        <v>287</v>
      </c>
      <c r="C45">
        <v>15.254189158143999</v>
      </c>
      <c r="D45">
        <f t="shared" si="4"/>
        <v>30.508378316287999</v>
      </c>
      <c r="E45">
        <v>28.498856073352002</v>
      </c>
      <c r="F45">
        <f t="shared" si="3"/>
        <v>4.3713373588683027</v>
      </c>
      <c r="G45">
        <f t="shared" si="1"/>
        <v>256.489704660168</v>
      </c>
      <c r="H45">
        <v>44.836403289717502</v>
      </c>
      <c r="AM45">
        <f t="shared" si="2"/>
        <v>46.420744735877165</v>
      </c>
    </row>
    <row r="46" spans="1:39">
      <c r="A46">
        <v>13200</v>
      </c>
      <c r="B46" s="7">
        <v>173</v>
      </c>
      <c r="C46">
        <v>-38.260431321506601</v>
      </c>
      <c r="D46">
        <f t="shared" si="4"/>
        <v>-76.520862643013203</v>
      </c>
      <c r="E46">
        <v>27.724445960990799</v>
      </c>
      <c r="F46">
        <f t="shared" si="3"/>
        <v>0.77441011236120261</v>
      </c>
      <c r="G46">
        <f t="shared" si="1"/>
        <v>249.5200136489172</v>
      </c>
      <c r="H46">
        <v>45.929944998071498</v>
      </c>
      <c r="AM46">
        <f t="shared" si="2"/>
        <v>45.119903079840419</v>
      </c>
    </row>
    <row r="47" spans="1:39">
      <c r="A47">
        <v>13500</v>
      </c>
      <c r="B47" s="7">
        <v>210</v>
      </c>
      <c r="C47">
        <v>-9.3204616676246292</v>
      </c>
      <c r="D47">
        <f t="shared" si="4"/>
        <v>-18.640923335249258</v>
      </c>
      <c r="E47">
        <v>25.404338357157201</v>
      </c>
      <c r="F47">
        <f t="shared" si="3"/>
        <v>2.3201076038335984</v>
      </c>
      <c r="G47">
        <f t="shared" si="1"/>
        <v>228.63904521441481</v>
      </c>
      <c r="H47">
        <v>47.665350128689497</v>
      </c>
      <c r="AM47">
        <f t="shared" si="2"/>
        <v>41.24362026663232</v>
      </c>
    </row>
    <row r="48" spans="1:39">
      <c r="A48">
        <v>13800</v>
      </c>
      <c r="B48" s="7">
        <v>382</v>
      </c>
      <c r="C48">
        <v>57.560988918010999</v>
      </c>
      <c r="D48">
        <f t="shared" si="4"/>
        <v>115.121977836022</v>
      </c>
      <c r="E48">
        <v>29.652640319774601</v>
      </c>
      <c r="F48">
        <f t="shared" si="3"/>
        <v>4.2483019626174006</v>
      </c>
      <c r="G48">
        <f t="shared" si="1"/>
        <v>266.87376287797139</v>
      </c>
      <c r="H48">
        <v>45.509020577919202</v>
      </c>
      <c r="AM48">
        <f t="shared" si="2"/>
        <v>48.365359112809834</v>
      </c>
    </row>
    <row r="49" spans="1:39">
      <c r="A49">
        <v>14100</v>
      </c>
      <c r="B49" s="7">
        <v>262</v>
      </c>
      <c r="C49">
        <v>-17.574416162977698</v>
      </c>
      <c r="D49">
        <f t="shared" si="4"/>
        <v>-35.148832325955397</v>
      </c>
      <c r="E49">
        <v>33.016408328555499</v>
      </c>
      <c r="F49">
        <f t="shared" si="3"/>
        <v>3.3637680087808981</v>
      </c>
      <c r="G49">
        <f t="shared" si="1"/>
        <v>297.14767495699948</v>
      </c>
      <c r="H49">
        <v>44.223823942929201</v>
      </c>
      <c r="AM49">
        <f t="shared" si="2"/>
        <v>54.079171096820907</v>
      </c>
    </row>
    <row r="50" spans="1:39">
      <c r="A50">
        <v>14400</v>
      </c>
      <c r="B50" s="7">
        <v>307</v>
      </c>
      <c r="C50">
        <v>3.4410871895538699</v>
      </c>
      <c r="D50">
        <f t="shared" si="4"/>
        <v>6.8821743791077399</v>
      </c>
      <c r="E50">
        <v>33.346065280157497</v>
      </c>
      <c r="F50">
        <f t="shared" si="3"/>
        <v>0.32965695160199715</v>
      </c>
      <c r="G50">
        <f t="shared" si="1"/>
        <v>300.11458752141749</v>
      </c>
      <c r="H50">
        <v>44.694994719697497</v>
      </c>
      <c r="AM50">
        <f t="shared" si="2"/>
        <v>54.642698467483676</v>
      </c>
    </row>
    <row r="51" spans="1:39">
      <c r="A51">
        <v>14700</v>
      </c>
      <c r="B51" s="7">
        <v>376</v>
      </c>
      <c r="C51">
        <v>24.072143677804799</v>
      </c>
      <c r="D51">
        <f t="shared" si="4"/>
        <v>48.144287355609599</v>
      </c>
      <c r="E51">
        <v>36.4279420392565</v>
      </c>
      <c r="F51">
        <f t="shared" si="3"/>
        <v>3.0818767590990035</v>
      </c>
      <c r="G51">
        <f t="shared" si="1"/>
        <v>327.85147835330849</v>
      </c>
      <c r="H51">
        <v>43.541132712104996</v>
      </c>
      <c r="AM51">
        <f t="shared" si="2"/>
        <v>59.941716472783028</v>
      </c>
    </row>
    <row r="52" spans="1:39">
      <c r="A52">
        <v>15000</v>
      </c>
      <c r="B52" s="7">
        <v>396</v>
      </c>
      <c r="C52">
        <v>16.056086060533801</v>
      </c>
      <c r="D52">
        <f t="shared" si="4"/>
        <v>32.112172121067601</v>
      </c>
      <c r="E52">
        <v>40.431496860331201</v>
      </c>
      <c r="F52">
        <f t="shared" si="3"/>
        <v>4.003554821074701</v>
      </c>
      <c r="G52">
        <f t="shared" si="1"/>
        <v>363.88347174298082</v>
      </c>
      <c r="H52">
        <v>42.000394980663202</v>
      </c>
      <c r="AM52">
        <f t="shared" si="2"/>
        <v>66.908437904906933</v>
      </c>
    </row>
    <row r="53" spans="1:39">
      <c r="A53">
        <v>15300</v>
      </c>
      <c r="B53" s="7">
        <v>407</v>
      </c>
      <c r="C53">
        <v>7.4172042493040298</v>
      </c>
      <c r="D53">
        <f t="shared" si="4"/>
        <v>14.83440849860806</v>
      </c>
      <c r="E53">
        <v>43.573411639919598</v>
      </c>
      <c r="F53">
        <f t="shared" si="3"/>
        <v>3.1419147795883973</v>
      </c>
      <c r="G53">
        <f t="shared" si="1"/>
        <v>392.16070475927637</v>
      </c>
      <c r="H53">
        <v>41.114895838137897</v>
      </c>
      <c r="AM53">
        <f t="shared" si="2"/>
        <v>72.441446209403551</v>
      </c>
    </row>
    <row r="54" spans="1:39">
      <c r="A54">
        <v>15600</v>
      </c>
      <c r="B54" s="7">
        <v>411</v>
      </c>
      <c r="C54">
        <v>-0.46557697923472502</v>
      </c>
      <c r="D54">
        <f t="shared" si="4"/>
        <v>-0.93115395846945004</v>
      </c>
      <c r="E54">
        <v>45.7695413786494</v>
      </c>
      <c r="F54">
        <f t="shared" si="3"/>
        <v>2.1961297387298018</v>
      </c>
      <c r="G54">
        <f t="shared" si="1"/>
        <v>411.92587240784462</v>
      </c>
      <c r="H54">
        <v>40.872460040136801</v>
      </c>
      <c r="AM54">
        <f t="shared" si="2"/>
        <v>76.3431818362576</v>
      </c>
    </row>
    <row r="55" spans="1:39">
      <c r="A55">
        <v>15900</v>
      </c>
      <c r="B55" s="7">
        <v>428</v>
      </c>
      <c r="C55">
        <v>3.6590021320975198E-2</v>
      </c>
      <c r="D55">
        <f t="shared" si="4"/>
        <v>7.3180042641950396E-2</v>
      </c>
      <c r="E55">
        <v>47.546760308289102</v>
      </c>
      <c r="F55">
        <f t="shared" si="3"/>
        <v>1.7772189296397016</v>
      </c>
      <c r="G55">
        <f t="shared" si="1"/>
        <v>427.92084277460191</v>
      </c>
      <c r="H55">
        <v>40.887809686316899</v>
      </c>
      <c r="AM55">
        <f t="shared" si="2"/>
        <v>79.521314305928385</v>
      </c>
    </row>
    <row r="56" spans="1:39">
      <c r="A56">
        <v>16200</v>
      </c>
      <c r="B56" s="7">
        <v>485</v>
      </c>
      <c r="C56">
        <v>15.6503754732134</v>
      </c>
      <c r="D56">
        <f t="shared" si="4"/>
        <v>31.300750946426799</v>
      </c>
      <c r="E56">
        <v>50.410183764601499</v>
      </c>
      <c r="F56">
        <f t="shared" si="3"/>
        <v>2.8634234563123968</v>
      </c>
      <c r="G56">
        <f t="shared" si="1"/>
        <v>453.69165388141346</v>
      </c>
      <c r="H56">
        <v>40.219295986062903</v>
      </c>
      <c r="AM56">
        <f t="shared" si="2"/>
        <v>84.680725536984497</v>
      </c>
    </row>
    <row r="57" spans="1:39">
      <c r="A57">
        <v>16500</v>
      </c>
      <c r="B57" s="7">
        <v>373</v>
      </c>
      <c r="C57">
        <v>-40.720516771994298</v>
      </c>
      <c r="D57">
        <f t="shared" si="4"/>
        <v>-81.441033543988596</v>
      </c>
      <c r="E57">
        <v>50.492966239425598</v>
      </c>
      <c r="F57">
        <f t="shared" si="3"/>
        <v>8.278247482409995E-2</v>
      </c>
      <c r="G57">
        <f t="shared" si="1"/>
        <v>454.43669615483037</v>
      </c>
      <c r="H57">
        <v>41.387766582273898</v>
      </c>
      <c r="AM57">
        <f t="shared" si="2"/>
        <v>84.8305990059565</v>
      </c>
    </row>
    <row r="58" spans="1:39">
      <c r="A58">
        <v>16800</v>
      </c>
      <c r="B58" s="7">
        <v>343</v>
      </c>
      <c r="C58">
        <v>-39.941858341268301</v>
      </c>
      <c r="D58">
        <f t="shared" si="4"/>
        <v>-79.883716682536601</v>
      </c>
      <c r="E58">
        <v>46.986497566478</v>
      </c>
      <c r="F58">
        <f t="shared" si="3"/>
        <v>3.506468672947598</v>
      </c>
      <c r="G58">
        <f t="shared" si="1"/>
        <v>422.87847809830203</v>
      </c>
      <c r="H58">
        <v>44.508012048138902</v>
      </c>
      <c r="AM58">
        <f t="shared" si="2"/>
        <v>78.517423971418822</v>
      </c>
    </row>
    <row r="59" spans="1:39">
      <c r="A59">
        <v>17100</v>
      </c>
      <c r="B59" s="7">
        <v>179</v>
      </c>
      <c r="C59">
        <v>-87.641823794325404</v>
      </c>
      <c r="D59">
        <f t="shared" si="4"/>
        <v>-175.28364758865081</v>
      </c>
      <c r="E59">
        <v>39.412434901174301</v>
      </c>
      <c r="F59">
        <f t="shared" si="3"/>
        <v>7.5740626653036998</v>
      </c>
      <c r="G59">
        <f t="shared" si="1"/>
        <v>354.71191411056873</v>
      </c>
      <c r="H59">
        <v>49.607741605252102</v>
      </c>
      <c r="AM59">
        <f t="shared" si="2"/>
        <v>65.126239187685528</v>
      </c>
    </row>
    <row r="60" spans="1:39">
      <c r="A60">
        <v>17400</v>
      </c>
      <c r="B60" s="7">
        <v>158</v>
      </c>
      <c r="C60">
        <v>-55.865202109733701</v>
      </c>
      <c r="D60">
        <f t="shared" si="4"/>
        <v>-111.7304042194674</v>
      </c>
      <c r="E60">
        <v>29.969761259083601</v>
      </c>
      <c r="F60">
        <f t="shared" si="3"/>
        <v>9.4426736420906998</v>
      </c>
      <c r="G60">
        <f t="shared" si="1"/>
        <v>269.72785133175239</v>
      </c>
      <c r="H60">
        <v>55.022453539531703</v>
      </c>
      <c r="AM60">
        <f t="shared" si="2"/>
        <v>48.901206140073086</v>
      </c>
    </row>
    <row r="61" spans="1:39">
      <c r="A61">
        <v>17700</v>
      </c>
      <c r="B61" s="7">
        <v>178</v>
      </c>
      <c r="C61">
        <v>-18.565050101537398</v>
      </c>
      <c r="D61">
        <f t="shared" si="4"/>
        <v>-37.130100203074797</v>
      </c>
      <c r="E61">
        <v>23.9031637959276</v>
      </c>
      <c r="F61">
        <f t="shared" si="3"/>
        <v>6.0665974631560005</v>
      </c>
      <c r="G61">
        <f t="shared" si="1"/>
        <v>215.12847416334841</v>
      </c>
      <c r="H61">
        <v>57.755437384673897</v>
      </c>
      <c r="AM61">
        <f t="shared" si="2"/>
        <v>38.752332807358037</v>
      </c>
    </row>
    <row r="62" spans="1:39">
      <c r="A62">
        <v>18000</v>
      </c>
      <c r="B62" s="7">
        <v>124</v>
      </c>
      <c r="C62">
        <v>-24.2340625661327</v>
      </c>
      <c r="D62">
        <f t="shared" si="4"/>
        <v>-48.468125132265399</v>
      </c>
      <c r="E62">
        <v>19.163050864906801</v>
      </c>
      <c r="F62">
        <f t="shared" si="3"/>
        <v>4.7401129310207999</v>
      </c>
      <c r="G62">
        <f t="shared" si="1"/>
        <v>172.46745778416121</v>
      </c>
      <c r="H62">
        <v>59.433866874053102</v>
      </c>
      <c r="AM62">
        <f t="shared" si="2"/>
        <v>30.972355669404767</v>
      </c>
    </row>
    <row r="63" spans="1:39">
      <c r="A63">
        <v>18300</v>
      </c>
      <c r="B63" s="7">
        <v>111</v>
      </c>
      <c r="C63">
        <v>-10.5734746555766</v>
      </c>
      <c r="D63">
        <f t="shared" si="4"/>
        <v>-21.1469493111532</v>
      </c>
      <c r="E63" s="17">
        <v>14.682941986452301</v>
      </c>
      <c r="F63">
        <f t="shared" si="3"/>
        <v>4.4801088784544998</v>
      </c>
      <c r="G63">
        <f t="shared" si="1"/>
        <v>132.1464778780707</v>
      </c>
      <c r="H63">
        <v>60.728909160548596</v>
      </c>
      <c r="AM63">
        <f t="shared" si="2"/>
        <v>23.739928059651223</v>
      </c>
    </row>
    <row r="64" spans="1:39">
      <c r="A64">
        <v>18600</v>
      </c>
      <c r="B64" s="7">
        <v>111</v>
      </c>
      <c r="C64">
        <v>2.3526061290801699</v>
      </c>
      <c r="D64">
        <f t="shared" si="4"/>
        <v>4.7052122581603397</v>
      </c>
      <c r="E64" s="17">
        <v>11.8104992562302</v>
      </c>
      <c r="F64">
        <f t="shared" si="3"/>
        <v>2.8724427302221009</v>
      </c>
      <c r="G64">
        <f t="shared" si="1"/>
        <v>106.2944933060718</v>
      </c>
      <c r="H64">
        <v>60.997161983787798</v>
      </c>
      <c r="AM64">
        <f t="shared" si="2"/>
        <v>19.164587705309941</v>
      </c>
    </row>
    <row r="65" spans="1:48">
      <c r="A65">
        <v>18900</v>
      </c>
      <c r="B65" s="7">
        <v>60</v>
      </c>
      <c r="C65">
        <v>-9.5124129690520203</v>
      </c>
      <c r="D65">
        <f t="shared" si="4"/>
        <v>-19.024825938104041</v>
      </c>
      <c r="E65" s="17">
        <v>8.7805241774042209</v>
      </c>
      <c r="F65">
        <f t="shared" si="3"/>
        <v>3.0299750788259789</v>
      </c>
      <c r="G65">
        <f t="shared" si="1"/>
        <v>79.024717596637984</v>
      </c>
      <c r="H65">
        <v>61.3224077056257</v>
      </c>
      <c r="AM65">
        <f t="shared" si="2"/>
        <v>14.390625520844441</v>
      </c>
    </row>
    <row r="66" spans="1:48">
      <c r="A66">
        <v>19200</v>
      </c>
      <c r="B66" s="7">
        <v>32</v>
      </c>
      <c r="C66">
        <v>-6.8559112945332599</v>
      </c>
      <c r="D66">
        <f>$K$3*C66</f>
        <v>-13.71182258906652</v>
      </c>
      <c r="E66" s="17">
        <v>5.07908779619338</v>
      </c>
      <c r="F66">
        <f t="shared" si="3"/>
        <v>3.7014363812108408</v>
      </c>
      <c r="G66">
        <f t="shared" si="1"/>
        <v>45.711790165740418</v>
      </c>
      <c r="H66">
        <v>61.947175701776104</v>
      </c>
      <c r="AM66">
        <f t="shared" si="2"/>
        <v>8.6315896818917359</v>
      </c>
    </row>
    <row r="67" spans="1:48">
      <c r="A67">
        <v>19500</v>
      </c>
      <c r="B67" s="7">
        <v>1</v>
      </c>
      <c r="C67">
        <v>-6.92145981609948</v>
      </c>
      <c r="D67">
        <f>$K$3*C67</f>
        <v>-13.84291963219896</v>
      </c>
      <c r="E67" s="17">
        <v>1.6492106339211099</v>
      </c>
      <c r="F67">
        <f t="shared" si="3"/>
        <v>3.4298771622722701</v>
      </c>
      <c r="G67">
        <f>$J$3*E67</f>
        <v>14.842895705289989</v>
      </c>
      <c r="H67">
        <v>62.443905226258501</v>
      </c>
      <c r="AM67">
        <f>$AF$26*E67^2+$AG$26*E67+$AH$26</f>
        <v>3.3666021068394092</v>
      </c>
    </row>
    <row r="68" spans="1:48">
      <c r="A68">
        <v>19800</v>
      </c>
      <c r="B68" s="7">
        <v>0</v>
      </c>
      <c r="C68">
        <v>-0.64784027413106304</v>
      </c>
      <c r="D68">
        <f>$K$3*C68</f>
        <v>-1.2956805482621261</v>
      </c>
      <c r="E68" s="17">
        <v>0.14396682035351499</v>
      </c>
      <c r="F68">
        <f>ABS(E68-E67)</f>
        <v>1.505243813567595</v>
      </c>
      <c r="G68">
        <f>$J$3*E68</f>
        <v>1.2957013831816349</v>
      </c>
      <c r="H68">
        <v>62.639700561564297</v>
      </c>
      <c r="AM68">
        <f>$AF$26*E68^2+$AG$26*E68+$AH$26</f>
        <v>1.0777221749658368</v>
      </c>
    </row>
    <row r="69" spans="1:48" s="12" customFormat="1">
      <c r="A69" s="12">
        <v>20100</v>
      </c>
      <c r="B69" s="8">
        <v>0</v>
      </c>
      <c r="C69" s="12">
        <v>-1.3979015625317701E-3</v>
      </c>
      <c r="D69" s="12">
        <f>$K$3*C69</f>
        <v>-2.7958031250635402E-3</v>
      </c>
      <c r="E69" s="22">
        <v>3.1097363452262003E-4</v>
      </c>
      <c r="F69">
        <f>ABS(E69-E68)</f>
        <v>0.14365584671899237</v>
      </c>
      <c r="G69" s="12">
        <f>$J$3*E69</f>
        <v>2.7987627107035804E-3</v>
      </c>
      <c r="H69" s="12">
        <v>62.648485589120902</v>
      </c>
      <c r="AM69" s="12">
        <f>$AF$26*E69^2+$AG$26*E69+$AH$26</f>
        <v>0.85997123728962088</v>
      </c>
      <c r="AR69"/>
      <c r="AS69"/>
      <c r="AT69"/>
      <c r="AU69"/>
      <c r="AV69"/>
    </row>
    <row r="70" spans="1:48">
      <c r="E70" s="10" t="s">
        <v>35</v>
      </c>
      <c r="F70" s="11">
        <f>SUM(F2:F69)</f>
        <v>210.38000474639614</v>
      </c>
      <c r="AL70" s="11" t="s">
        <v>21</v>
      </c>
      <c r="AM70" s="10">
        <f>SUM(AM2:AM69)</f>
        <v>3053.5259263100461</v>
      </c>
    </row>
    <row r="73" spans="1:48">
      <c r="A73" s="221" t="s">
        <v>36</v>
      </c>
      <c r="B73" s="221"/>
    </row>
    <row r="74" spans="1:48">
      <c r="A74" t="s">
        <v>37</v>
      </c>
      <c r="B74">
        <v>0.41849999999999998</v>
      </c>
      <c r="C74" t="s">
        <v>38</v>
      </c>
    </row>
    <row r="75" spans="1:48">
      <c r="A75" t="s">
        <v>39</v>
      </c>
      <c r="B75">
        <f>F70</f>
        <v>210.38000474639614</v>
      </c>
      <c r="C75" t="s">
        <v>40</v>
      </c>
      <c r="D75" s="19" t="s">
        <v>955</v>
      </c>
      <c r="E75" s="19"/>
      <c r="F75" s="19"/>
      <c r="G75" s="19"/>
      <c r="H75" s="19"/>
      <c r="I75" s="19"/>
      <c r="J75" s="19"/>
    </row>
    <row r="76" spans="1:48">
      <c r="A76" t="s">
        <v>41</v>
      </c>
      <c r="B76" s="11">
        <f>B75*B74</f>
        <v>88.044031986366775</v>
      </c>
      <c r="C76" t="s">
        <v>42</v>
      </c>
      <c r="D76" s="19" t="s">
        <v>512</v>
      </c>
      <c r="E76" s="19"/>
      <c r="F76" s="19"/>
      <c r="G76" s="19"/>
      <c r="H76" s="19"/>
      <c r="I76" s="19"/>
      <c r="J76" s="19"/>
    </row>
    <row r="78" spans="1:48">
      <c r="A78" s="221" t="s">
        <v>43</v>
      </c>
      <c r="B78" s="221"/>
    </row>
    <row r="79" spans="1:48">
      <c r="A79" t="s">
        <v>44</v>
      </c>
      <c r="B79">
        <v>1</v>
      </c>
      <c r="C79" t="s">
        <v>44</v>
      </c>
      <c r="D79" t="s">
        <v>47</v>
      </c>
    </row>
    <row r="80" spans="1:48">
      <c r="A80" t="s">
        <v>45</v>
      </c>
      <c r="B80">
        <v>23.91</v>
      </c>
      <c r="C80" t="s">
        <v>60</v>
      </c>
    </row>
    <row r="81" spans="1:31">
      <c r="A81" t="s">
        <v>46</v>
      </c>
      <c r="B81" s="11">
        <f>B80*B79</f>
        <v>23.91</v>
      </c>
      <c r="C81" t="s">
        <v>42</v>
      </c>
    </row>
    <row r="82" spans="1:31">
      <c r="AB82" t="s">
        <v>240</v>
      </c>
      <c r="AE82" t="s">
        <v>239</v>
      </c>
    </row>
    <row r="83" spans="1:31">
      <c r="A83" s="221" t="s">
        <v>48</v>
      </c>
      <c r="B83" s="221"/>
      <c r="C83" s="12" t="s">
        <v>49</v>
      </c>
      <c r="AB83">
        <v>1.62</v>
      </c>
      <c r="AE83" s="2">
        <v>109000</v>
      </c>
    </row>
    <row r="84" spans="1:31">
      <c r="A84" t="s">
        <v>37</v>
      </c>
      <c r="B84">
        <v>10.17</v>
      </c>
      <c r="C84" t="s">
        <v>52</v>
      </c>
    </row>
    <row r="85" spans="1:31">
      <c r="A85" t="s">
        <v>53</v>
      </c>
      <c r="B85">
        <f>(30+35+30)/60</f>
        <v>1.5833333333333333</v>
      </c>
      <c r="C85" t="s">
        <v>59</v>
      </c>
      <c r="D85" t="s">
        <v>76</v>
      </c>
      <c r="E85" s="17" t="s">
        <v>61</v>
      </c>
      <c r="F85" s="17"/>
      <c r="G85" s="17"/>
      <c r="H85" s="17"/>
      <c r="I85" s="17"/>
    </row>
    <row r="86" spans="1:31" ht="17.25">
      <c r="A86" t="s">
        <v>54</v>
      </c>
      <c r="B86">
        <f>B85*B84</f>
        <v>16.102499999999999</v>
      </c>
      <c r="C86" t="s">
        <v>42</v>
      </c>
      <c r="E86" s="16" t="s">
        <v>62</v>
      </c>
      <c r="F86" s="16"/>
      <c r="G86" s="16"/>
      <c r="H86" s="16"/>
      <c r="I86" s="16"/>
    </row>
    <row r="87" spans="1:31" ht="17.25">
      <c r="E87" s="16" t="s">
        <v>63</v>
      </c>
      <c r="F87" s="16"/>
      <c r="G87" s="16"/>
      <c r="H87" s="16"/>
      <c r="I87" s="16"/>
    </row>
    <row r="88" spans="1:31" ht="17.25">
      <c r="A88" s="221" t="s">
        <v>50</v>
      </c>
      <c r="B88" s="221"/>
      <c r="C88" s="12" t="s">
        <v>51</v>
      </c>
      <c r="E88" s="16" t="s">
        <v>64</v>
      </c>
      <c r="F88" s="16"/>
      <c r="G88" s="16"/>
      <c r="H88" s="16"/>
      <c r="I88" s="16"/>
    </row>
    <row r="89" spans="1:31">
      <c r="A89" t="s">
        <v>37</v>
      </c>
      <c r="B89">
        <v>11.74</v>
      </c>
      <c r="C89" t="s">
        <v>52</v>
      </c>
    </row>
    <row r="90" spans="1:31" ht="17.25">
      <c r="A90" t="s">
        <v>55</v>
      </c>
      <c r="B90">
        <v>0</v>
      </c>
      <c r="C90" t="s">
        <v>59</v>
      </c>
      <c r="E90" s="16" t="s">
        <v>65</v>
      </c>
      <c r="F90" s="16"/>
      <c r="G90" s="16"/>
      <c r="H90" s="16"/>
      <c r="I90" s="16"/>
      <c r="J90" t="s">
        <v>73</v>
      </c>
    </row>
    <row r="91" spans="1:31">
      <c r="A91" t="s">
        <v>56</v>
      </c>
      <c r="B91">
        <f>B90*B89</f>
        <v>0</v>
      </c>
      <c r="C91" t="s">
        <v>42</v>
      </c>
      <c r="Z91" s="11" t="s">
        <v>256</v>
      </c>
    </row>
    <row r="92" spans="1:31">
      <c r="Y92" s="49" t="s">
        <v>257</v>
      </c>
    </row>
    <row r="93" spans="1:31">
      <c r="A93" s="222"/>
      <c r="B93" s="222"/>
      <c r="C93" s="21"/>
      <c r="D93" s="21"/>
      <c r="E93" s="21"/>
      <c r="F93" s="21"/>
      <c r="G93" s="21"/>
      <c r="H93" s="21"/>
      <c r="I93" s="21"/>
      <c r="J93" s="21"/>
      <c r="K93" s="21"/>
      <c r="L93" s="21"/>
      <c r="M93" s="21"/>
      <c r="N93" s="21"/>
      <c r="O93" s="21"/>
      <c r="P93" s="21"/>
      <c r="Q93" s="21"/>
      <c r="R93" s="21"/>
      <c r="S93" s="21"/>
    </row>
    <row r="94" spans="1:31">
      <c r="A94" s="21"/>
      <c r="B94" s="21"/>
      <c r="C94" s="21"/>
      <c r="D94" s="21"/>
      <c r="E94" s="21"/>
      <c r="F94" s="21"/>
      <c r="G94" s="21"/>
      <c r="H94" s="21"/>
      <c r="I94" s="21"/>
      <c r="J94" s="21"/>
      <c r="K94" s="21"/>
      <c r="L94" s="21"/>
      <c r="M94" s="21"/>
      <c r="N94" s="21"/>
      <c r="O94" s="21"/>
      <c r="P94" s="21"/>
      <c r="Q94" s="21"/>
      <c r="R94" s="21"/>
      <c r="S94" s="21"/>
    </row>
    <row r="95" spans="1:31">
      <c r="A95" s="21"/>
      <c r="B95" s="21"/>
      <c r="C95" s="21"/>
      <c r="D95" s="21"/>
      <c r="J95" s="21"/>
      <c r="K95" s="21"/>
      <c r="L95" s="21"/>
      <c r="M95" s="21"/>
      <c r="N95" s="21"/>
      <c r="O95" s="21"/>
      <c r="P95" s="21"/>
      <c r="Q95" s="21"/>
      <c r="R95" s="21"/>
      <c r="S95" s="21"/>
    </row>
    <row r="96" spans="1:31">
      <c r="A96" s="21"/>
      <c r="B96" s="21"/>
      <c r="C96" s="21"/>
      <c r="D96" s="21"/>
      <c r="E96" s="21"/>
      <c r="F96" s="21"/>
      <c r="G96" s="21"/>
      <c r="H96" s="21"/>
      <c r="I96" s="21"/>
      <c r="J96" s="21"/>
      <c r="K96" s="21"/>
      <c r="L96" s="21"/>
      <c r="M96" s="21"/>
      <c r="N96" s="21"/>
      <c r="O96" s="21"/>
      <c r="P96" s="21"/>
      <c r="Q96" s="21"/>
      <c r="R96" s="21"/>
      <c r="S96" s="21"/>
    </row>
    <row r="98" spans="1:48">
      <c r="A98" s="11" t="s">
        <v>66</v>
      </c>
    </row>
    <row r="99" spans="1:48">
      <c r="A99" t="s">
        <v>67</v>
      </c>
      <c r="B99" t="s">
        <v>74</v>
      </c>
    </row>
    <row r="100" spans="1:48">
      <c r="A100" t="s">
        <v>68</v>
      </c>
      <c r="B100" t="s">
        <v>72</v>
      </c>
    </row>
    <row r="101" spans="1:48">
      <c r="A101" t="s">
        <v>69</v>
      </c>
      <c r="B101" t="s">
        <v>71</v>
      </c>
    </row>
    <row r="102" spans="1:48">
      <c r="A102" t="s">
        <v>70</v>
      </c>
      <c r="B102" t="s">
        <v>75</v>
      </c>
      <c r="AT102" s="12"/>
      <c r="AU102" s="12"/>
      <c r="AV102" s="12"/>
    </row>
    <row r="103" spans="1:48">
      <c r="Y103" t="s">
        <v>259</v>
      </c>
      <c r="Z103" t="s">
        <v>258</v>
      </c>
    </row>
    <row r="104" spans="1:48">
      <c r="Y104">
        <v>5</v>
      </c>
      <c r="Z104" s="31">
        <v>180000</v>
      </c>
    </row>
    <row r="105" spans="1:48">
      <c r="Y105">
        <v>10</v>
      </c>
      <c r="Z105" s="31">
        <v>130000</v>
      </c>
    </row>
    <row r="106" spans="1:48">
      <c r="A106" s="1" t="s">
        <v>57</v>
      </c>
      <c r="B106" s="1">
        <f>B96+B91+B86+B81+B76</f>
        <v>128.05653198636679</v>
      </c>
      <c r="C106" s="1" t="s">
        <v>58</v>
      </c>
      <c r="D106" s="19"/>
      <c r="Y106">
        <v>20</v>
      </c>
      <c r="Z106" s="31">
        <v>80000</v>
      </c>
    </row>
    <row r="107" spans="1:48">
      <c r="B107" s="3"/>
      <c r="Y107">
        <v>50</v>
      </c>
      <c r="Z107" s="31">
        <v>24000</v>
      </c>
      <c r="AF107" t="s">
        <v>266</v>
      </c>
    </row>
    <row r="108" spans="1:48">
      <c r="B108" s="3"/>
      <c r="Y108">
        <v>80</v>
      </c>
      <c r="Z108" s="31">
        <v>6200</v>
      </c>
      <c r="AF108" t="s">
        <v>265</v>
      </c>
      <c r="AG108" t="s">
        <v>226</v>
      </c>
    </row>
    <row r="109" spans="1:48">
      <c r="B109" s="3"/>
      <c r="Y109">
        <v>90</v>
      </c>
      <c r="Z109" s="31">
        <v>5000</v>
      </c>
      <c r="AF109">
        <v>1.62</v>
      </c>
      <c r="AG109" s="31">
        <f>Z115</f>
        <v>61333.333333333328</v>
      </c>
    </row>
    <row r="110" spans="1:48">
      <c r="B110" s="3"/>
    </row>
    <row r="111" spans="1:48">
      <c r="B111" s="3"/>
    </row>
    <row r="112" spans="1:48">
      <c r="B112" s="3"/>
    </row>
    <row r="113" spans="2:26">
      <c r="B113" s="3"/>
      <c r="Y113" s="11" t="s">
        <v>263</v>
      </c>
      <c r="Z113" s="11" t="s">
        <v>264</v>
      </c>
    </row>
    <row r="114" spans="2:26">
      <c r="B114" s="3"/>
      <c r="Y114">
        <v>20</v>
      </c>
      <c r="Z114" s="31">
        <v>80000</v>
      </c>
    </row>
    <row r="115" spans="2:26">
      <c r="B115" s="3"/>
      <c r="Y115">
        <v>30</v>
      </c>
      <c r="Z115" s="31">
        <f>Z114+((Y115-Y114)*(Z116-Z114))/(Y116-Y114)</f>
        <v>61333.333333333328</v>
      </c>
    </row>
    <row r="116" spans="2:26">
      <c r="B116" s="3"/>
      <c r="Y116">
        <v>50</v>
      </c>
      <c r="Z116" s="31">
        <v>24000</v>
      </c>
    </row>
    <row r="117" spans="2:26">
      <c r="B117" s="3"/>
    </row>
    <row r="118" spans="2:26">
      <c r="B118" s="3"/>
    </row>
    <row r="119" spans="2:26">
      <c r="B119" s="3"/>
    </row>
    <row r="120" spans="2:26">
      <c r="B120" s="3"/>
    </row>
    <row r="121" spans="2:26">
      <c r="B121" s="3"/>
    </row>
    <row r="122" spans="2:26">
      <c r="B122" s="3"/>
    </row>
    <row r="123" spans="2:26">
      <c r="B123" s="3"/>
    </row>
    <row r="124" spans="2:26">
      <c r="B124" s="3"/>
    </row>
    <row r="125" spans="2:26">
      <c r="B125" s="3"/>
    </row>
    <row r="126" spans="2:26">
      <c r="B126" s="3"/>
    </row>
    <row r="127" spans="2:26">
      <c r="B127" s="3"/>
    </row>
    <row r="128" spans="2:26">
      <c r="B128" s="3"/>
    </row>
    <row r="129" spans="2:2">
      <c r="B129" s="3"/>
    </row>
    <row r="130" spans="2:2">
      <c r="B130" s="3"/>
    </row>
    <row r="131" spans="2:2">
      <c r="B131" s="3"/>
    </row>
    <row r="132" spans="2:2">
      <c r="B132" s="3"/>
    </row>
    <row r="133" spans="2:2">
      <c r="B133" s="3"/>
    </row>
    <row r="134" spans="2:2">
      <c r="B134" s="3"/>
    </row>
    <row r="135" spans="2:2">
      <c r="B135" s="3"/>
    </row>
    <row r="136" spans="2:2">
      <c r="B136" s="3"/>
    </row>
    <row r="137" spans="2:2">
      <c r="B137" s="3"/>
    </row>
    <row r="138" spans="2:2">
      <c r="B138" s="3"/>
    </row>
    <row r="139" spans="2:2">
      <c r="B139" s="3"/>
    </row>
    <row r="140" spans="2:2">
      <c r="B140" s="3"/>
    </row>
    <row r="141" spans="2:2">
      <c r="B141" s="3"/>
    </row>
    <row r="142" spans="2:2">
      <c r="B142" s="3"/>
    </row>
    <row r="143" spans="2:2">
      <c r="B143" s="3"/>
    </row>
    <row r="144" spans="2:2">
      <c r="B144" s="3"/>
    </row>
    <row r="145" spans="2:2">
      <c r="B145" s="3"/>
    </row>
    <row r="146" spans="2:2">
      <c r="B146" s="3"/>
    </row>
    <row r="147" spans="2:2">
      <c r="B147" s="3"/>
    </row>
    <row r="148" spans="2:2">
      <c r="B148" s="3"/>
    </row>
    <row r="149" spans="2:2">
      <c r="B149" s="3"/>
    </row>
    <row r="150" spans="2:2">
      <c r="B150" s="3"/>
    </row>
    <row r="151" spans="2:2">
      <c r="B151" s="3"/>
    </row>
    <row r="152" spans="2:2">
      <c r="B152" s="3"/>
    </row>
    <row r="153" spans="2:2">
      <c r="B153" s="3"/>
    </row>
    <row r="154" spans="2:2">
      <c r="B154" s="3"/>
    </row>
    <row r="155" spans="2:2">
      <c r="B155" s="3"/>
    </row>
    <row r="156" spans="2:2">
      <c r="B156" s="3"/>
    </row>
    <row r="157" spans="2:2">
      <c r="B157" s="3"/>
    </row>
    <row r="158" spans="2:2">
      <c r="B158" s="3"/>
    </row>
    <row r="159" spans="2:2">
      <c r="B159" s="3"/>
    </row>
    <row r="160" spans="2:2">
      <c r="B160" s="3"/>
    </row>
    <row r="161" spans="2:2">
      <c r="B161" s="3"/>
    </row>
    <row r="162" spans="2:2">
      <c r="B162" s="3"/>
    </row>
    <row r="163" spans="2:2">
      <c r="B163" s="3"/>
    </row>
    <row r="164" spans="2:2">
      <c r="B164" s="3"/>
    </row>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spans="2:2">
      <c r="B234" s="3"/>
    </row>
    <row r="235" spans="2:2">
      <c r="B235" s="3"/>
    </row>
    <row r="236" spans="2:2">
      <c r="B236" s="3"/>
    </row>
    <row r="237" spans="2:2">
      <c r="B237" s="3"/>
    </row>
    <row r="238" spans="2:2">
      <c r="B238" s="3"/>
    </row>
    <row r="239" spans="2:2">
      <c r="B239" s="3"/>
    </row>
    <row r="240" spans="2:2">
      <c r="B240" s="3"/>
    </row>
    <row r="241" spans="2:2">
      <c r="B241" s="3"/>
    </row>
    <row r="242" spans="2:2">
      <c r="B242" s="3"/>
    </row>
    <row r="243" spans="2:2">
      <c r="B243" s="3"/>
    </row>
    <row r="244" spans="2:2">
      <c r="B244" s="3"/>
    </row>
    <row r="245" spans="2:2">
      <c r="B245" s="3"/>
    </row>
    <row r="246" spans="2:2">
      <c r="B246" s="3"/>
    </row>
    <row r="247" spans="2:2">
      <c r="B247" s="3"/>
    </row>
    <row r="248" spans="2:2">
      <c r="B248" s="3"/>
    </row>
    <row r="249" spans="2:2">
      <c r="B249" s="3"/>
    </row>
    <row r="250" spans="2:2">
      <c r="B250" s="3"/>
    </row>
    <row r="251" spans="2:2">
      <c r="B251" s="3"/>
    </row>
    <row r="252" spans="2:2">
      <c r="B252" s="3"/>
    </row>
    <row r="253" spans="2:2">
      <c r="B253" s="3"/>
    </row>
    <row r="254" spans="2:2">
      <c r="B254" s="3"/>
    </row>
    <row r="255" spans="2:2">
      <c r="B255" s="3"/>
    </row>
    <row r="256" spans="2:2">
      <c r="B256" s="3"/>
    </row>
    <row r="257" spans="2:2">
      <c r="B257" s="3"/>
    </row>
    <row r="258" spans="2:2">
      <c r="B258" s="3"/>
    </row>
    <row r="259" spans="2:2">
      <c r="B259" s="3"/>
    </row>
    <row r="260" spans="2:2">
      <c r="B260" s="3"/>
    </row>
    <row r="261" spans="2:2">
      <c r="B261" s="3"/>
    </row>
    <row r="262" spans="2:2">
      <c r="B262" s="3"/>
    </row>
    <row r="263" spans="2:2">
      <c r="B263" s="3"/>
    </row>
    <row r="264" spans="2:2">
      <c r="B264" s="3"/>
    </row>
    <row r="265" spans="2:2">
      <c r="B265" s="3"/>
    </row>
    <row r="266" spans="2:2">
      <c r="B266" s="3"/>
    </row>
    <row r="267" spans="2:2">
      <c r="B267" s="3"/>
    </row>
    <row r="268" spans="2:2">
      <c r="B268" s="3"/>
    </row>
    <row r="269" spans="2:2">
      <c r="B269" s="3"/>
    </row>
    <row r="270" spans="2:2">
      <c r="B270" s="3"/>
    </row>
    <row r="271" spans="2:2">
      <c r="B271" s="3"/>
    </row>
    <row r="272" spans="2:2">
      <c r="B272" s="3"/>
    </row>
    <row r="273" spans="2:2">
      <c r="B273" s="3"/>
    </row>
    <row r="274" spans="2:2">
      <c r="B274" s="3"/>
    </row>
    <row r="275" spans="2:2">
      <c r="B275" s="3"/>
    </row>
    <row r="276" spans="2:2">
      <c r="B276" s="3"/>
    </row>
    <row r="277" spans="2:2">
      <c r="B277" s="3"/>
    </row>
    <row r="278" spans="2:2">
      <c r="B278" s="3"/>
    </row>
    <row r="279" spans="2:2">
      <c r="B279" s="3"/>
    </row>
    <row r="280" spans="2:2">
      <c r="B280" s="3"/>
    </row>
    <row r="281" spans="2:2">
      <c r="B281" s="3"/>
    </row>
    <row r="282" spans="2:2">
      <c r="B282" s="3"/>
    </row>
    <row r="283" spans="2:2">
      <c r="B283" s="3"/>
    </row>
    <row r="284" spans="2:2">
      <c r="B284" s="3"/>
    </row>
    <row r="285" spans="2:2">
      <c r="B285" s="3"/>
    </row>
    <row r="286" spans="2:2">
      <c r="B286" s="3"/>
    </row>
    <row r="287" spans="2:2">
      <c r="B287" s="3"/>
    </row>
    <row r="288" spans="2:2">
      <c r="B288" s="3"/>
    </row>
    <row r="289" spans="2:2">
      <c r="B289" s="3"/>
    </row>
    <row r="290" spans="2:2">
      <c r="B290" s="3"/>
    </row>
    <row r="291" spans="2:2">
      <c r="B291" s="3"/>
    </row>
    <row r="292" spans="2:2">
      <c r="B292" s="3"/>
    </row>
    <row r="293" spans="2:2">
      <c r="B293" s="3"/>
    </row>
    <row r="294" spans="2:2">
      <c r="B294" s="3"/>
    </row>
    <row r="295" spans="2:2">
      <c r="B295" s="3"/>
    </row>
    <row r="296" spans="2:2">
      <c r="B296" s="3"/>
    </row>
    <row r="297" spans="2:2">
      <c r="B297" s="3"/>
    </row>
    <row r="298" spans="2:2">
      <c r="B298" s="3"/>
    </row>
    <row r="299" spans="2:2">
      <c r="B299" s="3"/>
    </row>
    <row r="300" spans="2:2">
      <c r="B300" s="3"/>
    </row>
    <row r="301" spans="2:2">
      <c r="B301" s="3"/>
    </row>
    <row r="302" spans="2:2">
      <c r="B302" s="3"/>
    </row>
    <row r="303" spans="2:2">
      <c r="B303" s="3"/>
    </row>
    <row r="304" spans="2:2">
      <c r="B304" s="3"/>
    </row>
    <row r="305" spans="2:2">
      <c r="B305" s="3"/>
    </row>
    <row r="306" spans="2:2">
      <c r="B306" s="3"/>
    </row>
    <row r="307" spans="2:2">
      <c r="B307" s="3"/>
    </row>
    <row r="308" spans="2:2">
      <c r="B308" s="3"/>
    </row>
    <row r="309" spans="2:2">
      <c r="B309" s="3"/>
    </row>
    <row r="310" spans="2:2">
      <c r="B310" s="3"/>
    </row>
    <row r="311" spans="2:2">
      <c r="B311" s="3"/>
    </row>
    <row r="312" spans="2:2">
      <c r="B312" s="3"/>
    </row>
    <row r="313" spans="2:2">
      <c r="B313" s="3"/>
    </row>
    <row r="314" spans="2:2">
      <c r="B314" s="3"/>
    </row>
    <row r="315" spans="2:2">
      <c r="B315" s="3"/>
    </row>
    <row r="316" spans="2:2">
      <c r="B316" s="3"/>
    </row>
    <row r="317" spans="2:2">
      <c r="B317" s="3"/>
    </row>
    <row r="318" spans="2:2">
      <c r="B318" s="3"/>
    </row>
    <row r="319" spans="2:2">
      <c r="B319" s="3"/>
    </row>
    <row r="320" spans="2:2">
      <c r="B320" s="3"/>
    </row>
    <row r="321" spans="2:2">
      <c r="B321" s="3"/>
    </row>
    <row r="322" spans="2:2">
      <c r="B322" s="3"/>
    </row>
    <row r="323" spans="2:2">
      <c r="B323" s="3"/>
    </row>
    <row r="324" spans="2:2">
      <c r="B324" s="3"/>
    </row>
    <row r="325" spans="2:2">
      <c r="B325" s="3"/>
    </row>
    <row r="326" spans="2:2">
      <c r="B326" s="3"/>
    </row>
    <row r="327" spans="2:2">
      <c r="B327" s="3"/>
    </row>
    <row r="328" spans="2:2">
      <c r="B328" s="3"/>
    </row>
    <row r="329" spans="2:2">
      <c r="B329" s="3"/>
    </row>
    <row r="330" spans="2:2">
      <c r="B330" s="3"/>
    </row>
    <row r="331" spans="2:2">
      <c r="B331" s="3"/>
    </row>
    <row r="332" spans="2:2">
      <c r="B332" s="3"/>
    </row>
    <row r="333" spans="2:2">
      <c r="B333" s="3"/>
    </row>
    <row r="334" spans="2:2">
      <c r="B334" s="3"/>
    </row>
    <row r="335" spans="2:2">
      <c r="B335" s="3"/>
    </row>
    <row r="336" spans="2:2">
      <c r="B336" s="3"/>
    </row>
    <row r="337" spans="2:2">
      <c r="B337" s="3"/>
    </row>
    <row r="338" spans="2:2">
      <c r="B338" s="3"/>
    </row>
    <row r="339" spans="2:2">
      <c r="B339" s="3"/>
    </row>
    <row r="340" spans="2:2">
      <c r="B340" s="3"/>
    </row>
    <row r="341" spans="2:2">
      <c r="B341" s="3"/>
    </row>
    <row r="342" spans="2:2">
      <c r="B342" s="3"/>
    </row>
    <row r="343" spans="2:2">
      <c r="B343" s="3"/>
    </row>
    <row r="344" spans="2:2">
      <c r="B344" s="3"/>
    </row>
    <row r="345" spans="2:2">
      <c r="B345" s="3"/>
    </row>
    <row r="346" spans="2:2">
      <c r="B346" s="3"/>
    </row>
    <row r="347" spans="2:2">
      <c r="B347" s="3"/>
    </row>
    <row r="348" spans="2:2">
      <c r="B348" s="3"/>
    </row>
    <row r="349" spans="2:2">
      <c r="B349" s="3"/>
    </row>
    <row r="350" spans="2:2">
      <c r="B350" s="3"/>
    </row>
    <row r="351" spans="2:2">
      <c r="B351" s="3"/>
    </row>
    <row r="352" spans="2:2">
      <c r="B352" s="3"/>
    </row>
    <row r="353" spans="2:2">
      <c r="B353" s="3"/>
    </row>
    <row r="354" spans="2:2">
      <c r="B354" s="3"/>
    </row>
    <row r="355" spans="2:2">
      <c r="B355" s="3"/>
    </row>
    <row r="356" spans="2:2">
      <c r="B356" s="3"/>
    </row>
    <row r="357" spans="2:2">
      <c r="B357" s="3"/>
    </row>
    <row r="358" spans="2:2">
      <c r="B358" s="3"/>
    </row>
    <row r="359" spans="2:2">
      <c r="B359" s="3"/>
    </row>
    <row r="360" spans="2:2">
      <c r="B360" s="3"/>
    </row>
    <row r="361" spans="2:2">
      <c r="B361" s="3"/>
    </row>
    <row r="362" spans="2:2">
      <c r="B362" s="3"/>
    </row>
    <row r="363" spans="2:2">
      <c r="B363" s="3"/>
    </row>
    <row r="364" spans="2:2">
      <c r="B364" s="3"/>
    </row>
    <row r="365" spans="2:2">
      <c r="B365" s="3"/>
    </row>
    <row r="366" spans="2:2">
      <c r="B366" s="3"/>
    </row>
    <row r="367" spans="2:2">
      <c r="B367" s="3"/>
    </row>
    <row r="368" spans="2:2">
      <c r="B368" s="3"/>
    </row>
    <row r="369" spans="2:2">
      <c r="B369" s="3"/>
    </row>
    <row r="370" spans="2:2">
      <c r="B370" s="3"/>
    </row>
    <row r="371" spans="2:2">
      <c r="B371" s="3"/>
    </row>
    <row r="372" spans="2:2">
      <c r="B372" s="3"/>
    </row>
    <row r="373" spans="2:2">
      <c r="B373" s="3"/>
    </row>
    <row r="374" spans="2:2">
      <c r="B374" s="3"/>
    </row>
    <row r="375" spans="2:2">
      <c r="B375" s="3"/>
    </row>
    <row r="376" spans="2:2">
      <c r="B376" s="3"/>
    </row>
    <row r="377" spans="2:2">
      <c r="B377" s="3"/>
    </row>
    <row r="378" spans="2:2">
      <c r="B378" s="3"/>
    </row>
    <row r="379" spans="2:2">
      <c r="B379" s="3"/>
    </row>
    <row r="380" spans="2:2">
      <c r="B380" s="3"/>
    </row>
    <row r="381" spans="2:2">
      <c r="B381" s="3"/>
    </row>
    <row r="382" spans="2:2">
      <c r="B382" s="3"/>
    </row>
    <row r="383" spans="2:2">
      <c r="B383" s="3"/>
    </row>
    <row r="384" spans="2:2">
      <c r="B384" s="3"/>
    </row>
    <row r="385" spans="2:2">
      <c r="B385" s="3"/>
    </row>
    <row r="386" spans="2:2">
      <c r="B386" s="3"/>
    </row>
    <row r="387" spans="2:2">
      <c r="B387" s="3"/>
    </row>
    <row r="388" spans="2:2">
      <c r="B388" s="3"/>
    </row>
    <row r="389" spans="2:2">
      <c r="B389" s="3"/>
    </row>
    <row r="390" spans="2:2">
      <c r="B390" s="3"/>
    </row>
    <row r="391" spans="2:2">
      <c r="B391" s="3"/>
    </row>
    <row r="392" spans="2:2">
      <c r="B392" s="3"/>
    </row>
    <row r="393" spans="2:2">
      <c r="B393" s="3"/>
    </row>
    <row r="394" spans="2:2">
      <c r="B394" s="3"/>
    </row>
    <row r="395" spans="2:2">
      <c r="B395" s="3"/>
    </row>
    <row r="396" spans="2:2">
      <c r="B396" s="3"/>
    </row>
    <row r="397" spans="2:2">
      <c r="B397" s="3"/>
    </row>
    <row r="398" spans="2:2">
      <c r="B398" s="3"/>
    </row>
    <row r="399" spans="2:2">
      <c r="B399" s="3"/>
    </row>
    <row r="400" spans="2:2">
      <c r="B400" s="3"/>
    </row>
    <row r="401" spans="2:2">
      <c r="B401" s="3"/>
    </row>
    <row r="402" spans="2:2">
      <c r="B402" s="3"/>
    </row>
    <row r="403" spans="2:2">
      <c r="B403" s="3"/>
    </row>
    <row r="404" spans="2:2">
      <c r="B404" s="3"/>
    </row>
    <row r="405" spans="2:2">
      <c r="B405" s="3"/>
    </row>
    <row r="406" spans="2:2">
      <c r="B406" s="3"/>
    </row>
    <row r="407" spans="2:2">
      <c r="B407" s="3"/>
    </row>
    <row r="408" spans="2:2">
      <c r="B408" s="3"/>
    </row>
    <row r="409" spans="2:2">
      <c r="B409" s="3"/>
    </row>
    <row r="410" spans="2:2">
      <c r="B410" s="3"/>
    </row>
    <row r="411" spans="2:2">
      <c r="B411" s="3"/>
    </row>
    <row r="412" spans="2:2">
      <c r="B412" s="3"/>
    </row>
    <row r="413" spans="2:2">
      <c r="B413" s="3"/>
    </row>
    <row r="414" spans="2:2">
      <c r="B414" s="3"/>
    </row>
    <row r="415" spans="2:2">
      <c r="B415" s="3"/>
    </row>
    <row r="416" spans="2:2">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3"/>
    </row>
    <row r="526" spans="2:2">
      <c r="B526" s="3"/>
    </row>
    <row r="527" spans="2:2">
      <c r="B527" s="3"/>
    </row>
    <row r="528" spans="2:2">
      <c r="B528" s="3"/>
    </row>
    <row r="529" spans="2:2">
      <c r="B529" s="3"/>
    </row>
    <row r="530" spans="2:2">
      <c r="B530" s="3"/>
    </row>
    <row r="531" spans="2:2">
      <c r="B531" s="3"/>
    </row>
    <row r="532" spans="2:2">
      <c r="B532" s="3"/>
    </row>
    <row r="533" spans="2:2">
      <c r="B533" s="3"/>
    </row>
    <row r="534" spans="2:2">
      <c r="B534" s="3"/>
    </row>
    <row r="535" spans="2:2">
      <c r="B535" s="3"/>
    </row>
    <row r="536" spans="2:2">
      <c r="B536" s="3"/>
    </row>
    <row r="537" spans="2:2">
      <c r="B537" s="3"/>
    </row>
    <row r="538" spans="2:2">
      <c r="B538" s="3"/>
    </row>
    <row r="539" spans="2:2">
      <c r="B539" s="3"/>
    </row>
    <row r="540" spans="2:2">
      <c r="B540" s="3"/>
    </row>
    <row r="541" spans="2:2">
      <c r="B541" s="3"/>
    </row>
    <row r="542" spans="2:2">
      <c r="B542" s="3"/>
    </row>
    <row r="543" spans="2:2">
      <c r="B543" s="3"/>
    </row>
    <row r="544" spans="2:2">
      <c r="B544" s="3"/>
    </row>
    <row r="545" spans="2:2">
      <c r="B545" s="3"/>
    </row>
    <row r="546" spans="2:2">
      <c r="B546" s="3"/>
    </row>
    <row r="547" spans="2:2">
      <c r="B547" s="3"/>
    </row>
    <row r="548" spans="2:2">
      <c r="B548" s="3"/>
    </row>
    <row r="549" spans="2:2">
      <c r="B549" s="3"/>
    </row>
    <row r="550" spans="2:2">
      <c r="B550" s="3"/>
    </row>
    <row r="551" spans="2:2">
      <c r="B551" s="3"/>
    </row>
    <row r="552" spans="2:2">
      <c r="B552" s="3"/>
    </row>
    <row r="553" spans="2:2">
      <c r="B553" s="3"/>
    </row>
    <row r="554" spans="2:2">
      <c r="B554" s="3"/>
    </row>
    <row r="555" spans="2:2">
      <c r="B555" s="3"/>
    </row>
    <row r="556" spans="2:2">
      <c r="B556" s="3"/>
    </row>
    <row r="557" spans="2:2">
      <c r="B557" s="3"/>
    </row>
    <row r="558" spans="2:2">
      <c r="B558" s="3"/>
    </row>
    <row r="559" spans="2:2">
      <c r="B559" s="3"/>
    </row>
    <row r="560" spans="2:2">
      <c r="B560" s="3"/>
    </row>
    <row r="561" spans="2:2">
      <c r="B561" s="3"/>
    </row>
    <row r="562" spans="2:2">
      <c r="B562" s="3"/>
    </row>
    <row r="563" spans="2:2">
      <c r="B563" s="3"/>
    </row>
    <row r="564" spans="2:2">
      <c r="B564" s="3"/>
    </row>
    <row r="565" spans="2:2">
      <c r="B565" s="3"/>
    </row>
    <row r="566" spans="2:2">
      <c r="B566" s="3"/>
    </row>
    <row r="567" spans="2:2">
      <c r="B567" s="3"/>
    </row>
    <row r="568" spans="2:2">
      <c r="B568" s="3"/>
    </row>
    <row r="569" spans="2:2">
      <c r="B569" s="3"/>
    </row>
    <row r="570" spans="2:2">
      <c r="B570" s="3"/>
    </row>
    <row r="571" spans="2:2">
      <c r="B571" s="3"/>
    </row>
    <row r="572" spans="2:2">
      <c r="B572" s="3"/>
    </row>
    <row r="573" spans="2:2">
      <c r="B573" s="3"/>
    </row>
    <row r="574" spans="2:2">
      <c r="B574" s="3"/>
    </row>
    <row r="575" spans="2:2">
      <c r="B575" s="3"/>
    </row>
    <row r="576" spans="2:2">
      <c r="B576" s="3"/>
    </row>
    <row r="577" spans="2:2">
      <c r="B577" s="3"/>
    </row>
    <row r="578" spans="2:2">
      <c r="B578" s="3"/>
    </row>
    <row r="579" spans="2:2">
      <c r="B579" s="3"/>
    </row>
    <row r="580" spans="2:2">
      <c r="B580" s="3"/>
    </row>
    <row r="581" spans="2:2">
      <c r="B581" s="3"/>
    </row>
    <row r="582" spans="2:2">
      <c r="B582" s="3"/>
    </row>
    <row r="583" spans="2:2">
      <c r="B583" s="3"/>
    </row>
    <row r="584" spans="2:2">
      <c r="B584" s="3"/>
    </row>
    <row r="585" spans="2:2">
      <c r="B585" s="3"/>
    </row>
    <row r="586" spans="2:2">
      <c r="B586" s="3"/>
    </row>
    <row r="587" spans="2:2">
      <c r="B587" s="3"/>
    </row>
    <row r="588" spans="2:2">
      <c r="B588" s="3"/>
    </row>
    <row r="589" spans="2:2">
      <c r="B589" s="3"/>
    </row>
    <row r="590" spans="2:2">
      <c r="B590" s="3"/>
    </row>
    <row r="591" spans="2:2">
      <c r="B591" s="3"/>
    </row>
    <row r="592" spans="2:2">
      <c r="B592" s="3"/>
    </row>
    <row r="593" spans="2:2">
      <c r="B593" s="3"/>
    </row>
    <row r="594" spans="2:2">
      <c r="B594" s="3"/>
    </row>
    <row r="595" spans="2:2">
      <c r="B595" s="3"/>
    </row>
    <row r="596" spans="2:2">
      <c r="B596" s="3"/>
    </row>
    <row r="597" spans="2:2">
      <c r="B597" s="3"/>
    </row>
    <row r="598" spans="2:2">
      <c r="B598" s="3"/>
    </row>
    <row r="599" spans="2:2">
      <c r="B599" s="3"/>
    </row>
    <row r="600" spans="2:2">
      <c r="B600" s="3"/>
    </row>
    <row r="601" spans="2:2">
      <c r="B601" s="3"/>
    </row>
    <row r="602" spans="2:2">
      <c r="B602" s="3"/>
    </row>
    <row r="603" spans="2:2">
      <c r="B603" s="3"/>
    </row>
    <row r="604" spans="2:2">
      <c r="B604" s="3"/>
    </row>
    <row r="605" spans="2:2">
      <c r="B605" s="3"/>
    </row>
    <row r="606" spans="2:2">
      <c r="B606" s="3"/>
    </row>
    <row r="607" spans="2:2">
      <c r="B607" s="3"/>
    </row>
    <row r="608" spans="2:2">
      <c r="B608" s="3"/>
    </row>
    <row r="609" spans="2:2">
      <c r="B609" s="3"/>
    </row>
    <row r="610" spans="2:2">
      <c r="B610" s="3"/>
    </row>
    <row r="611" spans="2:2">
      <c r="B611" s="3"/>
    </row>
    <row r="612" spans="2:2">
      <c r="B612" s="3"/>
    </row>
    <row r="613" spans="2:2">
      <c r="B613" s="3"/>
    </row>
    <row r="614" spans="2:2">
      <c r="B614" s="3"/>
    </row>
    <row r="615" spans="2:2">
      <c r="B615" s="3"/>
    </row>
    <row r="616" spans="2:2">
      <c r="B616" s="3"/>
    </row>
    <row r="617" spans="2:2">
      <c r="B617" s="3"/>
    </row>
    <row r="618" spans="2:2">
      <c r="B618" s="3"/>
    </row>
    <row r="619" spans="2:2">
      <c r="B619" s="3"/>
    </row>
    <row r="620" spans="2:2">
      <c r="B620" s="3"/>
    </row>
    <row r="621" spans="2:2">
      <c r="B621" s="3"/>
    </row>
    <row r="622" spans="2:2">
      <c r="B622" s="3"/>
    </row>
    <row r="623" spans="2:2">
      <c r="B623" s="3"/>
    </row>
    <row r="624" spans="2:2">
      <c r="B624" s="3"/>
    </row>
    <row r="625" spans="2:2">
      <c r="B625" s="3"/>
    </row>
    <row r="626" spans="2:2">
      <c r="B626" s="3"/>
    </row>
    <row r="627" spans="2:2">
      <c r="B627" s="3"/>
    </row>
    <row r="628" spans="2:2">
      <c r="B628" s="3"/>
    </row>
    <row r="629" spans="2:2">
      <c r="B629" s="3"/>
    </row>
    <row r="630" spans="2:2">
      <c r="B630" s="3"/>
    </row>
    <row r="631" spans="2:2">
      <c r="B631" s="3"/>
    </row>
    <row r="632" spans="2:2">
      <c r="B632" s="3"/>
    </row>
    <row r="633" spans="2:2">
      <c r="B633" s="3"/>
    </row>
    <row r="634" spans="2:2">
      <c r="B634" s="3"/>
    </row>
    <row r="635" spans="2:2">
      <c r="B635" s="3"/>
    </row>
    <row r="636" spans="2:2">
      <c r="B636" s="3"/>
    </row>
    <row r="637" spans="2:2">
      <c r="B637" s="3"/>
    </row>
    <row r="638" spans="2:2">
      <c r="B638" s="3"/>
    </row>
    <row r="639" spans="2:2">
      <c r="B639" s="3"/>
    </row>
    <row r="640" spans="2:2">
      <c r="B640" s="3"/>
    </row>
    <row r="641" spans="2:2">
      <c r="B641" s="3"/>
    </row>
    <row r="642" spans="2:2">
      <c r="B642" s="3"/>
    </row>
    <row r="643" spans="2:2">
      <c r="B643" s="3"/>
    </row>
    <row r="644" spans="2:2">
      <c r="B644" s="3"/>
    </row>
    <row r="645" spans="2:2">
      <c r="B645" s="3"/>
    </row>
    <row r="646" spans="2:2">
      <c r="B646" s="3"/>
    </row>
    <row r="647" spans="2:2">
      <c r="B647" s="3"/>
    </row>
    <row r="648" spans="2:2">
      <c r="B648" s="3"/>
    </row>
    <row r="649" spans="2:2">
      <c r="B649" s="3"/>
    </row>
    <row r="650" spans="2:2">
      <c r="B650" s="3"/>
    </row>
    <row r="651" spans="2:2">
      <c r="B651" s="3"/>
    </row>
    <row r="652" spans="2:2">
      <c r="B652" s="3"/>
    </row>
    <row r="653" spans="2:2">
      <c r="B653" s="3"/>
    </row>
    <row r="654" spans="2:2">
      <c r="B654" s="3"/>
    </row>
    <row r="655" spans="2:2">
      <c r="B655" s="3"/>
    </row>
    <row r="656" spans="2:2">
      <c r="B656" s="3"/>
    </row>
    <row r="657" spans="2:2">
      <c r="B657" s="3"/>
    </row>
    <row r="658" spans="2:2">
      <c r="B658" s="3"/>
    </row>
    <row r="659" spans="2:2">
      <c r="B659" s="3"/>
    </row>
    <row r="660" spans="2:2">
      <c r="B660" s="3"/>
    </row>
    <row r="661" spans="2:2">
      <c r="B661" s="3"/>
    </row>
    <row r="662" spans="2:2">
      <c r="B662" s="3"/>
    </row>
    <row r="663" spans="2:2">
      <c r="B663" s="3"/>
    </row>
    <row r="664" spans="2:2">
      <c r="B664" s="3"/>
    </row>
    <row r="665" spans="2:2">
      <c r="B665" s="3"/>
    </row>
    <row r="666" spans="2:2">
      <c r="B666" s="3"/>
    </row>
    <row r="667" spans="2:2">
      <c r="B667" s="3"/>
    </row>
    <row r="668" spans="2:2">
      <c r="B668" s="3"/>
    </row>
    <row r="669" spans="2:2">
      <c r="B669" s="3"/>
    </row>
    <row r="670" spans="2:2">
      <c r="B670" s="3"/>
    </row>
    <row r="671" spans="2:2">
      <c r="B671" s="3"/>
    </row>
    <row r="672" spans="2:2">
      <c r="B672" s="3"/>
    </row>
    <row r="673" spans="2:2">
      <c r="B673" s="3"/>
    </row>
    <row r="674" spans="2:2">
      <c r="B674" s="3"/>
    </row>
    <row r="675" spans="2:2">
      <c r="B675" s="3"/>
    </row>
    <row r="676" spans="2:2">
      <c r="B676" s="3"/>
    </row>
    <row r="677" spans="2:2">
      <c r="B677" s="3"/>
    </row>
    <row r="678" spans="2:2">
      <c r="B678" s="3"/>
    </row>
    <row r="679" spans="2:2">
      <c r="B679" s="3"/>
    </row>
    <row r="680" spans="2:2">
      <c r="B680" s="3"/>
    </row>
    <row r="681" spans="2:2">
      <c r="B681" s="3"/>
    </row>
    <row r="682" spans="2:2">
      <c r="B682" s="3"/>
    </row>
    <row r="683" spans="2:2">
      <c r="B683" s="3"/>
    </row>
    <row r="684" spans="2:2">
      <c r="B684" s="3"/>
    </row>
    <row r="685" spans="2:2">
      <c r="B685" s="3"/>
    </row>
    <row r="686" spans="2:2">
      <c r="B686" s="3"/>
    </row>
    <row r="687" spans="2:2">
      <c r="B687" s="3"/>
    </row>
    <row r="688" spans="2:2">
      <c r="B688" s="3"/>
    </row>
    <row r="689" spans="2:2">
      <c r="B689" s="3"/>
    </row>
    <row r="690" spans="2:2">
      <c r="B690" s="3"/>
    </row>
    <row r="691" spans="2:2">
      <c r="B691" s="3"/>
    </row>
    <row r="692" spans="2:2">
      <c r="B692" s="3"/>
    </row>
    <row r="693" spans="2:2">
      <c r="B693" s="3"/>
    </row>
    <row r="694" spans="2:2">
      <c r="B694" s="3"/>
    </row>
    <row r="695" spans="2:2">
      <c r="B695" s="3"/>
    </row>
    <row r="696" spans="2:2">
      <c r="B696" s="3"/>
    </row>
    <row r="697" spans="2:2">
      <c r="B697" s="3"/>
    </row>
    <row r="698" spans="2:2">
      <c r="B698" s="3"/>
    </row>
    <row r="699" spans="2:2">
      <c r="B699" s="3"/>
    </row>
    <row r="700" spans="2:2">
      <c r="B700" s="3"/>
    </row>
    <row r="701" spans="2:2">
      <c r="B701" s="3"/>
    </row>
    <row r="702" spans="2:2">
      <c r="B702" s="3"/>
    </row>
    <row r="703" spans="2:2">
      <c r="B703" s="3"/>
    </row>
    <row r="704" spans="2:2">
      <c r="B704" s="3"/>
    </row>
    <row r="705" spans="2:2">
      <c r="B705" s="3"/>
    </row>
    <row r="706" spans="2:2">
      <c r="B706" s="3"/>
    </row>
    <row r="707" spans="2:2">
      <c r="B707" s="3"/>
    </row>
    <row r="708" spans="2:2">
      <c r="B708" s="3"/>
    </row>
    <row r="709" spans="2:2">
      <c r="B709" s="3"/>
    </row>
    <row r="710" spans="2:2">
      <c r="B710" s="3"/>
    </row>
    <row r="711" spans="2:2">
      <c r="B711" s="3"/>
    </row>
    <row r="712" spans="2:2">
      <c r="B712" s="3"/>
    </row>
    <row r="713" spans="2:2">
      <c r="B713" s="3"/>
    </row>
    <row r="714" spans="2:2">
      <c r="B714" s="3"/>
    </row>
    <row r="715" spans="2:2">
      <c r="B715" s="3"/>
    </row>
    <row r="716" spans="2:2">
      <c r="B716" s="3"/>
    </row>
    <row r="717" spans="2:2">
      <c r="B717" s="3"/>
    </row>
    <row r="718" spans="2:2">
      <c r="B718" s="3"/>
    </row>
    <row r="719" spans="2:2">
      <c r="B719" s="3"/>
    </row>
    <row r="720" spans="2:2">
      <c r="B720" s="3"/>
    </row>
    <row r="721" spans="2:2">
      <c r="B721" s="3"/>
    </row>
    <row r="722" spans="2:2">
      <c r="B722" s="3"/>
    </row>
    <row r="723" spans="2:2">
      <c r="B723" s="3"/>
    </row>
    <row r="724" spans="2:2">
      <c r="B724" s="3"/>
    </row>
    <row r="725" spans="2:2">
      <c r="B725" s="3"/>
    </row>
    <row r="726" spans="2:2">
      <c r="B726" s="3"/>
    </row>
    <row r="727" spans="2:2">
      <c r="B727" s="3"/>
    </row>
    <row r="728" spans="2:2">
      <c r="B728" s="3"/>
    </row>
    <row r="729" spans="2:2">
      <c r="B729" s="3"/>
    </row>
    <row r="730" spans="2:2">
      <c r="B730" s="3"/>
    </row>
    <row r="731" spans="2:2">
      <c r="B731" s="3"/>
    </row>
    <row r="732" spans="2:2">
      <c r="B732" s="3"/>
    </row>
    <row r="733" spans="2:2">
      <c r="B733" s="3"/>
    </row>
    <row r="734" spans="2:2">
      <c r="B734" s="3"/>
    </row>
    <row r="735" spans="2:2">
      <c r="B735" s="3"/>
    </row>
    <row r="736" spans="2:2">
      <c r="B736" s="3"/>
    </row>
    <row r="737" spans="2:2">
      <c r="B737" s="3"/>
    </row>
    <row r="738" spans="2:2">
      <c r="B738" s="3"/>
    </row>
    <row r="739" spans="2:2">
      <c r="B739" s="3"/>
    </row>
    <row r="740" spans="2:2">
      <c r="B740" s="3"/>
    </row>
    <row r="741" spans="2:2">
      <c r="B741" s="3"/>
    </row>
    <row r="742" spans="2:2">
      <c r="B742" s="3"/>
    </row>
    <row r="743" spans="2:2">
      <c r="B743" s="3"/>
    </row>
    <row r="744" spans="2:2">
      <c r="B744" s="3"/>
    </row>
    <row r="745" spans="2:2">
      <c r="B745" s="3"/>
    </row>
    <row r="746" spans="2:2">
      <c r="B746" s="3"/>
    </row>
    <row r="747" spans="2:2">
      <c r="B747" s="3"/>
    </row>
    <row r="748" spans="2:2">
      <c r="B748" s="3"/>
    </row>
    <row r="749" spans="2:2">
      <c r="B749" s="3"/>
    </row>
    <row r="750" spans="2:2">
      <c r="B750" s="3"/>
    </row>
    <row r="751" spans="2:2">
      <c r="B751" s="3"/>
    </row>
    <row r="752" spans="2:2">
      <c r="B752" s="3"/>
    </row>
    <row r="753" spans="2:2">
      <c r="B753" s="3"/>
    </row>
    <row r="754" spans="2:2">
      <c r="B754" s="3"/>
    </row>
    <row r="755" spans="2:2">
      <c r="B755" s="3"/>
    </row>
    <row r="756" spans="2:2">
      <c r="B756" s="3"/>
    </row>
    <row r="757" spans="2:2">
      <c r="B757" s="3"/>
    </row>
    <row r="758" spans="2:2">
      <c r="B758" s="3"/>
    </row>
    <row r="759" spans="2:2">
      <c r="B759" s="3"/>
    </row>
    <row r="760" spans="2:2">
      <c r="B760" s="3"/>
    </row>
    <row r="761" spans="2:2">
      <c r="B761" s="3"/>
    </row>
    <row r="762" spans="2:2">
      <c r="B762" s="3"/>
    </row>
    <row r="763" spans="2:2">
      <c r="B763" s="3"/>
    </row>
    <row r="764" spans="2:2">
      <c r="B764" s="3"/>
    </row>
    <row r="765" spans="2:2">
      <c r="B765" s="3"/>
    </row>
    <row r="766" spans="2:2">
      <c r="B766" s="3"/>
    </row>
    <row r="767" spans="2:2">
      <c r="B767" s="3"/>
    </row>
    <row r="768" spans="2:2">
      <c r="B768" s="3"/>
    </row>
    <row r="769" spans="2:2">
      <c r="B769" s="3"/>
    </row>
    <row r="770" spans="2:2">
      <c r="B770" s="3"/>
    </row>
    <row r="771" spans="2:2">
      <c r="B771" s="3"/>
    </row>
    <row r="772" spans="2:2">
      <c r="B772" s="3"/>
    </row>
    <row r="773" spans="2:2">
      <c r="B773" s="3"/>
    </row>
    <row r="774" spans="2:2">
      <c r="B774" s="3"/>
    </row>
    <row r="775" spans="2:2">
      <c r="B775" s="3"/>
    </row>
    <row r="776" spans="2:2">
      <c r="B776" s="3"/>
    </row>
    <row r="777" spans="2:2">
      <c r="B777" s="3"/>
    </row>
    <row r="778" spans="2:2">
      <c r="B778" s="3"/>
    </row>
    <row r="779" spans="2:2">
      <c r="B779" s="3"/>
    </row>
    <row r="780" spans="2:2">
      <c r="B780" s="3"/>
    </row>
    <row r="781" spans="2:2">
      <c r="B781" s="3"/>
    </row>
    <row r="782" spans="2:2">
      <c r="B782" s="3"/>
    </row>
    <row r="783" spans="2:2">
      <c r="B783" s="3"/>
    </row>
    <row r="784" spans="2:2">
      <c r="B784" s="3"/>
    </row>
    <row r="785" spans="2:2">
      <c r="B785" s="3"/>
    </row>
    <row r="786" spans="2:2">
      <c r="B786" s="3"/>
    </row>
    <row r="787" spans="2:2">
      <c r="B787" s="3"/>
    </row>
    <row r="788" spans="2:2">
      <c r="B788" s="3"/>
    </row>
    <row r="789" spans="2:2">
      <c r="B789" s="3"/>
    </row>
    <row r="790" spans="2:2">
      <c r="B790" s="3"/>
    </row>
    <row r="791" spans="2:2">
      <c r="B791" s="3"/>
    </row>
    <row r="792" spans="2:2">
      <c r="B792" s="3"/>
    </row>
    <row r="793" spans="2:2">
      <c r="B793" s="3"/>
    </row>
    <row r="794" spans="2:2">
      <c r="B794" s="3"/>
    </row>
    <row r="795" spans="2:2">
      <c r="B795" s="3"/>
    </row>
    <row r="796" spans="2:2">
      <c r="B796" s="3"/>
    </row>
    <row r="797" spans="2:2">
      <c r="B797" s="3"/>
    </row>
    <row r="798" spans="2:2">
      <c r="B798" s="3"/>
    </row>
    <row r="799" spans="2:2">
      <c r="B799" s="3"/>
    </row>
    <row r="800" spans="2:2">
      <c r="B800" s="3"/>
    </row>
    <row r="801" spans="2:2">
      <c r="B801" s="3"/>
    </row>
    <row r="802" spans="2:2">
      <c r="B802" s="3"/>
    </row>
    <row r="803" spans="2:2">
      <c r="B803" s="3"/>
    </row>
    <row r="804" spans="2:2">
      <c r="B804" s="3"/>
    </row>
    <row r="805" spans="2:2">
      <c r="B805" s="3"/>
    </row>
    <row r="806" spans="2:2">
      <c r="B806" s="3"/>
    </row>
    <row r="807" spans="2:2">
      <c r="B807" s="3"/>
    </row>
    <row r="808" spans="2:2">
      <c r="B808" s="3"/>
    </row>
    <row r="809" spans="2:2">
      <c r="B809" s="3"/>
    </row>
    <row r="810" spans="2:2">
      <c r="B810" s="3"/>
    </row>
    <row r="811" spans="2:2">
      <c r="B811" s="3"/>
    </row>
    <row r="812" spans="2:2">
      <c r="B812" s="3"/>
    </row>
    <row r="813" spans="2:2">
      <c r="B813" s="3"/>
    </row>
    <row r="814" spans="2:2">
      <c r="B814" s="3"/>
    </row>
    <row r="815" spans="2:2">
      <c r="B815" s="3"/>
    </row>
    <row r="816" spans="2:2">
      <c r="B816" s="3"/>
    </row>
    <row r="817" spans="2:2">
      <c r="B817" s="3"/>
    </row>
    <row r="818" spans="2:2">
      <c r="B818" s="3"/>
    </row>
    <row r="819" spans="2:2">
      <c r="B819" s="3"/>
    </row>
    <row r="820" spans="2:2">
      <c r="B820" s="3"/>
    </row>
    <row r="821" spans="2:2">
      <c r="B821" s="3"/>
    </row>
    <row r="822" spans="2:2">
      <c r="B822" s="3"/>
    </row>
    <row r="823" spans="2:2">
      <c r="B823" s="3"/>
    </row>
    <row r="824" spans="2:2">
      <c r="B824" s="3"/>
    </row>
    <row r="825" spans="2:2">
      <c r="B825" s="3"/>
    </row>
    <row r="826" spans="2:2">
      <c r="B826" s="3"/>
    </row>
    <row r="827" spans="2:2">
      <c r="B827" s="3"/>
    </row>
    <row r="828" spans="2:2">
      <c r="B828" s="3"/>
    </row>
    <row r="829" spans="2:2">
      <c r="B829" s="3"/>
    </row>
    <row r="830" spans="2:2">
      <c r="B830" s="3"/>
    </row>
    <row r="831" spans="2:2">
      <c r="B831" s="3"/>
    </row>
    <row r="832" spans="2:2">
      <c r="B832" s="3"/>
    </row>
    <row r="833" spans="2:2">
      <c r="B833" s="3"/>
    </row>
    <row r="834" spans="2:2">
      <c r="B834" s="3"/>
    </row>
    <row r="835" spans="2:2">
      <c r="B835" s="3"/>
    </row>
    <row r="836" spans="2:2">
      <c r="B836" s="3"/>
    </row>
    <row r="837" spans="2:2">
      <c r="B837" s="3"/>
    </row>
    <row r="838" spans="2:2">
      <c r="B838" s="3"/>
    </row>
    <row r="839" spans="2:2">
      <c r="B839" s="3"/>
    </row>
    <row r="840" spans="2:2">
      <c r="B840" s="3"/>
    </row>
    <row r="841" spans="2:2">
      <c r="B841" s="3"/>
    </row>
    <row r="842" spans="2:2">
      <c r="B842" s="3"/>
    </row>
    <row r="843" spans="2:2">
      <c r="B843" s="3"/>
    </row>
    <row r="844" spans="2:2">
      <c r="B844" s="3"/>
    </row>
    <row r="845" spans="2:2">
      <c r="B845" s="3"/>
    </row>
    <row r="846" spans="2:2">
      <c r="B846" s="3"/>
    </row>
    <row r="847" spans="2:2">
      <c r="B847" s="3"/>
    </row>
    <row r="848" spans="2:2">
      <c r="B848" s="3"/>
    </row>
    <row r="849" spans="2:2">
      <c r="B849" s="3"/>
    </row>
    <row r="850" spans="2:2">
      <c r="B850" s="3"/>
    </row>
    <row r="851" spans="2:2">
      <c r="B851" s="3"/>
    </row>
    <row r="852" spans="2:2">
      <c r="B852" s="3"/>
    </row>
    <row r="853" spans="2:2">
      <c r="B853" s="3"/>
    </row>
    <row r="854" spans="2:2">
      <c r="B854" s="3"/>
    </row>
    <row r="855" spans="2:2">
      <c r="B855" s="3"/>
    </row>
    <row r="856" spans="2:2">
      <c r="B856" s="3"/>
    </row>
    <row r="857" spans="2:2">
      <c r="B857" s="3"/>
    </row>
    <row r="858" spans="2:2">
      <c r="B858" s="3"/>
    </row>
    <row r="859" spans="2:2">
      <c r="B859" s="3"/>
    </row>
    <row r="860" spans="2:2">
      <c r="B860" s="3"/>
    </row>
    <row r="861" spans="2:2">
      <c r="B861" s="3"/>
    </row>
    <row r="862" spans="2:2">
      <c r="B862" s="3"/>
    </row>
    <row r="863" spans="2:2">
      <c r="B863" s="3"/>
    </row>
    <row r="864" spans="2:2">
      <c r="B864" s="3"/>
    </row>
    <row r="865" spans="2:2">
      <c r="B865" s="3"/>
    </row>
    <row r="866" spans="2:2">
      <c r="B866" s="3"/>
    </row>
    <row r="867" spans="2:2">
      <c r="B867" s="3"/>
    </row>
    <row r="868" spans="2:2">
      <c r="B868" s="3"/>
    </row>
    <row r="869" spans="2:2">
      <c r="B869" s="3"/>
    </row>
    <row r="870" spans="2:2">
      <c r="B870" s="3"/>
    </row>
    <row r="871" spans="2:2">
      <c r="B871" s="3"/>
    </row>
    <row r="872" spans="2:2">
      <c r="B872" s="3"/>
    </row>
    <row r="873" spans="2:2">
      <c r="B873" s="3"/>
    </row>
    <row r="874" spans="2:2">
      <c r="B874" s="3"/>
    </row>
    <row r="875" spans="2:2">
      <c r="B875" s="3"/>
    </row>
    <row r="876" spans="2:2">
      <c r="B876" s="3"/>
    </row>
    <row r="877" spans="2:2">
      <c r="B877" s="3"/>
    </row>
    <row r="878" spans="2:2">
      <c r="B878" s="3"/>
    </row>
    <row r="879" spans="2:2">
      <c r="B879" s="3"/>
    </row>
    <row r="880" spans="2:2">
      <c r="B880" s="3"/>
    </row>
    <row r="881" spans="2:2">
      <c r="B881" s="3"/>
    </row>
    <row r="882" spans="2:2">
      <c r="B882" s="3"/>
    </row>
    <row r="883" spans="2:2">
      <c r="B883" s="3"/>
    </row>
    <row r="884" spans="2:2">
      <c r="B884" s="3"/>
    </row>
    <row r="885" spans="2:2">
      <c r="B885" s="3"/>
    </row>
    <row r="886" spans="2:2">
      <c r="B886" s="3"/>
    </row>
    <row r="887" spans="2:2">
      <c r="B887" s="3"/>
    </row>
    <row r="888" spans="2:2">
      <c r="B888" s="3"/>
    </row>
    <row r="889" spans="2:2">
      <c r="B889" s="3"/>
    </row>
    <row r="890" spans="2:2">
      <c r="B890" s="3"/>
    </row>
    <row r="891" spans="2:2">
      <c r="B891" s="3"/>
    </row>
    <row r="892" spans="2:2">
      <c r="B892" s="3"/>
    </row>
    <row r="893" spans="2:2">
      <c r="B893" s="3"/>
    </row>
    <row r="894" spans="2:2">
      <c r="B894" s="3"/>
    </row>
    <row r="895" spans="2:2">
      <c r="B895" s="3"/>
    </row>
    <row r="896" spans="2:2">
      <c r="B896" s="3"/>
    </row>
    <row r="897" spans="2:2">
      <c r="B897" s="3"/>
    </row>
    <row r="898" spans="2:2">
      <c r="B898" s="3"/>
    </row>
    <row r="899" spans="2:2">
      <c r="B899" s="3"/>
    </row>
    <row r="900" spans="2:2">
      <c r="B900" s="3"/>
    </row>
    <row r="901" spans="2:2">
      <c r="B901" s="3"/>
    </row>
    <row r="902" spans="2:2">
      <c r="B902" s="3"/>
    </row>
    <row r="903" spans="2:2">
      <c r="B903" s="3"/>
    </row>
    <row r="904" spans="2:2">
      <c r="B904" s="3"/>
    </row>
    <row r="905" spans="2:2">
      <c r="B905" s="3"/>
    </row>
    <row r="906" spans="2:2">
      <c r="B906" s="3"/>
    </row>
    <row r="907" spans="2:2">
      <c r="B907" s="3"/>
    </row>
    <row r="908" spans="2:2">
      <c r="B908" s="3"/>
    </row>
    <row r="909" spans="2:2">
      <c r="B909" s="3"/>
    </row>
    <row r="910" spans="2:2">
      <c r="B910" s="3"/>
    </row>
    <row r="911" spans="2:2">
      <c r="B911" s="3"/>
    </row>
    <row r="912" spans="2:2">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row r="1001" spans="2:2">
      <c r="B1001" s="3"/>
    </row>
    <row r="1002" spans="2:2">
      <c r="B1002" s="3"/>
    </row>
    <row r="1003" spans="2:2">
      <c r="B1003" s="3"/>
    </row>
    <row r="1004" spans="2:2">
      <c r="B1004" s="3"/>
    </row>
    <row r="1005" spans="2:2">
      <c r="B1005" s="3"/>
    </row>
    <row r="1006" spans="2:2">
      <c r="B1006" s="3"/>
    </row>
    <row r="1007" spans="2:2">
      <c r="B1007" s="3"/>
    </row>
    <row r="1008" spans="2:2">
      <c r="B1008" s="3"/>
    </row>
    <row r="1009" spans="2:2">
      <c r="B1009" s="3"/>
    </row>
    <row r="1010" spans="2:2">
      <c r="B1010" s="3"/>
    </row>
    <row r="1011" spans="2:2">
      <c r="B1011" s="3"/>
    </row>
    <row r="1012" spans="2:2">
      <c r="B1012" s="3"/>
    </row>
    <row r="1013" spans="2:2">
      <c r="B1013" s="3"/>
    </row>
    <row r="1014" spans="2:2">
      <c r="B1014" s="3"/>
    </row>
    <row r="1015" spans="2:2">
      <c r="B1015" s="3"/>
    </row>
    <row r="1016" spans="2:2">
      <c r="B1016" s="3"/>
    </row>
    <row r="1017" spans="2:2">
      <c r="B1017" s="3"/>
    </row>
    <row r="1018" spans="2:2">
      <c r="B1018" s="3"/>
    </row>
    <row r="1019" spans="2:2">
      <c r="B1019" s="3"/>
    </row>
    <row r="1020" spans="2:2">
      <c r="B1020" s="3"/>
    </row>
    <row r="1021" spans="2:2">
      <c r="B1021" s="3"/>
    </row>
    <row r="1022" spans="2:2">
      <c r="B1022" s="3"/>
    </row>
    <row r="1023" spans="2:2">
      <c r="B1023" s="3"/>
    </row>
    <row r="1024" spans="2:2">
      <c r="B1024" s="3"/>
    </row>
    <row r="1025" spans="2:2">
      <c r="B1025" s="3"/>
    </row>
    <row r="1026" spans="2:2">
      <c r="B1026" s="3"/>
    </row>
    <row r="1027" spans="2:2">
      <c r="B1027" s="3"/>
    </row>
    <row r="1028" spans="2:2">
      <c r="B1028" s="3"/>
    </row>
    <row r="1029" spans="2:2">
      <c r="B1029" s="3"/>
    </row>
    <row r="1030" spans="2:2">
      <c r="B1030" s="3"/>
    </row>
    <row r="1031" spans="2:2">
      <c r="B1031" s="3"/>
    </row>
    <row r="1032" spans="2:2">
      <c r="B1032" s="3"/>
    </row>
    <row r="1033" spans="2:2">
      <c r="B1033" s="3"/>
    </row>
    <row r="1034" spans="2:2">
      <c r="B1034" s="3"/>
    </row>
    <row r="1035" spans="2:2">
      <c r="B1035" s="3"/>
    </row>
    <row r="1036" spans="2:2">
      <c r="B1036" s="3"/>
    </row>
    <row r="1037" spans="2:2">
      <c r="B1037" s="3"/>
    </row>
    <row r="1038" spans="2:2">
      <c r="B1038" s="3"/>
    </row>
    <row r="1039" spans="2:2">
      <c r="B1039" s="3"/>
    </row>
    <row r="1040" spans="2:2">
      <c r="B1040" s="3"/>
    </row>
    <row r="1041" spans="2:2">
      <c r="B1041" s="3"/>
    </row>
    <row r="1042" spans="2:2">
      <c r="B1042" s="3"/>
    </row>
    <row r="1043" spans="2:2">
      <c r="B1043" s="3"/>
    </row>
    <row r="1044" spans="2:2">
      <c r="B1044" s="3"/>
    </row>
    <row r="1045" spans="2:2">
      <c r="B1045" s="3"/>
    </row>
    <row r="1046" spans="2:2">
      <c r="B1046" s="3"/>
    </row>
    <row r="1047" spans="2:2">
      <c r="B1047" s="3"/>
    </row>
    <row r="1048" spans="2:2">
      <c r="B1048" s="3"/>
    </row>
    <row r="1049" spans="2:2">
      <c r="B1049" s="3"/>
    </row>
    <row r="1050" spans="2:2">
      <c r="B1050" s="3"/>
    </row>
    <row r="1051" spans="2:2">
      <c r="B1051" s="3"/>
    </row>
    <row r="1052" spans="2:2">
      <c r="B1052" s="3"/>
    </row>
    <row r="1053" spans="2:2">
      <c r="B1053" s="3"/>
    </row>
    <row r="1054" spans="2:2">
      <c r="B1054" s="3"/>
    </row>
    <row r="1055" spans="2:2">
      <c r="B1055" s="3"/>
    </row>
    <row r="1056" spans="2:2">
      <c r="B1056" s="3"/>
    </row>
    <row r="1057" spans="2:2">
      <c r="B1057" s="3"/>
    </row>
    <row r="1058" spans="2:2">
      <c r="B1058" s="3"/>
    </row>
    <row r="1059" spans="2:2">
      <c r="B1059" s="3"/>
    </row>
    <row r="1060" spans="2:2">
      <c r="B1060" s="3"/>
    </row>
    <row r="1061" spans="2:2">
      <c r="B1061" s="3"/>
    </row>
    <row r="1062" spans="2:2">
      <c r="B1062" s="3"/>
    </row>
    <row r="1063" spans="2:2">
      <c r="B1063" s="3"/>
    </row>
    <row r="1064" spans="2:2">
      <c r="B1064" s="3"/>
    </row>
    <row r="1065" spans="2:2">
      <c r="B1065" s="3"/>
    </row>
    <row r="1066" spans="2:2">
      <c r="B1066" s="3"/>
    </row>
    <row r="1067" spans="2:2">
      <c r="B1067" s="3"/>
    </row>
    <row r="1068" spans="2:2">
      <c r="B1068" s="3"/>
    </row>
    <row r="1069" spans="2:2">
      <c r="B1069" s="3"/>
    </row>
    <row r="1070" spans="2:2">
      <c r="B1070" s="3"/>
    </row>
    <row r="1071" spans="2:2">
      <c r="B1071" s="3"/>
    </row>
    <row r="1072" spans="2:2">
      <c r="B1072" s="3"/>
    </row>
    <row r="1073" spans="2:2">
      <c r="B1073" s="3"/>
    </row>
    <row r="1074" spans="2:2">
      <c r="B1074" s="3"/>
    </row>
    <row r="1075" spans="2:2">
      <c r="B1075" s="3"/>
    </row>
    <row r="1076" spans="2:2">
      <c r="B1076" s="3"/>
    </row>
    <row r="1077" spans="2:2">
      <c r="B1077" s="3"/>
    </row>
    <row r="1078" spans="2:2">
      <c r="B1078" s="3"/>
    </row>
    <row r="1079" spans="2:2">
      <c r="B1079" s="3"/>
    </row>
    <row r="1080" spans="2:2">
      <c r="B1080" s="3"/>
    </row>
    <row r="1081" spans="2:2">
      <c r="B1081" s="3"/>
    </row>
    <row r="1082" spans="2:2">
      <c r="B1082" s="3"/>
    </row>
    <row r="1083" spans="2:2">
      <c r="B1083" s="3"/>
    </row>
    <row r="1084" spans="2:2">
      <c r="B1084" s="3"/>
    </row>
    <row r="1085" spans="2:2">
      <c r="B1085" s="3"/>
    </row>
    <row r="1086" spans="2:2">
      <c r="B1086" s="3"/>
    </row>
    <row r="1087" spans="2:2">
      <c r="B1087" s="3"/>
    </row>
    <row r="1088" spans="2:2">
      <c r="B1088" s="3"/>
    </row>
    <row r="1089" spans="2:2">
      <c r="B1089" s="3"/>
    </row>
    <row r="1090" spans="2:2">
      <c r="B1090" s="3"/>
    </row>
    <row r="1091" spans="2:2">
      <c r="B1091" s="3"/>
    </row>
    <row r="1092" spans="2:2">
      <c r="B1092" s="3"/>
    </row>
    <row r="1093" spans="2:2">
      <c r="B1093" s="3"/>
    </row>
    <row r="1094" spans="2:2">
      <c r="B1094" s="3"/>
    </row>
    <row r="1095" spans="2:2">
      <c r="B1095" s="3"/>
    </row>
    <row r="1096" spans="2:2">
      <c r="B1096" s="3"/>
    </row>
    <row r="1097" spans="2:2">
      <c r="B1097" s="3"/>
    </row>
    <row r="1098" spans="2:2">
      <c r="B1098" s="3"/>
    </row>
    <row r="1099" spans="2:2">
      <c r="B1099" s="3"/>
    </row>
    <row r="1100" spans="2:2">
      <c r="B1100" s="3"/>
    </row>
    <row r="1101" spans="2:2">
      <c r="B1101" s="3"/>
    </row>
    <row r="1102" spans="2:2">
      <c r="B1102" s="3"/>
    </row>
    <row r="1103" spans="2:2">
      <c r="B1103" s="3"/>
    </row>
    <row r="1104" spans="2:2">
      <c r="B1104" s="3"/>
    </row>
    <row r="1105" spans="2:2">
      <c r="B1105" s="3"/>
    </row>
    <row r="1106" spans="2:2">
      <c r="B1106" s="3"/>
    </row>
    <row r="1107" spans="2:2">
      <c r="B1107" s="3"/>
    </row>
    <row r="1108" spans="2:2">
      <c r="B1108" s="3"/>
    </row>
    <row r="1109" spans="2:2">
      <c r="B1109" s="3"/>
    </row>
    <row r="1110" spans="2:2">
      <c r="B1110" s="3"/>
    </row>
    <row r="1111" spans="2:2">
      <c r="B1111" s="3"/>
    </row>
    <row r="1112" spans="2:2">
      <c r="B1112" s="3"/>
    </row>
    <row r="1113" spans="2:2">
      <c r="B1113" s="3"/>
    </row>
    <row r="1114" spans="2:2">
      <c r="B1114" s="3"/>
    </row>
    <row r="1115" spans="2:2">
      <c r="B1115" s="3"/>
    </row>
    <row r="1116" spans="2:2">
      <c r="B1116" s="3"/>
    </row>
    <row r="1117" spans="2:2">
      <c r="B1117" s="3"/>
    </row>
    <row r="1118" spans="2:2">
      <c r="B1118" s="3"/>
    </row>
    <row r="1119" spans="2:2">
      <c r="B1119" s="3"/>
    </row>
    <row r="1120" spans="2:2">
      <c r="B1120" s="3"/>
    </row>
    <row r="1121" spans="2:2">
      <c r="B1121" s="3"/>
    </row>
    <row r="1122" spans="2:2">
      <c r="B1122" s="3"/>
    </row>
    <row r="1123" spans="2:2">
      <c r="B1123" s="3"/>
    </row>
    <row r="1124" spans="2:2">
      <c r="B1124" s="3"/>
    </row>
    <row r="1125" spans="2:2">
      <c r="B1125" s="3"/>
    </row>
    <row r="1126" spans="2:2">
      <c r="B1126" s="3"/>
    </row>
    <row r="1127" spans="2:2">
      <c r="B1127" s="3"/>
    </row>
    <row r="1128" spans="2:2">
      <c r="B1128" s="3"/>
    </row>
    <row r="1129" spans="2:2">
      <c r="B1129" s="3"/>
    </row>
    <row r="1130" spans="2:2">
      <c r="B1130" s="3"/>
    </row>
    <row r="1131" spans="2:2">
      <c r="B1131" s="3"/>
    </row>
    <row r="1132" spans="2:2">
      <c r="B1132" s="3"/>
    </row>
    <row r="1133" spans="2:2">
      <c r="B1133" s="3"/>
    </row>
    <row r="1134" spans="2:2">
      <c r="B1134" s="3"/>
    </row>
    <row r="1135" spans="2:2">
      <c r="B1135" s="3"/>
    </row>
    <row r="1136" spans="2:2">
      <c r="B1136" s="3"/>
    </row>
    <row r="1137" spans="2:2">
      <c r="B1137" s="3"/>
    </row>
    <row r="1138" spans="2:2">
      <c r="B1138" s="3"/>
    </row>
    <row r="1139" spans="2:2">
      <c r="B1139" s="3"/>
    </row>
    <row r="1140" spans="2:2">
      <c r="B1140" s="3"/>
    </row>
    <row r="1141" spans="2:2">
      <c r="B1141" s="3"/>
    </row>
    <row r="1142" spans="2:2">
      <c r="B1142" s="3"/>
    </row>
    <row r="1143" spans="2:2">
      <c r="B1143" s="3"/>
    </row>
    <row r="1144" spans="2:2">
      <c r="B1144" s="3"/>
    </row>
    <row r="1145" spans="2:2">
      <c r="B1145" s="3"/>
    </row>
    <row r="1146" spans="2:2">
      <c r="B1146" s="3"/>
    </row>
    <row r="1147" spans="2:2">
      <c r="B1147" s="3"/>
    </row>
    <row r="1148" spans="2:2">
      <c r="B1148" s="3"/>
    </row>
    <row r="1149" spans="2:2">
      <c r="B1149" s="3"/>
    </row>
    <row r="1150" spans="2:2">
      <c r="B1150" s="3"/>
    </row>
    <row r="1151" spans="2:2">
      <c r="B1151" s="3"/>
    </row>
    <row r="1152" spans="2:2">
      <c r="B1152" s="3"/>
    </row>
    <row r="1153" spans="2:2">
      <c r="B1153" s="3"/>
    </row>
    <row r="1154" spans="2:2">
      <c r="B1154" s="3"/>
    </row>
    <row r="1155" spans="2:2">
      <c r="B1155" s="3"/>
    </row>
    <row r="1156" spans="2:2">
      <c r="B1156" s="3"/>
    </row>
    <row r="1157" spans="2:2">
      <c r="B1157" s="3"/>
    </row>
    <row r="1158" spans="2:2">
      <c r="B1158" s="3"/>
    </row>
    <row r="1159" spans="2:2">
      <c r="B1159" s="3"/>
    </row>
    <row r="1160" spans="2:2">
      <c r="B1160" s="3"/>
    </row>
    <row r="1161" spans="2:2">
      <c r="B1161" s="3"/>
    </row>
    <row r="1162" spans="2:2">
      <c r="B1162" s="3"/>
    </row>
    <row r="1163" spans="2:2">
      <c r="B1163" s="3"/>
    </row>
    <row r="1164" spans="2:2">
      <c r="B1164" s="3"/>
    </row>
    <row r="1165" spans="2:2">
      <c r="B1165" s="3"/>
    </row>
    <row r="1166" spans="2:2">
      <c r="B1166" s="3"/>
    </row>
    <row r="1167" spans="2:2">
      <c r="B1167" s="3"/>
    </row>
    <row r="1168" spans="2:2">
      <c r="B1168" s="3"/>
    </row>
    <row r="1169" spans="2:2">
      <c r="B1169" s="3"/>
    </row>
    <row r="1170" spans="2:2">
      <c r="B1170" s="3"/>
    </row>
    <row r="1171" spans="2:2">
      <c r="B1171" s="3"/>
    </row>
    <row r="1172" spans="2:2">
      <c r="B1172" s="3"/>
    </row>
    <row r="1173" spans="2:2">
      <c r="B1173" s="3"/>
    </row>
    <row r="1174" spans="2:2">
      <c r="B1174" s="3"/>
    </row>
    <row r="1175" spans="2:2">
      <c r="B1175" s="3"/>
    </row>
    <row r="1176" spans="2:2">
      <c r="B1176" s="3"/>
    </row>
    <row r="1177" spans="2:2">
      <c r="B1177" s="3"/>
    </row>
    <row r="1178" spans="2:2">
      <c r="B1178" s="3"/>
    </row>
    <row r="1179" spans="2:2">
      <c r="B1179" s="3"/>
    </row>
    <row r="1180" spans="2:2">
      <c r="B1180" s="3"/>
    </row>
    <row r="1181" spans="2:2">
      <c r="B1181" s="3"/>
    </row>
    <row r="1182" spans="2:2">
      <c r="B1182" s="3"/>
    </row>
    <row r="1183" spans="2:2">
      <c r="B1183" s="3"/>
    </row>
    <row r="1184" spans="2:2">
      <c r="B1184" s="3"/>
    </row>
    <row r="1185" spans="2:2">
      <c r="B1185" s="3"/>
    </row>
    <row r="1186" spans="2:2">
      <c r="B1186" s="3"/>
    </row>
    <row r="1187" spans="2:2">
      <c r="B1187" s="3"/>
    </row>
    <row r="1188" spans="2:2">
      <c r="B1188" s="3"/>
    </row>
    <row r="1189" spans="2:2">
      <c r="B1189" s="3"/>
    </row>
    <row r="1190" spans="2:2">
      <c r="B1190" s="3"/>
    </row>
    <row r="1191" spans="2:2">
      <c r="B1191" s="3"/>
    </row>
    <row r="1192" spans="2:2">
      <c r="B1192" s="3"/>
    </row>
    <row r="1193" spans="2:2">
      <c r="B1193" s="3"/>
    </row>
    <row r="1194" spans="2:2">
      <c r="B1194" s="3"/>
    </row>
    <row r="1195" spans="2:2">
      <c r="B1195" s="3"/>
    </row>
    <row r="1196" spans="2:2">
      <c r="B1196" s="3"/>
    </row>
    <row r="1197" spans="2:2">
      <c r="B1197" s="3"/>
    </row>
    <row r="1198" spans="2:2">
      <c r="B1198" s="3"/>
    </row>
    <row r="1199" spans="2:2">
      <c r="B1199" s="3"/>
    </row>
    <row r="1200" spans="2:2">
      <c r="B1200" s="3"/>
    </row>
    <row r="1201" spans="2:2">
      <c r="B1201" s="3"/>
    </row>
    <row r="1202" spans="2:2">
      <c r="B1202" s="3"/>
    </row>
    <row r="1203" spans="2:2">
      <c r="B1203" s="3"/>
    </row>
    <row r="1204" spans="2:2">
      <c r="B1204" s="3"/>
    </row>
    <row r="1205" spans="2:2">
      <c r="B1205" s="3"/>
    </row>
    <row r="1206" spans="2:2">
      <c r="B1206" s="3"/>
    </row>
    <row r="1207" spans="2:2">
      <c r="B1207" s="3"/>
    </row>
    <row r="1208" spans="2:2">
      <c r="B1208" s="3"/>
    </row>
    <row r="1209" spans="2:2">
      <c r="B1209" s="3"/>
    </row>
    <row r="1210" spans="2:2">
      <c r="B1210" s="3"/>
    </row>
    <row r="1211" spans="2:2">
      <c r="B1211" s="3"/>
    </row>
    <row r="1212" spans="2:2">
      <c r="B1212" s="3"/>
    </row>
    <row r="1213" spans="2:2">
      <c r="B1213" s="3"/>
    </row>
    <row r="1214" spans="2:2">
      <c r="B1214" s="3"/>
    </row>
    <row r="1215" spans="2:2">
      <c r="B1215" s="3"/>
    </row>
    <row r="1216" spans="2:2">
      <c r="B1216" s="3"/>
    </row>
    <row r="1217" spans="2:2">
      <c r="B1217" s="3"/>
    </row>
    <row r="1218" spans="2:2">
      <c r="B1218" s="3"/>
    </row>
    <row r="1219" spans="2:2">
      <c r="B1219" s="3"/>
    </row>
    <row r="1220" spans="2:2">
      <c r="B1220" s="3"/>
    </row>
    <row r="1221" spans="2:2">
      <c r="B1221" s="3"/>
    </row>
    <row r="1222" spans="2:2">
      <c r="B1222" s="3"/>
    </row>
    <row r="1223" spans="2:2">
      <c r="B1223" s="3"/>
    </row>
    <row r="1224" spans="2:2">
      <c r="B1224" s="3"/>
    </row>
    <row r="1225" spans="2:2">
      <c r="B1225" s="3"/>
    </row>
    <row r="1226" spans="2:2">
      <c r="B1226" s="3"/>
    </row>
    <row r="1227" spans="2:2">
      <c r="B1227" s="3"/>
    </row>
    <row r="1228" spans="2:2">
      <c r="B1228" s="3"/>
    </row>
    <row r="1229" spans="2:2">
      <c r="B1229" s="3"/>
    </row>
    <row r="1230" spans="2:2">
      <c r="B1230" s="3"/>
    </row>
    <row r="1231" spans="2:2">
      <c r="B1231" s="3"/>
    </row>
    <row r="1232" spans="2:2">
      <c r="B1232" s="3"/>
    </row>
    <row r="1233" spans="2:2">
      <c r="B1233" s="3"/>
    </row>
    <row r="1234" spans="2:2">
      <c r="B1234" s="3"/>
    </row>
    <row r="1235" spans="2:2">
      <c r="B1235" s="3"/>
    </row>
    <row r="1236" spans="2:2">
      <c r="B1236" s="3"/>
    </row>
    <row r="1237" spans="2:2">
      <c r="B1237" s="3"/>
    </row>
    <row r="1238" spans="2:2">
      <c r="B1238" s="3"/>
    </row>
    <row r="1239" spans="2:2">
      <c r="B1239" s="3"/>
    </row>
    <row r="1240" spans="2:2">
      <c r="B1240" s="3"/>
    </row>
    <row r="1241" spans="2:2">
      <c r="B1241" s="3"/>
    </row>
    <row r="1242" spans="2:2">
      <c r="B1242" s="3"/>
    </row>
    <row r="1243" spans="2:2">
      <c r="B1243" s="3"/>
    </row>
    <row r="1244" spans="2:2">
      <c r="B1244" s="3"/>
    </row>
    <row r="1245" spans="2:2">
      <c r="B1245" s="3"/>
    </row>
    <row r="1246" spans="2:2">
      <c r="B1246" s="3"/>
    </row>
    <row r="1247" spans="2:2">
      <c r="B1247" s="3"/>
    </row>
    <row r="1248" spans="2:2">
      <c r="B1248" s="3"/>
    </row>
    <row r="1249" spans="2:2">
      <c r="B1249" s="3"/>
    </row>
    <row r="1250" spans="2:2">
      <c r="B1250" s="3"/>
    </row>
    <row r="1251" spans="2:2">
      <c r="B1251" s="3"/>
    </row>
    <row r="1252" spans="2:2">
      <c r="B1252" s="3"/>
    </row>
    <row r="1253" spans="2:2">
      <c r="B1253" s="3"/>
    </row>
    <row r="1254" spans="2:2">
      <c r="B1254" s="3"/>
    </row>
    <row r="1255" spans="2:2">
      <c r="B1255" s="3"/>
    </row>
    <row r="1256" spans="2:2">
      <c r="B1256" s="3"/>
    </row>
    <row r="1257" spans="2:2">
      <c r="B1257" s="3"/>
    </row>
    <row r="1258" spans="2:2">
      <c r="B1258" s="3"/>
    </row>
    <row r="1259" spans="2:2">
      <c r="B1259" s="3"/>
    </row>
    <row r="1260" spans="2:2">
      <c r="B1260" s="3"/>
    </row>
    <row r="1261" spans="2:2">
      <c r="B1261" s="3"/>
    </row>
    <row r="1262" spans="2:2">
      <c r="B1262" s="3"/>
    </row>
    <row r="1263" spans="2:2">
      <c r="B1263" s="3"/>
    </row>
    <row r="1264" spans="2:2">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3"/>
    </row>
    <row r="1589" spans="2:2">
      <c r="B1589" s="3"/>
    </row>
    <row r="1590" spans="2:2">
      <c r="B1590" s="3"/>
    </row>
    <row r="1591" spans="2:2">
      <c r="B1591" s="3"/>
    </row>
    <row r="1592" spans="2:2">
      <c r="B1592" s="3"/>
    </row>
    <row r="1593" spans="2:2">
      <c r="B1593" s="3"/>
    </row>
    <row r="1594" spans="2:2">
      <c r="B1594" s="3"/>
    </row>
    <row r="1595" spans="2:2">
      <c r="B1595" s="3"/>
    </row>
    <row r="1596" spans="2:2">
      <c r="B1596" s="3"/>
    </row>
    <row r="1597" spans="2:2">
      <c r="B1597" s="3"/>
    </row>
    <row r="1598" spans="2:2">
      <c r="B1598" s="3"/>
    </row>
    <row r="1599" spans="2:2">
      <c r="B1599" s="3"/>
    </row>
    <row r="1600" spans="2:2">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4"/>
    </row>
  </sheetData>
  <mergeCells count="5">
    <mergeCell ref="A73:B73"/>
    <mergeCell ref="A78:B78"/>
    <mergeCell ref="A83:B83"/>
    <mergeCell ref="A88:B88"/>
    <mergeCell ref="A93:B93"/>
  </mergeCells>
  <hyperlinks>
    <hyperlink ref="Y92" r:id="rId1" display="https://www.praxis-automation.eu/uploads/default_site/files/brochures/513.01_GreenBattery_Rev1.12_A4.pdf" xr:uid="{32A6DB05-5859-4FFA-98E9-0C6889AEC39D}"/>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432F-8F2E-490A-A145-954125975C16}">
  <dimension ref="A1:BI2051"/>
  <sheetViews>
    <sheetView topLeftCell="A1595" zoomScale="115" zoomScaleNormal="115" workbookViewId="0">
      <selection activeCell="L1615" sqref="L1615:M1616"/>
    </sheetView>
  </sheetViews>
  <sheetFormatPr defaultRowHeight="15"/>
  <cols>
    <col min="1" max="1" width="24.42578125" bestFit="1" customWidth="1"/>
    <col min="2" max="2" width="18.140625" customWidth="1"/>
    <col min="3" max="3" width="17.28515625" bestFit="1" customWidth="1"/>
    <col min="4" max="4" width="23.42578125" customWidth="1"/>
    <col min="5" max="5" width="23.85546875" customWidth="1"/>
    <col min="6" max="7" width="18.5703125" customWidth="1"/>
    <col min="8" max="8" width="16.140625" customWidth="1"/>
    <col min="27" max="27" width="16.7109375" customWidth="1"/>
    <col min="32" max="32" width="29.7109375" bestFit="1" customWidth="1"/>
    <col min="34" max="34" width="11.140625"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 min="52" max="52" width="9.140625" style="54"/>
    <col min="55" max="55" width="26.5703125" bestFit="1" customWidth="1"/>
    <col min="56" max="56" width="12.42578125" customWidth="1"/>
    <col min="59" max="59" width="36.28515625" bestFit="1" customWidth="1"/>
    <col min="61" max="61" width="13.42578125" customWidth="1"/>
  </cols>
  <sheetData>
    <row r="1" spans="1:6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c r="AZ1" s="85"/>
      <c r="BB1" s="1" t="s">
        <v>350</v>
      </c>
      <c r="BG1" s="1" t="s">
        <v>20</v>
      </c>
      <c r="BI1" s="1" t="s">
        <v>352</v>
      </c>
    </row>
    <row r="2" spans="1:61">
      <c r="A2">
        <v>0</v>
      </c>
      <c r="B2" s="7">
        <v>0</v>
      </c>
      <c r="C2">
        <v>12.3501364346132</v>
      </c>
      <c r="D2">
        <f t="shared" ref="D2:D33" si="0">$K$3*C2</f>
        <v>24.700272869226399</v>
      </c>
      <c r="E2" s="17">
        <v>0</v>
      </c>
      <c r="F2">
        <v>0</v>
      </c>
      <c r="G2">
        <f>$J$3*E2</f>
        <v>0</v>
      </c>
      <c r="H2">
        <v>50</v>
      </c>
      <c r="J2" t="s">
        <v>5</v>
      </c>
      <c r="K2" t="s">
        <v>6</v>
      </c>
      <c r="AK2">
        <v>300</v>
      </c>
      <c r="AL2">
        <f>AK2/3600</f>
        <v>8.3333333333333329E-2</v>
      </c>
      <c r="AM2">
        <f>$AF$26*E2^2+$AG$26*E2+$AH$26</f>
        <v>0.85950000000000004</v>
      </c>
      <c r="AO2">
        <f>J3*AM1586+AN2</f>
        <v>1938568.7390659731</v>
      </c>
      <c r="AQ2">
        <f>AO2*AL2</f>
        <v>161547.39492216441</v>
      </c>
      <c r="AR2">
        <v>0.03</v>
      </c>
      <c r="AS2" s="15">
        <f>AQ2*AR2</f>
        <v>4846.4218476649321</v>
      </c>
      <c r="AU2">
        <v>4</v>
      </c>
      <c r="AV2" s="10">
        <f>AU2*AS2</f>
        <v>19385.687390659728</v>
      </c>
      <c r="AW2">
        <f>AU2/33.35</f>
        <v>0.1199400299850075</v>
      </c>
      <c r="AY2">
        <f>AQ2*AW2</f>
        <v>19375.999390964247</v>
      </c>
      <c r="BG2">
        <f>$BC$5*E2^2+$BD$5*E2+$BE$5</f>
        <v>0.08</v>
      </c>
      <c r="BI2">
        <f>J3*BG1586*AL2</f>
        <v>4881.5789080530321</v>
      </c>
    </row>
    <row r="3" spans="1:61">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c r="BC3" s="10" t="s">
        <v>351</v>
      </c>
      <c r="BG3">
        <f t="shared" ref="BG3:BG66" si="3">$BC$5*E3^2+$BD$5*E3+$BE$5</f>
        <v>8.0739544550701509E-2</v>
      </c>
    </row>
    <row r="4" spans="1:61" ht="30">
      <c r="A4">
        <v>600</v>
      </c>
      <c r="B4" s="7">
        <v>18</v>
      </c>
      <c r="C4">
        <v>8.9998975487539106</v>
      </c>
      <c r="D4">
        <f t="shared" si="0"/>
        <v>17.999795097507821</v>
      </c>
      <c r="E4" s="20">
        <v>2.9686839969699302E-5</v>
      </c>
      <c r="F4">
        <f t="shared" ref="F4:F67" si="4">ABS(E4-E3)</f>
        <v>1.6637375851976503E-2</v>
      </c>
      <c r="G4">
        <f t="shared" si="1"/>
        <v>2.6718155972729372E-4</v>
      </c>
      <c r="H4">
        <v>50.195226788808</v>
      </c>
      <c r="AG4" t="s">
        <v>12</v>
      </c>
      <c r="AM4">
        <f t="shared" si="2"/>
        <v>0.85954498625239384</v>
      </c>
      <c r="AR4" s="14" t="s">
        <v>29</v>
      </c>
      <c r="AS4" s="14"/>
      <c r="BC4" t="s">
        <v>15</v>
      </c>
      <c r="BD4" t="s">
        <v>16</v>
      </c>
      <c r="BE4" t="s">
        <v>17</v>
      </c>
      <c r="BG4">
        <f t="shared" si="3"/>
        <v>8.0001317205175046E-2</v>
      </c>
    </row>
    <row r="5" spans="1:61">
      <c r="A5">
        <v>900</v>
      </c>
      <c r="B5" s="7">
        <v>64</v>
      </c>
      <c r="C5">
        <v>24.0927379137919</v>
      </c>
      <c r="D5">
        <f t="shared" si="0"/>
        <v>48.185475827583801</v>
      </c>
      <c r="E5" s="17">
        <v>1.7571586955585501</v>
      </c>
      <c r="F5">
        <f t="shared" si="4"/>
        <v>1.7571290087185805</v>
      </c>
      <c r="G5">
        <f t="shared" si="1"/>
        <v>15.814428260026951</v>
      </c>
      <c r="H5">
        <v>48.7117709518539</v>
      </c>
      <c r="AM5">
        <f t="shared" si="2"/>
        <v>3.5312576448891582</v>
      </c>
      <c r="AR5" s="17" t="s">
        <v>616</v>
      </c>
      <c r="AS5" s="10">
        <f>AS2+25.29%*AS2</f>
        <v>6072.0819329393935</v>
      </c>
      <c r="BC5" s="86">
        <v>9.7120000000000005E-5</v>
      </c>
      <c r="BD5" s="86">
        <v>4.437E-2</v>
      </c>
      <c r="BE5" s="86">
        <v>0.08</v>
      </c>
      <c r="BG5">
        <f t="shared" si="3"/>
        <v>0.1582649996828282</v>
      </c>
    </row>
    <row r="6" spans="1:61">
      <c r="A6">
        <v>1200</v>
      </c>
      <c r="B6" s="7">
        <v>112</v>
      </c>
      <c r="C6">
        <v>28.969368299086501</v>
      </c>
      <c r="D6">
        <f t="shared" si="0"/>
        <v>57.938736598173001</v>
      </c>
      <c r="E6" s="17">
        <v>6.0067737722780201</v>
      </c>
      <c r="F6">
        <f t="shared" si="4"/>
        <v>4.2496150767194703</v>
      </c>
      <c r="G6">
        <f t="shared" si="1"/>
        <v>54.060963950502185</v>
      </c>
      <c r="H6">
        <v>46.651404527913698</v>
      </c>
      <c r="K6" t="s">
        <v>4</v>
      </c>
      <c r="AM6">
        <f t="shared" si="2"/>
        <v>10.067443834884655</v>
      </c>
      <c r="AR6" t="s">
        <v>617</v>
      </c>
      <c r="BG6">
        <f t="shared" si="3"/>
        <v>0.35002477115739267</v>
      </c>
    </row>
    <row r="7" spans="1:61">
      <c r="A7">
        <v>1500</v>
      </c>
      <c r="B7" s="7">
        <v>139</v>
      </c>
      <c r="C7">
        <v>22.556262689757698</v>
      </c>
      <c r="D7">
        <f t="shared" si="0"/>
        <v>45.112525379515397</v>
      </c>
      <c r="E7" s="17">
        <v>10.431888626296301</v>
      </c>
      <c r="F7">
        <f t="shared" si="4"/>
        <v>4.4251148540182808</v>
      </c>
      <c r="G7">
        <f t="shared" si="1"/>
        <v>93.886997636666706</v>
      </c>
      <c r="H7">
        <v>44.655188623836501</v>
      </c>
      <c r="AM7">
        <f t="shared" si="2"/>
        <v>16.985821238519193</v>
      </c>
      <c r="BG7">
        <f t="shared" si="3"/>
        <v>0.55343191439501493</v>
      </c>
    </row>
    <row r="8" spans="1:61">
      <c r="A8">
        <v>1800</v>
      </c>
      <c r="B8" s="7">
        <v>138</v>
      </c>
      <c r="C8">
        <v>7.4215484381276902</v>
      </c>
      <c r="D8">
        <f t="shared" si="0"/>
        <v>14.84309687625538</v>
      </c>
      <c r="E8" s="17">
        <v>13.6840454550226</v>
      </c>
      <c r="F8">
        <f t="shared" si="4"/>
        <v>3.2521568287262994</v>
      </c>
      <c r="G8">
        <f t="shared" si="1"/>
        <v>123.1564090952034</v>
      </c>
      <c r="H8">
        <v>43.542099649835102</v>
      </c>
      <c r="AM8">
        <f t="shared" si="2"/>
        <v>22.143373066655279</v>
      </c>
      <c r="BG8">
        <f t="shared" si="3"/>
        <v>0.70534711791282168</v>
      </c>
    </row>
    <row r="9" spans="1:61">
      <c r="A9">
        <v>2100</v>
      </c>
      <c r="B9" s="7">
        <v>170</v>
      </c>
      <c r="C9">
        <v>10.9861458180269</v>
      </c>
      <c r="D9">
        <f t="shared" si="0"/>
        <v>21.9722916360538</v>
      </c>
      <c r="E9">
        <v>16.447429697633101</v>
      </c>
      <c r="F9">
        <f t="shared" si="4"/>
        <v>2.7633842426105009</v>
      </c>
      <c r="G9">
        <f t="shared" si="1"/>
        <v>148.02686727869792</v>
      </c>
      <c r="H9">
        <v>42.808636212542702</v>
      </c>
      <c r="AM9">
        <f t="shared" si="2"/>
        <v>26.574401382475951</v>
      </c>
      <c r="BG9">
        <f t="shared" si="3"/>
        <v>0.83604515837210236</v>
      </c>
    </row>
    <row r="10" spans="1:61">
      <c r="A10">
        <v>2400</v>
      </c>
      <c r="B10" s="7">
        <v>183</v>
      </c>
      <c r="C10">
        <v>5.32288476629091</v>
      </c>
      <c r="D10">
        <f t="shared" si="0"/>
        <v>10.64576953258182</v>
      </c>
      <c r="E10">
        <v>19.1503621456941</v>
      </c>
      <c r="F10">
        <f t="shared" si="4"/>
        <v>2.7029324480609986</v>
      </c>
      <c r="G10">
        <f t="shared" si="1"/>
        <v>172.35325931124689</v>
      </c>
      <c r="H10">
        <v>42.193822548220702</v>
      </c>
      <c r="AM10">
        <f t="shared" si="2"/>
        <v>30.951705961346807</v>
      </c>
      <c r="BG10">
        <f t="shared" si="3"/>
        <v>0.96531900468907417</v>
      </c>
    </row>
    <row r="11" spans="1:61">
      <c r="A11">
        <v>2700</v>
      </c>
      <c r="B11" s="7">
        <v>222</v>
      </c>
      <c r="C11">
        <v>11.626929734130901</v>
      </c>
      <c r="D11">
        <f t="shared" si="0"/>
        <v>23.253859468261801</v>
      </c>
      <c r="E11">
        <v>22.0827401470208</v>
      </c>
      <c r="F11">
        <f t="shared" si="4"/>
        <v>2.9323780013267005</v>
      </c>
      <c r="G11">
        <f t="shared" si="1"/>
        <v>198.74466132318719</v>
      </c>
      <c r="H11">
        <v>41.506774472676703</v>
      </c>
      <c r="AM11">
        <f t="shared" si="2"/>
        <v>35.748916213807455</v>
      </c>
      <c r="BG11">
        <f t="shared" si="3"/>
        <v>1.107171497015683</v>
      </c>
    </row>
    <row r="12" spans="1:61">
      <c r="A12">
        <v>3000</v>
      </c>
      <c r="B12" s="7">
        <v>144</v>
      </c>
      <c r="C12">
        <v>-29.043456308322298</v>
      </c>
      <c r="D12">
        <f t="shared" si="0"/>
        <v>-58.086912616644597</v>
      </c>
      <c r="E12">
        <v>22.454028474399699</v>
      </c>
      <c r="F12">
        <f t="shared" si="4"/>
        <v>0.37128832737889894</v>
      </c>
      <c r="G12">
        <f t="shared" si="1"/>
        <v>202.0862562695973</v>
      </c>
      <c r="H12">
        <v>42.340326849521901</v>
      </c>
      <c r="AM12">
        <f t="shared" si="2"/>
        <v>36.35991084318384</v>
      </c>
      <c r="BG12">
        <f t="shared" si="3"/>
        <v>1.1252515347052099</v>
      </c>
    </row>
    <row r="13" spans="1:61">
      <c r="A13">
        <v>3300</v>
      </c>
      <c r="B13" s="7">
        <v>145</v>
      </c>
      <c r="C13">
        <v>-20.369947951211199</v>
      </c>
      <c r="D13">
        <f t="shared" si="0"/>
        <v>-40.739895902422397</v>
      </c>
      <c r="E13">
        <v>20.637649359257701</v>
      </c>
      <c r="F13">
        <f t="shared" si="4"/>
        <v>1.8163791151419986</v>
      </c>
      <c r="G13">
        <f t="shared" si="1"/>
        <v>185.7388442333193</v>
      </c>
      <c r="H13">
        <v>44.225670806113598</v>
      </c>
      <c r="AM13">
        <f t="shared" si="2"/>
        <v>33.378541128904125</v>
      </c>
      <c r="BG13">
        <f t="shared" si="3"/>
        <v>1.0370571309731333</v>
      </c>
    </row>
    <row r="14" spans="1:61">
      <c r="A14">
        <v>3600</v>
      </c>
      <c r="B14" s="7">
        <v>154</v>
      </c>
      <c r="C14">
        <v>-11.4743918749949</v>
      </c>
      <c r="D14">
        <f t="shared" si="0"/>
        <v>-22.948783749989801</v>
      </c>
      <c r="E14">
        <v>19.660867260831299</v>
      </c>
      <c r="F14">
        <f t="shared" si="4"/>
        <v>0.97678209842640129</v>
      </c>
      <c r="G14">
        <f t="shared" si="1"/>
        <v>176.9478053474817</v>
      </c>
      <c r="H14">
        <v>45.428962825306797</v>
      </c>
      <c r="AM14">
        <f t="shared" si="2"/>
        <v>31.783248683264048</v>
      </c>
      <c r="BG14">
        <f t="shared" si="3"/>
        <v>0.98989438736771718</v>
      </c>
    </row>
    <row r="15" spans="1:61">
      <c r="A15">
        <v>3900</v>
      </c>
      <c r="B15" s="7">
        <v>314</v>
      </c>
      <c r="C15">
        <v>50.086181317058298</v>
      </c>
      <c r="D15">
        <f t="shared" si="0"/>
        <v>100.1723626341166</v>
      </c>
      <c r="E15">
        <v>23.7583045614575</v>
      </c>
      <c r="F15">
        <f t="shared" si="4"/>
        <v>4.0974373006262006</v>
      </c>
      <c r="G15">
        <f t="shared" si="1"/>
        <v>213.82474105311749</v>
      </c>
      <c r="H15">
        <v>43.668668016030303</v>
      </c>
      <c r="AM15">
        <f t="shared" si="2"/>
        <v>38.512627711823995</v>
      </c>
      <c r="BG15">
        <f t="shared" si="3"/>
        <v>1.1889760406927379</v>
      </c>
    </row>
    <row r="16" spans="1:61">
      <c r="A16">
        <v>4200</v>
      </c>
      <c r="B16" s="7">
        <v>397</v>
      </c>
      <c r="C16">
        <v>52.770245752301101</v>
      </c>
      <c r="D16">
        <f t="shared" si="0"/>
        <v>105.5404915046022</v>
      </c>
      <c r="E16">
        <v>32.383949911078901</v>
      </c>
      <c r="F16">
        <f t="shared" si="4"/>
        <v>8.6256453496214007</v>
      </c>
      <c r="G16">
        <f t="shared" si="1"/>
        <v>291.45554919971011</v>
      </c>
      <c r="H16">
        <v>39.5997210679974</v>
      </c>
      <c r="AM16">
        <f t="shared" si="2"/>
        <v>52.999803622383922</v>
      </c>
      <c r="BG16">
        <f t="shared" si="3"/>
        <v>1.6187275645287891</v>
      </c>
    </row>
    <row r="17" spans="1:59">
      <c r="A17">
        <v>4500</v>
      </c>
      <c r="B17" s="7">
        <v>591</v>
      </c>
      <c r="C17">
        <v>53.033766129804697</v>
      </c>
      <c r="D17">
        <f t="shared" si="0"/>
        <v>106.06753225960939</v>
      </c>
      <c r="E17">
        <v>51.989840631713101</v>
      </c>
      <c r="F17">
        <f t="shared" si="4"/>
        <v>19.6058907206342</v>
      </c>
      <c r="G17">
        <f t="shared" si="1"/>
        <v>467.9085656854179</v>
      </c>
      <c r="H17">
        <v>35.1054978491185</v>
      </c>
      <c r="AM17">
        <f t="shared" si="2"/>
        <v>87.547529191102186</v>
      </c>
      <c r="BG17">
        <f t="shared" si="3"/>
        <v>2.6492991043569392</v>
      </c>
    </row>
    <row r="18" spans="1:59">
      <c r="A18">
        <v>4800</v>
      </c>
      <c r="B18" s="7">
        <v>595</v>
      </c>
      <c r="C18">
        <v>23.678818622682599</v>
      </c>
      <c r="D18">
        <f t="shared" si="0"/>
        <v>47.357637245365197</v>
      </c>
      <c r="E18">
        <v>60.848052721458103</v>
      </c>
      <c r="F18">
        <f t="shared" si="4"/>
        <v>8.8582120897450025</v>
      </c>
      <c r="G18">
        <f t="shared" si="1"/>
        <v>547.63247449312291</v>
      </c>
      <c r="H18">
        <v>32.060333995961301</v>
      </c>
      <c r="AM18">
        <f t="shared" si="2"/>
        <v>103.8940500254989</v>
      </c>
      <c r="BG18">
        <f t="shared" si="3"/>
        <v>3.1394134929528494</v>
      </c>
    </row>
    <row r="19" spans="1:59">
      <c r="A19">
        <v>5100</v>
      </c>
      <c r="B19" s="7">
        <v>597</v>
      </c>
      <c r="C19">
        <v>2.9150926286088699</v>
      </c>
      <c r="D19">
        <f t="shared" si="0"/>
        <v>5.8301852572177397</v>
      </c>
      <c r="E19">
        <v>65.684251543538096</v>
      </c>
      <c r="F19">
        <f t="shared" si="4"/>
        <v>4.836198822079993</v>
      </c>
      <c r="G19">
        <f t="shared" si="1"/>
        <v>591.15826389184281</v>
      </c>
      <c r="H19">
        <v>31.087719681063199</v>
      </c>
      <c r="AM19">
        <f t="shared" si="2"/>
        <v>113.0122250550892</v>
      </c>
      <c r="BG19">
        <f t="shared" si="3"/>
        <v>3.41342679887586</v>
      </c>
    </row>
    <row r="20" spans="1:59">
      <c r="A20">
        <v>5400</v>
      </c>
      <c r="B20" s="7">
        <v>600</v>
      </c>
      <c r="C20">
        <v>-9.0330136729628094</v>
      </c>
      <c r="D20">
        <f t="shared" si="0"/>
        <v>-18.066027345925619</v>
      </c>
      <c r="E20">
        <v>68.672579261791896</v>
      </c>
      <c r="F20">
        <f t="shared" si="4"/>
        <v>2.9883277182537995</v>
      </c>
      <c r="G20">
        <f t="shared" si="1"/>
        <v>618.05321335612712</v>
      </c>
      <c r="H20">
        <v>31.367720952036699</v>
      </c>
      <c r="AM20">
        <f t="shared" si="2"/>
        <v>118.71480262183113</v>
      </c>
      <c r="BG20">
        <f t="shared" si="3"/>
        <v>3.5850127974421104</v>
      </c>
    </row>
    <row r="21" spans="1:59">
      <c r="A21">
        <v>5700</v>
      </c>
      <c r="B21" s="7">
        <v>606</v>
      </c>
      <c r="C21">
        <v>-14.558809148391401</v>
      </c>
      <c r="D21">
        <f t="shared" si="0"/>
        <v>-29.117618296782801</v>
      </c>
      <c r="E21">
        <v>70.567095838096904</v>
      </c>
      <c r="F21">
        <f t="shared" si="4"/>
        <v>1.8945165763050085</v>
      </c>
      <c r="G21">
        <f t="shared" si="1"/>
        <v>635.10386254287209</v>
      </c>
      <c r="H21">
        <v>32.308114851821998</v>
      </c>
      <c r="S21" t="s">
        <v>216</v>
      </c>
      <c r="AF21" t="s">
        <v>13</v>
      </c>
      <c r="AM21">
        <f t="shared" si="2"/>
        <v>122.35713131635345</v>
      </c>
      <c r="BG21">
        <f t="shared" si="3"/>
        <v>3.6946919645954086</v>
      </c>
    </row>
    <row r="22" spans="1:59">
      <c r="A22">
        <v>6000</v>
      </c>
      <c r="B22" s="7">
        <v>540</v>
      </c>
      <c r="C22">
        <v>-45.467281453641398</v>
      </c>
      <c r="D22">
        <f t="shared" si="0"/>
        <v>-90.934562907282796</v>
      </c>
      <c r="E22">
        <v>70.102548078301396</v>
      </c>
      <c r="F22">
        <f t="shared" si="4"/>
        <v>0.46454775979550789</v>
      </c>
      <c r="G22">
        <f t="shared" si="1"/>
        <v>630.92293270471259</v>
      </c>
      <c r="H22">
        <v>34.7404823529018</v>
      </c>
      <c r="S22" t="s">
        <v>217</v>
      </c>
      <c r="AF22" t="s">
        <v>14</v>
      </c>
      <c r="AM22">
        <f t="shared" si="2"/>
        <v>121.46206598264772</v>
      </c>
      <c r="BG22">
        <f t="shared" si="3"/>
        <v>3.6677334052697255</v>
      </c>
    </row>
    <row r="23" spans="1:59">
      <c r="A23">
        <v>6300</v>
      </c>
      <c r="B23" s="7">
        <v>495</v>
      </c>
      <c r="C23">
        <v>-53.897336091745203</v>
      </c>
      <c r="D23">
        <f t="shared" si="0"/>
        <v>-107.79467218349041</v>
      </c>
      <c r="E23">
        <v>66.975941021585896</v>
      </c>
      <c r="F23">
        <f t="shared" si="4"/>
        <v>3.1266070567154998</v>
      </c>
      <c r="G23">
        <f t="shared" si="1"/>
        <v>602.78346919427304</v>
      </c>
      <c r="H23">
        <v>38.615830250980402</v>
      </c>
      <c r="S23" t="s">
        <v>218</v>
      </c>
      <c r="AM23">
        <f t="shared" si="2"/>
        <v>115.47072615910037</v>
      </c>
      <c r="BG23">
        <f t="shared" si="3"/>
        <v>3.4873811338743681</v>
      </c>
    </row>
    <row r="24" spans="1:59">
      <c r="A24">
        <v>6600</v>
      </c>
      <c r="B24" s="7">
        <v>504</v>
      </c>
      <c r="C24">
        <v>-35.090622934691197</v>
      </c>
      <c r="D24">
        <f t="shared" si="0"/>
        <v>-70.181245869382394</v>
      </c>
      <c r="E24">
        <v>63.796662035519603</v>
      </c>
      <c r="F24">
        <f t="shared" si="4"/>
        <v>3.1792789860662936</v>
      </c>
      <c r="G24">
        <f t="shared" si="1"/>
        <v>574.16995831967643</v>
      </c>
      <c r="H24">
        <v>42.000269341957697</v>
      </c>
      <c r="AM24">
        <f t="shared" si="2"/>
        <v>109.43708457892717</v>
      </c>
      <c r="BG24">
        <f t="shared" si="3"/>
        <v>3.3059376626332377</v>
      </c>
    </row>
    <row r="25" spans="1:59">
      <c r="A25">
        <v>6900</v>
      </c>
      <c r="B25" s="7">
        <v>503</v>
      </c>
      <c r="C25">
        <v>-25.7753125600392</v>
      </c>
      <c r="D25">
        <f t="shared" si="0"/>
        <v>-51.550625120078401</v>
      </c>
      <c r="E25">
        <v>61.615610823218098</v>
      </c>
      <c r="F25">
        <f t="shared" si="4"/>
        <v>2.1810512123015044</v>
      </c>
      <c r="G25">
        <f t="shared" si="1"/>
        <v>554.54049740896289</v>
      </c>
      <c r="H25">
        <v>44.328994377272501</v>
      </c>
      <c r="S25" t="s">
        <v>219</v>
      </c>
      <c r="AF25" t="s">
        <v>15</v>
      </c>
      <c r="AG25" t="s">
        <v>16</v>
      </c>
      <c r="AH25" t="s">
        <v>17</v>
      </c>
      <c r="AM25">
        <f t="shared" si="2"/>
        <v>105.33207207472422</v>
      </c>
      <c r="BG25">
        <f t="shared" si="3"/>
        <v>3.1825991294663138</v>
      </c>
    </row>
    <row r="26" spans="1:59">
      <c r="A26">
        <v>7200</v>
      </c>
      <c r="B26" s="7">
        <v>415</v>
      </c>
      <c r="C26">
        <v>-52.561790598303297</v>
      </c>
      <c r="D26">
        <f t="shared" si="0"/>
        <v>-105.12358119660659</v>
      </c>
      <c r="E26">
        <v>57.790724610241398</v>
      </c>
      <c r="F26">
        <f t="shared" si="4"/>
        <v>3.8248862129767005</v>
      </c>
      <c r="G26">
        <f t="shared" si="1"/>
        <v>520.11652149217252</v>
      </c>
      <c r="H26">
        <v>47.445292222802003</v>
      </c>
      <c r="S26" t="s">
        <v>220</v>
      </c>
      <c r="AF26">
        <v>2.9244800000000001E-3</v>
      </c>
      <c r="AG26">
        <v>1.51536</v>
      </c>
      <c r="AH26">
        <v>0.85950000000000004</v>
      </c>
      <c r="AM26">
        <f t="shared" si="2"/>
        <v>98.200336730199922</v>
      </c>
      <c r="BG26">
        <f t="shared" si="3"/>
        <v>2.9685327046432741</v>
      </c>
    </row>
    <row r="27" spans="1:59">
      <c r="A27">
        <v>7500</v>
      </c>
      <c r="B27" s="7">
        <v>415</v>
      </c>
      <c r="C27">
        <v>-31.480736699033699</v>
      </c>
      <c r="D27">
        <f t="shared" si="0"/>
        <v>-62.961473398067398</v>
      </c>
      <c r="E27">
        <v>53.105998734799101</v>
      </c>
      <c r="F27">
        <f t="shared" si="4"/>
        <v>4.6847258754422967</v>
      </c>
      <c r="G27">
        <f t="shared" si="1"/>
        <v>477.95398861319188</v>
      </c>
      <c r="H27">
        <v>50.620863387124999</v>
      </c>
      <c r="S27" t="s">
        <v>221</v>
      </c>
      <c r="AM27">
        <f t="shared" si="2"/>
        <v>89.581962486512239</v>
      </c>
      <c r="BG27">
        <f t="shared" si="3"/>
        <v>2.7102155623724178</v>
      </c>
    </row>
    <row r="28" spans="1:59">
      <c r="A28">
        <v>7800</v>
      </c>
      <c r="B28" s="7">
        <v>419</v>
      </c>
      <c r="C28">
        <v>-15.6860197921606</v>
      </c>
      <c r="D28">
        <f t="shared" si="0"/>
        <v>-31.3720395843212</v>
      </c>
      <c r="E28">
        <v>50.040611268756997</v>
      </c>
      <c r="F28">
        <f t="shared" si="4"/>
        <v>3.0653874660421039</v>
      </c>
      <c r="G28">
        <f t="shared" si="1"/>
        <v>450.36550141881298</v>
      </c>
      <c r="H28">
        <v>52.3930613710111</v>
      </c>
      <c r="AM28">
        <f t="shared" si="2"/>
        <v>84.012122199821235</v>
      </c>
      <c r="BG28">
        <f t="shared" si="3"/>
        <v>2.5434964988145183</v>
      </c>
    </row>
    <row r="29" spans="1:59">
      <c r="A29">
        <v>8100</v>
      </c>
      <c r="B29" s="7">
        <v>421</v>
      </c>
      <c r="C29">
        <v>-6.3458550992676104</v>
      </c>
      <c r="D29">
        <f t="shared" si="0"/>
        <v>-12.691710198535221</v>
      </c>
      <c r="E29">
        <v>48.187307984989097</v>
      </c>
      <c r="F29">
        <f t="shared" si="4"/>
        <v>1.8533032837679002</v>
      </c>
      <c r="G29">
        <f t="shared" si="1"/>
        <v>433.68577186490188</v>
      </c>
      <c r="H29">
        <v>53.215303314623199</v>
      </c>
      <c r="AM29">
        <f t="shared" si="2"/>
        <v>80.671310283182208</v>
      </c>
      <c r="BG29">
        <f t="shared" si="3"/>
        <v>2.4435851124235661</v>
      </c>
    </row>
    <row r="30" spans="1:59">
      <c r="A30">
        <v>8400</v>
      </c>
      <c r="B30" s="7">
        <v>413</v>
      </c>
      <c r="C30">
        <v>-4.3899172137178502</v>
      </c>
      <c r="D30">
        <f t="shared" si="0"/>
        <v>-8.7798344274357003</v>
      </c>
      <c r="E30">
        <v>46.863825990060398</v>
      </c>
      <c r="F30">
        <f t="shared" si="4"/>
        <v>1.3234819949286987</v>
      </c>
      <c r="G30">
        <f t="shared" si="1"/>
        <v>421.77443391054356</v>
      </c>
      <c r="H30">
        <v>53.625444655278002</v>
      </c>
      <c r="AM30">
        <f t="shared" si="2"/>
        <v>78.297863514138953</v>
      </c>
      <c r="BG30">
        <f t="shared" si="3"/>
        <v>2.3726446694447376</v>
      </c>
    </row>
    <row r="31" spans="1:59">
      <c r="A31">
        <v>8700</v>
      </c>
      <c r="B31" s="7">
        <v>413</v>
      </c>
      <c r="C31">
        <v>3.8690688726940398E-2</v>
      </c>
      <c r="D31">
        <f t="shared" si="0"/>
        <v>7.7381377453880795E-2</v>
      </c>
      <c r="E31">
        <v>45.879703444587399</v>
      </c>
      <c r="F31">
        <f t="shared" si="4"/>
        <v>0.98412254547299938</v>
      </c>
      <c r="G31">
        <f t="shared" si="1"/>
        <v>412.91733100128658</v>
      </c>
      <c r="H31">
        <v>53.778843602221897</v>
      </c>
      <c r="AM31">
        <f t="shared" si="2"/>
        <v>76.539643364629725</v>
      </c>
      <c r="BG31">
        <f t="shared" si="3"/>
        <v>2.3201149127507614</v>
      </c>
    </row>
    <row r="32" spans="1:59">
      <c r="A32">
        <v>9000</v>
      </c>
      <c r="B32" s="7">
        <v>412</v>
      </c>
      <c r="C32">
        <v>2.21175475976258</v>
      </c>
      <c r="D32">
        <f t="shared" si="0"/>
        <v>4.4235095195251599</v>
      </c>
      <c r="E32">
        <v>45.2857081041887</v>
      </c>
      <c r="F32">
        <f t="shared" si="4"/>
        <v>0.59399534039869906</v>
      </c>
      <c r="G32">
        <f t="shared" si="1"/>
        <v>407.5713729376983</v>
      </c>
      <c r="H32">
        <v>53.683591367103098</v>
      </c>
      <c r="AM32">
        <f t="shared" si="2"/>
        <v>75.481160642782982</v>
      </c>
      <c r="BG32">
        <f t="shared" si="3"/>
        <v>2.2885001138001573</v>
      </c>
    </row>
    <row r="33" spans="1:59">
      <c r="A33">
        <v>9300</v>
      </c>
      <c r="B33" s="7">
        <v>411</v>
      </c>
      <c r="C33">
        <v>3.3451239412190099</v>
      </c>
      <c r="D33">
        <f t="shared" si="0"/>
        <v>6.6902478824380198</v>
      </c>
      <c r="E33">
        <v>44.922747174384803</v>
      </c>
      <c r="F33">
        <f t="shared" si="4"/>
        <v>0.36296092980389716</v>
      </c>
      <c r="G33">
        <f t="shared" si="1"/>
        <v>404.30472456946325</v>
      </c>
      <c r="H33">
        <v>53.463388523054697</v>
      </c>
      <c r="AF33" s="1" t="s">
        <v>222</v>
      </c>
      <c r="AM33">
        <f t="shared" si="2"/>
        <v>74.835390420558696</v>
      </c>
      <c r="BG33">
        <f t="shared" si="3"/>
        <v>2.2692156202413858</v>
      </c>
    </row>
    <row r="34" spans="1:59">
      <c r="A34">
        <v>9600</v>
      </c>
      <c r="B34" s="7">
        <v>417</v>
      </c>
      <c r="C34">
        <v>6.4801826533025197</v>
      </c>
      <c r="D34">
        <f t="shared" ref="D34:D65" si="5">$K$3*C34</f>
        <v>12.960365306605039</v>
      </c>
      <c r="E34">
        <v>44.892721880250399</v>
      </c>
      <c r="F34">
        <f t="shared" si="4"/>
        <v>3.0025294134404135E-2</v>
      </c>
      <c r="G34">
        <f t="shared" si="1"/>
        <v>404.0344969222536</v>
      </c>
      <c r="H34">
        <v>53.069724932166103</v>
      </c>
      <c r="AM34">
        <f t="shared" si="2"/>
        <v>74.782004740704011</v>
      </c>
      <c r="BG34">
        <f t="shared" si="3"/>
        <v>2.2676214909523469</v>
      </c>
    </row>
    <row r="35" spans="1:59">
      <c r="A35">
        <v>9900</v>
      </c>
      <c r="B35" s="7">
        <v>410</v>
      </c>
      <c r="C35">
        <v>2.9902021604604498</v>
      </c>
      <c r="D35">
        <f t="shared" si="5"/>
        <v>5.9804043209208997</v>
      </c>
      <c r="E35">
        <v>44.890520383609903</v>
      </c>
      <c r="F35">
        <f t="shared" si="4"/>
        <v>2.2014966404952929E-3</v>
      </c>
      <c r="G35">
        <f t="shared" si="1"/>
        <v>404.01468345248912</v>
      </c>
      <c r="H35">
        <v>52.713676383919299</v>
      </c>
      <c r="AM35">
        <f t="shared" si="2"/>
        <v>74.778090635331083</v>
      </c>
      <c r="BG35">
        <f t="shared" si="3"/>
        <v>2.2675046140494044</v>
      </c>
    </row>
    <row r="36" spans="1:59">
      <c r="A36">
        <v>10200</v>
      </c>
      <c r="B36" s="7">
        <v>410</v>
      </c>
      <c r="C36">
        <v>3.4924576496519202</v>
      </c>
      <c r="D36">
        <f t="shared" si="5"/>
        <v>6.9849152993038404</v>
      </c>
      <c r="E36">
        <v>44.778897447523597</v>
      </c>
      <c r="F36">
        <f t="shared" si="4"/>
        <v>0.11162293608630591</v>
      </c>
      <c r="G36">
        <f t="shared" si="1"/>
        <v>403.01007702771238</v>
      </c>
      <c r="H36">
        <v>52.459647075873903</v>
      </c>
      <c r="AM36">
        <f t="shared" si="2"/>
        <v>74.579670103859229</v>
      </c>
      <c r="BG36">
        <f t="shared" si="3"/>
        <v>2.2615798143971517</v>
      </c>
    </row>
    <row r="37" spans="1:59">
      <c r="A37">
        <v>10500</v>
      </c>
      <c r="B37" s="7">
        <v>416</v>
      </c>
      <c r="C37">
        <v>5.8765839513506597</v>
      </c>
      <c r="D37">
        <f t="shared" si="5"/>
        <v>11.753167902701319</v>
      </c>
      <c r="E37">
        <v>44.915743355769699</v>
      </c>
      <c r="F37">
        <f t="shared" si="4"/>
        <v>0.13684590824610154</v>
      </c>
      <c r="G37">
        <f t="shared" si="1"/>
        <v>404.24169020192727</v>
      </c>
      <c r="H37">
        <v>52.086374370159803</v>
      </c>
      <c r="AM37">
        <f t="shared" si="2"/>
        <v>74.822936994632556</v>
      </c>
      <c r="BG37">
        <f t="shared" si="3"/>
        <v>2.2688437516921787</v>
      </c>
    </row>
    <row r="38" spans="1:59">
      <c r="A38">
        <v>10800</v>
      </c>
      <c r="B38" s="7">
        <v>427</v>
      </c>
      <c r="C38">
        <v>8.8341851545377192</v>
      </c>
      <c r="D38">
        <f t="shared" si="5"/>
        <v>17.668370309075438</v>
      </c>
      <c r="E38">
        <v>45.480695963701102</v>
      </c>
      <c r="F38">
        <f t="shared" si="4"/>
        <v>0.56495260793140289</v>
      </c>
      <c r="G38">
        <f t="shared" si="1"/>
        <v>409.32626367330994</v>
      </c>
      <c r="H38">
        <v>51.502740804207903</v>
      </c>
      <c r="AM38">
        <f t="shared" si="2"/>
        <v>75.828395906954484</v>
      </c>
      <c r="BG38">
        <f t="shared" si="3"/>
        <v>2.2988705885722931</v>
      </c>
    </row>
    <row r="39" spans="1:59">
      <c r="A39">
        <v>11100</v>
      </c>
      <c r="B39" s="7">
        <v>401</v>
      </c>
      <c r="C39">
        <v>-4.0129828426964904</v>
      </c>
      <c r="D39">
        <f t="shared" si="5"/>
        <v>-8.0259656853929808</v>
      </c>
      <c r="E39">
        <v>45.446805601662</v>
      </c>
      <c r="F39">
        <f t="shared" si="4"/>
        <v>3.3890362039102229E-2</v>
      </c>
      <c r="G39">
        <f t="shared" si="1"/>
        <v>409.02125041495799</v>
      </c>
      <c r="H39">
        <v>51.360929685761803</v>
      </c>
      <c r="AM39">
        <f t="shared" si="2"/>
        <v>75.768027829953169</v>
      </c>
      <c r="BG39">
        <f t="shared" si="3"/>
        <v>2.2970675915238101</v>
      </c>
    </row>
    <row r="40" spans="1:59">
      <c r="A40">
        <v>11400</v>
      </c>
      <c r="B40" s="7">
        <v>454</v>
      </c>
      <c r="C40">
        <v>18.883343835094198</v>
      </c>
      <c r="D40">
        <f t="shared" si="5"/>
        <v>37.766687670188396</v>
      </c>
      <c r="E40">
        <v>46.24744262406</v>
      </c>
      <c r="F40">
        <f t="shared" si="4"/>
        <v>0.80063702239799994</v>
      </c>
      <c r="G40">
        <f t="shared" si="1"/>
        <v>416.22698361654</v>
      </c>
      <c r="H40">
        <v>50.698612995942199</v>
      </c>
      <c r="AM40">
        <f t="shared" si="2"/>
        <v>77.195978366904171</v>
      </c>
      <c r="BG40">
        <f t="shared" si="3"/>
        <v>2.3397218054222293</v>
      </c>
    </row>
    <row r="41" spans="1:59">
      <c r="A41">
        <v>11700</v>
      </c>
      <c r="B41" s="7">
        <v>429</v>
      </c>
      <c r="C41">
        <v>1.36313101554953</v>
      </c>
      <c r="D41">
        <f t="shared" si="5"/>
        <v>2.72626203109906</v>
      </c>
      <c r="E41">
        <v>47.363174311746498</v>
      </c>
      <c r="F41">
        <f t="shared" si="4"/>
        <v>1.1157316876864982</v>
      </c>
      <c r="G41">
        <f t="shared" si="1"/>
        <v>426.26856880571847</v>
      </c>
      <c r="H41">
        <v>49.9717366422014</v>
      </c>
      <c r="AM41">
        <f t="shared" si="2"/>
        <v>79.192158896090405</v>
      </c>
      <c r="BG41">
        <f t="shared" si="3"/>
        <v>2.399370453891732</v>
      </c>
    </row>
    <row r="42" spans="1:59">
      <c r="A42">
        <v>12000</v>
      </c>
      <c r="B42" s="7">
        <v>340</v>
      </c>
      <c r="C42">
        <v>-33.208739589786397</v>
      </c>
      <c r="D42">
        <f t="shared" si="5"/>
        <v>-66.417479179572794</v>
      </c>
      <c r="E42">
        <v>45.157084917177002</v>
      </c>
      <c r="F42">
        <f t="shared" si="4"/>
        <v>2.2060893945694957</v>
      </c>
      <c r="G42">
        <f t="shared" si="1"/>
        <v>406.41376425459305</v>
      </c>
      <c r="H42">
        <v>51.327412912349899</v>
      </c>
      <c r="AM42">
        <f t="shared" si="2"/>
        <v>75.252229616472988</v>
      </c>
      <c r="BG42">
        <f t="shared" si="3"/>
        <v>2.2816633021203918</v>
      </c>
    </row>
    <row r="43" spans="1:59">
      <c r="A43">
        <v>12300</v>
      </c>
      <c r="B43" s="7">
        <v>262</v>
      </c>
      <c r="C43">
        <v>-46.9560913040198</v>
      </c>
      <c r="D43">
        <f t="shared" si="5"/>
        <v>-93.9121826080396</v>
      </c>
      <c r="E43">
        <v>39.545454045950898</v>
      </c>
      <c r="F43">
        <f t="shared" si="4"/>
        <v>5.6116308712261045</v>
      </c>
      <c r="G43">
        <f t="shared" si="1"/>
        <v>355.9090864135581</v>
      </c>
      <c r="H43">
        <v>54.470836093293599</v>
      </c>
      <c r="AM43">
        <f t="shared" si="2"/>
        <v>65.358526631669307</v>
      </c>
      <c r="BG43">
        <f t="shared" si="3"/>
        <v>1.9865122219340656</v>
      </c>
    </row>
    <row r="44" spans="1:59">
      <c r="A44">
        <v>12600</v>
      </c>
      <c r="B44" s="7">
        <v>120</v>
      </c>
      <c r="C44">
        <v>-67.424295572533097</v>
      </c>
      <c r="D44">
        <f t="shared" si="5"/>
        <v>-134.84859114506619</v>
      </c>
      <c r="E44">
        <v>28.574316391684199</v>
      </c>
      <c r="F44">
        <f t="shared" si="4"/>
        <v>10.971137654266698</v>
      </c>
      <c r="G44">
        <f t="shared" si="1"/>
        <v>257.16884752515779</v>
      </c>
      <c r="H44">
        <v>59.209316652872701</v>
      </c>
      <c r="AM44">
        <f t="shared" si="2"/>
        <v>46.547689316655102</v>
      </c>
      <c r="BG44">
        <f t="shared" si="3"/>
        <v>1.4271400783393493</v>
      </c>
    </row>
    <row r="45" spans="1:59">
      <c r="A45">
        <v>12900</v>
      </c>
      <c r="B45" s="7">
        <v>107</v>
      </c>
      <c r="C45">
        <v>-33.528047623943898</v>
      </c>
      <c r="D45">
        <f t="shared" si="5"/>
        <v>-67.056095247887797</v>
      </c>
      <c r="E45">
        <v>19.3394467874082</v>
      </c>
      <c r="F45">
        <f t="shared" si="4"/>
        <v>9.2348696042759997</v>
      </c>
      <c r="G45">
        <f t="shared" si="1"/>
        <v>174.0550210866738</v>
      </c>
      <c r="H45">
        <v>62.9606127175173</v>
      </c>
      <c r="AM45">
        <f t="shared" si="2"/>
        <v>31.259521137357584</v>
      </c>
      <c r="BG45">
        <f t="shared" si="3"/>
        <v>0.97441551325971731</v>
      </c>
    </row>
    <row r="46" spans="1:59">
      <c r="A46">
        <v>13200</v>
      </c>
      <c r="B46" s="7">
        <v>110</v>
      </c>
      <c r="C46">
        <v>-6.90742570721617</v>
      </c>
      <c r="D46">
        <f t="shared" si="5"/>
        <v>-13.81485141443234</v>
      </c>
      <c r="E46" s="17">
        <v>13.757156132132</v>
      </c>
      <c r="F46">
        <f t="shared" si="4"/>
        <v>5.5822906552761999</v>
      </c>
      <c r="G46">
        <f t="shared" si="1"/>
        <v>123.81440518918799</v>
      </c>
      <c r="H46">
        <v>64.421111105196402</v>
      </c>
      <c r="AM46">
        <f t="shared" si="2"/>
        <v>22.260029285196509</v>
      </c>
      <c r="BG46">
        <f t="shared" si="3"/>
        <v>0.70878588515393215</v>
      </c>
    </row>
    <row r="47" spans="1:59">
      <c r="A47">
        <v>13500</v>
      </c>
      <c r="B47" s="7">
        <v>181</v>
      </c>
      <c r="C47">
        <v>33.117188173232996</v>
      </c>
      <c r="D47">
        <f t="shared" si="5"/>
        <v>66.234376346465993</v>
      </c>
      <c r="E47" s="17">
        <v>12.751670216246801</v>
      </c>
      <c r="F47">
        <f t="shared" si="4"/>
        <v>1.005485915885199</v>
      </c>
      <c r="G47">
        <f t="shared" si="1"/>
        <v>114.7650319462212</v>
      </c>
      <c r="H47">
        <v>63.240030182839497</v>
      </c>
      <c r="AM47">
        <f t="shared" si="2"/>
        <v>20.658406322157187</v>
      </c>
      <c r="BG47">
        <f t="shared" si="3"/>
        <v>0.66158381415654677</v>
      </c>
    </row>
    <row r="48" spans="1:59">
      <c r="A48">
        <v>13800</v>
      </c>
      <c r="B48" s="7">
        <v>160</v>
      </c>
      <c r="C48">
        <v>19.015947044100798</v>
      </c>
      <c r="D48">
        <f t="shared" si="5"/>
        <v>38.031894088201597</v>
      </c>
      <c r="E48" s="17">
        <v>13.5519685600231</v>
      </c>
      <c r="F48">
        <f t="shared" si="4"/>
        <v>0.8002983437762996</v>
      </c>
      <c r="G48">
        <f t="shared" si="1"/>
        <v>121.9677170402079</v>
      </c>
      <c r="H48">
        <v>61.261943790359901</v>
      </c>
      <c r="AM48">
        <f t="shared" si="2"/>
        <v>21.932708942740316</v>
      </c>
      <c r="BG48">
        <f t="shared" si="3"/>
        <v>0.69913750134007713</v>
      </c>
    </row>
    <row r="49" spans="1:59">
      <c r="A49">
        <v>14100</v>
      </c>
      <c r="B49" s="7">
        <v>125</v>
      </c>
      <c r="C49">
        <v>5.13421232142497</v>
      </c>
      <c r="D49">
        <f t="shared" si="5"/>
        <v>10.26842464284994</v>
      </c>
      <c r="E49" s="17">
        <v>12.7479230036566</v>
      </c>
      <c r="F49">
        <f t="shared" si="4"/>
        <v>0.80404555636649988</v>
      </c>
      <c r="G49">
        <f t="shared" si="1"/>
        <v>114.7313070329094</v>
      </c>
      <c r="H49">
        <v>60.376665079484503</v>
      </c>
      <c r="AM49">
        <f t="shared" si="2"/>
        <v>20.652448505013229</v>
      </c>
      <c r="BG49">
        <f t="shared" si="3"/>
        <v>0.66140827028514648</v>
      </c>
    </row>
    <row r="50" spans="1:59">
      <c r="A50">
        <v>14400</v>
      </c>
      <c r="B50" s="7">
        <v>130</v>
      </c>
      <c r="C50">
        <v>12.0669629879722</v>
      </c>
      <c r="D50">
        <f t="shared" si="5"/>
        <v>24.1339259759444</v>
      </c>
      <c r="E50" s="17">
        <v>11.762861186363599</v>
      </c>
      <c r="F50">
        <f t="shared" si="4"/>
        <v>0.98506181729300124</v>
      </c>
      <c r="G50">
        <f t="shared" si="1"/>
        <v>105.86575067727239</v>
      </c>
      <c r="H50">
        <v>59.679754245338302</v>
      </c>
      <c r="AM50">
        <f t="shared" si="2"/>
        <v>19.08911471974049</v>
      </c>
      <c r="BG50">
        <f t="shared" si="3"/>
        <v>0.61535615024644452</v>
      </c>
    </row>
    <row r="51" spans="1:59">
      <c r="A51">
        <v>14700</v>
      </c>
      <c r="B51" s="7">
        <v>146</v>
      </c>
      <c r="C51">
        <v>19.187831785489202</v>
      </c>
      <c r="D51">
        <f t="shared" si="5"/>
        <v>38.375663570978404</v>
      </c>
      <c r="E51" s="17">
        <v>11.958215564781399</v>
      </c>
      <c r="F51">
        <f t="shared" si="4"/>
        <v>0.19535437841780023</v>
      </c>
      <c r="G51">
        <f t="shared" si="1"/>
        <v>107.62394008303259</v>
      </c>
      <c r="H51">
        <v>58.433320844257899</v>
      </c>
      <c r="AM51">
        <f t="shared" si="2"/>
        <v>19.398699018328312</v>
      </c>
      <c r="BG51">
        <f t="shared" si="3"/>
        <v>0.62447407967058655</v>
      </c>
    </row>
    <row r="52" spans="1:59">
      <c r="A52">
        <v>15000</v>
      </c>
      <c r="B52" s="7">
        <v>172</v>
      </c>
      <c r="C52">
        <v>25.645410449978201</v>
      </c>
      <c r="D52">
        <f t="shared" si="5"/>
        <v>51.290820899956401</v>
      </c>
      <c r="E52" s="17">
        <v>13.4120670294002</v>
      </c>
      <c r="F52">
        <f t="shared" si="4"/>
        <v>1.4538514646188005</v>
      </c>
      <c r="G52">
        <f t="shared" si="1"/>
        <v>120.70860326460181</v>
      </c>
      <c r="H52">
        <v>56.657464378852701</v>
      </c>
      <c r="AM52">
        <f t="shared" si="2"/>
        <v>21.709675714583337</v>
      </c>
      <c r="BG52">
        <f t="shared" si="3"/>
        <v>0.69256370369363607</v>
      </c>
    </row>
    <row r="53" spans="1:59">
      <c r="A53">
        <v>15300</v>
      </c>
      <c r="B53" s="7">
        <v>146</v>
      </c>
      <c r="C53">
        <v>8.5207313229197492</v>
      </c>
      <c r="D53">
        <f t="shared" si="5"/>
        <v>17.041462645839498</v>
      </c>
      <c r="E53" s="17">
        <v>14.328681332223301</v>
      </c>
      <c r="F53">
        <f t="shared" si="4"/>
        <v>0.91661430282310086</v>
      </c>
      <c r="G53">
        <f t="shared" si="1"/>
        <v>128.95813199000972</v>
      </c>
      <c r="H53">
        <v>55.3924400886131</v>
      </c>
      <c r="AM53">
        <f t="shared" si="2"/>
        <v>23.173038774828552</v>
      </c>
      <c r="BG53">
        <f t="shared" si="3"/>
        <v>0.73570340558967351</v>
      </c>
    </row>
    <row r="54" spans="1:59">
      <c r="A54">
        <v>15600</v>
      </c>
      <c r="B54" s="7">
        <v>134</v>
      </c>
      <c r="C54">
        <v>3.9086087617874301</v>
      </c>
      <c r="D54">
        <f t="shared" si="5"/>
        <v>7.8172175235748602</v>
      </c>
      <c r="E54" s="17">
        <v>14.0202625086444</v>
      </c>
      <c r="F54">
        <f t="shared" si="4"/>
        <v>0.30841882357890071</v>
      </c>
      <c r="G54">
        <f t="shared" si="1"/>
        <v>126.18236257779961</v>
      </c>
      <c r="H54">
        <v>54.926718749819301</v>
      </c>
      <c r="AM54">
        <f t="shared" si="2"/>
        <v>22.680103480236809</v>
      </c>
      <c r="BG54">
        <f t="shared" si="3"/>
        <v>0.72116970843854544</v>
      </c>
    </row>
    <row r="55" spans="1:59">
      <c r="A55">
        <v>15900</v>
      </c>
      <c r="B55" s="7">
        <v>205</v>
      </c>
      <c r="C55">
        <v>31.822183498927199</v>
      </c>
      <c r="D55">
        <f t="shared" si="5"/>
        <v>63.644366997854398</v>
      </c>
      <c r="E55">
        <v>15.7060720448774</v>
      </c>
      <c r="F55">
        <f t="shared" si="4"/>
        <v>1.6858095362330001</v>
      </c>
      <c r="G55">
        <f t="shared" si="1"/>
        <v>141.35464840389659</v>
      </c>
      <c r="H55">
        <v>53.420039674531303</v>
      </c>
      <c r="AM55">
        <f t="shared" si="2"/>
        <v>25.381266104767619</v>
      </c>
      <c r="BG55">
        <f t="shared" si="3"/>
        <v>0.80083604612575088</v>
      </c>
    </row>
    <row r="56" spans="1:59">
      <c r="A56">
        <v>16200</v>
      </c>
      <c r="B56" s="7">
        <v>312</v>
      </c>
      <c r="C56">
        <v>58.567446722519399</v>
      </c>
      <c r="D56">
        <f t="shared" si="5"/>
        <v>117.1348934450388</v>
      </c>
      <c r="E56">
        <v>21.651424148669602</v>
      </c>
      <c r="F56">
        <f t="shared" si="4"/>
        <v>5.9453521037922012</v>
      </c>
      <c r="G56">
        <f t="shared" si="1"/>
        <v>194.86281733802642</v>
      </c>
      <c r="H56">
        <v>49.761958672514901</v>
      </c>
      <c r="AM56">
        <f t="shared" si="2"/>
        <v>35.040152020582639</v>
      </c>
      <c r="BG56">
        <f t="shared" si="3"/>
        <v>1.0862020078401526</v>
      </c>
    </row>
    <row r="57" spans="1:59">
      <c r="A57">
        <v>16500</v>
      </c>
      <c r="B57" s="7">
        <v>354</v>
      </c>
      <c r="C57">
        <v>46.125336374365297</v>
      </c>
      <c r="D57">
        <f t="shared" si="5"/>
        <v>92.250672748730594</v>
      </c>
      <c r="E57">
        <v>29.082947692124002</v>
      </c>
      <c r="F57">
        <f t="shared" si="4"/>
        <v>7.4315235434544</v>
      </c>
      <c r="G57">
        <f t="shared" si="1"/>
        <v>261.74652922911599</v>
      </c>
      <c r="H57">
        <v>45.690244026885999</v>
      </c>
      <c r="AM57">
        <f t="shared" si="2"/>
        <v>47.40421299036062</v>
      </c>
      <c r="BG57">
        <f t="shared" si="3"/>
        <v>1.4525562183480112</v>
      </c>
    </row>
    <row r="58" spans="1:59">
      <c r="A58">
        <v>16800</v>
      </c>
      <c r="B58" s="7">
        <v>419</v>
      </c>
      <c r="C58">
        <v>45.818639804684999</v>
      </c>
      <c r="D58">
        <f t="shared" si="5"/>
        <v>91.637279609369998</v>
      </c>
      <c r="E58">
        <v>36.373145383711702</v>
      </c>
      <c r="F58">
        <f t="shared" si="4"/>
        <v>7.2901976915877</v>
      </c>
      <c r="G58">
        <f t="shared" si="1"/>
        <v>327.3583084534053</v>
      </c>
      <c r="H58">
        <v>42.072699499355103</v>
      </c>
      <c r="AM58">
        <f t="shared" si="2"/>
        <v>59.847013313125743</v>
      </c>
      <c r="BG58">
        <f t="shared" si="3"/>
        <v>1.8223667747550498</v>
      </c>
    </row>
    <row r="59" spans="1:59">
      <c r="A59">
        <v>17100</v>
      </c>
      <c r="B59" s="7">
        <v>485</v>
      </c>
      <c r="C59">
        <v>44.1706563246698</v>
      </c>
      <c r="D59">
        <f t="shared" si="5"/>
        <v>88.341312649339599</v>
      </c>
      <c r="E59">
        <v>44.072494297220601</v>
      </c>
      <c r="F59">
        <f t="shared" si="4"/>
        <v>7.6993489135088993</v>
      </c>
      <c r="G59">
        <f t="shared" si="1"/>
        <v>396.65244867498541</v>
      </c>
      <c r="H59">
        <v>38.533399598119303</v>
      </c>
      <c r="AM59">
        <f t="shared" si="2"/>
        <v>73.32566032238158</v>
      </c>
      <c r="BG59">
        <f t="shared" si="3"/>
        <v>2.224140979235226</v>
      </c>
    </row>
    <row r="60" spans="1:59">
      <c r="A60">
        <v>17400</v>
      </c>
      <c r="B60" s="7">
        <v>513</v>
      </c>
      <c r="C60">
        <v>27.196656531922599</v>
      </c>
      <c r="D60">
        <f t="shared" si="5"/>
        <v>54.393313063845198</v>
      </c>
      <c r="E60">
        <v>50.9554926019444</v>
      </c>
      <c r="F60">
        <f t="shared" si="4"/>
        <v>6.8829983047237988</v>
      </c>
      <c r="G60">
        <f t="shared" si="1"/>
        <v>458.5994334174996</v>
      </c>
      <c r="H60">
        <v>35.786602007812803</v>
      </c>
      <c r="AM60">
        <f t="shared" si="2"/>
        <v>85.668717120872202</v>
      </c>
      <c r="BG60">
        <f t="shared" si="3"/>
        <v>2.5930636181671902</v>
      </c>
    </row>
    <row r="61" spans="1:59">
      <c r="A61">
        <v>17700</v>
      </c>
      <c r="B61" s="7">
        <v>762</v>
      </c>
      <c r="C61">
        <v>46.623525052456003</v>
      </c>
      <c r="D61">
        <f t="shared" si="5"/>
        <v>93.247050104912006</v>
      </c>
      <c r="E61">
        <v>70.468475175417396</v>
      </c>
      <c r="F61">
        <f t="shared" si="4"/>
        <v>19.512982573472996</v>
      </c>
      <c r="G61">
        <f t="shared" si="1"/>
        <v>634.21627657875661</v>
      </c>
      <c r="H61">
        <v>32.084079114071898</v>
      </c>
      <c r="AM61">
        <f t="shared" si="2"/>
        <v>122.16700885383298</v>
      </c>
      <c r="BG61">
        <f t="shared" si="3"/>
        <v>3.6889653216266924</v>
      </c>
    </row>
    <row r="62" spans="1:59">
      <c r="A62">
        <v>18000</v>
      </c>
      <c r="B62" s="7">
        <v>796</v>
      </c>
      <c r="C62">
        <v>33.215422786905997</v>
      </c>
      <c r="D62">
        <f t="shared" si="5"/>
        <v>66.430845573811993</v>
      </c>
      <c r="E62">
        <v>81.060988762009899</v>
      </c>
      <c r="F62">
        <f t="shared" si="4"/>
        <v>10.592513586592503</v>
      </c>
      <c r="G62">
        <f t="shared" si="1"/>
        <v>729.54889885808905</v>
      </c>
      <c r="H62">
        <v>28.866240848477702</v>
      </c>
      <c r="AM62">
        <f t="shared" si="2"/>
        <v>142.91249847556529</v>
      </c>
      <c r="BG62">
        <f t="shared" si="3"/>
        <v>4.3148403156485138</v>
      </c>
    </row>
    <row r="63" spans="1:59">
      <c r="A63">
        <v>18300</v>
      </c>
      <c r="B63" s="7">
        <v>799</v>
      </c>
      <c r="C63">
        <v>9.2118072115760103</v>
      </c>
      <c r="D63">
        <f t="shared" si="5"/>
        <v>18.423614423152021</v>
      </c>
      <c r="E63">
        <v>86.728226591555398</v>
      </c>
      <c r="F63">
        <f t="shared" si="4"/>
        <v>5.667237829545499</v>
      </c>
      <c r="G63">
        <f t="shared" si="1"/>
        <v>780.55403932399861</v>
      </c>
      <c r="H63">
        <v>27.268538239450098</v>
      </c>
      <c r="AM63">
        <f t="shared" si="2"/>
        <v>154.2812960859996</v>
      </c>
      <c r="BG63">
        <f t="shared" si="3"/>
        <v>4.6586472010103082</v>
      </c>
    </row>
    <row r="64" spans="1:59">
      <c r="A64">
        <v>18600</v>
      </c>
      <c r="B64" s="7">
        <v>813</v>
      </c>
      <c r="C64">
        <v>-1.5110932080669299</v>
      </c>
      <c r="D64">
        <f t="shared" si="5"/>
        <v>-3.0221864161338599</v>
      </c>
      <c r="E64">
        <v>90.6663158748879</v>
      </c>
      <c r="F64">
        <f t="shared" si="4"/>
        <v>3.9380892833325021</v>
      </c>
      <c r="G64">
        <f t="shared" si="1"/>
        <v>815.99684287399111</v>
      </c>
      <c r="H64">
        <v>26.9999924775537</v>
      </c>
      <c r="AM64">
        <f t="shared" si="2"/>
        <v>162.29194776653674</v>
      </c>
      <c r="BG64">
        <f t="shared" si="3"/>
        <v>4.9012278219984147</v>
      </c>
    </row>
    <row r="65" spans="1:59">
      <c r="A65">
        <v>18900</v>
      </c>
      <c r="B65" s="7">
        <v>814</v>
      </c>
      <c r="C65">
        <v>-13.3212061924562</v>
      </c>
      <c r="D65">
        <f t="shared" si="5"/>
        <v>-26.642412384912401</v>
      </c>
      <c r="E65">
        <v>93.401740580013296</v>
      </c>
      <c r="F65">
        <f t="shared" si="4"/>
        <v>2.7354247051253964</v>
      </c>
      <c r="G65">
        <f t="shared" si="1"/>
        <v>840.61566522011969</v>
      </c>
      <c r="H65">
        <v>27.616165851366802</v>
      </c>
      <c r="AM65">
        <f t="shared" si="2"/>
        <v>167.90958922942949</v>
      </c>
      <c r="BG65">
        <f t="shared" si="3"/>
        <v>5.0714989546598774</v>
      </c>
    </row>
    <row r="66" spans="1:59">
      <c r="A66">
        <v>19200</v>
      </c>
      <c r="B66" s="7">
        <v>777</v>
      </c>
      <c r="C66">
        <v>-35.777771917087399</v>
      </c>
      <c r="D66">
        <f t="shared" ref="D66:D97" si="6">$K$3*C66</f>
        <v>-71.555543834174799</v>
      </c>
      <c r="E66">
        <v>94.281073220477197</v>
      </c>
      <c r="F66">
        <f t="shared" si="4"/>
        <v>0.87933264046390036</v>
      </c>
      <c r="G66">
        <f t="shared" si="1"/>
        <v>848.52965898429477</v>
      </c>
      <c r="H66">
        <v>29.594327894535098</v>
      </c>
      <c r="AM66">
        <f t="shared" si="2"/>
        <v>169.72473812182776</v>
      </c>
      <c r="BG66">
        <f t="shared" si="3"/>
        <v>5.1265432037423686</v>
      </c>
    </row>
    <row r="67" spans="1:59">
      <c r="A67">
        <v>19500</v>
      </c>
      <c r="B67" s="7">
        <v>783</v>
      </c>
      <c r="C67">
        <v>-31.558262491018901</v>
      </c>
      <c r="D67">
        <f t="shared" si="6"/>
        <v>-63.116524982037802</v>
      </c>
      <c r="E67">
        <v>94.009893248538503</v>
      </c>
      <c r="F67">
        <f t="shared" si="4"/>
        <v>0.27117997193869314</v>
      </c>
      <c r="G67">
        <f t="shared" ref="G67:G130" si="7">$J$3*E67</f>
        <v>846.08903923684647</v>
      </c>
      <c r="H67">
        <v>32.204440520865703</v>
      </c>
      <c r="AM67">
        <f t="shared" ref="AM67:AM130" si="8">$AF$26*E67^2+$AG$26*E67+$AH$26</f>
        <v>169.16447672955013</v>
      </c>
      <c r="BG67">
        <f t="shared" ref="BG67:BG130" si="9">$BC$5*E67^2+$BD$5*E67+$BE$5</f>
        <v>5.1095519294154421</v>
      </c>
    </row>
    <row r="68" spans="1:59">
      <c r="A68">
        <v>19800</v>
      </c>
      <c r="B68" s="7">
        <v>788</v>
      </c>
      <c r="C68">
        <v>-27.847987555552201</v>
      </c>
      <c r="D68">
        <f t="shared" si="6"/>
        <v>-55.695975111104403</v>
      </c>
      <c r="E68">
        <v>93.740970263910398</v>
      </c>
      <c r="F68">
        <f t="shared" ref="F68:F131" si="10">ABS(E68-E67)</f>
        <v>0.26892298462810516</v>
      </c>
      <c r="G68">
        <f t="shared" si="7"/>
        <v>843.6687323751936</v>
      </c>
      <c r="H68">
        <v>34.505150828113102</v>
      </c>
      <c r="AM68">
        <f t="shared" si="8"/>
        <v>168.6093030720827</v>
      </c>
      <c r="BG68">
        <f t="shared" si="9"/>
        <v>5.0927161770343021</v>
      </c>
    </row>
    <row r="69" spans="1:59">
      <c r="A69">
        <v>20100</v>
      </c>
      <c r="B69" s="7">
        <v>786</v>
      </c>
      <c r="C69">
        <v>-27.065860423146599</v>
      </c>
      <c r="D69">
        <f t="shared" si="6"/>
        <v>-54.131720846293199</v>
      </c>
      <c r="E69">
        <v>93.345004900323801</v>
      </c>
      <c r="F69">
        <f t="shared" si="10"/>
        <v>0.39596536358659762</v>
      </c>
      <c r="G69">
        <f t="shared" si="7"/>
        <v>840.10504410291423</v>
      </c>
      <c r="H69">
        <v>36.6372955871893</v>
      </c>
      <c r="AM69">
        <f t="shared" si="8"/>
        <v>167.79262878902227</v>
      </c>
      <c r="BG69">
        <f t="shared" si="9"/>
        <v>5.067952586384771</v>
      </c>
    </row>
    <row r="70" spans="1:59">
      <c r="A70">
        <v>20400</v>
      </c>
      <c r="B70" s="7">
        <v>786</v>
      </c>
      <c r="C70">
        <v>-24.5806753561459</v>
      </c>
      <c r="D70">
        <f t="shared" si="6"/>
        <v>-49.161350712291799</v>
      </c>
      <c r="E70">
        <v>92.7927764953901</v>
      </c>
      <c r="F70">
        <f t="shared" si="10"/>
        <v>0.55222840493370029</v>
      </c>
      <c r="G70">
        <f t="shared" si="7"/>
        <v>835.13498845851086</v>
      </c>
      <c r="H70">
        <v>38.636450917053097</v>
      </c>
      <c r="AM70">
        <f t="shared" si="8"/>
        <v>166.65519498682309</v>
      </c>
      <c r="BG70">
        <f t="shared" si="9"/>
        <v>5.0334671918879978</v>
      </c>
    </row>
    <row r="71" spans="1:59">
      <c r="A71">
        <v>20700</v>
      </c>
      <c r="B71" s="7">
        <v>786</v>
      </c>
      <c r="C71">
        <v>-21.889780254421801</v>
      </c>
      <c r="D71">
        <f t="shared" si="6"/>
        <v>-43.779560508843602</v>
      </c>
      <c r="E71">
        <v>92.194847280334102</v>
      </c>
      <c r="F71">
        <f t="shared" si="10"/>
        <v>0.5979292150559985</v>
      </c>
      <c r="G71">
        <f t="shared" si="7"/>
        <v>829.75362552300692</v>
      </c>
      <c r="H71">
        <v>40.4333231491932</v>
      </c>
      <c r="AM71">
        <f t="shared" si="8"/>
        <v>165.42564168725133</v>
      </c>
      <c r="BG71">
        <f t="shared" si="9"/>
        <v>4.99619467752151</v>
      </c>
    </row>
    <row r="72" spans="1:59">
      <c r="A72">
        <v>21000</v>
      </c>
      <c r="B72" s="7">
        <v>786</v>
      </c>
      <c r="C72">
        <v>-19.177830975625699</v>
      </c>
      <c r="D72">
        <f t="shared" si="6"/>
        <v>-38.355661951251399</v>
      </c>
      <c r="E72">
        <v>91.592239274894098</v>
      </c>
      <c r="F72">
        <f t="shared" si="10"/>
        <v>0.60260800544000404</v>
      </c>
      <c r="G72">
        <f t="shared" si="7"/>
        <v>824.33015347404694</v>
      </c>
      <c r="H72">
        <v>42.020042248127503</v>
      </c>
      <c r="AM72">
        <f t="shared" si="8"/>
        <v>164.18858286970405</v>
      </c>
      <c r="BG72">
        <f t="shared" si="9"/>
        <v>4.9587007678752748</v>
      </c>
    </row>
    <row r="73" spans="1:59">
      <c r="A73">
        <v>21300</v>
      </c>
      <c r="B73" s="7">
        <v>788</v>
      </c>
      <c r="C73">
        <v>-15.760264829849801</v>
      </c>
      <c r="D73">
        <f t="shared" si="6"/>
        <v>-31.520529659699601</v>
      </c>
      <c r="E73">
        <v>91.055035748658796</v>
      </c>
      <c r="F73">
        <f t="shared" si="10"/>
        <v>0.53720352623530232</v>
      </c>
      <c r="G73">
        <f t="shared" si="7"/>
        <v>819.4953217379292</v>
      </c>
      <c r="H73">
        <v>43.366866669321503</v>
      </c>
      <c r="AM73">
        <f t="shared" si="8"/>
        <v>163.08757978235869</v>
      </c>
      <c r="BG73">
        <f t="shared" si="9"/>
        <v>4.9253357534255979</v>
      </c>
    </row>
    <row r="74" spans="1:59">
      <c r="A74">
        <v>21600</v>
      </c>
      <c r="B74" s="7">
        <v>786</v>
      </c>
      <c r="C74">
        <v>-14.4596679214647</v>
      </c>
      <c r="D74">
        <f t="shared" si="6"/>
        <v>-28.919335842929399</v>
      </c>
      <c r="E74">
        <v>90.543848496303099</v>
      </c>
      <c r="F74">
        <f t="shared" si="10"/>
        <v>0.51118725235569684</v>
      </c>
      <c r="G74">
        <f t="shared" si="7"/>
        <v>814.89463646672789</v>
      </c>
      <c r="H74">
        <v>44.536344936283498</v>
      </c>
      <c r="AM74">
        <f t="shared" si="8"/>
        <v>162.04146456336295</v>
      </c>
      <c r="BG74">
        <f t="shared" si="9"/>
        <v>4.8936386249516151</v>
      </c>
    </row>
    <row r="75" spans="1:59">
      <c r="A75">
        <v>21900</v>
      </c>
      <c r="B75" s="7">
        <v>784</v>
      </c>
      <c r="C75">
        <v>-12.9767840464358</v>
      </c>
      <c r="D75">
        <f t="shared" si="6"/>
        <v>-25.953568092871599</v>
      </c>
      <c r="E75">
        <v>89.992138078490896</v>
      </c>
      <c r="F75">
        <f t="shared" si="10"/>
        <v>0.55171041781220254</v>
      </c>
      <c r="G75">
        <f t="shared" si="7"/>
        <v>809.92924270641811</v>
      </c>
      <c r="H75">
        <v>45.597166509023801</v>
      </c>
      <c r="AM75">
        <f t="shared" si="8"/>
        <v>160.91413597358485</v>
      </c>
      <c r="BG75">
        <f t="shared" si="9"/>
        <v>4.8594857335785564</v>
      </c>
    </row>
    <row r="76" spans="1:59">
      <c r="A76">
        <v>22200</v>
      </c>
      <c r="B76" s="7">
        <v>788</v>
      </c>
      <c r="C76">
        <v>-9.0185171757261102</v>
      </c>
      <c r="D76">
        <f t="shared" si="6"/>
        <v>-18.03703435145222</v>
      </c>
      <c r="E76">
        <v>89.556975161999603</v>
      </c>
      <c r="F76">
        <f t="shared" si="10"/>
        <v>0.43516291649129357</v>
      </c>
      <c r="G76">
        <f t="shared" si="7"/>
        <v>806.01277645799644</v>
      </c>
      <c r="H76">
        <v>46.440040297652097</v>
      </c>
      <c r="AM76">
        <f t="shared" si="8"/>
        <v>160.02620876204017</v>
      </c>
      <c r="BG76">
        <f t="shared" si="9"/>
        <v>4.8325892667701433</v>
      </c>
    </row>
    <row r="77" spans="1:59">
      <c r="A77">
        <v>22500</v>
      </c>
      <c r="B77" s="7">
        <v>790</v>
      </c>
      <c r="C77">
        <v>-6.8608983479147598</v>
      </c>
      <c r="D77">
        <f t="shared" si="6"/>
        <v>-13.72179669582952</v>
      </c>
      <c r="E77">
        <v>89.2997546664472</v>
      </c>
      <c r="F77">
        <f t="shared" si="10"/>
        <v>0.25722049555240289</v>
      </c>
      <c r="G77">
        <f t="shared" si="7"/>
        <v>803.69779199802474</v>
      </c>
      <c r="H77">
        <v>47.050678234695198</v>
      </c>
      <c r="AM77">
        <f t="shared" si="8"/>
        <v>159.50188460603343</v>
      </c>
      <c r="BG77">
        <f t="shared" si="9"/>
        <v>4.8167083278905833</v>
      </c>
    </row>
    <row r="78" spans="1:59">
      <c r="A78">
        <v>22800</v>
      </c>
      <c r="B78" s="7">
        <v>793</v>
      </c>
      <c r="C78">
        <v>-4.7587308429230601</v>
      </c>
      <c r="D78">
        <f t="shared" si="6"/>
        <v>-9.5174616858461203</v>
      </c>
      <c r="E78">
        <v>89.165945625156098</v>
      </c>
      <c r="F78">
        <f t="shared" si="10"/>
        <v>0.13380904129110149</v>
      </c>
      <c r="G78">
        <f t="shared" si="7"/>
        <v>802.49351062640494</v>
      </c>
      <c r="H78">
        <v>47.4961407459244</v>
      </c>
      <c r="AM78">
        <f t="shared" si="8"/>
        <v>159.22927820653251</v>
      </c>
      <c r="BG78">
        <f t="shared" si="9"/>
        <v>4.8084519636364282</v>
      </c>
    </row>
    <row r="79" spans="1:59">
      <c r="A79">
        <v>23100</v>
      </c>
      <c r="B79" s="7">
        <v>790</v>
      </c>
      <c r="C79">
        <v>-5.6069141689094604</v>
      </c>
      <c r="D79">
        <f t="shared" si="6"/>
        <v>-11.213828337818921</v>
      </c>
      <c r="E79">
        <v>89.021133566741995</v>
      </c>
      <c r="F79">
        <f t="shared" si="10"/>
        <v>0.14481205841410372</v>
      </c>
      <c r="G79">
        <f t="shared" si="7"/>
        <v>801.19020210067799</v>
      </c>
      <c r="H79">
        <v>47.901170281614903</v>
      </c>
      <c r="AM79">
        <f t="shared" si="8"/>
        <v>158.93437358325303</v>
      </c>
      <c r="BG79">
        <f t="shared" si="9"/>
        <v>4.7995206033091717</v>
      </c>
    </row>
    <row r="80" spans="1:59">
      <c r="A80">
        <v>23400</v>
      </c>
      <c r="B80" s="7">
        <v>788</v>
      </c>
      <c r="C80">
        <v>-5.5049687984629303</v>
      </c>
      <c r="D80">
        <f t="shared" si="6"/>
        <v>-11.009937596925861</v>
      </c>
      <c r="E80">
        <v>88.776270310949201</v>
      </c>
      <c r="F80">
        <f t="shared" si="10"/>
        <v>0.24486325579279367</v>
      </c>
      <c r="G80">
        <f t="shared" si="7"/>
        <v>798.98643279854286</v>
      </c>
      <c r="H80">
        <v>48.332463963431003</v>
      </c>
      <c r="AM80">
        <f t="shared" si="8"/>
        <v>158.43599728898536</v>
      </c>
      <c r="BG80">
        <f t="shared" si="9"/>
        <v>4.7844277993585589</v>
      </c>
    </row>
    <row r="81" spans="1:59">
      <c r="A81">
        <v>23700</v>
      </c>
      <c r="B81" s="7">
        <v>784</v>
      </c>
      <c r="C81">
        <v>-5.9996840751063196</v>
      </c>
      <c r="D81">
        <f t="shared" si="6"/>
        <v>-11.999368150212639</v>
      </c>
      <c r="E81">
        <v>88.441795120132397</v>
      </c>
      <c r="F81">
        <f t="shared" si="10"/>
        <v>0.33447519081680355</v>
      </c>
      <c r="G81">
        <f t="shared" si="7"/>
        <v>795.97615608119156</v>
      </c>
      <c r="H81">
        <v>48.780626684379598</v>
      </c>
      <c r="AM81">
        <f t="shared" si="8"/>
        <v>157.75579827656838</v>
      </c>
      <c r="BG81">
        <f t="shared" si="9"/>
        <v>4.7638303426500963</v>
      </c>
    </row>
    <row r="82" spans="1:59">
      <c r="A82">
        <v>24000</v>
      </c>
      <c r="B82" s="7">
        <v>789</v>
      </c>
      <c r="C82">
        <v>-2.4289276501892898</v>
      </c>
      <c r="D82">
        <f t="shared" si="6"/>
        <v>-4.8578553003785796</v>
      </c>
      <c r="E82">
        <v>88.203828958442401</v>
      </c>
      <c r="F82">
        <f t="shared" si="10"/>
        <v>0.23796616168999662</v>
      </c>
      <c r="G82">
        <f t="shared" si="7"/>
        <v>793.83446062598159</v>
      </c>
      <c r="H82">
        <v>49.097911033840099</v>
      </c>
      <c r="AM82">
        <f t="shared" si="8"/>
        <v>157.27226136500568</v>
      </c>
      <c r="BG82">
        <f t="shared" si="9"/>
        <v>4.7491892787034669</v>
      </c>
    </row>
    <row r="83" spans="1:59">
      <c r="A83">
        <v>24300</v>
      </c>
      <c r="B83" s="7">
        <v>792</v>
      </c>
      <c r="C83">
        <v>-0.82246672949164301</v>
      </c>
      <c r="D83">
        <f t="shared" si="6"/>
        <v>-1.644933458983286</v>
      </c>
      <c r="E83">
        <v>88.180181421664997</v>
      </c>
      <c r="F83">
        <f t="shared" si="10"/>
        <v>2.3647536777403388E-2</v>
      </c>
      <c r="G83">
        <f t="shared" si="7"/>
        <v>793.62163279498498</v>
      </c>
      <c r="H83">
        <v>49.2196833526937</v>
      </c>
      <c r="AM83">
        <f t="shared" si="8"/>
        <v>157.22422868905502</v>
      </c>
      <c r="BG83">
        <f t="shared" si="9"/>
        <v>4.7477349453758446</v>
      </c>
    </row>
    <row r="84" spans="1:59">
      <c r="A84">
        <v>24600</v>
      </c>
      <c r="B84" s="7">
        <v>789</v>
      </c>
      <c r="C84">
        <v>-2.1644789093551302</v>
      </c>
      <c r="D84">
        <f t="shared" si="6"/>
        <v>-4.3289578187102604</v>
      </c>
      <c r="E84">
        <v>88.145100752546497</v>
      </c>
      <c r="F84">
        <f t="shared" si="10"/>
        <v>3.5080669118499941E-2</v>
      </c>
      <c r="G84">
        <f t="shared" si="7"/>
        <v>793.30590677291843</v>
      </c>
      <c r="H84">
        <v>49.339536940436602</v>
      </c>
      <c r="AM84">
        <f t="shared" si="8"/>
        <v>157.15297915683877</v>
      </c>
      <c r="BG84">
        <f t="shared" si="9"/>
        <v>4.7455776697525165</v>
      </c>
    </row>
    <row r="85" spans="1:59">
      <c r="A85">
        <v>24900</v>
      </c>
      <c r="B85" s="7">
        <v>791</v>
      </c>
      <c r="C85">
        <v>-0.92249974729167505</v>
      </c>
      <c r="D85">
        <f t="shared" si="6"/>
        <v>-1.8449994945833501</v>
      </c>
      <c r="E85">
        <v>88.091310447524407</v>
      </c>
      <c r="F85">
        <f t="shared" si="10"/>
        <v>5.3790305022090479E-2</v>
      </c>
      <c r="G85">
        <f t="shared" si="7"/>
        <v>792.82179402771965</v>
      </c>
      <c r="H85">
        <v>49.455971893829897</v>
      </c>
      <c r="AM85">
        <f t="shared" si="8"/>
        <v>157.04374396455208</v>
      </c>
      <c r="BG85">
        <f t="shared" si="9"/>
        <v>4.7422703147409475</v>
      </c>
    </row>
    <row r="86" spans="1:59">
      <c r="A86">
        <v>25200</v>
      </c>
      <c r="B86" s="7">
        <v>780</v>
      </c>
      <c r="C86">
        <v>-5.30986282875888</v>
      </c>
      <c r="D86">
        <f t="shared" si="6"/>
        <v>-10.61972565751776</v>
      </c>
      <c r="E86">
        <v>87.844129445427996</v>
      </c>
      <c r="F86">
        <f t="shared" si="10"/>
        <v>0.24718100209641136</v>
      </c>
      <c r="G86">
        <f t="shared" si="7"/>
        <v>790.59716500885202</v>
      </c>
      <c r="H86">
        <v>49.710449209967997</v>
      </c>
      <c r="AM86">
        <f t="shared" si="8"/>
        <v>156.54199627228664</v>
      </c>
      <c r="BG86">
        <f t="shared" si="9"/>
        <v>4.7270793489914391</v>
      </c>
    </row>
    <row r="87" spans="1:59">
      <c r="A87">
        <v>25500</v>
      </c>
      <c r="B87" s="7">
        <v>780</v>
      </c>
      <c r="C87">
        <v>-3.4744990393273101</v>
      </c>
      <c r="D87">
        <f t="shared" si="6"/>
        <v>-6.9489980786546202</v>
      </c>
      <c r="E87">
        <v>87.436253757765499</v>
      </c>
      <c r="F87">
        <f t="shared" si="10"/>
        <v>0.40787568766249649</v>
      </c>
      <c r="G87">
        <f t="shared" si="7"/>
        <v>786.92628381988948</v>
      </c>
      <c r="H87">
        <v>50.046389729450198</v>
      </c>
      <c r="AM87">
        <f t="shared" si="8"/>
        <v>155.71483907140015</v>
      </c>
      <c r="BG87">
        <f t="shared" si="9"/>
        <v>4.7020385427542575</v>
      </c>
    </row>
    <row r="88" spans="1:59">
      <c r="A88">
        <v>25800</v>
      </c>
      <c r="B88" s="7">
        <v>788</v>
      </c>
      <c r="C88">
        <v>1.0785779743944399</v>
      </c>
      <c r="D88">
        <f t="shared" si="6"/>
        <v>2.1571559487888798</v>
      </c>
      <c r="E88">
        <v>87.313323789950402</v>
      </c>
      <c r="F88">
        <f t="shared" si="10"/>
        <v>0.12292996781509657</v>
      </c>
      <c r="G88">
        <f t="shared" si="7"/>
        <v>785.81991410955357</v>
      </c>
      <c r="H88">
        <v>50.126478591636101</v>
      </c>
      <c r="AC88" t="s">
        <v>242</v>
      </c>
      <c r="AF88" t="s">
        <v>241</v>
      </c>
      <c r="AM88">
        <f t="shared" si="8"/>
        <v>155.46573235315589</v>
      </c>
      <c r="BG88">
        <f t="shared" si="9"/>
        <v>4.6944978121325756</v>
      </c>
    </row>
    <row r="89" spans="1:59">
      <c r="A89">
        <v>26100</v>
      </c>
      <c r="B89" s="7">
        <v>787</v>
      </c>
      <c r="C89">
        <v>0.34216388605758402</v>
      </c>
      <c r="D89">
        <f t="shared" si="6"/>
        <v>0.68432777211516804</v>
      </c>
      <c r="E89">
        <v>87.365894184561498</v>
      </c>
      <c r="F89">
        <f t="shared" si="10"/>
        <v>5.2570394611095139E-2</v>
      </c>
      <c r="G89">
        <f t="shared" si="7"/>
        <v>786.29304766105349</v>
      </c>
      <c r="H89">
        <v>50.073335079273498</v>
      </c>
      <c r="AC89">
        <v>7.23</v>
      </c>
      <c r="AF89" s="2">
        <v>49000</v>
      </c>
      <c r="AM89">
        <f t="shared" si="8"/>
        <v>155.57225079579834</v>
      </c>
      <c r="BG89">
        <f t="shared" si="9"/>
        <v>4.6977222091717898</v>
      </c>
    </row>
    <row r="90" spans="1:59">
      <c r="A90">
        <v>26400</v>
      </c>
      <c r="B90" s="7">
        <v>786</v>
      </c>
      <c r="C90">
        <v>-0.14696165193055</v>
      </c>
      <c r="D90">
        <f t="shared" si="6"/>
        <v>-0.29392330386109999</v>
      </c>
      <c r="E90">
        <v>87.363477716461105</v>
      </c>
      <c r="F90">
        <f t="shared" si="10"/>
        <v>2.4164681003924215E-3</v>
      </c>
      <c r="G90">
        <f t="shared" si="7"/>
        <v>786.27129944814999</v>
      </c>
      <c r="H90">
        <v>50.0671463749824</v>
      </c>
      <c r="AM90">
        <f t="shared" si="8"/>
        <v>155.56735417949255</v>
      </c>
      <c r="BG90">
        <f t="shared" si="9"/>
        <v>4.6975739837033412</v>
      </c>
    </row>
    <row r="91" spans="1:59">
      <c r="A91">
        <v>26700</v>
      </c>
      <c r="B91" s="7">
        <v>787</v>
      </c>
      <c r="C91">
        <v>0.34870144410279202</v>
      </c>
      <c r="D91">
        <f t="shared" si="6"/>
        <v>0.69740288820558405</v>
      </c>
      <c r="E91">
        <v>87.364433107596</v>
      </c>
      <c r="F91">
        <f t="shared" si="10"/>
        <v>9.5539113489451211E-4</v>
      </c>
      <c r="G91">
        <f t="shared" si="7"/>
        <v>786.27989796836403</v>
      </c>
      <c r="H91">
        <v>50.0578956629492</v>
      </c>
      <c r="AM91">
        <f t="shared" si="8"/>
        <v>155.56929013467609</v>
      </c>
      <c r="BG91">
        <f t="shared" si="9"/>
        <v>4.6976325869892266</v>
      </c>
    </row>
    <row r="92" spans="1:59">
      <c r="A92">
        <v>27000</v>
      </c>
      <c r="B92" s="7">
        <v>796</v>
      </c>
      <c r="C92">
        <v>3.8664086514211902</v>
      </c>
      <c r="D92">
        <f t="shared" si="6"/>
        <v>7.7328173028423803</v>
      </c>
      <c r="E92">
        <v>87.582671554551695</v>
      </c>
      <c r="F92">
        <f t="shared" si="10"/>
        <v>0.21823844695569505</v>
      </c>
      <c r="G92">
        <f t="shared" si="7"/>
        <v>788.24404399096522</v>
      </c>
      <c r="H92">
        <v>49.883965657596796</v>
      </c>
      <c r="AM92">
        <f t="shared" si="8"/>
        <v>156.01165713339003</v>
      </c>
      <c r="BG92">
        <f t="shared" si="9"/>
        <v>4.7110238863916054</v>
      </c>
    </row>
    <row r="93" spans="1:59">
      <c r="A93">
        <v>27300</v>
      </c>
      <c r="B93" s="7">
        <v>797</v>
      </c>
      <c r="C93">
        <v>2.7447223103512099</v>
      </c>
      <c r="D93">
        <f t="shared" si="6"/>
        <v>5.4894446207024199</v>
      </c>
      <c r="E93">
        <v>87.943053925668096</v>
      </c>
      <c r="F93">
        <f t="shared" si="10"/>
        <v>0.36038237111640115</v>
      </c>
      <c r="G93">
        <f t="shared" si="7"/>
        <v>791.48748533101286</v>
      </c>
      <c r="H93">
        <v>49.630050310247903</v>
      </c>
      <c r="AM93">
        <f t="shared" si="8"/>
        <v>156.74275817310479</v>
      </c>
      <c r="BG93">
        <f t="shared" si="9"/>
        <v>4.7331575115459241</v>
      </c>
    </row>
    <row r="94" spans="1:59">
      <c r="A94">
        <v>27600</v>
      </c>
      <c r="B94" s="7">
        <v>789</v>
      </c>
      <c r="C94">
        <v>-1.7167661161397501</v>
      </c>
      <c r="D94">
        <f t="shared" si="6"/>
        <v>-3.4335322322795001</v>
      </c>
      <c r="E94">
        <v>88.045637145274497</v>
      </c>
      <c r="F94">
        <f t="shared" si="10"/>
        <v>0.1025832196064016</v>
      </c>
      <c r="G94">
        <f t="shared" si="7"/>
        <v>792.41073430747042</v>
      </c>
      <c r="H94">
        <v>49.602736591125797</v>
      </c>
      <c r="AM94">
        <f t="shared" si="8"/>
        <v>156.95100574109682</v>
      </c>
      <c r="BG94">
        <f t="shared" si="9"/>
        <v>4.7394624836130497</v>
      </c>
    </row>
    <row r="95" spans="1:59">
      <c r="A95">
        <v>27900</v>
      </c>
      <c r="B95" s="7">
        <v>791</v>
      </c>
      <c r="C95">
        <v>-0.49334907738047001</v>
      </c>
      <c r="D95">
        <f t="shared" si="6"/>
        <v>-0.98669815476094003</v>
      </c>
      <c r="E95">
        <v>87.995950298134403</v>
      </c>
      <c r="F95">
        <f t="shared" si="10"/>
        <v>4.9686847140094414E-2</v>
      </c>
      <c r="G95">
        <f t="shared" si="7"/>
        <v>791.96355268320963</v>
      </c>
      <c r="H95">
        <v>49.685167677327101</v>
      </c>
      <c r="AM95">
        <f t="shared" si="8"/>
        <v>156.85013199585097</v>
      </c>
      <c r="BG95">
        <f t="shared" si="9"/>
        <v>4.736408374281047</v>
      </c>
    </row>
    <row r="96" spans="1:59">
      <c r="A96">
        <v>28200</v>
      </c>
      <c r="B96" s="7">
        <v>792</v>
      </c>
      <c r="C96">
        <v>-8.4892700359901596E-2</v>
      </c>
      <c r="D96">
        <f t="shared" si="6"/>
        <v>-0.16978540071980319</v>
      </c>
      <c r="E96">
        <v>88.016296243794699</v>
      </c>
      <c r="F96">
        <f t="shared" si="10"/>
        <v>2.0345945660295683E-2</v>
      </c>
      <c r="G96">
        <f t="shared" si="7"/>
        <v>792.14666619415232</v>
      </c>
      <c r="H96">
        <v>49.706474610865101</v>
      </c>
      <c r="AM96">
        <f t="shared" si="8"/>
        <v>156.89143638751705</v>
      </c>
      <c r="BG96">
        <f t="shared" si="9"/>
        <v>4.7376589237798239</v>
      </c>
    </row>
    <row r="97" spans="1:59">
      <c r="A97">
        <v>28500</v>
      </c>
      <c r="B97" s="7">
        <v>787</v>
      </c>
      <c r="C97">
        <v>-2.2311981373472198</v>
      </c>
      <c r="D97">
        <f t="shared" si="6"/>
        <v>-4.4623962746944397</v>
      </c>
      <c r="E97">
        <v>87.937728084664798</v>
      </c>
      <c r="F97">
        <f t="shared" si="10"/>
        <v>7.8568159129901005E-2</v>
      </c>
      <c r="G97">
        <f t="shared" si="7"/>
        <v>791.43955276198312</v>
      </c>
      <c r="H97">
        <v>49.802544254874398</v>
      </c>
      <c r="AM97">
        <f t="shared" si="8"/>
        <v>156.73194820801231</v>
      </c>
      <c r="BG97">
        <f t="shared" si="9"/>
        <v>4.7328302304062273</v>
      </c>
    </row>
    <row r="98" spans="1:59">
      <c r="A98">
        <v>28800</v>
      </c>
      <c r="B98" s="7">
        <v>787</v>
      </c>
      <c r="C98">
        <v>-1.5039234386632301</v>
      </c>
      <c r="D98">
        <f t="shared" ref="D98:D129" si="11">$K$3*C98</f>
        <v>-3.0078468773264602</v>
      </c>
      <c r="E98">
        <v>87.776102010864903</v>
      </c>
      <c r="F98">
        <f t="shared" si="10"/>
        <v>0.16162607379989424</v>
      </c>
      <c r="G98">
        <f t="shared" si="7"/>
        <v>789.98491809778409</v>
      </c>
      <c r="H98">
        <v>49.945601669699002</v>
      </c>
      <c r="AM98">
        <f t="shared" si="8"/>
        <v>156.40397147460908</v>
      </c>
      <c r="BG98">
        <f t="shared" si="9"/>
        <v>4.7229006796816932</v>
      </c>
    </row>
    <row r="99" spans="1:59">
      <c r="A99">
        <v>29100</v>
      </c>
      <c r="B99" s="7">
        <v>788</v>
      </c>
      <c r="C99">
        <v>-0.56612300696315598</v>
      </c>
      <c r="D99">
        <f t="shared" si="11"/>
        <v>-1.132246013926312</v>
      </c>
      <c r="E99">
        <v>87.6788159143521</v>
      </c>
      <c r="F99">
        <f t="shared" si="10"/>
        <v>9.728609651280351E-2</v>
      </c>
      <c r="G99">
        <f t="shared" si="7"/>
        <v>789.10934322916887</v>
      </c>
      <c r="H99">
        <v>50.0233649068483</v>
      </c>
      <c r="AM99">
        <f t="shared" si="8"/>
        <v>156.20662911851514</v>
      </c>
      <c r="BG99">
        <f t="shared" si="9"/>
        <v>4.7169263228248752</v>
      </c>
    </row>
    <row r="100" spans="1:59">
      <c r="A100">
        <v>29400</v>
      </c>
      <c r="B100" s="7">
        <v>789</v>
      </c>
      <c r="C100">
        <v>6.2733384206889106E-2</v>
      </c>
      <c r="D100">
        <f t="shared" si="11"/>
        <v>0.12546676841377821</v>
      </c>
      <c r="E100">
        <v>87.6501832814469</v>
      </c>
      <c r="F100">
        <f t="shared" si="10"/>
        <v>2.8632632905200239E-2</v>
      </c>
      <c r="G100">
        <f t="shared" si="7"/>
        <v>788.85164953302206</v>
      </c>
      <c r="H100">
        <v>50.041133377494802</v>
      </c>
      <c r="AA100" s="11" t="s">
        <v>256</v>
      </c>
      <c r="AM100">
        <f t="shared" si="8"/>
        <v>156.1485590995845</v>
      </c>
      <c r="BG100">
        <f t="shared" si="9"/>
        <v>4.7151683377926208</v>
      </c>
    </row>
    <row r="101" spans="1:59">
      <c r="A101">
        <v>29700</v>
      </c>
      <c r="B101" s="7">
        <v>789</v>
      </c>
      <c r="C101">
        <v>6.26363265999407E-2</v>
      </c>
      <c r="D101">
        <f t="shared" si="11"/>
        <v>0.1252726531998814</v>
      </c>
      <c r="E101">
        <v>87.650209061995895</v>
      </c>
      <c r="F101">
        <f t="shared" si="10"/>
        <v>2.5780548995157915E-5</v>
      </c>
      <c r="G101">
        <f t="shared" si="7"/>
        <v>788.851881557963</v>
      </c>
      <c r="H101">
        <v>50.0362583266295</v>
      </c>
      <c r="Z101" s="49" t="s">
        <v>257</v>
      </c>
      <c r="AM101">
        <f t="shared" si="8"/>
        <v>156.1486113831177</v>
      </c>
      <c r="BG101">
        <f t="shared" si="9"/>
        <v>4.7151699205939153</v>
      </c>
    </row>
    <row r="102" spans="1:59">
      <c r="A102">
        <v>30000</v>
      </c>
      <c r="B102" s="7">
        <v>788</v>
      </c>
      <c r="C102">
        <v>-0.34222565397291499</v>
      </c>
      <c r="D102">
        <f t="shared" si="11"/>
        <v>-0.68445130794582998</v>
      </c>
      <c r="E102">
        <v>87.629072953749002</v>
      </c>
      <c r="F102">
        <f t="shared" si="10"/>
        <v>2.1136108246892604E-2</v>
      </c>
      <c r="G102">
        <f t="shared" si="7"/>
        <v>788.66165658374098</v>
      </c>
      <c r="H102">
        <v>50.048274493778003</v>
      </c>
      <c r="AM102">
        <f t="shared" si="8"/>
        <v>156.10574818508655</v>
      </c>
      <c r="AT102" s="12"/>
      <c r="AU102" s="12"/>
      <c r="AV102" s="12"/>
      <c r="BG102">
        <f t="shared" si="9"/>
        <v>4.7138723088821974</v>
      </c>
    </row>
    <row r="103" spans="1:59">
      <c r="A103">
        <v>30300</v>
      </c>
      <c r="B103" s="7">
        <v>787</v>
      </c>
      <c r="C103">
        <v>-0.58754113574449396</v>
      </c>
      <c r="D103">
        <f t="shared" si="11"/>
        <v>-1.1750822714889879</v>
      </c>
      <c r="E103">
        <v>87.572480370344906</v>
      </c>
      <c r="F103">
        <f t="shared" si="10"/>
        <v>5.6592583404096786E-2</v>
      </c>
      <c r="G103">
        <f t="shared" si="7"/>
        <v>788.15232333310416</v>
      </c>
      <c r="H103">
        <v>50.085103474509403</v>
      </c>
      <c r="AL103" s="11"/>
      <c r="AM103">
        <f t="shared" si="8"/>
        <v>155.99099351133765</v>
      </c>
      <c r="BG103">
        <f t="shared" si="9"/>
        <v>4.7103983406171901</v>
      </c>
    </row>
    <row r="104" spans="1:59">
      <c r="A104">
        <v>30600</v>
      </c>
      <c r="B104" s="7">
        <v>788</v>
      </c>
      <c r="C104">
        <v>8.4648400412372204E-2</v>
      </c>
      <c r="D104">
        <f t="shared" si="11"/>
        <v>0.16929680082474441</v>
      </c>
      <c r="E104">
        <v>87.534210444195907</v>
      </c>
      <c r="F104">
        <f t="shared" si="10"/>
        <v>3.8269926148998934E-2</v>
      </c>
      <c r="G104">
        <f t="shared" si="7"/>
        <v>787.80789399776313</v>
      </c>
      <c r="H104">
        <v>50.102733823793997</v>
      </c>
      <c r="AM104">
        <f t="shared" si="8"/>
        <v>155.91340291936737</v>
      </c>
      <c r="BG104">
        <f t="shared" si="9"/>
        <v>4.7080494717833545</v>
      </c>
    </row>
    <row r="105" spans="1:59">
      <c r="A105">
        <v>30900</v>
      </c>
      <c r="B105" s="7">
        <v>786</v>
      </c>
      <c r="C105">
        <v>-0.692257179221483</v>
      </c>
      <c r="D105">
        <f t="shared" si="11"/>
        <v>-1.384514358442966</v>
      </c>
      <c r="E105">
        <v>87.484649905045501</v>
      </c>
      <c r="F105">
        <f t="shared" si="10"/>
        <v>4.9560539150405702E-2</v>
      </c>
      <c r="G105">
        <f t="shared" si="7"/>
        <v>787.36184914540945</v>
      </c>
      <c r="H105">
        <v>50.128552024924304</v>
      </c>
      <c r="AM105">
        <f t="shared" si="8"/>
        <v>155.81293383619536</v>
      </c>
      <c r="BG105">
        <f t="shared" si="9"/>
        <v>4.7050080489569623</v>
      </c>
    </row>
    <row r="106" spans="1:59">
      <c r="A106">
        <v>31200</v>
      </c>
      <c r="B106" s="7">
        <v>787</v>
      </c>
      <c r="C106">
        <v>4.4344618407795799E-2</v>
      </c>
      <c r="D106">
        <f t="shared" si="11"/>
        <v>8.8689236815591599E-2</v>
      </c>
      <c r="E106">
        <v>87.432062988590502</v>
      </c>
      <c r="F106">
        <f t="shared" si="10"/>
        <v>5.25869164549988E-2</v>
      </c>
      <c r="G106">
        <f t="shared" si="7"/>
        <v>786.88856689731449</v>
      </c>
      <c r="H106">
        <v>50.151635419224696</v>
      </c>
      <c r="AM106">
        <f t="shared" si="8"/>
        <v>155.70634539269804</v>
      </c>
      <c r="BG106">
        <f t="shared" si="9"/>
        <v>4.7017814256091368</v>
      </c>
    </row>
    <row r="107" spans="1:59">
      <c r="A107">
        <v>31500</v>
      </c>
      <c r="B107" s="7">
        <v>789</v>
      </c>
      <c r="C107">
        <v>0.91804582445296201</v>
      </c>
      <c r="D107">
        <f t="shared" si="11"/>
        <v>1.836091648905924</v>
      </c>
      <c r="E107">
        <v>87.460123312262198</v>
      </c>
      <c r="F107">
        <f t="shared" si="10"/>
        <v>2.8060323671695642E-2</v>
      </c>
      <c r="G107">
        <f t="shared" si="7"/>
        <v>787.14110981035981</v>
      </c>
      <c r="H107">
        <v>50.111738173491197</v>
      </c>
      <c r="AM107">
        <f t="shared" si="8"/>
        <v>155.76321886207495</v>
      </c>
      <c r="BG107">
        <f t="shared" si="9"/>
        <v>4.703503081615672</v>
      </c>
    </row>
    <row r="108" spans="1:59">
      <c r="A108">
        <v>31800</v>
      </c>
      <c r="B108" s="7">
        <v>786</v>
      </c>
      <c r="C108">
        <v>-0.57006249972003997</v>
      </c>
      <c r="D108">
        <f t="shared" si="11"/>
        <v>-1.1401249994400799</v>
      </c>
      <c r="E108">
        <v>87.457501698622707</v>
      </c>
      <c r="F108">
        <f t="shared" si="10"/>
        <v>2.6216136394907608E-3</v>
      </c>
      <c r="G108">
        <f t="shared" si="7"/>
        <v>787.11751528760442</v>
      </c>
      <c r="H108">
        <v>50.102445239608201</v>
      </c>
      <c r="AM108">
        <f t="shared" si="8"/>
        <v>155.75790510527261</v>
      </c>
      <c r="BG108">
        <f t="shared" si="9"/>
        <v>4.7033422246466587</v>
      </c>
    </row>
    <row r="109" spans="1:59">
      <c r="A109">
        <v>32100</v>
      </c>
      <c r="B109" s="7">
        <v>784</v>
      </c>
      <c r="C109">
        <v>-1.1000144389947999</v>
      </c>
      <c r="D109">
        <f t="shared" si="11"/>
        <v>-2.2000288779895998</v>
      </c>
      <c r="E109">
        <v>87.353049640407406</v>
      </c>
      <c r="F109">
        <f t="shared" si="10"/>
        <v>0.10445205821530124</v>
      </c>
      <c r="G109">
        <f t="shared" si="7"/>
        <v>786.17744676366669</v>
      </c>
      <c r="H109">
        <v>50.168853390820402</v>
      </c>
      <c r="AM109">
        <f t="shared" si="8"/>
        <v>155.54622361266888</v>
      </c>
      <c r="BG109">
        <f t="shared" si="9"/>
        <v>4.696934341482164</v>
      </c>
    </row>
    <row r="110" spans="1:59">
      <c r="A110">
        <v>32400</v>
      </c>
      <c r="B110" s="7">
        <v>794</v>
      </c>
      <c r="C110">
        <v>3.4297087978190999</v>
      </c>
      <c r="D110">
        <f t="shared" si="11"/>
        <v>6.8594175956381997</v>
      </c>
      <c r="E110">
        <v>87.457498347871606</v>
      </c>
      <c r="F110">
        <f t="shared" si="10"/>
        <v>0.10444870746420065</v>
      </c>
      <c r="G110">
        <f t="shared" si="7"/>
        <v>787.11748513084444</v>
      </c>
      <c r="H110">
        <v>50.065352982644598</v>
      </c>
      <c r="AM110">
        <f t="shared" si="8"/>
        <v>155.75789831365054</v>
      </c>
      <c r="BG110">
        <f t="shared" si="9"/>
        <v>4.703342019052128</v>
      </c>
    </row>
    <row r="111" spans="1:59">
      <c r="A111">
        <v>32700</v>
      </c>
      <c r="B111" s="7">
        <v>792</v>
      </c>
      <c r="C111">
        <v>1.36944397407827</v>
      </c>
      <c r="D111">
        <f t="shared" si="11"/>
        <v>2.73888794815654</v>
      </c>
      <c r="E111">
        <v>87.693146263193896</v>
      </c>
      <c r="F111">
        <f t="shared" si="10"/>
        <v>0.23564791532228924</v>
      </c>
      <c r="G111">
        <f t="shared" si="7"/>
        <v>789.23831636874502</v>
      </c>
      <c r="H111">
        <v>49.884607439929901</v>
      </c>
      <c r="AM111">
        <f t="shared" si="8"/>
        <v>156.23569438768311</v>
      </c>
      <c r="BG111">
        <f t="shared" si="9"/>
        <v>4.7178062366952762</v>
      </c>
    </row>
    <row r="112" spans="1:59">
      <c r="A112">
        <v>33000</v>
      </c>
      <c r="B112" s="7">
        <v>794</v>
      </c>
      <c r="C112">
        <v>1.5912677782928599</v>
      </c>
      <c r="D112">
        <f t="shared" si="11"/>
        <v>3.1825355565857198</v>
      </c>
      <c r="E112">
        <v>87.8660450981683</v>
      </c>
      <c r="F112">
        <f t="shared" si="10"/>
        <v>0.17289883497440428</v>
      </c>
      <c r="G112">
        <f t="shared" si="7"/>
        <v>790.79440588351474</v>
      </c>
      <c r="H112">
        <v>49.768892573814298</v>
      </c>
      <c r="Z112" t="s">
        <v>259</v>
      </c>
      <c r="AA112" t="s">
        <v>258</v>
      </c>
      <c r="AM112">
        <f t="shared" si="8"/>
        <v>156.58646797267261</v>
      </c>
      <c r="BG112">
        <f t="shared" si="9"/>
        <v>4.7284257365072246</v>
      </c>
    </row>
    <row r="113" spans="1:59">
      <c r="A113">
        <v>33300</v>
      </c>
      <c r="B113" s="7">
        <v>795</v>
      </c>
      <c r="C113">
        <v>1.26249569882142</v>
      </c>
      <c r="D113">
        <f t="shared" si="11"/>
        <v>2.52499139764284</v>
      </c>
      <c r="E113">
        <v>88.050207494758993</v>
      </c>
      <c r="F113">
        <f t="shared" si="10"/>
        <v>0.18416239659069333</v>
      </c>
      <c r="G113">
        <f t="shared" si="7"/>
        <v>792.45186745283092</v>
      </c>
      <c r="H113">
        <v>49.658888480815598</v>
      </c>
      <c r="Z113">
        <v>5</v>
      </c>
      <c r="AA113" s="31">
        <v>180000</v>
      </c>
      <c r="AM113">
        <f t="shared" si="8"/>
        <v>156.96028514457734</v>
      </c>
      <c r="BG113">
        <f t="shared" si="9"/>
        <v>4.7397434340946418</v>
      </c>
    </row>
    <row r="114" spans="1:59">
      <c r="A114">
        <v>33600</v>
      </c>
      <c r="B114" s="7">
        <v>794</v>
      </c>
      <c r="C114">
        <v>0.19101490450092701</v>
      </c>
      <c r="D114">
        <f t="shared" si="11"/>
        <v>0.38202980900185401</v>
      </c>
      <c r="E114">
        <v>88.177202595583793</v>
      </c>
      <c r="F114">
        <f t="shared" si="10"/>
        <v>0.12699510082480003</v>
      </c>
      <c r="G114">
        <f t="shared" si="7"/>
        <v>793.59482336025417</v>
      </c>
      <c r="H114">
        <v>49.605431518429697</v>
      </c>
      <c r="Z114">
        <v>10</v>
      </c>
      <c r="AA114" s="31">
        <v>130000</v>
      </c>
      <c r="AM114">
        <f t="shared" si="8"/>
        <v>157.2181783547631</v>
      </c>
      <c r="BG114">
        <f t="shared" si="9"/>
        <v>4.7475517540384775</v>
      </c>
    </row>
    <row r="115" spans="1:59">
      <c r="A115">
        <v>33900</v>
      </c>
      <c r="B115" s="7">
        <v>791</v>
      </c>
      <c r="C115">
        <v>-1.31250893327438</v>
      </c>
      <c r="D115">
        <f t="shared" si="11"/>
        <v>-2.62501786654876</v>
      </c>
      <c r="E115">
        <v>88.177993875907504</v>
      </c>
      <c r="F115">
        <f t="shared" si="10"/>
        <v>7.9128032371045265E-4</v>
      </c>
      <c r="G115">
        <f t="shared" si="7"/>
        <v>793.60194488316756</v>
      </c>
      <c r="H115">
        <v>49.653274466812697</v>
      </c>
      <c r="Z115">
        <v>20</v>
      </c>
      <c r="AA115" s="31">
        <v>80000</v>
      </c>
      <c r="AM115">
        <f t="shared" si="8"/>
        <v>157.2197855299614</v>
      </c>
      <c r="BG115">
        <f t="shared" si="9"/>
        <v>4.7476004158925127</v>
      </c>
    </row>
    <row r="116" spans="1:59">
      <c r="A116">
        <v>34200</v>
      </c>
      <c r="B116" s="7">
        <v>794</v>
      </c>
      <c r="C116">
        <v>0.190128035504079</v>
      </c>
      <c r="D116">
        <f t="shared" si="11"/>
        <v>0.380256071008158</v>
      </c>
      <c r="E116">
        <v>88.177382681896304</v>
      </c>
      <c r="F116">
        <f t="shared" si="10"/>
        <v>6.1119401119924532E-4</v>
      </c>
      <c r="G116">
        <f t="shared" si="7"/>
        <v>793.59644413706678</v>
      </c>
      <c r="H116">
        <v>49.692639002412797</v>
      </c>
      <c r="Z116">
        <v>50</v>
      </c>
      <c r="AA116" s="31">
        <v>24000</v>
      </c>
      <c r="AG116" t="s">
        <v>266</v>
      </c>
      <c r="AM116">
        <f t="shared" si="8"/>
        <v>157.21854412905529</v>
      </c>
      <c r="BG116">
        <f t="shared" si="9"/>
        <v>4.7475628289068048</v>
      </c>
    </row>
    <row r="117" spans="1:59">
      <c r="A117">
        <v>34500</v>
      </c>
      <c r="B117" s="7">
        <v>793</v>
      </c>
      <c r="C117">
        <v>-0.45854114046501698</v>
      </c>
      <c r="D117">
        <f t="shared" si="11"/>
        <v>-0.91708228093003397</v>
      </c>
      <c r="E117">
        <v>88.210434617296599</v>
      </c>
      <c r="F117">
        <f t="shared" si="10"/>
        <v>3.3051935400294497E-2</v>
      </c>
      <c r="G117">
        <f t="shared" si="7"/>
        <v>793.89391155566943</v>
      </c>
      <c r="H117">
        <v>49.704900020778297</v>
      </c>
      <c r="Z117">
        <v>80</v>
      </c>
      <c r="AA117" s="31">
        <v>6200</v>
      </c>
      <c r="AG117" t="s">
        <v>265</v>
      </c>
      <c r="AH117" t="s">
        <v>226</v>
      </c>
      <c r="AM117">
        <f t="shared" si="8"/>
        <v>157.28567930762753</v>
      </c>
      <c r="BG117">
        <f t="shared" si="9"/>
        <v>4.7495955488736135</v>
      </c>
    </row>
    <row r="118" spans="1:59">
      <c r="A118">
        <v>34800</v>
      </c>
      <c r="B118" s="7">
        <v>792</v>
      </c>
      <c r="C118">
        <v>-0.85661367130944199</v>
      </c>
      <c r="D118">
        <f t="shared" si="11"/>
        <v>-1.713227342618884</v>
      </c>
      <c r="E118">
        <v>88.187785739031</v>
      </c>
      <c r="F118">
        <f t="shared" si="10"/>
        <v>2.2648878265599137E-2</v>
      </c>
      <c r="G118">
        <f t="shared" si="7"/>
        <v>793.69007165127903</v>
      </c>
      <c r="H118">
        <v>49.757135930384202</v>
      </c>
      <c r="Z118">
        <v>90</v>
      </c>
      <c r="AA118" s="31">
        <v>5000</v>
      </c>
      <c r="AG118">
        <v>7.23</v>
      </c>
      <c r="AH118" s="50">
        <v>23500</v>
      </c>
      <c r="AM118">
        <f t="shared" si="8"/>
        <v>157.23967415715339</v>
      </c>
      <c r="BG118">
        <f t="shared" si="9"/>
        <v>4.7482026022018964</v>
      </c>
    </row>
    <row r="119" spans="1:59">
      <c r="A119">
        <v>35100</v>
      </c>
      <c r="B119" s="7">
        <v>792</v>
      </c>
      <c r="C119">
        <v>-0.67295602622256701</v>
      </c>
      <c r="D119">
        <f t="shared" si="11"/>
        <v>-1.345912052445134</v>
      </c>
      <c r="E119">
        <v>88.146971644450701</v>
      </c>
      <c r="F119">
        <f t="shared" si="10"/>
        <v>4.0814094580298388E-2</v>
      </c>
      <c r="G119">
        <f t="shared" si="7"/>
        <v>793.32274480005628</v>
      </c>
      <c r="H119">
        <v>49.816053558045397</v>
      </c>
      <c r="AM119">
        <f t="shared" si="8"/>
        <v>157.1567787935638</v>
      </c>
      <c r="BG119">
        <f t="shared" si="9"/>
        <v>4.745692713675985</v>
      </c>
    </row>
    <row r="120" spans="1:59">
      <c r="A120">
        <v>35400</v>
      </c>
      <c r="B120" s="7">
        <v>791</v>
      </c>
      <c r="C120">
        <v>-0.92694968152852597</v>
      </c>
      <c r="D120">
        <f t="shared" si="11"/>
        <v>-1.8538993630570519</v>
      </c>
      <c r="E120">
        <v>88.092311590470004</v>
      </c>
      <c r="F120">
        <f t="shared" si="10"/>
        <v>5.4660053980697398E-2</v>
      </c>
      <c r="G120">
        <f t="shared" si="7"/>
        <v>792.83080431423002</v>
      </c>
      <c r="H120">
        <v>49.878939834407397</v>
      </c>
      <c r="AM120">
        <f t="shared" si="8"/>
        <v>157.04577689090266</v>
      </c>
      <c r="BG120">
        <f t="shared" si="9"/>
        <v>4.7423318659637044</v>
      </c>
    </row>
    <row r="121" spans="1:59">
      <c r="A121">
        <v>35700</v>
      </c>
      <c r="B121" s="7">
        <v>788</v>
      </c>
      <c r="C121">
        <v>-1.85391782828166</v>
      </c>
      <c r="D121">
        <f t="shared" si="11"/>
        <v>-3.7078356565633199</v>
      </c>
      <c r="E121">
        <v>87.964988572020005</v>
      </c>
      <c r="F121">
        <f t="shared" si="10"/>
        <v>0.12732301844999938</v>
      </c>
      <c r="G121">
        <f t="shared" si="7"/>
        <v>791.68489714818008</v>
      </c>
      <c r="H121">
        <v>49.989610289174003</v>
      </c>
      <c r="AM121">
        <f t="shared" si="8"/>
        <v>156.78728110844588</v>
      </c>
      <c r="BG121">
        <f t="shared" si="9"/>
        <v>4.7345054874503987</v>
      </c>
    </row>
    <row r="122" spans="1:59">
      <c r="A122">
        <v>36000</v>
      </c>
      <c r="B122" s="7">
        <v>807</v>
      </c>
      <c r="C122">
        <v>6.4786958946228399</v>
      </c>
      <c r="D122">
        <f t="shared" si="11"/>
        <v>12.95739178924568</v>
      </c>
      <c r="E122">
        <v>88.224296475503806</v>
      </c>
      <c r="F122">
        <f t="shared" si="10"/>
        <v>0.25930790348380128</v>
      </c>
      <c r="G122">
        <f t="shared" si="7"/>
        <v>794.01866827953427</v>
      </c>
      <c r="H122">
        <v>49.786034923470702</v>
      </c>
      <c r="Z122" s="51" t="s">
        <v>263</v>
      </c>
      <c r="AA122" s="51" t="s">
        <v>264</v>
      </c>
      <c r="AB122" s="21"/>
      <c r="AM122">
        <f t="shared" si="8"/>
        <v>157.31383745249335</v>
      </c>
      <c r="BG122">
        <f t="shared" si="9"/>
        <v>4.750448127190702</v>
      </c>
    </row>
    <row r="123" spans="1:59">
      <c r="A123">
        <v>36300</v>
      </c>
      <c r="B123" s="7">
        <v>813</v>
      </c>
      <c r="C123">
        <v>6.3399470918941798</v>
      </c>
      <c r="D123">
        <f t="shared" si="11"/>
        <v>12.67989418378836</v>
      </c>
      <c r="E123">
        <v>88.921800234687097</v>
      </c>
      <c r="F123">
        <f t="shared" si="10"/>
        <v>0.69750375918329155</v>
      </c>
      <c r="G123">
        <f t="shared" si="7"/>
        <v>800.29620211218389</v>
      </c>
      <c r="H123">
        <v>49.287598077411999</v>
      </c>
      <c r="Z123" s="21">
        <v>20</v>
      </c>
      <c r="AA123" s="52">
        <v>80000</v>
      </c>
      <c r="AB123" s="21"/>
      <c r="AC123" t="s">
        <v>267</v>
      </c>
      <c r="AM123">
        <f t="shared" si="8"/>
        <v>158.73215569778529</v>
      </c>
      <c r="BG123">
        <f t="shared" si="9"/>
        <v>4.7933965228267308</v>
      </c>
    </row>
    <row r="124" spans="1:59">
      <c r="A124">
        <v>36600</v>
      </c>
      <c r="B124" s="7">
        <v>823</v>
      </c>
      <c r="C124">
        <v>7.5955623543511201</v>
      </c>
      <c r="D124">
        <f t="shared" si="11"/>
        <v>15.19112470870224</v>
      </c>
      <c r="E124">
        <v>89.753806427033396</v>
      </c>
      <c r="F124">
        <f t="shared" si="10"/>
        <v>0.83200619234629869</v>
      </c>
      <c r="G124">
        <f t="shared" si="7"/>
        <v>807.78425784330057</v>
      </c>
      <c r="H124">
        <v>48.741703236006501</v>
      </c>
      <c r="Z124" s="21">
        <v>30</v>
      </c>
      <c r="AA124" s="52">
        <f>AA123+((Z124-Z123)*(AA125-AA123))/(Z125-Z123)</f>
        <v>61333.333333333328</v>
      </c>
      <c r="AB124" s="21"/>
      <c r="AM124">
        <f t="shared" si="8"/>
        <v>160.42769549128346</v>
      </c>
      <c r="BG124">
        <f t="shared" si="9"/>
        <v>4.8447504201693627</v>
      </c>
    </row>
    <row r="125" spans="1:59">
      <c r="A125">
        <v>36900</v>
      </c>
      <c r="B125" s="7">
        <v>757</v>
      </c>
      <c r="C125">
        <v>-22.563564861761598</v>
      </c>
      <c r="D125">
        <f t="shared" si="11"/>
        <v>-45.127129723523197</v>
      </c>
      <c r="E125">
        <v>89.122865911311905</v>
      </c>
      <c r="F125">
        <f t="shared" si="10"/>
        <v>0.63094051572149112</v>
      </c>
      <c r="G125">
        <f t="shared" si="7"/>
        <v>802.10579320180716</v>
      </c>
      <c r="H125">
        <v>49.405653810343402</v>
      </c>
      <c r="Z125" s="21">
        <v>50</v>
      </c>
      <c r="AA125" s="52">
        <v>24000</v>
      </c>
      <c r="AB125" s="21"/>
      <c r="AM125">
        <f t="shared" si="8"/>
        <v>159.14153507966554</v>
      </c>
      <c r="BG125">
        <f t="shared" si="9"/>
        <v>4.8057945738521299</v>
      </c>
    </row>
    <row r="126" spans="1:59">
      <c r="A126">
        <v>37200</v>
      </c>
      <c r="B126" s="7">
        <v>759</v>
      </c>
      <c r="C126">
        <v>-13.6411207954219</v>
      </c>
      <c r="D126">
        <f t="shared" si="11"/>
        <v>-27.2822415908438</v>
      </c>
      <c r="E126">
        <v>87.362161269022295</v>
      </c>
      <c r="F126">
        <f t="shared" si="10"/>
        <v>1.7607046422896104</v>
      </c>
      <c r="G126">
        <f t="shared" si="7"/>
        <v>786.25945142120065</v>
      </c>
      <c r="H126">
        <v>50.783316095123297</v>
      </c>
      <c r="AM126">
        <f t="shared" si="8"/>
        <v>155.56468660723476</v>
      </c>
      <c r="BG126">
        <f t="shared" si="9"/>
        <v>4.6974932336677924</v>
      </c>
    </row>
    <row r="127" spans="1:59">
      <c r="A127">
        <v>37500</v>
      </c>
      <c r="B127" s="7">
        <v>763</v>
      </c>
      <c r="C127">
        <v>-6.4226986571888904</v>
      </c>
      <c r="D127">
        <f t="shared" si="11"/>
        <v>-12.845397314377781</v>
      </c>
      <c r="E127">
        <v>86.202588222161495</v>
      </c>
      <c r="F127">
        <f t="shared" si="10"/>
        <v>1.1595730468607996</v>
      </c>
      <c r="G127">
        <f t="shared" si="7"/>
        <v>775.82329399945343</v>
      </c>
      <c r="H127">
        <v>51.540932024058598</v>
      </c>
      <c r="AM127">
        <f t="shared" si="8"/>
        <v>153.21893220988585</v>
      </c>
      <c r="BG127">
        <f t="shared" si="9"/>
        <v>4.6264965087346042</v>
      </c>
    </row>
    <row r="128" spans="1:59">
      <c r="A128">
        <v>37800</v>
      </c>
      <c r="B128" s="7">
        <v>762</v>
      </c>
      <c r="C128">
        <v>-3.4886144209730001</v>
      </c>
      <c r="D128">
        <f t="shared" si="11"/>
        <v>-6.9772288419460002</v>
      </c>
      <c r="E128">
        <v>85.439532512172093</v>
      </c>
      <c r="F128">
        <f t="shared" si="10"/>
        <v>0.76305570998940198</v>
      </c>
      <c r="G128">
        <f t="shared" si="7"/>
        <v>768.95579260954878</v>
      </c>
      <c r="H128">
        <v>51.917229651683499</v>
      </c>
      <c r="AM128">
        <f t="shared" si="8"/>
        <v>151.67960165151598</v>
      </c>
      <c r="BG128">
        <f t="shared" si="9"/>
        <v>4.5799196776531392</v>
      </c>
    </row>
    <row r="129" spans="1:59">
      <c r="A129">
        <v>38100</v>
      </c>
      <c r="B129" s="7">
        <v>761</v>
      </c>
      <c r="C129">
        <v>-1.44486816726019</v>
      </c>
      <c r="D129">
        <f t="shared" si="11"/>
        <v>-2.8897363345203799</v>
      </c>
      <c r="E129">
        <v>84.874294154929402</v>
      </c>
      <c r="F129">
        <f t="shared" si="10"/>
        <v>0.56523835724269134</v>
      </c>
      <c r="G129">
        <f t="shared" si="7"/>
        <v>763.86864739436464</v>
      </c>
      <c r="H129">
        <v>52.102921803262603</v>
      </c>
      <c r="AM129">
        <f t="shared" si="8"/>
        <v>150.54152848406363</v>
      </c>
      <c r="BG129">
        <f t="shared" si="9"/>
        <v>4.5454905125560696</v>
      </c>
    </row>
    <row r="130" spans="1:59">
      <c r="A130">
        <v>38400</v>
      </c>
      <c r="B130" s="7">
        <v>766</v>
      </c>
      <c r="C130">
        <v>2.33105109396163</v>
      </c>
      <c r="D130">
        <f t="shared" ref="D130:D161" si="12">$K$3*C130</f>
        <v>4.66210218792326</v>
      </c>
      <c r="E130">
        <v>84.590752120083593</v>
      </c>
      <c r="F130">
        <f t="shared" si="10"/>
        <v>0.28354203484580864</v>
      </c>
      <c r="G130">
        <f t="shared" si="7"/>
        <v>761.31676908075235</v>
      </c>
      <c r="H130">
        <v>52.057523522664503</v>
      </c>
      <c r="AM130">
        <f t="shared" si="8"/>
        <v>149.97133760501703</v>
      </c>
      <c r="BG130">
        <f t="shared" si="9"/>
        <v>4.5282430914008369</v>
      </c>
    </row>
    <row r="131" spans="1:59">
      <c r="A131">
        <v>38700</v>
      </c>
      <c r="B131" s="7">
        <v>763</v>
      </c>
      <c r="C131">
        <v>1.43278640743014</v>
      </c>
      <c r="D131">
        <f t="shared" si="12"/>
        <v>2.8655728148602799</v>
      </c>
      <c r="E131">
        <v>84.457074322533202</v>
      </c>
      <c r="F131">
        <f t="shared" si="10"/>
        <v>0.13367779755039066</v>
      </c>
      <c r="G131">
        <f t="shared" ref="G131:G194" si="13">$J$3*E131</f>
        <v>760.11366890279885</v>
      </c>
      <c r="H131">
        <v>51.913850660473699</v>
      </c>
      <c r="AM131">
        <f t="shared" ref="AM131:AM194" si="14">$AF$26*E131^2+$AG$26*E131+$AH$26</f>
        <v>149.70268039087583</v>
      </c>
      <c r="BG131">
        <f t="shared" ref="BG131:BG194" si="15">$BC$5*E131^2+$BD$5*E131+$BE$5</f>
        <v>4.5201170954819965</v>
      </c>
    </row>
    <row r="132" spans="1:59">
      <c r="A132">
        <v>39000</v>
      </c>
      <c r="B132" s="7">
        <v>758</v>
      </c>
      <c r="C132">
        <v>-3.7776730403491399E-3</v>
      </c>
      <c r="D132">
        <f t="shared" si="12"/>
        <v>-7.5553460806982798E-3</v>
      </c>
      <c r="E132">
        <v>84.220778663753904</v>
      </c>
      <c r="F132">
        <f t="shared" ref="F132:F195" si="16">ABS(E132-E131)</f>
        <v>0.23629565877929792</v>
      </c>
      <c r="G132">
        <f t="shared" si="13"/>
        <v>757.98700797378513</v>
      </c>
      <c r="H132">
        <v>51.862522099034997</v>
      </c>
      <c r="AM132">
        <f t="shared" si="14"/>
        <v>149.22804393261796</v>
      </c>
      <c r="BG132">
        <f t="shared" si="15"/>
        <v>4.5057616632545239</v>
      </c>
    </row>
    <row r="133" spans="1:59">
      <c r="A133">
        <v>39300</v>
      </c>
      <c r="B133" s="7">
        <v>761</v>
      </c>
      <c r="C133">
        <v>2.2819713135625799</v>
      </c>
      <c r="D133">
        <f t="shared" si="12"/>
        <v>4.5639426271251597</v>
      </c>
      <c r="E133">
        <v>84.046147613142196</v>
      </c>
      <c r="F133">
        <f t="shared" si="16"/>
        <v>0.17463105061170836</v>
      </c>
      <c r="G133">
        <f t="shared" si="13"/>
        <v>756.41532851827981</v>
      </c>
      <c r="H133">
        <v>51.767337871974803</v>
      </c>
      <c r="AM133">
        <f t="shared" si="14"/>
        <v>148.8774802606728</v>
      </c>
      <c r="BG133">
        <f t="shared" si="15"/>
        <v>4.495159448261731</v>
      </c>
    </row>
    <row r="134" spans="1:59">
      <c r="A134">
        <v>39600</v>
      </c>
      <c r="B134" s="7">
        <v>762</v>
      </c>
      <c r="C134">
        <v>2.83389361092962</v>
      </c>
      <c r="D134">
        <f t="shared" si="12"/>
        <v>5.66778722185924</v>
      </c>
      <c r="E134">
        <v>84.034618430406496</v>
      </c>
      <c r="F134">
        <f t="shared" si="16"/>
        <v>1.1529182735699806E-2</v>
      </c>
      <c r="G134">
        <f t="shared" si="13"/>
        <v>756.31156587365842</v>
      </c>
      <c r="H134">
        <v>51.566855066549799</v>
      </c>
      <c r="AM134">
        <f t="shared" si="14"/>
        <v>148.85434224193776</v>
      </c>
      <c r="BG134">
        <f t="shared" si="15"/>
        <v>4.4944596959986747</v>
      </c>
    </row>
    <row r="135" spans="1:59">
      <c r="A135">
        <v>39900</v>
      </c>
      <c r="B135" s="7">
        <v>760</v>
      </c>
      <c r="C135">
        <v>1.85717727152538</v>
      </c>
      <c r="D135">
        <f t="shared" si="12"/>
        <v>3.7143545430507601</v>
      </c>
      <c r="E135">
        <v>84.029456572758306</v>
      </c>
      <c r="F135">
        <f t="shared" si="16"/>
        <v>5.1618576481899936E-3</v>
      </c>
      <c r="G135">
        <f t="shared" si="13"/>
        <v>756.26510915482481</v>
      </c>
      <c r="H135">
        <v>51.387356497339198</v>
      </c>
      <c r="AM135">
        <f t="shared" si="14"/>
        <v>148.84398311616337</v>
      </c>
      <c r="BG135">
        <f t="shared" si="15"/>
        <v>4.4941464105574838</v>
      </c>
    </row>
    <row r="136" spans="1:59">
      <c r="A136">
        <v>40200</v>
      </c>
      <c r="B136" s="7">
        <v>757</v>
      </c>
      <c r="C136">
        <v>0.75192207006603096</v>
      </c>
      <c r="D136">
        <f t="shared" si="12"/>
        <v>1.5038441401320619</v>
      </c>
      <c r="E136">
        <v>83.941745111410995</v>
      </c>
      <c r="F136">
        <f t="shared" si="16"/>
        <v>8.7711461347311115E-2</v>
      </c>
      <c r="G136">
        <f t="shared" si="13"/>
        <v>755.47570600269898</v>
      </c>
      <c r="H136">
        <v>51.289187781434201</v>
      </c>
      <c r="AM136">
        <f t="shared" si="14"/>
        <v>148.66798231353124</v>
      </c>
      <c r="BG136">
        <f t="shared" si="15"/>
        <v>4.4888237840998499</v>
      </c>
    </row>
    <row r="137" spans="1:59">
      <c r="A137">
        <v>40500</v>
      </c>
      <c r="B137" s="7">
        <v>761</v>
      </c>
      <c r="C137">
        <v>2.81287309797511</v>
      </c>
      <c r="D137">
        <f t="shared" si="12"/>
        <v>5.62574619595022</v>
      </c>
      <c r="E137">
        <v>83.928173619470599</v>
      </c>
      <c r="F137">
        <f t="shared" si="16"/>
        <v>1.3571491940396641E-2</v>
      </c>
      <c r="G137">
        <f t="shared" si="13"/>
        <v>755.3535625752354</v>
      </c>
      <c r="H137">
        <v>51.1446045684918</v>
      </c>
      <c r="AM137">
        <f t="shared" si="14"/>
        <v>148.64075393483839</v>
      </c>
      <c r="BG137">
        <f t="shared" si="15"/>
        <v>4.4880003538238631</v>
      </c>
    </row>
    <row r="138" spans="1:59">
      <c r="A138">
        <v>40800</v>
      </c>
      <c r="B138" s="7">
        <v>765</v>
      </c>
      <c r="C138">
        <v>3.99642129428603</v>
      </c>
      <c r="D138">
        <f t="shared" si="12"/>
        <v>7.99284258857206</v>
      </c>
      <c r="E138">
        <v>84.109595537191396</v>
      </c>
      <c r="F138">
        <f t="shared" si="16"/>
        <v>0.18142191772079741</v>
      </c>
      <c r="G138">
        <f t="shared" si="13"/>
        <v>756.98635983472252</v>
      </c>
      <c r="H138">
        <v>50.876361435824499</v>
      </c>
      <c r="AM138">
        <f t="shared" si="14"/>
        <v>149.00482837240895</v>
      </c>
      <c r="BG138">
        <f t="shared" si="15"/>
        <v>4.4990108188312572</v>
      </c>
    </row>
    <row r="139" spans="1:59">
      <c r="A139">
        <v>41100</v>
      </c>
      <c r="B139" s="7">
        <v>777</v>
      </c>
      <c r="C139">
        <v>7.7687769589047901</v>
      </c>
      <c r="D139">
        <f t="shared" si="12"/>
        <v>15.53755391780958</v>
      </c>
      <c r="E139">
        <v>84.604562362533798</v>
      </c>
      <c r="F139">
        <f t="shared" si="16"/>
        <v>0.49496682534240222</v>
      </c>
      <c r="G139">
        <f t="shared" si="13"/>
        <v>761.44106126280417</v>
      </c>
      <c r="H139">
        <v>50.407586952009503</v>
      </c>
      <c r="AM139">
        <f t="shared" si="14"/>
        <v>149.99909851678942</v>
      </c>
      <c r="BG139">
        <f t="shared" si="15"/>
        <v>4.5290827852002504</v>
      </c>
    </row>
    <row r="140" spans="1:59">
      <c r="A140">
        <v>41400</v>
      </c>
      <c r="B140" s="7">
        <v>811</v>
      </c>
      <c r="C140">
        <v>18.639737383958099</v>
      </c>
      <c r="D140">
        <f t="shared" si="12"/>
        <v>37.279474767916199</v>
      </c>
      <c r="E140">
        <v>85.966384739461702</v>
      </c>
      <c r="F140">
        <f t="shared" si="16"/>
        <v>1.3618223769279041</v>
      </c>
      <c r="G140">
        <f t="shared" si="13"/>
        <v>773.69746265515528</v>
      </c>
      <c r="H140">
        <v>49.346644975137899</v>
      </c>
      <c r="AM140">
        <f t="shared" si="14"/>
        <v>152.74206933238347</v>
      </c>
      <c r="BG140">
        <f t="shared" si="15"/>
        <v>4.6120665898083324</v>
      </c>
    </row>
    <row r="141" spans="1:59">
      <c r="A141">
        <v>41700</v>
      </c>
      <c r="B141" s="7">
        <v>775</v>
      </c>
      <c r="C141">
        <v>-3.2632385422646202</v>
      </c>
      <c r="D141">
        <f t="shared" si="12"/>
        <v>-6.5264770845292404</v>
      </c>
      <c r="E141">
        <v>86.833944645474205</v>
      </c>
      <c r="F141">
        <f t="shared" si="16"/>
        <v>0.86755990601250232</v>
      </c>
      <c r="G141">
        <f t="shared" si="13"/>
        <v>781.5055018092678</v>
      </c>
      <c r="H141">
        <v>48.810569452228002</v>
      </c>
      <c r="AM141">
        <f t="shared" si="14"/>
        <v>154.49515727069345</v>
      </c>
      <c r="BG141">
        <f t="shared" si="15"/>
        <v>4.6651199324340613</v>
      </c>
    </row>
    <row r="142" spans="1:59">
      <c r="A142">
        <v>42000</v>
      </c>
      <c r="B142" s="7">
        <v>762</v>
      </c>
      <c r="C142">
        <v>-7.9304535689718998</v>
      </c>
      <c r="D142">
        <f t="shared" si="12"/>
        <v>-15.8609071379438</v>
      </c>
      <c r="E142">
        <v>86.426589532285902</v>
      </c>
      <c r="F142">
        <f t="shared" si="16"/>
        <v>0.4073551131883022</v>
      </c>
      <c r="G142">
        <f t="shared" si="13"/>
        <v>777.83930579057312</v>
      </c>
      <c r="H142">
        <v>49.258659309241303</v>
      </c>
      <c r="AM142">
        <f t="shared" si="14"/>
        <v>153.67146202603115</v>
      </c>
      <c r="BG142">
        <f t="shared" si="15"/>
        <v>4.6401909958765843</v>
      </c>
    </row>
    <row r="143" spans="1:59">
      <c r="A143">
        <v>42300</v>
      </c>
      <c r="B143" s="7">
        <v>766</v>
      </c>
      <c r="C143">
        <v>-3.7402944033013101</v>
      </c>
      <c r="D143">
        <f t="shared" si="12"/>
        <v>-7.4805888066026203</v>
      </c>
      <c r="E143">
        <v>85.939851777037106</v>
      </c>
      <c r="F143">
        <f t="shared" si="16"/>
        <v>0.48673775524879659</v>
      </c>
      <c r="G143">
        <f t="shared" si="13"/>
        <v>773.45866599333397</v>
      </c>
      <c r="H143">
        <v>49.699824260577003</v>
      </c>
      <c r="AM143">
        <f t="shared" si="14"/>
        <v>152.68852325774463</v>
      </c>
      <c r="BG143">
        <f t="shared" si="15"/>
        <v>4.6104463402974849</v>
      </c>
    </row>
    <row r="144" spans="1:59">
      <c r="A144">
        <v>42600</v>
      </c>
      <c r="B144" s="7">
        <v>763</v>
      </c>
      <c r="C144">
        <v>-3.6911187125968099</v>
      </c>
      <c r="D144">
        <f t="shared" si="12"/>
        <v>-7.3822374251936198</v>
      </c>
      <c r="E144">
        <v>85.595642853973203</v>
      </c>
      <c r="F144">
        <f t="shared" si="16"/>
        <v>0.34420892306390272</v>
      </c>
      <c r="G144">
        <f t="shared" si="13"/>
        <v>770.36078568575886</v>
      </c>
      <c r="H144">
        <v>49.988301564557297</v>
      </c>
      <c r="AM144">
        <f t="shared" si="14"/>
        <v>151.99424968696346</v>
      </c>
      <c r="BG144">
        <f t="shared" si="15"/>
        <v>4.5894394324516004</v>
      </c>
    </row>
    <row r="145" spans="1:59">
      <c r="A145">
        <v>42900</v>
      </c>
      <c r="B145" s="7">
        <v>764</v>
      </c>
      <c r="C145">
        <v>-1.88865455038791</v>
      </c>
      <c r="D145">
        <f t="shared" si="12"/>
        <v>-3.7773091007758199</v>
      </c>
      <c r="E145">
        <v>85.306210185361707</v>
      </c>
      <c r="F145">
        <f t="shared" si="16"/>
        <v>0.28943266861149652</v>
      </c>
      <c r="G145">
        <f t="shared" si="13"/>
        <v>767.75589166825534</v>
      </c>
      <c r="H145">
        <v>50.19984904943</v>
      </c>
      <c r="AM145">
        <f t="shared" si="14"/>
        <v>151.41099682510483</v>
      </c>
      <c r="BG145">
        <f t="shared" si="15"/>
        <v>4.5717933049943849</v>
      </c>
    </row>
    <row r="146" spans="1:59">
      <c r="A146">
        <v>43200</v>
      </c>
      <c r="B146" s="7">
        <v>757</v>
      </c>
      <c r="C146">
        <v>-3.8542013093544401</v>
      </c>
      <c r="D146">
        <f t="shared" si="12"/>
        <v>-7.7084026187088801</v>
      </c>
      <c r="E146">
        <v>84.965275608824399</v>
      </c>
      <c r="F146">
        <f t="shared" si="16"/>
        <v>0.34093457653730752</v>
      </c>
      <c r="G146">
        <f t="shared" si="13"/>
        <v>764.68748047941961</v>
      </c>
      <c r="H146">
        <v>50.428585760125401</v>
      </c>
      <c r="AM146">
        <f t="shared" si="14"/>
        <v>150.72458793900151</v>
      </c>
      <c r="BG146">
        <f t="shared" si="15"/>
        <v>4.5510280822811513</v>
      </c>
    </row>
    <row r="147" spans="1:59">
      <c r="A147">
        <v>43500</v>
      </c>
      <c r="B147" s="7">
        <v>760</v>
      </c>
      <c r="C147">
        <v>-0.92882764186718203</v>
      </c>
      <c r="D147">
        <f t="shared" si="12"/>
        <v>-1.8576552837343641</v>
      </c>
      <c r="E147">
        <v>84.648507221659102</v>
      </c>
      <c r="F147">
        <f t="shared" si="16"/>
        <v>0.31676838716529687</v>
      </c>
      <c r="G147">
        <f t="shared" si="13"/>
        <v>761.8365649949319</v>
      </c>
      <c r="H147">
        <v>50.605914300850699</v>
      </c>
      <c r="AM147">
        <f t="shared" si="14"/>
        <v>150.08744250258209</v>
      </c>
      <c r="BG147">
        <f t="shared" si="15"/>
        <v>4.5317549779589585</v>
      </c>
    </row>
    <row r="148" spans="1:59">
      <c r="A148">
        <v>43800</v>
      </c>
      <c r="B148" s="7">
        <v>763</v>
      </c>
      <c r="C148">
        <v>0.98004633455377699</v>
      </c>
      <c r="D148">
        <f t="shared" si="12"/>
        <v>1.960092669107554</v>
      </c>
      <c r="E148">
        <v>84.557652813445998</v>
      </c>
      <c r="F148">
        <f t="shared" si="16"/>
        <v>9.0854408213104421E-2</v>
      </c>
      <c r="G148">
        <f t="shared" si="13"/>
        <v>761.01887532101398</v>
      </c>
      <c r="H148">
        <v>50.598359905854402</v>
      </c>
      <c r="AM148">
        <f t="shared" si="14"/>
        <v>149.90480696838475</v>
      </c>
      <c r="BG148">
        <f t="shared" si="15"/>
        <v>4.5262307299144862</v>
      </c>
    </row>
    <row r="149" spans="1:59">
      <c r="A149">
        <v>44100</v>
      </c>
      <c r="B149" s="7">
        <v>758</v>
      </c>
      <c r="C149">
        <v>-1.0483594164671399</v>
      </c>
      <c r="D149">
        <f t="shared" si="12"/>
        <v>-2.0967188329342799</v>
      </c>
      <c r="E149">
        <v>84.452893032576398</v>
      </c>
      <c r="F149">
        <f t="shared" si="16"/>
        <v>0.10475978086959969</v>
      </c>
      <c r="G149">
        <f t="shared" si="13"/>
        <v>760.0760372931876</v>
      </c>
      <c r="H149">
        <v>50.606897376008597</v>
      </c>
      <c r="AM149">
        <f t="shared" si="14"/>
        <v>149.69427878354884</v>
      </c>
      <c r="BG149">
        <f t="shared" si="15"/>
        <v>4.5198629795248673</v>
      </c>
    </row>
    <row r="150" spans="1:59">
      <c r="A150">
        <v>44400</v>
      </c>
      <c r="B150" s="7">
        <v>763</v>
      </c>
      <c r="C150">
        <v>1.70686821857189</v>
      </c>
      <c r="D150">
        <f t="shared" si="12"/>
        <v>3.4137364371437799</v>
      </c>
      <c r="E150">
        <v>84.396139686665293</v>
      </c>
      <c r="F150">
        <f t="shared" si="16"/>
        <v>5.6753345911104702E-2</v>
      </c>
      <c r="G150">
        <f t="shared" si="13"/>
        <v>759.56525717998761</v>
      </c>
      <c r="H150">
        <v>50.573289181981103</v>
      </c>
      <c r="AM150">
        <f t="shared" si="14"/>
        <v>149.58025247970275</v>
      </c>
      <c r="BG150">
        <f t="shared" si="15"/>
        <v>4.5164141571236991</v>
      </c>
    </row>
    <row r="151" spans="1:59">
      <c r="A151">
        <v>44700</v>
      </c>
      <c r="B151" s="7">
        <v>763</v>
      </c>
      <c r="C151">
        <v>1.3851670311578601</v>
      </c>
      <c r="D151">
        <f t="shared" si="12"/>
        <v>2.7703340623157202</v>
      </c>
      <c r="E151">
        <v>84.467644254247304</v>
      </c>
      <c r="F151">
        <f t="shared" si="16"/>
        <v>7.1504567582010736E-2</v>
      </c>
      <c r="G151">
        <f t="shared" si="13"/>
        <v>760.20879828822569</v>
      </c>
      <c r="H151">
        <v>50.454014289354497</v>
      </c>
      <c r="AM151">
        <f t="shared" si="14"/>
        <v>149.72391936814134</v>
      </c>
      <c r="BG151">
        <f t="shared" si="15"/>
        <v>4.5207594933206776</v>
      </c>
    </row>
    <row r="152" spans="1:59">
      <c r="A152">
        <v>45000</v>
      </c>
      <c r="B152" s="7">
        <v>763</v>
      </c>
      <c r="C152">
        <v>1.11744383739186</v>
      </c>
      <c r="D152">
        <f t="shared" si="12"/>
        <v>2.2348876747837201</v>
      </c>
      <c r="E152">
        <v>84.527134312227403</v>
      </c>
      <c r="F152">
        <f t="shared" si="16"/>
        <v>5.9490057980099209E-2</v>
      </c>
      <c r="G152">
        <f t="shared" si="13"/>
        <v>760.74420881004664</v>
      </c>
      <c r="H152">
        <v>50.357513596968602</v>
      </c>
      <c r="AM152">
        <f t="shared" si="14"/>
        <v>149.84346950891492</v>
      </c>
      <c r="BG152">
        <f t="shared" si="15"/>
        <v>4.5243754640043559</v>
      </c>
    </row>
    <row r="153" spans="1:59">
      <c r="A153">
        <v>45300</v>
      </c>
      <c r="B153" s="7">
        <v>764</v>
      </c>
      <c r="C153">
        <v>1.29653165076604</v>
      </c>
      <c r="D153">
        <f t="shared" si="12"/>
        <v>2.5930633015320801</v>
      </c>
      <c r="E153">
        <v>84.598439495392597</v>
      </c>
      <c r="F153">
        <f t="shared" si="16"/>
        <v>7.1305183165193853E-2</v>
      </c>
      <c r="G153">
        <f t="shared" si="13"/>
        <v>761.38595545853332</v>
      </c>
      <c r="H153">
        <v>50.263157003471399</v>
      </c>
      <c r="AM153">
        <f t="shared" si="14"/>
        <v>149.98679038562392</v>
      </c>
      <c r="BG153">
        <f t="shared" si="15"/>
        <v>4.5287104965367702</v>
      </c>
    </row>
    <row r="154" spans="1:59">
      <c r="A154">
        <v>45600</v>
      </c>
      <c r="B154" s="7">
        <v>767</v>
      </c>
      <c r="C154">
        <v>2.15258248643002</v>
      </c>
      <c r="D154">
        <f t="shared" si="12"/>
        <v>4.3051649728600401</v>
      </c>
      <c r="E154">
        <v>84.741521772305305</v>
      </c>
      <c r="F154">
        <f t="shared" si="16"/>
        <v>0.14308227691270758</v>
      </c>
      <c r="G154">
        <f t="shared" si="13"/>
        <v>762.67369595074774</v>
      </c>
      <c r="H154">
        <v>50.1265742980762</v>
      </c>
      <c r="AM154">
        <f t="shared" si="14"/>
        <v>150.27447037105102</v>
      </c>
      <c r="BG154">
        <f t="shared" si="15"/>
        <v>4.5374122307904123</v>
      </c>
    </row>
    <row r="155" spans="1:59">
      <c r="A155">
        <v>45900</v>
      </c>
      <c r="B155" s="7">
        <v>762</v>
      </c>
      <c r="C155">
        <v>-0.59984822758099998</v>
      </c>
      <c r="D155">
        <f t="shared" si="12"/>
        <v>-1.199696455162</v>
      </c>
      <c r="E155">
        <v>84.797645779513701</v>
      </c>
      <c r="F155">
        <f t="shared" si="16"/>
        <v>5.6124007208396165E-2</v>
      </c>
      <c r="G155">
        <f t="shared" si="13"/>
        <v>763.17881201562329</v>
      </c>
      <c r="H155">
        <v>50.074196387942401</v>
      </c>
      <c r="AM155">
        <f t="shared" si="14"/>
        <v>150.38734550977694</v>
      </c>
      <c r="BG155">
        <f t="shared" si="15"/>
        <v>4.540826570910137</v>
      </c>
    </row>
    <row r="156" spans="1:59">
      <c r="A156">
        <v>46200</v>
      </c>
      <c r="B156" s="7">
        <v>765</v>
      </c>
      <c r="C156">
        <v>0.873455982972973</v>
      </c>
      <c r="D156">
        <f t="shared" si="12"/>
        <v>1.746911965945946</v>
      </c>
      <c r="E156">
        <v>84.8035455492533</v>
      </c>
      <c r="F156">
        <f t="shared" si="16"/>
        <v>5.8997697395994919E-3</v>
      </c>
      <c r="G156">
        <f t="shared" si="13"/>
        <v>763.23190994327967</v>
      </c>
      <c r="H156">
        <v>50.059297170555602</v>
      </c>
      <c r="AM156">
        <f t="shared" si="14"/>
        <v>150.39921204286438</v>
      </c>
      <c r="BG156">
        <f t="shared" si="15"/>
        <v>4.5411855227401512</v>
      </c>
    </row>
    <row r="157" spans="1:59">
      <c r="A157">
        <v>46500</v>
      </c>
      <c r="B157" s="7">
        <v>761</v>
      </c>
      <c r="C157">
        <v>-1.02759461679313</v>
      </c>
      <c r="D157">
        <f t="shared" si="12"/>
        <v>-2.05518923358626</v>
      </c>
      <c r="E157">
        <v>84.781586333925205</v>
      </c>
      <c r="F157">
        <f t="shared" si="16"/>
        <v>2.1959215328095638E-2</v>
      </c>
      <c r="G157">
        <f t="shared" si="13"/>
        <v>763.03427700532689</v>
      </c>
      <c r="H157">
        <v>50.070791442658802</v>
      </c>
      <c r="AM157">
        <f t="shared" si="14"/>
        <v>150.3550452902318</v>
      </c>
      <c r="BG157">
        <f t="shared" si="15"/>
        <v>4.5398495217078079</v>
      </c>
    </row>
    <row r="158" spans="1:59">
      <c r="A158">
        <v>46800</v>
      </c>
      <c r="B158" s="7">
        <v>756</v>
      </c>
      <c r="C158">
        <v>-2.5938118473676299</v>
      </c>
      <c r="D158">
        <f t="shared" si="12"/>
        <v>-5.1876236947352599</v>
      </c>
      <c r="E158">
        <v>84.574096515180202</v>
      </c>
      <c r="F158">
        <f t="shared" si="16"/>
        <v>0.20748981874500316</v>
      </c>
      <c r="G158">
        <f t="shared" si="13"/>
        <v>761.16686863662176</v>
      </c>
      <c r="H158">
        <v>50.216040910814002</v>
      </c>
      <c r="AM158">
        <f t="shared" si="14"/>
        <v>149.9378585197619</v>
      </c>
      <c r="BG158">
        <f t="shared" si="15"/>
        <v>4.5272304424465331</v>
      </c>
    </row>
    <row r="159" spans="1:59">
      <c r="A159">
        <v>47100</v>
      </c>
      <c r="B159" s="7">
        <v>758</v>
      </c>
      <c r="C159">
        <v>-0.67297096015674196</v>
      </c>
      <c r="D159">
        <f t="shared" si="12"/>
        <v>-1.3459419203134839</v>
      </c>
      <c r="E159">
        <v>84.369450921035494</v>
      </c>
      <c r="F159">
        <f t="shared" si="16"/>
        <v>0.20464559414470784</v>
      </c>
      <c r="G159">
        <f t="shared" si="13"/>
        <v>759.32505828931949</v>
      </c>
      <c r="H159">
        <v>50.337389321433101</v>
      </c>
      <c r="AM159">
        <f t="shared" si="14"/>
        <v>149.5266371089883</v>
      </c>
      <c r="BG159">
        <f t="shared" si="15"/>
        <v>4.5147925340017414</v>
      </c>
    </row>
    <row r="160" spans="1:59">
      <c r="A160">
        <v>47400</v>
      </c>
      <c r="B160" s="7">
        <v>761</v>
      </c>
      <c r="C160">
        <v>0.98183498696647098</v>
      </c>
      <c r="D160">
        <f t="shared" si="12"/>
        <v>1.963669973932942</v>
      </c>
      <c r="E160">
        <v>84.335048181339999</v>
      </c>
      <c r="F160">
        <f t="shared" si="16"/>
        <v>3.4402739695494233E-2</v>
      </c>
      <c r="G160">
        <f t="shared" si="13"/>
        <v>759.01543363205997</v>
      </c>
      <c r="H160">
        <v>50.320555154401099</v>
      </c>
      <c r="AM160">
        <f t="shared" si="14"/>
        <v>149.45753119275813</v>
      </c>
      <c r="BG160">
        <f t="shared" si="15"/>
        <v>4.5127024099679129</v>
      </c>
    </row>
    <row r="161" spans="1:59">
      <c r="A161">
        <v>47700</v>
      </c>
      <c r="B161" s="7">
        <v>768</v>
      </c>
      <c r="C161">
        <v>3.5911811033581702</v>
      </c>
      <c r="D161">
        <f t="shared" si="12"/>
        <v>7.1823622067163404</v>
      </c>
      <c r="E161">
        <v>84.532942243011803</v>
      </c>
      <c r="F161">
        <f t="shared" si="16"/>
        <v>0.19789406167180346</v>
      </c>
      <c r="G161">
        <f t="shared" si="13"/>
        <v>760.79648018710623</v>
      </c>
      <c r="H161">
        <v>50.135128057016203</v>
      </c>
      <c r="AM161">
        <f t="shared" si="14"/>
        <v>149.85514213030334</v>
      </c>
      <c r="BG161">
        <f t="shared" si="15"/>
        <v>4.524728522974601</v>
      </c>
    </row>
    <row r="162" spans="1:59">
      <c r="A162">
        <v>48000</v>
      </c>
      <c r="B162" s="7">
        <v>766</v>
      </c>
      <c r="C162">
        <v>1.4922663632951501</v>
      </c>
      <c r="D162">
        <f t="shared" ref="D162:D193" si="17">$K$3*C162</f>
        <v>2.9845327265903001</v>
      </c>
      <c r="E162">
        <v>84.777165399892894</v>
      </c>
      <c r="F162">
        <f t="shared" si="16"/>
        <v>0.24422315688109109</v>
      </c>
      <c r="G162">
        <f t="shared" si="13"/>
        <v>762.994488599036</v>
      </c>
      <c r="H162">
        <v>49.943552378452601</v>
      </c>
      <c r="AM162">
        <f t="shared" si="14"/>
        <v>150.34615376986895</v>
      </c>
      <c r="BG162">
        <f t="shared" si="15"/>
        <v>4.5395805629303947</v>
      </c>
    </row>
    <row r="163" spans="1:59">
      <c r="A163">
        <v>48300</v>
      </c>
      <c r="B163" s="7">
        <v>763</v>
      </c>
      <c r="C163">
        <v>-0.31312748226180298</v>
      </c>
      <c r="D163">
        <f t="shared" si="17"/>
        <v>-0.62625496452360596</v>
      </c>
      <c r="E163">
        <v>84.8450299381024</v>
      </c>
      <c r="F163">
        <f t="shared" si="16"/>
        <v>6.7864538209505554E-2</v>
      </c>
      <c r="G163">
        <f t="shared" si="13"/>
        <v>763.60526944292155</v>
      </c>
      <c r="H163">
        <v>49.9029657044928</v>
      </c>
      <c r="AM163">
        <f t="shared" si="14"/>
        <v>150.48265763657082</v>
      </c>
      <c r="BG163">
        <f t="shared" si="15"/>
        <v>4.543709693050384</v>
      </c>
    </row>
    <row r="164" spans="1:59">
      <c r="A164">
        <v>48600</v>
      </c>
      <c r="B164" s="7">
        <v>762</v>
      </c>
      <c r="C164">
        <v>-0.649925474538531</v>
      </c>
      <c r="D164">
        <f t="shared" si="17"/>
        <v>-1.299850949077062</v>
      </c>
      <c r="E164">
        <v>84.808757214459007</v>
      </c>
      <c r="F164">
        <f t="shared" si="16"/>
        <v>3.6272723643392624E-2</v>
      </c>
      <c r="G164">
        <f t="shared" si="13"/>
        <v>763.27881493013103</v>
      </c>
      <c r="H164">
        <v>49.941378564086499</v>
      </c>
      <c r="AM164">
        <f t="shared" si="14"/>
        <v>150.40969472261006</v>
      </c>
      <c r="BG164">
        <f t="shared" si="15"/>
        <v>4.5415026147668991</v>
      </c>
    </row>
    <row r="165" spans="1:59">
      <c r="A165">
        <v>48900</v>
      </c>
      <c r="B165" s="7">
        <v>767</v>
      </c>
      <c r="C165">
        <v>1.5662046193560699</v>
      </c>
      <c r="D165">
        <f t="shared" si="17"/>
        <v>3.1324092387121398</v>
      </c>
      <c r="E165">
        <v>84.871811172331405</v>
      </c>
      <c r="F165">
        <f t="shared" si="16"/>
        <v>6.3053957872398314E-2</v>
      </c>
      <c r="G165">
        <f t="shared" si="13"/>
        <v>763.84630055098262</v>
      </c>
      <c r="H165">
        <v>49.899325649243103</v>
      </c>
      <c r="AM165">
        <f t="shared" si="14"/>
        <v>150.53653327159188</v>
      </c>
      <c r="BG165">
        <f t="shared" si="15"/>
        <v>4.5453394088083172</v>
      </c>
    </row>
    <row r="166" spans="1:59">
      <c r="A166">
        <v>49200</v>
      </c>
      <c r="B166" s="7">
        <v>766</v>
      </c>
      <c r="C166">
        <v>0.50803301913495202</v>
      </c>
      <c r="D166">
        <f t="shared" si="17"/>
        <v>1.016066038269904</v>
      </c>
      <c r="E166">
        <v>84.995865279651099</v>
      </c>
      <c r="F166">
        <f t="shared" si="16"/>
        <v>0.12405410731969368</v>
      </c>
      <c r="G166">
        <f t="shared" si="13"/>
        <v>764.96278751685986</v>
      </c>
      <c r="H166">
        <v>49.821749606852201</v>
      </c>
      <c r="AM166">
        <f t="shared" si="14"/>
        <v>150.78614683598454</v>
      </c>
      <c r="BG166">
        <f t="shared" si="15"/>
        <v>4.5528902782316258</v>
      </c>
    </row>
    <row r="167" spans="1:59">
      <c r="A167">
        <v>49500</v>
      </c>
      <c r="B167" s="7">
        <v>760</v>
      </c>
      <c r="C167">
        <v>-2.19200014525966</v>
      </c>
      <c r="D167">
        <f t="shared" si="17"/>
        <v>-4.3840002905193201</v>
      </c>
      <c r="E167">
        <v>84.929230253433005</v>
      </c>
      <c r="F167">
        <f t="shared" si="16"/>
        <v>6.663502621809414E-2</v>
      </c>
      <c r="G167">
        <f t="shared" si="13"/>
        <v>764.36307228089709</v>
      </c>
      <c r="H167">
        <v>49.895006777976299</v>
      </c>
      <c r="AM167">
        <f t="shared" si="14"/>
        <v>150.65205700324736</v>
      </c>
      <c r="BG167">
        <f t="shared" si="15"/>
        <v>4.5488339959327373</v>
      </c>
    </row>
    <row r="168" spans="1:59">
      <c r="A168">
        <v>49800</v>
      </c>
      <c r="B168" s="7">
        <v>761</v>
      </c>
      <c r="C168">
        <v>-1.0135161266361199</v>
      </c>
      <c r="D168">
        <f t="shared" si="17"/>
        <v>-2.0270322532722398</v>
      </c>
      <c r="E168">
        <v>84.778437687640604</v>
      </c>
      <c r="F168">
        <f t="shared" si="16"/>
        <v>0.15079256579240052</v>
      </c>
      <c r="G168">
        <f t="shared" si="13"/>
        <v>763.00593918876541</v>
      </c>
      <c r="H168">
        <v>50.016154428614399</v>
      </c>
      <c r="AM168">
        <f t="shared" si="14"/>
        <v>150.34871262293944</v>
      </c>
      <c r="BG168">
        <f t="shared" si="15"/>
        <v>4.5396579654056692</v>
      </c>
    </row>
    <row r="169" spans="1:59">
      <c r="A169">
        <v>50100</v>
      </c>
      <c r="B169" s="7">
        <v>762</v>
      </c>
      <c r="C169">
        <v>-0.21543976322876601</v>
      </c>
      <c r="D169">
        <f t="shared" si="17"/>
        <v>-0.43087952645753202</v>
      </c>
      <c r="E169">
        <v>84.7122032651437</v>
      </c>
      <c r="F169">
        <f t="shared" si="16"/>
        <v>6.6234422496904699E-2</v>
      </c>
      <c r="G169">
        <f t="shared" si="13"/>
        <v>762.40982938629327</v>
      </c>
      <c r="H169">
        <v>50.061590643607197</v>
      </c>
      <c r="AM169">
        <f t="shared" si="14"/>
        <v>150.21551308048194</v>
      </c>
      <c r="BG169">
        <f t="shared" si="15"/>
        <v>4.5356288638176672</v>
      </c>
    </row>
    <row r="170" spans="1:59">
      <c r="A170">
        <v>50400</v>
      </c>
      <c r="B170" s="7">
        <v>765</v>
      </c>
      <c r="C170">
        <v>1.1035163227762701</v>
      </c>
      <c r="D170">
        <f t="shared" si="17"/>
        <v>2.2070326455525402</v>
      </c>
      <c r="E170">
        <v>84.752424673764395</v>
      </c>
      <c r="F170">
        <f t="shared" si="16"/>
        <v>4.0221408620695343E-2</v>
      </c>
      <c r="G170">
        <f t="shared" si="13"/>
        <v>762.77182206387954</v>
      </c>
      <c r="H170">
        <v>50.023235035471998</v>
      </c>
      <c r="AM170">
        <f t="shared" si="14"/>
        <v>150.29639656006196</v>
      </c>
      <c r="BG170">
        <f t="shared" si="15"/>
        <v>4.5380754679374604</v>
      </c>
    </row>
    <row r="171" spans="1:59">
      <c r="A171">
        <v>50700</v>
      </c>
      <c r="B171" s="7">
        <v>767</v>
      </c>
      <c r="C171">
        <v>1.4947645411529</v>
      </c>
      <c r="D171">
        <f t="shared" si="17"/>
        <v>2.9895290823058001</v>
      </c>
      <c r="E171">
        <v>84.887697902028194</v>
      </c>
      <c r="F171">
        <f t="shared" si="16"/>
        <v>0.13527322826379873</v>
      </c>
      <c r="G171">
        <f t="shared" si="13"/>
        <v>763.98928111825376</v>
      </c>
      <c r="H171">
        <v>49.921082852413498</v>
      </c>
      <c r="AM171">
        <f t="shared" si="14"/>
        <v>150.56849448494984</v>
      </c>
      <c r="BG171">
        <f t="shared" si="15"/>
        <v>4.546306228208886</v>
      </c>
    </row>
    <row r="172" spans="1:59">
      <c r="A172">
        <v>51000</v>
      </c>
      <c r="B172" s="7">
        <v>761</v>
      </c>
      <c r="C172">
        <v>-1.52516739663206</v>
      </c>
      <c r="D172">
        <f t="shared" si="17"/>
        <v>-3.05033479326412</v>
      </c>
      <c r="E172">
        <v>84.892158919822407</v>
      </c>
      <c r="F172">
        <f t="shared" si="16"/>
        <v>4.4610177942132623E-3</v>
      </c>
      <c r="G172">
        <f t="shared" si="13"/>
        <v>764.02943027840161</v>
      </c>
      <c r="H172">
        <v>49.9310074177872</v>
      </c>
      <c r="AM172">
        <f t="shared" si="14"/>
        <v>150.57746950759616</v>
      </c>
      <c r="BG172">
        <f t="shared" si="15"/>
        <v>4.5465777213786822</v>
      </c>
    </row>
    <row r="173" spans="1:59">
      <c r="A173">
        <v>51300</v>
      </c>
      <c r="B173" s="7">
        <v>762</v>
      </c>
      <c r="C173">
        <v>-0.58110841157096604</v>
      </c>
      <c r="D173">
        <f t="shared" si="17"/>
        <v>-1.1622168231419321</v>
      </c>
      <c r="E173">
        <v>84.793457638006899</v>
      </c>
      <c r="F173">
        <f t="shared" si="16"/>
        <v>9.8701281815507969E-2</v>
      </c>
      <c r="G173">
        <f t="shared" si="13"/>
        <v>763.14111874206208</v>
      </c>
      <c r="H173">
        <v>50.010131833432901</v>
      </c>
      <c r="AM173">
        <f t="shared" si="14"/>
        <v>150.37892179275164</v>
      </c>
      <c r="BG173">
        <f t="shared" si="15"/>
        <v>4.5405717614995726</v>
      </c>
    </row>
    <row r="174" spans="1:59">
      <c r="A174">
        <v>51600</v>
      </c>
      <c r="B174" s="7">
        <v>761</v>
      </c>
      <c r="C174">
        <v>-0.75269990564174605</v>
      </c>
      <c r="D174">
        <f t="shared" si="17"/>
        <v>-1.5053998112834921</v>
      </c>
      <c r="E174">
        <v>84.720490767138699</v>
      </c>
      <c r="F174">
        <f t="shared" si="16"/>
        <v>7.2966870868199862E-2</v>
      </c>
      <c r="G174">
        <f t="shared" si="13"/>
        <v>762.48441690424829</v>
      </c>
      <c r="H174">
        <v>50.062457870064001</v>
      </c>
      <c r="AM174">
        <f t="shared" si="14"/>
        <v>150.23217810766991</v>
      </c>
      <c r="BG174">
        <f t="shared" si="15"/>
        <v>4.536132953639652</v>
      </c>
    </row>
    <row r="175" spans="1:59">
      <c r="A175">
        <v>51900</v>
      </c>
      <c r="B175" s="7">
        <v>762</v>
      </c>
      <c r="C175">
        <v>-2.7749518167310201E-2</v>
      </c>
      <c r="D175">
        <f t="shared" si="17"/>
        <v>-5.5499036334620402E-2</v>
      </c>
      <c r="E175">
        <v>84.6704973321159</v>
      </c>
      <c r="F175">
        <f t="shared" si="16"/>
        <v>4.9993435022798849E-2</v>
      </c>
      <c r="G175">
        <f t="shared" si="13"/>
        <v>762.03447598904313</v>
      </c>
      <c r="H175">
        <v>50.090683723423403</v>
      </c>
      <c r="AM175">
        <f t="shared" si="14"/>
        <v>150.131654280292</v>
      </c>
      <c r="BG175">
        <f t="shared" si="15"/>
        <v>4.53309229029158</v>
      </c>
    </row>
    <row r="176" spans="1:59">
      <c r="A176">
        <v>52200</v>
      </c>
      <c r="B176" s="7">
        <v>761</v>
      </c>
      <c r="C176">
        <v>-0.36452562217915302</v>
      </c>
      <c r="D176">
        <f t="shared" si="17"/>
        <v>-0.72905124435830604</v>
      </c>
      <c r="E176">
        <v>84.634235653632402</v>
      </c>
      <c r="F176">
        <f t="shared" si="16"/>
        <v>3.6261678483498372E-2</v>
      </c>
      <c r="G176">
        <f t="shared" si="13"/>
        <v>761.70812088269167</v>
      </c>
      <c r="H176">
        <v>50.106903355654502</v>
      </c>
      <c r="AM176">
        <f t="shared" si="14"/>
        <v>150.05875059976231</v>
      </c>
      <c r="BG176">
        <f t="shared" si="15"/>
        <v>4.5308871133464654</v>
      </c>
    </row>
    <row r="177" spans="1:59">
      <c r="A177">
        <v>52500</v>
      </c>
      <c r="B177" s="7">
        <v>762</v>
      </c>
      <c r="C177">
        <v>0.23746392541349901</v>
      </c>
      <c r="D177">
        <f t="shared" si="17"/>
        <v>0.47492785082699801</v>
      </c>
      <c r="E177">
        <v>84.611565003053499</v>
      </c>
      <c r="F177">
        <f t="shared" si="16"/>
        <v>2.2670650578902496E-2</v>
      </c>
      <c r="G177">
        <f t="shared" si="13"/>
        <v>761.50408502748155</v>
      </c>
      <c r="H177">
        <v>50.110093870190497</v>
      </c>
      <c r="AM177">
        <f t="shared" si="14"/>
        <v>150.01317542910024</v>
      </c>
      <c r="BG177">
        <f t="shared" si="15"/>
        <v>4.5295085756471529</v>
      </c>
    </row>
    <row r="178" spans="1:59">
      <c r="A178">
        <v>52800</v>
      </c>
      <c r="B178" s="7">
        <v>756</v>
      </c>
      <c r="C178">
        <v>-2.1902591090580898</v>
      </c>
      <c r="D178">
        <f t="shared" si="17"/>
        <v>-4.3805182181161797</v>
      </c>
      <c r="E178">
        <v>84.484428610629195</v>
      </c>
      <c r="F178">
        <f t="shared" si="16"/>
        <v>0.12713639242430474</v>
      </c>
      <c r="G178">
        <f t="shared" si="13"/>
        <v>760.35985749566271</v>
      </c>
      <c r="H178">
        <v>50.193016461250501</v>
      </c>
      <c r="AM178">
        <f t="shared" si="14"/>
        <v>149.75764680985932</v>
      </c>
      <c r="BG178">
        <f t="shared" si="15"/>
        <v>4.5217796234283938</v>
      </c>
    </row>
    <row r="179" spans="1:59">
      <c r="A179">
        <v>53100</v>
      </c>
      <c r="B179" s="7">
        <v>759</v>
      </c>
      <c r="C179">
        <v>-3.74304440590537E-2</v>
      </c>
      <c r="D179">
        <f t="shared" si="17"/>
        <v>-7.4860888118107399E-2</v>
      </c>
      <c r="E179">
        <v>84.339329292356595</v>
      </c>
      <c r="F179">
        <f t="shared" si="16"/>
        <v>0.14509931827259948</v>
      </c>
      <c r="G179">
        <f t="shared" si="13"/>
        <v>759.0539636312094</v>
      </c>
      <c r="H179">
        <v>50.273325486000601</v>
      </c>
      <c r="AM179">
        <f t="shared" si="14"/>
        <v>149.46613042432577</v>
      </c>
      <c r="BG179">
        <f t="shared" si="15"/>
        <v>4.5129624945497229</v>
      </c>
    </row>
    <row r="180" spans="1:59">
      <c r="A180">
        <v>53400</v>
      </c>
      <c r="B180" s="7">
        <v>761</v>
      </c>
      <c r="C180">
        <v>0.93607770887203801</v>
      </c>
      <c r="D180">
        <f t="shared" si="17"/>
        <v>1.872155417744076</v>
      </c>
      <c r="E180">
        <v>84.345220211436299</v>
      </c>
      <c r="F180">
        <f t="shared" si="16"/>
        <v>5.8909190797038491E-3</v>
      </c>
      <c r="G180">
        <f t="shared" si="13"/>
        <v>759.10698190292669</v>
      </c>
      <c r="H180">
        <v>50.235550500302899</v>
      </c>
      <c r="AM180">
        <f t="shared" si="14"/>
        <v>149.47796336380077</v>
      </c>
      <c r="BG180">
        <f t="shared" si="15"/>
        <v>4.5133203834561515</v>
      </c>
    </row>
    <row r="181" spans="1:59">
      <c r="A181">
        <v>53700</v>
      </c>
      <c r="B181" s="7">
        <v>761</v>
      </c>
      <c r="C181">
        <v>0.71369630746197199</v>
      </c>
      <c r="D181">
        <f t="shared" si="17"/>
        <v>1.427392614923944</v>
      </c>
      <c r="E181">
        <v>84.394643069055206</v>
      </c>
      <c r="F181">
        <f t="shared" si="16"/>
        <v>4.9422857618907301E-2</v>
      </c>
      <c r="G181">
        <f t="shared" si="13"/>
        <v>759.55178762149683</v>
      </c>
      <c r="H181">
        <v>50.172065405230697</v>
      </c>
      <c r="AM181">
        <f t="shared" si="14"/>
        <v>149.57724579697174</v>
      </c>
      <c r="BG181">
        <f t="shared" si="15"/>
        <v>4.5163232182064927</v>
      </c>
    </row>
    <row r="182" spans="1:59">
      <c r="A182">
        <v>54000</v>
      </c>
      <c r="B182" s="7">
        <v>765</v>
      </c>
      <c r="C182">
        <v>2.1397499170493899</v>
      </c>
      <c r="D182">
        <f t="shared" si="17"/>
        <v>4.2794998340987798</v>
      </c>
      <c r="E182">
        <v>84.522162277240298</v>
      </c>
      <c r="F182">
        <f t="shared" si="16"/>
        <v>0.12751920818509177</v>
      </c>
      <c r="G182">
        <f t="shared" si="13"/>
        <v>760.69946049516273</v>
      </c>
      <c r="H182">
        <v>50.056981292407798</v>
      </c>
      <c r="AM182">
        <f t="shared" si="14"/>
        <v>149.83347700492143</v>
      </c>
      <c r="BG182">
        <f t="shared" si="15"/>
        <v>4.5240732236050283</v>
      </c>
    </row>
    <row r="183" spans="1:59">
      <c r="A183">
        <v>54300</v>
      </c>
      <c r="B183" s="7">
        <v>762</v>
      </c>
      <c r="C183">
        <v>0.15182616070802701</v>
      </c>
      <c r="D183">
        <f t="shared" si="17"/>
        <v>0.30365232141605403</v>
      </c>
      <c r="E183">
        <v>84.630610595614797</v>
      </c>
      <c r="F183">
        <f t="shared" si="16"/>
        <v>0.10844831837449931</v>
      </c>
      <c r="G183">
        <f t="shared" si="13"/>
        <v>761.6754953605332</v>
      </c>
      <c r="H183">
        <v>49.973668048813799</v>
      </c>
      <c r="AM183">
        <f t="shared" si="14"/>
        <v>150.0514628858667</v>
      </c>
      <c r="BG183">
        <f t="shared" si="15"/>
        <v>4.5306666771867015</v>
      </c>
    </row>
    <row r="184" spans="1:59">
      <c r="A184">
        <v>54600</v>
      </c>
      <c r="B184" s="7">
        <v>760</v>
      </c>
      <c r="C184">
        <v>-0.72215038709691803</v>
      </c>
      <c r="D184">
        <f t="shared" si="17"/>
        <v>-1.4443007741938361</v>
      </c>
      <c r="E184">
        <v>84.602603019404299</v>
      </c>
      <c r="F184">
        <f t="shared" si="16"/>
        <v>2.8007576210498542E-2</v>
      </c>
      <c r="G184">
        <f t="shared" si="13"/>
        <v>761.42342717463873</v>
      </c>
      <c r="H184">
        <v>49.998380915160901</v>
      </c>
      <c r="AM184">
        <f t="shared" si="14"/>
        <v>149.99515983940924</v>
      </c>
      <c r="BG184">
        <f t="shared" si="15"/>
        <v>4.5289636504764026</v>
      </c>
    </row>
    <row r="185" spans="1:59">
      <c r="A185">
        <v>54900</v>
      </c>
      <c r="B185" s="7">
        <v>759</v>
      </c>
      <c r="C185">
        <v>-0.84628646997991497</v>
      </c>
      <c r="D185">
        <f t="shared" si="17"/>
        <v>-1.6925729399598299</v>
      </c>
      <c r="E185">
        <v>84.519078973720696</v>
      </c>
      <c r="F185">
        <f t="shared" si="16"/>
        <v>8.3524045683603276E-2</v>
      </c>
      <c r="G185">
        <f t="shared" si="13"/>
        <v>760.67171076348632</v>
      </c>
      <c r="H185">
        <v>50.059696037625798</v>
      </c>
      <c r="AM185">
        <f t="shared" si="14"/>
        <v>149.82728043517355</v>
      </c>
      <c r="BG185">
        <f t="shared" si="15"/>
        <v>4.5238857979541605</v>
      </c>
    </row>
    <row r="186" spans="1:59">
      <c r="A186">
        <v>55200</v>
      </c>
      <c r="B186" s="7">
        <v>764</v>
      </c>
      <c r="C186">
        <v>1.51342371829489</v>
      </c>
      <c r="D186">
        <f t="shared" si="17"/>
        <v>3.0268474365897799</v>
      </c>
      <c r="E186">
        <v>84.550228551444107</v>
      </c>
      <c r="F186">
        <f t="shared" si="16"/>
        <v>3.1149577723411426E-2</v>
      </c>
      <c r="G186">
        <f t="shared" si="13"/>
        <v>760.95205696299695</v>
      </c>
      <c r="H186">
        <v>50.026895880746402</v>
      </c>
      <c r="AM186">
        <f t="shared" si="14"/>
        <v>149.88988485051604</v>
      </c>
      <c r="BG186">
        <f t="shared" si="15"/>
        <v>4.5257793811311862</v>
      </c>
    </row>
    <row r="187" spans="1:59">
      <c r="A187">
        <v>55500</v>
      </c>
      <c r="B187" s="7">
        <v>760</v>
      </c>
      <c r="C187">
        <v>-0.65170021951643498</v>
      </c>
      <c r="D187">
        <f t="shared" si="17"/>
        <v>-1.30340043903287</v>
      </c>
      <c r="E187">
        <v>84.586956379234095</v>
      </c>
      <c r="F187">
        <f t="shared" si="16"/>
        <v>3.672782778998851E-2</v>
      </c>
      <c r="G187">
        <f t="shared" si="13"/>
        <v>761.28260741310692</v>
      </c>
      <c r="H187">
        <v>49.999677741759797</v>
      </c>
      <c r="AM187">
        <f t="shared" si="14"/>
        <v>149.96370772247232</v>
      </c>
      <c r="BG187">
        <f t="shared" si="15"/>
        <v>4.5280123083110952</v>
      </c>
    </row>
    <row r="188" spans="1:59">
      <c r="A188">
        <v>55800</v>
      </c>
      <c r="B188" s="7">
        <v>764</v>
      </c>
      <c r="C188">
        <v>1.1982923653575801</v>
      </c>
      <c r="D188">
        <f t="shared" si="17"/>
        <v>2.3965847307151602</v>
      </c>
      <c r="E188">
        <v>84.6202570594793</v>
      </c>
      <c r="F188">
        <f t="shared" si="16"/>
        <v>3.3300680245204717E-2</v>
      </c>
      <c r="G188">
        <f t="shared" si="13"/>
        <v>761.58231353531369</v>
      </c>
      <c r="H188">
        <v>49.973061478420099</v>
      </c>
      <c r="AM188">
        <f t="shared" si="14"/>
        <v>150.03064885351819</v>
      </c>
      <c r="BG188">
        <f t="shared" si="15"/>
        <v>4.5300371030444726</v>
      </c>
    </row>
    <row r="189" spans="1:59">
      <c r="A189">
        <v>56100</v>
      </c>
      <c r="B189" s="7">
        <v>764</v>
      </c>
      <c r="C189">
        <v>0.72335627887402998</v>
      </c>
      <c r="D189">
        <f t="shared" si="17"/>
        <v>1.44671255774806</v>
      </c>
      <c r="E189">
        <v>84.725807499206795</v>
      </c>
      <c r="F189">
        <f t="shared" si="16"/>
        <v>0.10555043972749445</v>
      </c>
      <c r="G189">
        <f t="shared" si="13"/>
        <v>762.53226749286114</v>
      </c>
      <c r="H189">
        <v>49.899731672309201</v>
      </c>
      <c r="AM189">
        <f t="shared" si="14"/>
        <v>150.24286953646919</v>
      </c>
      <c r="BG189">
        <f t="shared" si="15"/>
        <v>4.5364563525046595</v>
      </c>
    </row>
    <row r="190" spans="1:59">
      <c r="A190">
        <v>56400</v>
      </c>
      <c r="B190" s="7">
        <v>760</v>
      </c>
      <c r="C190">
        <v>-1.21294223452868</v>
      </c>
      <c r="D190">
        <f t="shared" si="17"/>
        <v>-2.42588446905736</v>
      </c>
      <c r="E190">
        <v>84.711668412571896</v>
      </c>
      <c r="F190">
        <f t="shared" si="16"/>
        <v>1.413908663489849E-2</v>
      </c>
      <c r="G190">
        <f t="shared" si="13"/>
        <v>762.40501571314712</v>
      </c>
      <c r="H190">
        <v>49.924377522950202</v>
      </c>
      <c r="AM190">
        <f t="shared" si="14"/>
        <v>150.2144375792885</v>
      </c>
      <c r="BG190">
        <f t="shared" si="15"/>
        <v>4.5355963317060723</v>
      </c>
    </row>
    <row r="191" spans="1:59">
      <c r="A191">
        <v>56700</v>
      </c>
      <c r="B191" s="7">
        <v>767</v>
      </c>
      <c r="C191">
        <v>2.0091232238167702</v>
      </c>
      <c r="D191">
        <f t="shared" si="17"/>
        <v>4.0182464476335404</v>
      </c>
      <c r="E191">
        <v>84.773383409441195</v>
      </c>
      <c r="F191">
        <f t="shared" si="16"/>
        <v>6.1714996869298488E-2</v>
      </c>
      <c r="G191">
        <f t="shared" si="13"/>
        <v>762.96045068497074</v>
      </c>
      <c r="H191">
        <v>49.884067299431699</v>
      </c>
      <c r="AM191">
        <f t="shared" si="14"/>
        <v>150.33854740348383</v>
      </c>
      <c r="BG191">
        <f t="shared" si="15"/>
        <v>4.539350478925428</v>
      </c>
    </row>
    <row r="192" spans="1:59">
      <c r="A192">
        <v>57000</v>
      </c>
      <c r="B192" s="7">
        <v>766</v>
      </c>
      <c r="C192">
        <v>0.77225793493140704</v>
      </c>
      <c r="D192">
        <f t="shared" si="17"/>
        <v>1.5445158698628141</v>
      </c>
      <c r="E192">
        <v>84.937152648671997</v>
      </c>
      <c r="F192">
        <f t="shared" si="16"/>
        <v>0.16376923923080255</v>
      </c>
      <c r="G192">
        <f t="shared" si="13"/>
        <v>764.43437383804803</v>
      </c>
      <c r="H192">
        <v>49.7795096277192</v>
      </c>
      <c r="AM192">
        <f t="shared" si="14"/>
        <v>150.66799789903021</v>
      </c>
      <c r="BG192">
        <f t="shared" si="15"/>
        <v>4.5493162117157739</v>
      </c>
    </row>
    <row r="193" spans="1:59">
      <c r="A193">
        <v>57300</v>
      </c>
      <c r="B193" s="7">
        <v>766</v>
      </c>
      <c r="C193">
        <v>0.34871168978852901</v>
      </c>
      <c r="D193">
        <f t="shared" si="17"/>
        <v>0.69742337957705802</v>
      </c>
      <c r="E193">
        <v>85.031263565575301</v>
      </c>
      <c r="F193">
        <f t="shared" si="16"/>
        <v>9.4110916903304087E-2</v>
      </c>
      <c r="G193">
        <f t="shared" si="13"/>
        <v>765.28137209017768</v>
      </c>
      <c r="H193">
        <v>49.737170709698603</v>
      </c>
      <c r="AM193">
        <f t="shared" si="14"/>
        <v>150.85738945943086</v>
      </c>
      <c r="BG193">
        <f t="shared" si="15"/>
        <v>4.5550454333037615</v>
      </c>
    </row>
    <row r="194" spans="1:59">
      <c r="A194">
        <v>57600</v>
      </c>
      <c r="B194" s="7">
        <v>771</v>
      </c>
      <c r="C194">
        <v>2.06498930537717</v>
      </c>
      <c r="D194">
        <f t="shared" ref="D194:D199" si="18">$K$3*C194</f>
        <v>4.1299786107543399</v>
      </c>
      <c r="E194">
        <v>85.2053921710135</v>
      </c>
      <c r="F194">
        <f t="shared" si="16"/>
        <v>0.17412860543819875</v>
      </c>
      <c r="G194">
        <f t="shared" si="13"/>
        <v>766.8485295391215</v>
      </c>
      <c r="H194">
        <v>49.638358153496803</v>
      </c>
      <c r="AM194">
        <f t="shared" si="14"/>
        <v>151.20794755258481</v>
      </c>
      <c r="BG194">
        <f t="shared" si="15"/>
        <v>4.5656504546270433</v>
      </c>
    </row>
    <row r="195" spans="1:59">
      <c r="A195">
        <v>57900</v>
      </c>
      <c r="B195" s="7">
        <v>770</v>
      </c>
      <c r="C195">
        <v>0.66619952422444795</v>
      </c>
      <c r="D195">
        <f t="shared" si="18"/>
        <v>1.3323990484488959</v>
      </c>
      <c r="E195">
        <v>85.4051340019289</v>
      </c>
      <c r="F195">
        <f t="shared" si="16"/>
        <v>0.19974183091539999</v>
      </c>
      <c r="G195">
        <f t="shared" ref="G195:G258" si="19">$J$3*E195</f>
        <v>768.6462060173601</v>
      </c>
      <c r="H195">
        <v>49.536214700574803</v>
      </c>
      <c r="AM195">
        <f t="shared" ref="AM195:AM258" si="20">$AF$26*E195^2+$AG$26*E195+$AH$26</f>
        <v>151.61028893508851</v>
      </c>
      <c r="BG195">
        <f t="shared" ref="BG195:BG258" si="21">$BC$5*E195^2+$BD$5*E195+$BE$5</f>
        <v>4.5778226607423331</v>
      </c>
    </row>
    <row r="196" spans="1:59">
      <c r="A196">
        <v>58200</v>
      </c>
      <c r="B196" s="7">
        <v>760</v>
      </c>
      <c r="C196">
        <v>-3.8627438284211402</v>
      </c>
      <c r="D196">
        <f t="shared" si="18"/>
        <v>-7.7254876568422803</v>
      </c>
      <c r="E196">
        <v>85.300497665355707</v>
      </c>
      <c r="F196">
        <f t="shared" ref="F196:F259" si="22">ABS(E196-E195)</f>
        <v>0.10463633657319349</v>
      </c>
      <c r="G196">
        <f t="shared" si="19"/>
        <v>767.70447898820134</v>
      </c>
      <c r="H196">
        <v>49.673480339909197</v>
      </c>
      <c r="AM196">
        <f t="shared" si="20"/>
        <v>151.39949011944967</v>
      </c>
      <c r="BG196">
        <f t="shared" si="21"/>
        <v>4.5714451878899309</v>
      </c>
    </row>
    <row r="197" spans="1:59">
      <c r="A197">
        <v>58500</v>
      </c>
      <c r="B197" s="7">
        <v>766</v>
      </c>
      <c r="C197">
        <v>-0.17309825475427901</v>
      </c>
      <c r="D197">
        <f t="shared" si="18"/>
        <v>-0.34619650950855801</v>
      </c>
      <c r="E197">
        <v>85.147188862627004</v>
      </c>
      <c r="F197">
        <f t="shared" si="22"/>
        <v>0.15330880272870218</v>
      </c>
      <c r="G197">
        <f t="shared" si="19"/>
        <v>766.32469976364303</v>
      </c>
      <c r="H197">
        <v>49.819629428524998</v>
      </c>
      <c r="AM197">
        <f t="shared" si="20"/>
        <v>151.09075212289247</v>
      </c>
      <c r="BG197">
        <f t="shared" si="21"/>
        <v>4.5621050208944691</v>
      </c>
    </row>
    <row r="198" spans="1:59">
      <c r="A198">
        <v>58800</v>
      </c>
      <c r="B198" s="7">
        <v>763</v>
      </c>
      <c r="C198">
        <v>-1.4123854200435899</v>
      </c>
      <c r="D198">
        <f t="shared" si="18"/>
        <v>-2.8247708400871798</v>
      </c>
      <c r="E198">
        <v>85.089293057642806</v>
      </c>
      <c r="F198">
        <f t="shared" si="22"/>
        <v>5.7895804984198662E-2</v>
      </c>
      <c r="G198">
        <f t="shared" si="19"/>
        <v>765.80363751878531</v>
      </c>
      <c r="H198">
        <v>49.884808513686004</v>
      </c>
      <c r="AM198">
        <f t="shared" si="20"/>
        <v>150.97419552484675</v>
      </c>
      <c r="BG198">
        <f t="shared" si="21"/>
        <v>4.5585789714285712</v>
      </c>
    </row>
    <row r="199" spans="1:59">
      <c r="A199">
        <v>59100</v>
      </c>
      <c r="B199" s="7">
        <v>762</v>
      </c>
      <c r="C199">
        <v>-1.3393210073700399</v>
      </c>
      <c r="D199">
        <f t="shared" si="18"/>
        <v>-2.6786420147400798</v>
      </c>
      <c r="E199">
        <v>84.961945978702701</v>
      </c>
      <c r="F199">
        <f t="shared" si="22"/>
        <v>0.12734707894010455</v>
      </c>
      <c r="G199">
        <f t="shared" si="19"/>
        <v>764.65751380832432</v>
      </c>
      <c r="H199">
        <v>49.991524963281499</v>
      </c>
      <c r="AM199">
        <f t="shared" si="20"/>
        <v>150.71788769513677</v>
      </c>
      <c r="BG199">
        <f t="shared" si="21"/>
        <v>4.5508253966021126</v>
      </c>
    </row>
    <row r="200" spans="1:59">
      <c r="A200">
        <v>59400</v>
      </c>
      <c r="B200" s="7">
        <v>765</v>
      </c>
      <c r="C200">
        <v>0.36942758894612698</v>
      </c>
      <c r="D200">
        <f t="shared" ref="D200:D263" si="23">$K$3*C200</f>
        <v>0.73885517789225397</v>
      </c>
      <c r="E200">
        <v>84.915544582411499</v>
      </c>
      <c r="F200">
        <f t="shared" si="22"/>
        <v>4.6401396291201991E-2</v>
      </c>
      <c r="G200">
        <f t="shared" si="19"/>
        <v>764.23990124170348</v>
      </c>
      <c r="H200">
        <v>50.024260418827197</v>
      </c>
      <c r="AM200">
        <f t="shared" si="20"/>
        <v>150.62452050735598</v>
      </c>
      <c r="BG200">
        <f t="shared" si="21"/>
        <v>4.5480010131245745</v>
      </c>
    </row>
    <row r="201" spans="1:59">
      <c r="A201">
        <v>59700</v>
      </c>
      <c r="B201" s="7">
        <v>768</v>
      </c>
      <c r="C201">
        <v>1.44316833756685</v>
      </c>
      <c r="D201">
        <f t="shared" si="23"/>
        <v>2.8863366751337001</v>
      </c>
      <c r="E201">
        <v>85.010262640719404</v>
      </c>
      <c r="F201">
        <f t="shared" si="22"/>
        <v>9.4718058307904585E-2</v>
      </c>
      <c r="G201">
        <f t="shared" si="19"/>
        <v>765.09236376647459</v>
      </c>
      <c r="H201">
        <v>49.950675932608</v>
      </c>
      <c r="AM201">
        <f t="shared" si="20"/>
        <v>150.81512209413233</v>
      </c>
      <c r="BG201">
        <f t="shared" si="21"/>
        <v>4.5537668039009063</v>
      </c>
    </row>
    <row r="202" spans="1:59">
      <c r="A202">
        <v>60000</v>
      </c>
      <c r="B202" s="7">
        <v>769</v>
      </c>
      <c r="C202">
        <v>1.2629207118308501</v>
      </c>
      <c r="D202">
        <f t="shared" si="23"/>
        <v>2.5258414236617002</v>
      </c>
      <c r="E202">
        <v>85.1614266862275</v>
      </c>
      <c r="F202">
        <f t="shared" si="22"/>
        <v>0.15116404550809648</v>
      </c>
      <c r="G202">
        <f t="shared" si="19"/>
        <v>766.45284017604752</v>
      </c>
      <c r="H202">
        <v>49.845991614339198</v>
      </c>
      <c r="AM202">
        <f t="shared" si="20"/>
        <v>151.11941890063073</v>
      </c>
      <c r="BG202">
        <f t="shared" si="21"/>
        <v>4.5629722520370111</v>
      </c>
    </row>
    <row r="203" spans="1:59">
      <c r="A203">
        <v>60300</v>
      </c>
      <c r="B203" s="7">
        <v>767</v>
      </c>
      <c r="C203">
        <v>-0.110047782214762</v>
      </c>
      <c r="D203">
        <f t="shared" si="23"/>
        <v>-0.22009556442952399</v>
      </c>
      <c r="E203">
        <v>85.244314988849098</v>
      </c>
      <c r="F203">
        <f t="shared" si="22"/>
        <v>8.2888302621597632E-2</v>
      </c>
      <c r="G203">
        <f t="shared" si="19"/>
        <v>767.19883489964184</v>
      </c>
      <c r="H203">
        <v>49.805152288835899</v>
      </c>
      <c r="AM203">
        <f t="shared" si="20"/>
        <v>151.28633175392915</v>
      </c>
      <c r="BG203">
        <f t="shared" si="21"/>
        <v>4.5680217913218426</v>
      </c>
    </row>
    <row r="204" spans="1:59">
      <c r="A204">
        <v>60600</v>
      </c>
      <c r="B204" s="7">
        <v>763</v>
      </c>
      <c r="C204">
        <v>-1.78294797127008</v>
      </c>
      <c r="D204">
        <f t="shared" si="23"/>
        <v>-3.56589594254016</v>
      </c>
      <c r="E204">
        <v>85.171638859340902</v>
      </c>
      <c r="F204">
        <f t="shared" si="22"/>
        <v>7.2676129508195686E-2</v>
      </c>
      <c r="G204">
        <f t="shared" si="19"/>
        <v>766.54474973406809</v>
      </c>
      <c r="H204">
        <v>49.883554636373397</v>
      </c>
      <c r="AM204">
        <f t="shared" si="20"/>
        <v>151.13998106670553</v>
      </c>
      <c r="BG204">
        <f t="shared" si="21"/>
        <v>4.5635943035575153</v>
      </c>
    </row>
    <row r="205" spans="1:59">
      <c r="A205">
        <v>60900</v>
      </c>
      <c r="B205" s="7">
        <v>768</v>
      </c>
      <c r="C205">
        <v>0.83338812576266896</v>
      </c>
      <c r="D205">
        <f t="shared" si="23"/>
        <v>1.6667762515253379</v>
      </c>
      <c r="E205">
        <v>85.145751901959201</v>
      </c>
      <c r="F205">
        <f t="shared" si="22"/>
        <v>2.5886957381700881E-2</v>
      </c>
      <c r="G205">
        <f t="shared" si="19"/>
        <v>766.31176711763283</v>
      </c>
      <c r="H205">
        <v>49.912884457050502</v>
      </c>
      <c r="AM205">
        <f t="shared" si="20"/>
        <v>151.08785897746682</v>
      </c>
      <c r="BG205">
        <f t="shared" si="21"/>
        <v>4.5620174972721133</v>
      </c>
    </row>
    <row r="206" spans="1:59">
      <c r="A206">
        <v>61200</v>
      </c>
      <c r="B206" s="7">
        <v>768</v>
      </c>
      <c r="C206">
        <v>0.46453826197141701</v>
      </c>
      <c r="D206">
        <f t="shared" si="23"/>
        <v>0.92907652394283402</v>
      </c>
      <c r="E206">
        <v>85.227733345915993</v>
      </c>
      <c r="F206">
        <f t="shared" si="22"/>
        <v>8.1981443956792077E-2</v>
      </c>
      <c r="G206">
        <f t="shared" si="19"/>
        <v>767.04960011324397</v>
      </c>
      <c r="H206">
        <v>49.8634879838771</v>
      </c>
      <c r="AM206">
        <f t="shared" si="20"/>
        <v>151.25293794847249</v>
      </c>
      <c r="BG206">
        <f t="shared" si="21"/>
        <v>4.567011534076455</v>
      </c>
    </row>
    <row r="207" spans="1:59">
      <c r="A207">
        <v>61500</v>
      </c>
      <c r="B207" s="7">
        <v>765</v>
      </c>
      <c r="C207">
        <v>-0.99359098160301895</v>
      </c>
      <c r="D207">
        <f t="shared" si="23"/>
        <v>-1.9871819632060379</v>
      </c>
      <c r="E207">
        <v>85.218441356723204</v>
      </c>
      <c r="F207">
        <f t="shared" si="22"/>
        <v>9.291989192789174E-3</v>
      </c>
      <c r="G207">
        <f t="shared" si="19"/>
        <v>766.96597221050888</v>
      </c>
      <c r="H207">
        <v>49.888266346405103</v>
      </c>
      <c r="AM207">
        <f t="shared" si="20"/>
        <v>151.23422549505813</v>
      </c>
      <c r="BG207">
        <f t="shared" si="21"/>
        <v>4.5664454314126006</v>
      </c>
    </row>
    <row r="208" spans="1:59">
      <c r="A208">
        <v>61800</v>
      </c>
      <c r="B208" s="7">
        <v>761</v>
      </c>
      <c r="C208">
        <v>-2.2804588665563199</v>
      </c>
      <c r="D208">
        <f t="shared" si="23"/>
        <v>-4.5609177331126398</v>
      </c>
      <c r="E208">
        <v>85.059981967835299</v>
      </c>
      <c r="F208">
        <f t="shared" si="22"/>
        <v>0.15845938888790556</v>
      </c>
      <c r="G208">
        <f t="shared" si="19"/>
        <v>765.53983771051765</v>
      </c>
      <c r="H208">
        <v>50.019203971879897</v>
      </c>
      <c r="AM208">
        <f t="shared" si="20"/>
        <v>150.9151935276798</v>
      </c>
      <c r="BG208">
        <f t="shared" si="21"/>
        <v>4.5567940756164775</v>
      </c>
    </row>
    <row r="209" spans="1:59">
      <c r="A209">
        <v>62100</v>
      </c>
      <c r="B209" s="7">
        <v>763</v>
      </c>
      <c r="C209">
        <v>-0.59608759354913099</v>
      </c>
      <c r="D209">
        <f t="shared" si="23"/>
        <v>-1.192175187098262</v>
      </c>
      <c r="E209">
        <v>84.907885612360303</v>
      </c>
      <c r="F209">
        <f t="shared" si="22"/>
        <v>0.15209635547499545</v>
      </c>
      <c r="G209">
        <f t="shared" si="19"/>
        <v>764.17097051124279</v>
      </c>
      <c r="H209">
        <v>50.126098951945401</v>
      </c>
      <c r="AM209">
        <f t="shared" si="20"/>
        <v>150.60911061959379</v>
      </c>
      <c r="BG209">
        <f t="shared" si="21"/>
        <v>4.5475348633038069</v>
      </c>
    </row>
    <row r="210" spans="1:59">
      <c r="A210">
        <v>62400</v>
      </c>
      <c r="B210" s="7">
        <v>763</v>
      </c>
      <c r="C210">
        <v>-0.29451365286305298</v>
      </c>
      <c r="D210">
        <f t="shared" si="23"/>
        <v>-0.58902730572610595</v>
      </c>
      <c r="E210">
        <v>84.840881878985002</v>
      </c>
      <c r="F210">
        <f t="shared" si="22"/>
        <v>6.7003733375301522E-2</v>
      </c>
      <c r="G210">
        <f t="shared" si="19"/>
        <v>763.567936910865</v>
      </c>
      <c r="H210">
        <v>50.159826194685301</v>
      </c>
      <c r="AM210">
        <f t="shared" si="20"/>
        <v>150.47431338817634</v>
      </c>
      <c r="BG210">
        <f t="shared" si="21"/>
        <v>4.5434572840855019</v>
      </c>
    </row>
    <row r="211" spans="1:59">
      <c r="A211">
        <v>62700</v>
      </c>
      <c r="B211" s="7">
        <v>767</v>
      </c>
      <c r="C211">
        <v>1.51207232401667</v>
      </c>
      <c r="D211">
        <f t="shared" si="23"/>
        <v>3.02414464803334</v>
      </c>
      <c r="E211">
        <v>84.883843941677199</v>
      </c>
      <c r="F211">
        <f t="shared" si="22"/>
        <v>4.2962062692197378E-2</v>
      </c>
      <c r="G211">
        <f t="shared" si="19"/>
        <v>763.95459547509483</v>
      </c>
      <c r="H211">
        <v>50.107251876339397</v>
      </c>
      <c r="AM211">
        <f t="shared" si="20"/>
        <v>150.56074088141094</v>
      </c>
      <c r="BG211">
        <f t="shared" si="21"/>
        <v>4.5460716830722507</v>
      </c>
    </row>
    <row r="212" spans="1:59">
      <c r="A212">
        <v>63000</v>
      </c>
      <c r="B212" s="7">
        <v>775</v>
      </c>
      <c r="C212">
        <v>4.19811375002124</v>
      </c>
      <c r="D212">
        <f t="shared" si="23"/>
        <v>8.39622750004248</v>
      </c>
      <c r="E212">
        <v>85.1757989569941</v>
      </c>
      <c r="F212">
        <f t="shared" si="22"/>
        <v>0.29195501531690127</v>
      </c>
      <c r="G212">
        <f t="shared" si="19"/>
        <v>766.58219061294687</v>
      </c>
      <c r="H212">
        <v>49.877383681864401</v>
      </c>
      <c r="AM212">
        <f t="shared" si="20"/>
        <v>151.14835758006171</v>
      </c>
      <c r="BG212">
        <f t="shared" si="21"/>
        <v>4.5638477123415244</v>
      </c>
    </row>
    <row r="213" spans="1:59">
      <c r="A213">
        <v>63300</v>
      </c>
      <c r="B213" s="7">
        <v>812</v>
      </c>
      <c r="C213">
        <v>17.3466306509841</v>
      </c>
      <c r="D213">
        <f t="shared" si="23"/>
        <v>34.693261301968199</v>
      </c>
      <c r="E213">
        <v>86.364813220194407</v>
      </c>
      <c r="F213">
        <f t="shared" si="22"/>
        <v>1.1890142632003062</v>
      </c>
      <c r="G213">
        <f t="shared" si="19"/>
        <v>777.28331898174963</v>
      </c>
      <c r="H213">
        <v>48.999734029931801</v>
      </c>
      <c r="AM213">
        <f t="shared" si="20"/>
        <v>153.54663155873854</v>
      </c>
      <c r="BG213">
        <f t="shared" si="21"/>
        <v>4.6364132816637618</v>
      </c>
    </row>
    <row r="214" spans="1:59">
      <c r="A214">
        <v>63600</v>
      </c>
      <c r="B214" s="7">
        <v>784</v>
      </c>
      <c r="C214">
        <v>-1.04445173781529</v>
      </c>
      <c r="D214">
        <f t="shared" si="23"/>
        <v>-2.08890347563058</v>
      </c>
      <c r="E214">
        <v>87.340813526090002</v>
      </c>
      <c r="F214">
        <f t="shared" si="22"/>
        <v>0.97600030589559594</v>
      </c>
      <c r="G214">
        <f t="shared" si="19"/>
        <v>786.06732173480998</v>
      </c>
      <c r="H214">
        <v>48.417450705121297</v>
      </c>
      <c r="AM214">
        <f t="shared" si="20"/>
        <v>155.52143020183064</v>
      </c>
      <c r="BG214">
        <f t="shared" si="21"/>
        <v>4.6961838238952263</v>
      </c>
    </row>
    <row r="215" spans="1:59">
      <c r="A215">
        <v>63900</v>
      </c>
      <c r="B215" s="7">
        <v>773</v>
      </c>
      <c r="C215">
        <v>-5.9772256335967198</v>
      </c>
      <c r="D215">
        <f t="shared" si="23"/>
        <v>-11.95445126719344</v>
      </c>
      <c r="E215">
        <v>87.214699568879894</v>
      </c>
      <c r="F215">
        <f t="shared" si="22"/>
        <v>0.12611395721010865</v>
      </c>
      <c r="G215">
        <f t="shared" si="19"/>
        <v>784.9322961199191</v>
      </c>
      <c r="H215">
        <v>48.704349198476301</v>
      </c>
      <c r="AM215">
        <f t="shared" si="20"/>
        <v>155.26594298481419</v>
      </c>
      <c r="BG215">
        <f t="shared" si="21"/>
        <v>4.6884501589560355</v>
      </c>
    </row>
    <row r="216" spans="1:59">
      <c r="A216">
        <v>64200</v>
      </c>
      <c r="B216" s="7">
        <v>771</v>
      </c>
      <c r="C216">
        <v>-5.2632790313742897</v>
      </c>
      <c r="D216">
        <f t="shared" si="23"/>
        <v>-10.526558062748579</v>
      </c>
      <c r="E216">
        <v>86.833811545375795</v>
      </c>
      <c r="F216">
        <f t="shared" si="22"/>
        <v>0.38088802350409878</v>
      </c>
      <c r="G216">
        <f t="shared" si="19"/>
        <v>781.5043039083821</v>
      </c>
      <c r="H216">
        <v>49.138850988341197</v>
      </c>
      <c r="AM216">
        <f t="shared" si="20"/>
        <v>154.49488797620154</v>
      </c>
      <c r="BG216">
        <f t="shared" si="21"/>
        <v>4.6651117818349146</v>
      </c>
    </row>
    <row r="217" spans="1:59">
      <c r="A217">
        <v>64500</v>
      </c>
      <c r="B217" s="7">
        <v>767</v>
      </c>
      <c r="C217">
        <v>-5.3686847867300598</v>
      </c>
      <c r="D217">
        <f t="shared" si="23"/>
        <v>-10.73736957346012</v>
      </c>
      <c r="E217">
        <v>86.412828029958604</v>
      </c>
      <c r="F217">
        <f t="shared" si="22"/>
        <v>0.42098351541719126</v>
      </c>
      <c r="G217">
        <f t="shared" si="19"/>
        <v>777.71545226962746</v>
      </c>
      <c r="H217">
        <v>49.552015022442099</v>
      </c>
      <c r="AM217">
        <f t="shared" si="20"/>
        <v>153.64365243231251</v>
      </c>
      <c r="BG217">
        <f t="shared" si="21"/>
        <v>4.6393493951801537</v>
      </c>
    </row>
    <row r="218" spans="1:59">
      <c r="A218">
        <v>64800</v>
      </c>
      <c r="B218" s="7">
        <v>770</v>
      </c>
      <c r="C218">
        <v>-2.3836767592160499</v>
      </c>
      <c r="D218">
        <f t="shared" si="23"/>
        <v>-4.7673535184320999</v>
      </c>
      <c r="E218">
        <v>86.082820798384503</v>
      </c>
      <c r="F218">
        <f t="shared" si="22"/>
        <v>0.3300072315741005</v>
      </c>
      <c r="G218">
        <f t="shared" si="19"/>
        <v>774.74538718546057</v>
      </c>
      <c r="H218">
        <v>49.8445530537184</v>
      </c>
      <c r="AM218">
        <f t="shared" si="20"/>
        <v>152.97709720105576</v>
      </c>
      <c r="BG218">
        <f t="shared" si="21"/>
        <v>4.6191784366195705</v>
      </c>
    </row>
    <row r="219" spans="1:59">
      <c r="A219">
        <v>65100</v>
      </c>
      <c r="B219" s="7">
        <v>769</v>
      </c>
      <c r="C219">
        <v>-1.96694701618334</v>
      </c>
      <c r="D219">
        <f t="shared" si="23"/>
        <v>-3.93389403236668</v>
      </c>
      <c r="E219">
        <v>85.879133678575101</v>
      </c>
      <c r="F219">
        <f t="shared" si="22"/>
        <v>0.20368711980940191</v>
      </c>
      <c r="G219">
        <f t="shared" si="19"/>
        <v>772.91220310717586</v>
      </c>
      <c r="H219">
        <v>50.012361843565998</v>
      </c>
      <c r="AM219">
        <f t="shared" si="20"/>
        <v>152.56600377789687</v>
      </c>
      <c r="BG219">
        <f t="shared" si="21"/>
        <v>4.606739071724653</v>
      </c>
    </row>
    <row r="220" spans="1:59">
      <c r="A220">
        <v>65400</v>
      </c>
      <c r="B220" s="7">
        <v>768</v>
      </c>
      <c r="C220">
        <v>-1.6112973615719499</v>
      </c>
      <c r="D220">
        <f t="shared" si="23"/>
        <v>-3.2225947231438998</v>
      </c>
      <c r="E220">
        <v>85.689002388978096</v>
      </c>
      <c r="F220">
        <f t="shared" si="22"/>
        <v>0.19013128959700509</v>
      </c>
      <c r="G220">
        <f t="shared" si="19"/>
        <v>771.20102150080288</v>
      </c>
      <c r="H220">
        <v>50.150357039872098</v>
      </c>
      <c r="AM220">
        <f t="shared" si="20"/>
        <v>152.18248851196756</v>
      </c>
      <c r="BG220">
        <f t="shared" si="21"/>
        <v>4.5951348462651831</v>
      </c>
    </row>
    <row r="221" spans="1:59">
      <c r="A221">
        <v>65700</v>
      </c>
      <c r="B221" s="7">
        <v>766</v>
      </c>
      <c r="C221">
        <v>-1.7113445934643099</v>
      </c>
      <c r="D221">
        <f t="shared" si="23"/>
        <v>-3.4226891869286198</v>
      </c>
      <c r="E221">
        <v>85.489030541726095</v>
      </c>
      <c r="F221">
        <f t="shared" si="22"/>
        <v>0.19997184725200157</v>
      </c>
      <c r="G221">
        <f t="shared" si="19"/>
        <v>769.40127487553491</v>
      </c>
      <c r="H221">
        <v>50.279734818168599</v>
      </c>
      <c r="AM221">
        <f t="shared" si="20"/>
        <v>151.77935192022193</v>
      </c>
      <c r="BG221">
        <f t="shared" si="21"/>
        <v>4.5829376013250682</v>
      </c>
    </row>
    <row r="222" spans="1:59">
      <c r="A222">
        <v>66000</v>
      </c>
      <c r="B222" s="7">
        <v>770</v>
      </c>
      <c r="C222">
        <v>0.70620507028846002</v>
      </c>
      <c r="D222">
        <f t="shared" si="23"/>
        <v>1.41241014057692</v>
      </c>
      <c r="E222">
        <v>85.3962239426574</v>
      </c>
      <c r="F222">
        <f t="shared" si="22"/>
        <v>9.2806599068694595E-2</v>
      </c>
      <c r="G222">
        <f t="shared" si="19"/>
        <v>768.56601548391654</v>
      </c>
      <c r="H222">
        <v>50.311805702510497</v>
      </c>
      <c r="AM222">
        <f t="shared" si="20"/>
        <v>151.59233636713086</v>
      </c>
      <c r="BG222">
        <f t="shared" si="21"/>
        <v>4.5772795193188047</v>
      </c>
    </row>
    <row r="223" spans="1:59">
      <c r="A223">
        <v>66300</v>
      </c>
      <c r="B223" s="7">
        <v>768</v>
      </c>
      <c r="C223">
        <v>-0.184045899694676</v>
      </c>
      <c r="D223">
        <f t="shared" si="23"/>
        <v>-0.36809179938935199</v>
      </c>
      <c r="E223">
        <v>85.371861327058099</v>
      </c>
      <c r="F223">
        <f t="shared" si="22"/>
        <v>2.4362615599301307E-2</v>
      </c>
      <c r="G223">
        <f t="shared" si="19"/>
        <v>768.34675194352292</v>
      </c>
      <c r="H223">
        <v>50.294072352716398</v>
      </c>
      <c r="AM223">
        <f t="shared" si="20"/>
        <v>151.54325135247925</v>
      </c>
      <c r="BG223">
        <f t="shared" si="21"/>
        <v>4.5757944961716461</v>
      </c>
    </row>
    <row r="224" spans="1:59">
      <c r="A224">
        <v>66600</v>
      </c>
      <c r="B224" s="7">
        <v>771</v>
      </c>
      <c r="C224">
        <v>1.2580073328685899</v>
      </c>
      <c r="D224">
        <f t="shared" si="23"/>
        <v>2.5160146657371798</v>
      </c>
      <c r="E224">
        <v>85.384717305257993</v>
      </c>
      <c r="F224">
        <f t="shared" si="22"/>
        <v>1.285597819989448E-2</v>
      </c>
      <c r="G224">
        <f t="shared" si="19"/>
        <v>768.46245574732188</v>
      </c>
      <c r="H224">
        <v>50.248163262612103</v>
      </c>
      <c r="AM224">
        <f t="shared" si="20"/>
        <v>151.56915273142118</v>
      </c>
      <c r="BG224">
        <f t="shared" si="21"/>
        <v>4.5765781179101985</v>
      </c>
    </row>
    <row r="225" spans="1:59">
      <c r="A225">
        <v>66900</v>
      </c>
      <c r="B225" s="7">
        <v>770</v>
      </c>
      <c r="C225">
        <v>0.52069724168948806</v>
      </c>
      <c r="D225">
        <f t="shared" si="23"/>
        <v>1.0413944833789761</v>
      </c>
      <c r="E225">
        <v>85.437465540755795</v>
      </c>
      <c r="F225">
        <f t="shared" si="22"/>
        <v>5.2748235497801943E-2</v>
      </c>
      <c r="G225">
        <f t="shared" si="19"/>
        <v>768.9371898668021</v>
      </c>
      <c r="H225">
        <v>50.181149310533698</v>
      </c>
      <c r="AM225">
        <f t="shared" si="20"/>
        <v>151.67543652560173</v>
      </c>
      <c r="BG225">
        <f t="shared" si="21"/>
        <v>4.5797936635541978</v>
      </c>
    </row>
    <row r="226" spans="1:59">
      <c r="A226">
        <v>67200</v>
      </c>
      <c r="B226" s="7">
        <v>771</v>
      </c>
      <c r="C226">
        <v>0.82721919342880601</v>
      </c>
      <c r="D226">
        <f t="shared" si="23"/>
        <v>1.654438386857612</v>
      </c>
      <c r="E226">
        <v>85.4804496330474</v>
      </c>
      <c r="F226">
        <f t="shared" si="22"/>
        <v>4.298409229160427E-2</v>
      </c>
      <c r="G226">
        <f t="shared" si="19"/>
        <v>769.32404669742664</v>
      </c>
      <c r="H226">
        <v>50.127875517563297</v>
      </c>
      <c r="AM226">
        <f t="shared" si="20"/>
        <v>151.76205832734834</v>
      </c>
      <c r="BG226">
        <f t="shared" si="21"/>
        <v>4.5824143842290406</v>
      </c>
    </row>
    <row r="227" spans="1:59">
      <c r="A227">
        <v>67500</v>
      </c>
      <c r="B227" s="7">
        <v>770</v>
      </c>
      <c r="C227">
        <v>0.184802155270824</v>
      </c>
      <c r="D227">
        <f t="shared" si="23"/>
        <v>0.369604310541648</v>
      </c>
      <c r="E227">
        <v>85.512103782147193</v>
      </c>
      <c r="F227">
        <f t="shared" si="22"/>
        <v>3.1654149099793472E-2</v>
      </c>
      <c r="G227">
        <f t="shared" si="19"/>
        <v>769.60893403932471</v>
      </c>
      <c r="H227">
        <v>50.090394404744103</v>
      </c>
      <c r="AM227">
        <f t="shared" si="20"/>
        <v>151.82585486872256</v>
      </c>
      <c r="BG227">
        <f t="shared" si="21"/>
        <v>4.5843445528461864</v>
      </c>
    </row>
    <row r="228" spans="1:59">
      <c r="A228">
        <v>67800</v>
      </c>
      <c r="B228" s="7">
        <v>771</v>
      </c>
      <c r="C228">
        <v>0.56713633652989803</v>
      </c>
      <c r="D228">
        <f t="shared" si="23"/>
        <v>1.1342726730597961</v>
      </c>
      <c r="E228">
        <v>85.538241857757498</v>
      </c>
      <c r="F228">
        <f t="shared" si="22"/>
        <v>2.6138075610305123E-2</v>
      </c>
      <c r="G228">
        <f t="shared" si="19"/>
        <v>769.84417671981748</v>
      </c>
      <c r="H228">
        <v>50.060067726772097</v>
      </c>
      <c r="AM228">
        <f t="shared" si="20"/>
        <v>151.87853859918488</v>
      </c>
      <c r="BG228">
        <f t="shared" si="21"/>
        <v>4.5859385156783876</v>
      </c>
    </row>
    <row r="229" spans="1:59">
      <c r="A229">
        <v>68100</v>
      </c>
      <c r="B229" s="7">
        <v>775</v>
      </c>
      <c r="C229">
        <v>1.9882713155615299</v>
      </c>
      <c r="D229">
        <f t="shared" si="23"/>
        <v>3.9765426311230598</v>
      </c>
      <c r="E229">
        <v>85.666857642189697</v>
      </c>
      <c r="F229">
        <f t="shared" si="22"/>
        <v>0.12861578443219912</v>
      </c>
      <c r="G229">
        <f t="shared" si="19"/>
        <v>771.00171877970729</v>
      </c>
      <c r="H229">
        <v>49.9566188684474</v>
      </c>
      <c r="AM229">
        <f t="shared" si="20"/>
        <v>152.13783392269951</v>
      </c>
      <c r="BG229">
        <f t="shared" si="21"/>
        <v>4.593783749177609</v>
      </c>
    </row>
    <row r="230" spans="1:59">
      <c r="A230">
        <v>68400</v>
      </c>
      <c r="B230" s="7">
        <v>771</v>
      </c>
      <c r="C230">
        <v>-0.39778692696099399</v>
      </c>
      <c r="D230">
        <f t="shared" si="23"/>
        <v>-0.79557385392198798</v>
      </c>
      <c r="E230">
        <v>85.752675027048099</v>
      </c>
      <c r="F230">
        <f t="shared" si="22"/>
        <v>8.5817384858401624E-2</v>
      </c>
      <c r="G230">
        <f t="shared" si="19"/>
        <v>771.77407524343289</v>
      </c>
      <c r="H230">
        <v>49.9016646812304</v>
      </c>
      <c r="AM230">
        <f t="shared" si="20"/>
        <v>152.31089952523647</v>
      </c>
      <c r="BG230">
        <f t="shared" si="21"/>
        <v>4.5990201771096082</v>
      </c>
    </row>
    <row r="231" spans="1:59">
      <c r="A231">
        <v>68700</v>
      </c>
      <c r="B231" s="7">
        <v>772</v>
      </c>
      <c r="C231">
        <v>9.7623269953395694E-2</v>
      </c>
      <c r="D231">
        <f t="shared" si="23"/>
        <v>0.19524653990679139</v>
      </c>
      <c r="E231">
        <v>85.753674380226201</v>
      </c>
      <c r="F231">
        <f t="shared" si="22"/>
        <v>9.9935317810206925E-4</v>
      </c>
      <c r="G231">
        <f t="shared" si="19"/>
        <v>771.78306942203585</v>
      </c>
      <c r="H231">
        <v>49.9119139757764</v>
      </c>
      <c r="AM231">
        <f t="shared" si="20"/>
        <v>152.31291514753266</v>
      </c>
      <c r="BG231">
        <f t="shared" si="21"/>
        <v>4.5990811643328584</v>
      </c>
    </row>
    <row r="232" spans="1:59">
      <c r="A232">
        <v>69000</v>
      </c>
      <c r="B232" s="7">
        <v>775</v>
      </c>
      <c r="C232">
        <v>1.2120711795443899</v>
      </c>
      <c r="D232">
        <f t="shared" si="23"/>
        <v>2.4241423590887798</v>
      </c>
      <c r="E232">
        <v>85.839338674970094</v>
      </c>
      <c r="F232">
        <f t="shared" si="22"/>
        <v>8.566429474389281E-2</v>
      </c>
      <c r="G232">
        <f t="shared" si="19"/>
        <v>772.55404807473087</v>
      </c>
      <c r="H232">
        <v>49.857788399750604</v>
      </c>
      <c r="AM232">
        <f t="shared" si="20"/>
        <v>152.48571547828627</v>
      </c>
      <c r="BG232">
        <f t="shared" si="21"/>
        <v>4.6043096942792747</v>
      </c>
    </row>
    <row r="233" spans="1:59">
      <c r="A233">
        <v>69300</v>
      </c>
      <c r="B233" s="7">
        <v>773</v>
      </c>
      <c r="C233">
        <v>-0.133291839815806</v>
      </c>
      <c r="D233">
        <f t="shared" si="23"/>
        <v>-0.266583679631612</v>
      </c>
      <c r="E233">
        <v>85.916101150131198</v>
      </c>
      <c r="F233">
        <f t="shared" si="22"/>
        <v>7.6762475161103794E-2</v>
      </c>
      <c r="G233">
        <f t="shared" si="19"/>
        <v>773.24491035118081</v>
      </c>
      <c r="H233">
        <v>49.819725558318403</v>
      </c>
      <c r="AM233">
        <f t="shared" si="20"/>
        <v>152.6405956968714</v>
      </c>
      <c r="BG233">
        <f t="shared" si="21"/>
        <v>4.6089961115771807</v>
      </c>
    </row>
    <row r="234" spans="1:59">
      <c r="A234">
        <v>69600</v>
      </c>
      <c r="B234" s="7">
        <v>776</v>
      </c>
      <c r="C234">
        <v>1.0161047000391701</v>
      </c>
      <c r="D234">
        <f t="shared" si="23"/>
        <v>2.0322094000783402</v>
      </c>
      <c r="E234">
        <v>85.993987238727499</v>
      </c>
      <c r="F234">
        <f t="shared" si="22"/>
        <v>7.7886088596301306E-2</v>
      </c>
      <c r="G234">
        <f t="shared" si="19"/>
        <v>773.94588514854752</v>
      </c>
      <c r="H234">
        <v>49.782106551460998</v>
      </c>
      <c r="AM234">
        <f t="shared" si="20"/>
        <v>152.79777820539289</v>
      </c>
      <c r="BG234">
        <f t="shared" si="21"/>
        <v>4.613752296281084</v>
      </c>
    </row>
    <row r="235" spans="1:59">
      <c r="A235">
        <v>69900</v>
      </c>
      <c r="B235" s="7">
        <v>772</v>
      </c>
      <c r="C235">
        <v>-1.0999965128312099</v>
      </c>
      <c r="D235">
        <f t="shared" si="23"/>
        <v>-2.1999930256624198</v>
      </c>
      <c r="E235">
        <v>86.019814266194103</v>
      </c>
      <c r="F235">
        <f t="shared" si="22"/>
        <v>2.5827027466604591E-2</v>
      </c>
      <c r="G235">
        <f t="shared" si="19"/>
        <v>774.17832839574692</v>
      </c>
      <c r="H235">
        <v>49.7914444163954</v>
      </c>
      <c r="AM235">
        <f t="shared" si="20"/>
        <v>152.84990775972008</v>
      </c>
      <c r="BG235">
        <f t="shared" si="21"/>
        <v>4.6153297073044808</v>
      </c>
    </row>
    <row r="236" spans="1:59">
      <c r="A236">
        <v>70200</v>
      </c>
      <c r="B236" s="7">
        <v>774</v>
      </c>
      <c r="C236">
        <v>1.0628531081422299E-4</v>
      </c>
      <c r="D236">
        <f t="shared" si="23"/>
        <v>2.1257062162844599E-4</v>
      </c>
      <c r="E236">
        <v>85.997546140258606</v>
      </c>
      <c r="F236">
        <f t="shared" si="22"/>
        <v>2.2268125935497096E-2</v>
      </c>
      <c r="G236">
        <f t="shared" si="19"/>
        <v>773.97791526232743</v>
      </c>
      <c r="H236">
        <v>49.831032690898297</v>
      </c>
      <c r="AM236">
        <f t="shared" si="20"/>
        <v>152.80496129934915</v>
      </c>
      <c r="BG236">
        <f t="shared" si="21"/>
        <v>4.6139696519844851</v>
      </c>
    </row>
    <row r="237" spans="1:59">
      <c r="A237">
        <v>70500</v>
      </c>
      <c r="B237" s="7">
        <v>772</v>
      </c>
      <c r="C237">
        <v>-0.89917510007852797</v>
      </c>
      <c r="D237">
        <f t="shared" si="23"/>
        <v>-1.7983502001570559</v>
      </c>
      <c r="E237">
        <v>85.975182110756606</v>
      </c>
      <c r="F237">
        <f t="shared" si="22"/>
        <v>2.2364029502000449E-2</v>
      </c>
      <c r="G237">
        <f t="shared" si="19"/>
        <v>773.77663899680942</v>
      </c>
      <c r="H237">
        <v>49.868553232752603</v>
      </c>
      <c r="AM237">
        <f t="shared" si="20"/>
        <v>152.75982418425781</v>
      </c>
      <c r="BG237">
        <f t="shared" si="21"/>
        <v>4.612603836167791</v>
      </c>
    </row>
    <row r="238" spans="1:59">
      <c r="A238">
        <v>70800</v>
      </c>
      <c r="B238" s="7">
        <v>772</v>
      </c>
      <c r="C238">
        <v>-0.632775357047481</v>
      </c>
      <c r="D238">
        <f t="shared" si="23"/>
        <v>-1.265550714094962</v>
      </c>
      <c r="E238">
        <v>85.915978021128197</v>
      </c>
      <c r="F238">
        <f t="shared" si="22"/>
        <v>5.9204089628408951E-2</v>
      </c>
      <c r="G238">
        <f t="shared" si="19"/>
        <v>773.24380219015381</v>
      </c>
      <c r="H238">
        <v>49.927322400879497</v>
      </c>
      <c r="AM238">
        <f t="shared" si="20"/>
        <v>152.640347237383</v>
      </c>
      <c r="BG238">
        <f t="shared" si="21"/>
        <v>4.6089885935256945</v>
      </c>
    </row>
    <row r="239" spans="1:59">
      <c r="A239">
        <v>71100</v>
      </c>
      <c r="B239" s="7">
        <v>770</v>
      </c>
      <c r="C239">
        <v>-1.23550041065261</v>
      </c>
      <c r="D239">
        <f t="shared" si="23"/>
        <v>-2.4710008213052199</v>
      </c>
      <c r="E239">
        <v>85.827708873644596</v>
      </c>
      <c r="F239">
        <f t="shared" si="22"/>
        <v>8.8269147483600818E-2</v>
      </c>
      <c r="G239">
        <f t="shared" si="19"/>
        <v>772.44937986280138</v>
      </c>
      <c r="H239">
        <v>50.001653239986801</v>
      </c>
      <c r="AM239">
        <f t="shared" si="20"/>
        <v>152.46225355375844</v>
      </c>
      <c r="BG239">
        <f t="shared" si="21"/>
        <v>4.6035997844152821</v>
      </c>
    </row>
    <row r="240" spans="1:59">
      <c r="A240">
        <v>71400</v>
      </c>
      <c r="B240" s="7">
        <v>773</v>
      </c>
      <c r="C240">
        <v>0.43862391337620199</v>
      </c>
      <c r="D240">
        <f t="shared" si="23"/>
        <v>0.87724782675240398</v>
      </c>
      <c r="E240">
        <v>85.788996950446005</v>
      </c>
      <c r="F240">
        <f t="shared" si="22"/>
        <v>3.8711923198590625E-2</v>
      </c>
      <c r="G240">
        <f t="shared" si="19"/>
        <v>772.10097255401411</v>
      </c>
      <c r="H240">
        <v>50.027797419192702</v>
      </c>
      <c r="AM240">
        <f t="shared" si="20"/>
        <v>152.38416194124764</v>
      </c>
      <c r="BG240">
        <f t="shared" si="21"/>
        <v>4.6012369087140934</v>
      </c>
    </row>
    <row r="241" spans="1:59">
      <c r="A241">
        <v>71700</v>
      </c>
      <c r="B241" s="7">
        <v>772</v>
      </c>
      <c r="C241">
        <v>-0.11313685047372</v>
      </c>
      <c r="D241">
        <f t="shared" si="23"/>
        <v>-0.22627370094744001</v>
      </c>
      <c r="E241">
        <v>85.800514843257702</v>
      </c>
      <c r="F241">
        <f t="shared" si="22"/>
        <v>1.1517892811696129E-2</v>
      </c>
      <c r="G241">
        <f t="shared" si="19"/>
        <v>772.20463358931931</v>
      </c>
      <c r="H241">
        <v>50.0167285928976</v>
      </c>
      <c r="AM241">
        <f t="shared" si="20"/>
        <v>152.40739549019</v>
      </c>
      <c r="BG241">
        <f t="shared" si="21"/>
        <v>4.6019399006917325</v>
      </c>
    </row>
    <row r="242" spans="1:59">
      <c r="A242">
        <v>72000</v>
      </c>
      <c r="B242" s="7">
        <v>770</v>
      </c>
      <c r="C242">
        <v>-0.86208078076274097</v>
      </c>
      <c r="D242">
        <f t="shared" si="23"/>
        <v>-1.7241615615254819</v>
      </c>
      <c r="E242">
        <v>85.744732404119503</v>
      </c>
      <c r="F242">
        <f t="shared" si="22"/>
        <v>5.578243913819847E-2</v>
      </c>
      <c r="G242">
        <f t="shared" si="19"/>
        <v>771.70259163707556</v>
      </c>
      <c r="H242">
        <v>50.0567862419527</v>
      </c>
      <c r="AM242">
        <f t="shared" si="20"/>
        <v>152.29488004318944</v>
      </c>
      <c r="BG242">
        <f t="shared" si="21"/>
        <v>4.5985354719672324</v>
      </c>
    </row>
    <row r="243" spans="1:59">
      <c r="A243">
        <v>72300</v>
      </c>
      <c r="B243" s="7">
        <v>770</v>
      </c>
      <c r="C243">
        <v>-0.50074452196680996</v>
      </c>
      <c r="D243">
        <f t="shared" si="23"/>
        <v>-1.0014890439336199</v>
      </c>
      <c r="E243">
        <v>85.664432781058096</v>
      </c>
      <c r="F243">
        <f t="shared" si="22"/>
        <v>8.0299623061407033E-2</v>
      </c>
      <c r="G243">
        <f t="shared" si="19"/>
        <v>770.97989502952282</v>
      </c>
      <c r="H243">
        <v>50.108706916490497</v>
      </c>
      <c r="AM243">
        <f t="shared" si="20"/>
        <v>152.13294439650522</v>
      </c>
      <c r="BG243">
        <f t="shared" si="21"/>
        <v>4.5936358091397329</v>
      </c>
    </row>
    <row r="244" spans="1:59">
      <c r="A244">
        <v>72600</v>
      </c>
      <c r="B244" s="7">
        <v>769</v>
      </c>
      <c r="C244">
        <v>-0.64768286546461795</v>
      </c>
      <c r="D244">
        <f t="shared" si="23"/>
        <v>-1.2953657309292359</v>
      </c>
      <c r="E244">
        <v>85.585984065819403</v>
      </c>
      <c r="F244">
        <f t="shared" si="22"/>
        <v>7.8448715238693012E-2</v>
      </c>
      <c r="G244">
        <f t="shared" si="19"/>
        <v>770.27385659237461</v>
      </c>
      <c r="H244">
        <v>50.153756515970102</v>
      </c>
      <c r="AM244">
        <f t="shared" si="20"/>
        <v>151.97477778983793</v>
      </c>
      <c r="BG244">
        <f t="shared" si="21"/>
        <v>4.588850293126554</v>
      </c>
    </row>
    <row r="245" spans="1:59">
      <c r="A245">
        <v>72900</v>
      </c>
      <c r="B245" s="7">
        <v>775</v>
      </c>
      <c r="C245">
        <v>2.0924123562182801</v>
      </c>
      <c r="D245">
        <f t="shared" si="23"/>
        <v>4.1848247124365603</v>
      </c>
      <c r="E245">
        <v>85.6437084504918</v>
      </c>
      <c r="F245">
        <f t="shared" si="22"/>
        <v>5.7724384672397377E-2</v>
      </c>
      <c r="G245">
        <f t="shared" si="19"/>
        <v>770.79337605442618</v>
      </c>
      <c r="H245">
        <v>50.089679960319302</v>
      </c>
      <c r="AM245">
        <f t="shared" si="20"/>
        <v>152.09115694991479</v>
      </c>
      <c r="BG245">
        <f t="shared" si="21"/>
        <v>4.5923714706478052</v>
      </c>
    </row>
    <row r="246" spans="1:59">
      <c r="A246">
        <v>73200</v>
      </c>
      <c r="B246" s="7">
        <v>773</v>
      </c>
      <c r="C246">
        <v>0.54512077420865401</v>
      </c>
      <c r="D246">
        <f t="shared" si="23"/>
        <v>1.090241548417308</v>
      </c>
      <c r="E246">
        <v>85.765353158300897</v>
      </c>
      <c r="F246">
        <f t="shared" si="22"/>
        <v>0.12164470780909653</v>
      </c>
      <c r="G246">
        <f t="shared" si="19"/>
        <v>771.88817842470803</v>
      </c>
      <c r="H246">
        <v>49.991598073275</v>
      </c>
      <c r="AM246">
        <f t="shared" si="20"/>
        <v>152.33647082207224</v>
      </c>
      <c r="BG246">
        <f t="shared" si="21"/>
        <v>4.5997938959597979</v>
      </c>
    </row>
    <row r="247" spans="1:59">
      <c r="A247">
        <v>73500</v>
      </c>
      <c r="B247" s="7">
        <v>770</v>
      </c>
      <c r="C247">
        <v>-0.87007272652613799</v>
      </c>
      <c r="D247">
        <f t="shared" si="23"/>
        <v>-1.740145453052276</v>
      </c>
      <c r="E247">
        <v>85.746512426145699</v>
      </c>
      <c r="F247">
        <f t="shared" si="22"/>
        <v>1.884073215519777E-2</v>
      </c>
      <c r="G247">
        <f t="shared" si="19"/>
        <v>771.71861183531132</v>
      </c>
      <c r="H247">
        <v>50.008310634287199</v>
      </c>
      <c r="AM247">
        <f t="shared" si="20"/>
        <v>152.29847013884759</v>
      </c>
      <c r="BG247">
        <f t="shared" si="21"/>
        <v>4.598644098220249</v>
      </c>
    </row>
    <row r="248" spans="1:59">
      <c r="A248">
        <v>73800</v>
      </c>
      <c r="B248" s="7">
        <v>772</v>
      </c>
      <c r="C248">
        <v>0.26781102829826597</v>
      </c>
      <c r="D248">
        <f t="shared" si="23"/>
        <v>0.53562205659653195</v>
      </c>
      <c r="E248">
        <v>85.715853312370697</v>
      </c>
      <c r="F248">
        <f t="shared" si="22"/>
        <v>3.0659113775001856E-2</v>
      </c>
      <c r="G248">
        <f t="shared" si="19"/>
        <v>771.44267981133623</v>
      </c>
      <c r="H248">
        <v>50.028441259647899</v>
      </c>
      <c r="AM248">
        <f t="shared" si="20"/>
        <v>152.23663689155282</v>
      </c>
      <c r="BG248">
        <f t="shared" si="21"/>
        <v>4.5967732047505576</v>
      </c>
    </row>
    <row r="249" spans="1:59">
      <c r="A249">
        <v>74100</v>
      </c>
      <c r="B249" s="7">
        <v>778</v>
      </c>
      <c r="C249">
        <v>2.5870449291753599</v>
      </c>
      <c r="D249">
        <f t="shared" si="23"/>
        <v>5.1740898583507198</v>
      </c>
      <c r="E249">
        <v>85.867108141318099</v>
      </c>
      <c r="F249">
        <f t="shared" si="22"/>
        <v>0.15125482894740117</v>
      </c>
      <c r="G249">
        <f t="shared" si="19"/>
        <v>772.8039732718629</v>
      </c>
      <c r="H249">
        <v>49.910753130120902</v>
      </c>
      <c r="AM249">
        <f t="shared" si="20"/>
        <v>152.5417407118093</v>
      </c>
      <c r="BG249">
        <f t="shared" si="21"/>
        <v>4.6060049127351732</v>
      </c>
    </row>
    <row r="250" spans="1:59">
      <c r="A250">
        <v>74400</v>
      </c>
      <c r="B250" s="7">
        <v>776</v>
      </c>
      <c r="C250">
        <v>0.74888614764509998</v>
      </c>
      <c r="D250">
        <f t="shared" si="23"/>
        <v>1.4977722952902</v>
      </c>
      <c r="E250">
        <v>86.053385600939706</v>
      </c>
      <c r="F250">
        <f t="shared" si="22"/>
        <v>0.18627745962160702</v>
      </c>
      <c r="G250">
        <f t="shared" si="19"/>
        <v>774.48047040845734</v>
      </c>
      <c r="H250">
        <v>49.786342666935802</v>
      </c>
      <c r="AM250">
        <f t="shared" si="20"/>
        <v>152.91767434009807</v>
      </c>
      <c r="BG250">
        <f t="shared" si="21"/>
        <v>4.6173803031527498</v>
      </c>
    </row>
    <row r="251" spans="1:59">
      <c r="A251">
        <v>74700</v>
      </c>
      <c r="B251" s="7">
        <v>776</v>
      </c>
      <c r="C251">
        <v>0.34069596566946497</v>
      </c>
      <c r="D251">
        <f t="shared" si="23"/>
        <v>0.68139193133892995</v>
      </c>
      <c r="E251">
        <v>86.144079963337106</v>
      </c>
      <c r="F251">
        <f t="shared" si="22"/>
        <v>9.0694362397400141E-2</v>
      </c>
      <c r="G251">
        <f t="shared" si="19"/>
        <v>775.29671967003401</v>
      </c>
      <c r="H251">
        <v>49.745174851012898</v>
      </c>
      <c r="AM251">
        <f t="shared" si="20"/>
        <v>153.1007815456706</v>
      </c>
      <c r="BG251">
        <f t="shared" si="21"/>
        <v>4.6229211680095874</v>
      </c>
    </row>
    <row r="252" spans="1:59">
      <c r="A252">
        <v>75000</v>
      </c>
      <c r="B252" s="7">
        <v>775</v>
      </c>
      <c r="C252">
        <v>-0.33674204272847302</v>
      </c>
      <c r="D252">
        <f t="shared" si="23"/>
        <v>-0.67348408545694605</v>
      </c>
      <c r="E252">
        <v>86.183512066765005</v>
      </c>
      <c r="F252">
        <f t="shared" si="22"/>
        <v>3.9432103427898824E-2</v>
      </c>
      <c r="G252">
        <f t="shared" si="19"/>
        <v>775.65160860088508</v>
      </c>
      <c r="H252">
        <v>49.746970284888199</v>
      </c>
      <c r="AM252">
        <f t="shared" si="20"/>
        <v>153.18040791973641</v>
      </c>
      <c r="BG252">
        <f t="shared" si="21"/>
        <v>4.6253307240923593</v>
      </c>
    </row>
    <row r="253" spans="1:59">
      <c r="A253">
        <v>75300</v>
      </c>
      <c r="B253" s="7">
        <v>776</v>
      </c>
      <c r="C253">
        <v>4.6560047551998197E-2</v>
      </c>
      <c r="D253">
        <f t="shared" si="23"/>
        <v>9.3120095103996395E-2</v>
      </c>
      <c r="E253">
        <v>86.209434794124405</v>
      </c>
      <c r="F253">
        <f t="shared" si="22"/>
        <v>2.592272735940071E-2</v>
      </c>
      <c r="G253">
        <f t="shared" si="19"/>
        <v>775.88491314711962</v>
      </c>
      <c r="H253">
        <v>49.757150121172003</v>
      </c>
      <c r="AM253">
        <f t="shared" si="20"/>
        <v>153.23275937897063</v>
      </c>
      <c r="BG253">
        <f t="shared" si="21"/>
        <v>4.6269149346226746</v>
      </c>
    </row>
    <row r="254" spans="1:59">
      <c r="A254">
        <v>75600</v>
      </c>
      <c r="B254" s="7">
        <v>774</v>
      </c>
      <c r="C254">
        <v>-0.91314322915443602</v>
      </c>
      <c r="D254">
        <f t="shared" si="23"/>
        <v>-1.826286458308872</v>
      </c>
      <c r="E254">
        <v>86.200492827391301</v>
      </c>
      <c r="F254">
        <f t="shared" si="22"/>
        <v>8.9419667331043229E-3</v>
      </c>
      <c r="G254">
        <f t="shared" si="19"/>
        <v>775.80443544652167</v>
      </c>
      <c r="H254">
        <v>49.7935818342864</v>
      </c>
      <c r="AM254">
        <f t="shared" si="20"/>
        <v>153.21470045671359</v>
      </c>
      <c r="BG254">
        <f t="shared" si="21"/>
        <v>4.6263684512244527</v>
      </c>
    </row>
    <row r="255" spans="1:59">
      <c r="A255">
        <v>75900</v>
      </c>
      <c r="B255" s="7">
        <v>774</v>
      </c>
      <c r="C255">
        <v>-0.68496241459614904</v>
      </c>
      <c r="D255">
        <f t="shared" si="23"/>
        <v>-1.3699248291922981</v>
      </c>
      <c r="E255">
        <v>86.149781233042802</v>
      </c>
      <c r="F255">
        <f t="shared" si="22"/>
        <v>5.0711594348499034E-2</v>
      </c>
      <c r="G255">
        <f t="shared" si="19"/>
        <v>775.34803109738527</v>
      </c>
      <c r="H255">
        <v>49.855033248255097</v>
      </c>
      <c r="AM255">
        <f t="shared" si="20"/>
        <v>153.11229372022018</v>
      </c>
      <c r="BG255">
        <f t="shared" si="21"/>
        <v>4.6232695337174992</v>
      </c>
    </row>
    <row r="256" spans="1:59">
      <c r="A256">
        <v>76200</v>
      </c>
      <c r="B256" s="7">
        <v>777</v>
      </c>
      <c r="C256">
        <v>0.695156108655827</v>
      </c>
      <c r="D256">
        <f t="shared" si="23"/>
        <v>1.390312217311654</v>
      </c>
      <c r="E256">
        <v>86.176407547574897</v>
      </c>
      <c r="F256">
        <f t="shared" si="22"/>
        <v>2.6626314532094852E-2</v>
      </c>
      <c r="G256">
        <f t="shared" si="19"/>
        <v>775.58766792817403</v>
      </c>
      <c r="H256">
        <v>49.850665833887298</v>
      </c>
      <c r="AM256">
        <f t="shared" si="20"/>
        <v>153.16606088930158</v>
      </c>
      <c r="BG256">
        <f t="shared" si="21"/>
        <v>4.6248965697991897</v>
      </c>
    </row>
    <row r="257" spans="1:59">
      <c r="A257">
        <v>76500</v>
      </c>
      <c r="B257" s="7">
        <v>777</v>
      </c>
      <c r="C257">
        <v>0.34500435179675198</v>
      </c>
      <c r="D257">
        <f t="shared" si="23"/>
        <v>0.69000870359350397</v>
      </c>
      <c r="E257">
        <v>86.254226026836704</v>
      </c>
      <c r="F257">
        <f t="shared" si="22"/>
        <v>7.7818479261807738E-2</v>
      </c>
      <c r="G257">
        <f t="shared" si="19"/>
        <v>776.28803424153034</v>
      </c>
      <c r="H257">
        <v>49.811235614251899</v>
      </c>
      <c r="AM257">
        <f t="shared" si="20"/>
        <v>153.32322541984763</v>
      </c>
      <c r="BG257">
        <f t="shared" si="21"/>
        <v>4.6296525600180409</v>
      </c>
    </row>
    <row r="258" spans="1:59">
      <c r="A258">
        <v>76800</v>
      </c>
      <c r="B258" s="7">
        <v>770</v>
      </c>
      <c r="C258">
        <v>-2.7026329209984299</v>
      </c>
      <c r="D258">
        <f t="shared" si="23"/>
        <v>-5.4052658419968598</v>
      </c>
      <c r="E258">
        <v>86.153736245967593</v>
      </c>
      <c r="F258">
        <f t="shared" si="22"/>
        <v>0.1004897808691112</v>
      </c>
      <c r="G258">
        <f t="shared" si="19"/>
        <v>775.38362621370834</v>
      </c>
      <c r="H258">
        <v>49.911584700964703</v>
      </c>
      <c r="AM258">
        <f t="shared" si="20"/>
        <v>153.12027991246327</v>
      </c>
      <c r="BG258">
        <f t="shared" si="21"/>
        <v>4.6235112012924349</v>
      </c>
    </row>
    <row r="259" spans="1:59">
      <c r="A259">
        <v>77100</v>
      </c>
      <c r="B259" s="7">
        <v>773</v>
      </c>
      <c r="C259">
        <v>-0.52286027567179205</v>
      </c>
      <c r="D259">
        <f t="shared" si="23"/>
        <v>-1.0457205513435841</v>
      </c>
      <c r="E259">
        <v>86.002645165162306</v>
      </c>
      <c r="F259">
        <f t="shared" si="22"/>
        <v>0.15109108080528699</v>
      </c>
      <c r="G259">
        <f t="shared" ref="G259:G322" si="24">$J$3*E259</f>
        <v>774.02380648646078</v>
      </c>
      <c r="H259">
        <v>50.0306528492331</v>
      </c>
      <c r="AM259">
        <f t="shared" ref="AM259:AM322" si="25">$AF$26*E259^2+$AG$26*E259+$AH$26</f>
        <v>152.81525302395224</v>
      </c>
      <c r="BG259">
        <f t="shared" ref="BG259:BG322" si="26">$BC$5*E259^2+$BD$5*E259+$BE$5</f>
        <v>4.6142810731895674</v>
      </c>
    </row>
    <row r="260" spans="1:59">
      <c r="A260">
        <v>77400</v>
      </c>
      <c r="B260" s="7">
        <v>772</v>
      </c>
      <c r="C260">
        <v>-0.70690709848700395</v>
      </c>
      <c r="D260">
        <f t="shared" si="23"/>
        <v>-1.4138141969740079</v>
      </c>
      <c r="E260">
        <v>85.932454556203794</v>
      </c>
      <c r="F260">
        <f t="shared" ref="F260:F323" si="27">ABS(E260-E259)</f>
        <v>7.0190608958512257E-2</v>
      </c>
      <c r="G260">
        <f t="shared" si="24"/>
        <v>773.39209100583412</v>
      </c>
      <c r="H260">
        <v>50.0789595586998</v>
      </c>
      <c r="AM260">
        <f t="shared" si="25"/>
        <v>152.67359568738908</v>
      </c>
      <c r="BG260">
        <f t="shared" si="26"/>
        <v>4.6099946494355297</v>
      </c>
    </row>
    <row r="261" spans="1:59">
      <c r="A261">
        <v>77700</v>
      </c>
      <c r="B261" s="7">
        <v>772</v>
      </c>
      <c r="C261">
        <v>-0.39219286056455999</v>
      </c>
      <c r="D261">
        <f t="shared" si="23"/>
        <v>-0.78438572112911997</v>
      </c>
      <c r="E261">
        <v>85.862518789728597</v>
      </c>
      <c r="F261">
        <f t="shared" si="27"/>
        <v>6.993576647519717E-2</v>
      </c>
      <c r="G261">
        <f t="shared" si="24"/>
        <v>772.76266910755737</v>
      </c>
      <c r="H261">
        <v>50.120765348740299</v>
      </c>
      <c r="AM261">
        <f t="shared" si="25"/>
        <v>152.53248132847477</v>
      </c>
      <c r="BG261">
        <f t="shared" si="26"/>
        <v>4.6057247402491077</v>
      </c>
    </row>
    <row r="262" spans="1:59">
      <c r="A262">
        <v>78000</v>
      </c>
      <c r="B262" s="7">
        <v>772</v>
      </c>
      <c r="C262">
        <v>-0.17307463765345499</v>
      </c>
      <c r="D262">
        <f t="shared" si="23"/>
        <v>-0.34614927530690998</v>
      </c>
      <c r="E262">
        <v>85.813829228145494</v>
      </c>
      <c r="F262">
        <f t="shared" si="27"/>
        <v>4.8689561583103114E-2</v>
      </c>
      <c r="G262">
        <f t="shared" si="24"/>
        <v>772.3244630533095</v>
      </c>
      <c r="H262">
        <v>50.142099808026998</v>
      </c>
      <c r="AM262">
        <f t="shared" si="25"/>
        <v>152.43425383613555</v>
      </c>
      <c r="BG262">
        <f t="shared" si="26"/>
        <v>4.6027525732665708</v>
      </c>
    </row>
    <row r="263" spans="1:59">
      <c r="A263">
        <v>78300</v>
      </c>
      <c r="B263" s="7">
        <v>773</v>
      </c>
      <c r="C263">
        <v>0.37574444121093897</v>
      </c>
      <c r="D263">
        <f t="shared" si="23"/>
        <v>0.75148888242187795</v>
      </c>
      <c r="E263">
        <v>85.802977350840294</v>
      </c>
      <c r="F263">
        <f t="shared" si="27"/>
        <v>1.0851877305199764E-2</v>
      </c>
      <c r="G263">
        <f t="shared" si="24"/>
        <v>772.2267961575626</v>
      </c>
      <c r="H263">
        <v>50.132640245198203</v>
      </c>
      <c r="AM263">
        <f t="shared" si="25"/>
        <v>152.41236288752603</v>
      </c>
      <c r="BG263">
        <f t="shared" si="26"/>
        <v>4.6020902026275312</v>
      </c>
    </row>
    <row r="264" spans="1:59">
      <c r="A264">
        <v>78600</v>
      </c>
      <c r="B264" s="7">
        <v>773</v>
      </c>
      <c r="C264">
        <v>0.309190897182542</v>
      </c>
      <c r="D264">
        <f t="shared" ref="D264:D327" si="28">$K$3*C264</f>
        <v>0.618381794365084</v>
      </c>
      <c r="E264">
        <v>85.817770124229995</v>
      </c>
      <c r="F264">
        <f t="shared" si="27"/>
        <v>1.4792773389700642E-2</v>
      </c>
      <c r="G264">
        <f t="shared" si="24"/>
        <v>772.35993111806999</v>
      </c>
      <c r="H264">
        <v>50.106208655277797</v>
      </c>
      <c r="AM264">
        <f t="shared" si="25"/>
        <v>152.44220377892864</v>
      </c>
      <c r="BG264">
        <f t="shared" si="26"/>
        <v>4.6029931210746096</v>
      </c>
    </row>
    <row r="265" spans="1:59">
      <c r="A265">
        <v>78900</v>
      </c>
      <c r="B265" s="7">
        <v>773</v>
      </c>
      <c r="C265">
        <v>0.25268633881706998</v>
      </c>
      <c r="D265">
        <f t="shared" si="28"/>
        <v>0.50537267763413996</v>
      </c>
      <c r="E265">
        <v>85.830325827734598</v>
      </c>
      <c r="F265">
        <f t="shared" si="27"/>
        <v>1.2555703504602889E-2</v>
      </c>
      <c r="G265">
        <f t="shared" si="24"/>
        <v>772.47293244961133</v>
      </c>
      <c r="H265">
        <v>50.0845341120055</v>
      </c>
      <c r="AM265">
        <f t="shared" si="25"/>
        <v>152.46753291971154</v>
      </c>
      <c r="BG265">
        <f t="shared" si="26"/>
        <v>4.6037595270308111</v>
      </c>
    </row>
    <row r="266" spans="1:59">
      <c r="A266">
        <v>79200</v>
      </c>
      <c r="B266" s="7">
        <v>773</v>
      </c>
      <c r="C266">
        <v>0.20520415137148601</v>
      </c>
      <c r="D266">
        <f t="shared" si="28"/>
        <v>0.41040830274297202</v>
      </c>
      <c r="E266">
        <v>85.840876697688898</v>
      </c>
      <c r="F266">
        <f t="shared" si="27"/>
        <v>1.0550869954300879E-2</v>
      </c>
      <c r="G266">
        <f t="shared" si="24"/>
        <v>772.56789027920013</v>
      </c>
      <c r="H266">
        <v>50.066875121744701</v>
      </c>
      <c r="AM266">
        <f t="shared" si="25"/>
        <v>152.4888183396979</v>
      </c>
      <c r="BG266">
        <f t="shared" si="26"/>
        <v>4.6044035806960233</v>
      </c>
    </row>
    <row r="267" spans="1:59">
      <c r="A267">
        <v>79500</v>
      </c>
      <c r="B267" s="7">
        <v>774</v>
      </c>
      <c r="C267">
        <v>0.56648284791468595</v>
      </c>
      <c r="D267">
        <f t="shared" si="28"/>
        <v>1.1329656958293719</v>
      </c>
      <c r="E267">
        <v>85.871697396932703</v>
      </c>
      <c r="F267">
        <f t="shared" si="27"/>
        <v>3.0820699243804484E-2</v>
      </c>
      <c r="G267">
        <f t="shared" si="24"/>
        <v>772.84527657239437</v>
      </c>
      <c r="H267">
        <v>50.035841202687699</v>
      </c>
      <c r="AM267">
        <f t="shared" si="25"/>
        <v>152.55100002469462</v>
      </c>
      <c r="BG267">
        <f t="shared" si="26"/>
        <v>4.6062850834531108</v>
      </c>
    </row>
    <row r="268" spans="1:59">
      <c r="A268">
        <v>79800</v>
      </c>
      <c r="B268" s="7">
        <v>768</v>
      </c>
      <c r="C268">
        <v>-2.0338232251997899</v>
      </c>
      <c r="D268">
        <f t="shared" si="28"/>
        <v>-4.0676464503995797</v>
      </c>
      <c r="E268">
        <v>85.782910904500298</v>
      </c>
      <c r="F268">
        <f t="shared" si="27"/>
        <v>8.8786492432404884E-2</v>
      </c>
      <c r="G268">
        <f t="shared" si="24"/>
        <v>772.04619814050272</v>
      </c>
      <c r="H268">
        <v>50.1003365452815</v>
      </c>
      <c r="AM268">
        <f t="shared" si="25"/>
        <v>152.3718856646905</v>
      </c>
      <c r="BG268">
        <f t="shared" si="26"/>
        <v>4.6008654586842637</v>
      </c>
    </row>
    <row r="269" spans="1:59">
      <c r="A269">
        <v>80100</v>
      </c>
      <c r="B269" s="7">
        <v>772</v>
      </c>
      <c r="C269">
        <v>0.40219177738495898</v>
      </c>
      <c r="D269">
        <f t="shared" si="28"/>
        <v>0.80438355476991796</v>
      </c>
      <c r="E269">
        <v>85.685984660289805</v>
      </c>
      <c r="F269">
        <f t="shared" si="27"/>
        <v>9.6926244210493451E-2</v>
      </c>
      <c r="G269">
        <f t="shared" si="24"/>
        <v>771.17386194260826</v>
      </c>
      <c r="H269">
        <v>50.156724791603096</v>
      </c>
      <c r="AM269">
        <f t="shared" si="25"/>
        <v>152.17640313314382</v>
      </c>
      <c r="BG269">
        <f t="shared" si="26"/>
        <v>4.5949507227518547</v>
      </c>
    </row>
    <row r="270" spans="1:59">
      <c r="A270">
        <v>80400</v>
      </c>
      <c r="B270" s="7">
        <v>769</v>
      </c>
      <c r="C270">
        <v>-0.86268186546109105</v>
      </c>
      <c r="D270">
        <f t="shared" si="28"/>
        <v>-1.7253637309221821</v>
      </c>
      <c r="E270">
        <v>85.633766433869098</v>
      </c>
      <c r="F270">
        <f t="shared" si="27"/>
        <v>5.221822642070606E-2</v>
      </c>
      <c r="G270">
        <f t="shared" si="24"/>
        <v>770.70389790482193</v>
      </c>
      <c r="H270">
        <v>50.178253482440503</v>
      </c>
      <c r="AM270">
        <f t="shared" si="25"/>
        <v>152.07111128383951</v>
      </c>
      <c r="BG270">
        <f t="shared" si="26"/>
        <v>4.5917649632093029</v>
      </c>
    </row>
    <row r="271" spans="1:59">
      <c r="A271">
        <v>80700</v>
      </c>
      <c r="B271" s="7">
        <v>772</v>
      </c>
      <c r="C271">
        <v>0.77138170864108802</v>
      </c>
      <c r="D271">
        <f t="shared" si="28"/>
        <v>1.542763417282176</v>
      </c>
      <c r="E271">
        <v>85.603952239980998</v>
      </c>
      <c r="F271">
        <f t="shared" si="27"/>
        <v>2.9814193888100249E-2</v>
      </c>
      <c r="G271">
        <f t="shared" si="24"/>
        <v>770.43557015982901</v>
      </c>
      <c r="H271">
        <v>50.177089812930099</v>
      </c>
      <c r="AM271">
        <f t="shared" si="25"/>
        <v>152.01100165670724</v>
      </c>
      <c r="BG271">
        <f t="shared" si="26"/>
        <v>4.5899462792778296</v>
      </c>
    </row>
    <row r="272" spans="1:59">
      <c r="A272">
        <v>81000</v>
      </c>
      <c r="B272" s="7">
        <v>775</v>
      </c>
      <c r="C272">
        <v>1.7818159062719401</v>
      </c>
      <c r="D272">
        <f t="shared" si="28"/>
        <v>3.5636318125438802</v>
      </c>
      <c r="E272">
        <v>85.7127373345553</v>
      </c>
      <c r="F272">
        <f t="shared" si="27"/>
        <v>0.10878509457430141</v>
      </c>
      <c r="G272">
        <f t="shared" si="24"/>
        <v>771.4146360109977</v>
      </c>
      <c r="H272">
        <v>50.074912151764302</v>
      </c>
      <c r="AM272">
        <f t="shared" si="25"/>
        <v>152.23035290069791</v>
      </c>
      <c r="BG272">
        <f t="shared" si="26"/>
        <v>4.5965830704492845</v>
      </c>
    </row>
    <row r="273" spans="1:59">
      <c r="A273">
        <v>81300</v>
      </c>
      <c r="B273" s="7">
        <v>773</v>
      </c>
      <c r="C273">
        <v>0.34440992847956903</v>
      </c>
      <c r="D273">
        <f t="shared" si="28"/>
        <v>0.68881985695913805</v>
      </c>
      <c r="E273">
        <v>85.809952387206707</v>
      </c>
      <c r="F273">
        <f t="shared" si="27"/>
        <v>9.7215052651407063E-2</v>
      </c>
      <c r="G273">
        <f t="shared" si="24"/>
        <v>772.2895714848604</v>
      </c>
      <c r="H273">
        <v>49.996400313162802</v>
      </c>
      <c r="AM273">
        <f t="shared" si="25"/>
        <v>152.42643319998658</v>
      </c>
      <c r="BG273">
        <f t="shared" si="26"/>
        <v>4.6025159382551895</v>
      </c>
    </row>
    <row r="274" spans="1:59">
      <c r="A274">
        <v>81600</v>
      </c>
      <c r="B274" s="7">
        <v>774</v>
      </c>
      <c r="C274">
        <v>0.61183341555555804</v>
      </c>
      <c r="D274">
        <f t="shared" si="28"/>
        <v>1.2236668311111161</v>
      </c>
      <c r="E274">
        <v>85.861620123114506</v>
      </c>
      <c r="F274">
        <f t="shared" si="27"/>
        <v>5.1667735907798829E-2</v>
      </c>
      <c r="G274">
        <f t="shared" si="24"/>
        <v>772.75458110803061</v>
      </c>
      <c r="H274">
        <v>49.958469476367398</v>
      </c>
      <c r="AM274">
        <f t="shared" si="25"/>
        <v>152.53066821123713</v>
      </c>
      <c r="BG274">
        <f t="shared" si="26"/>
        <v>4.6056698785859149</v>
      </c>
    </row>
    <row r="275" spans="1:59">
      <c r="A275">
        <v>81900</v>
      </c>
      <c r="B275" s="7">
        <v>772</v>
      </c>
      <c r="C275">
        <v>-0.446897011241356</v>
      </c>
      <c r="D275">
        <f t="shared" si="28"/>
        <v>-0.893794022482712</v>
      </c>
      <c r="E275">
        <v>85.874682626745695</v>
      </c>
      <c r="F275">
        <f t="shared" si="27"/>
        <v>1.306250363118977E-2</v>
      </c>
      <c r="G275">
        <f t="shared" si="24"/>
        <v>772.87214364071122</v>
      </c>
      <c r="H275">
        <v>49.955105918498496</v>
      </c>
      <c r="AM275">
        <f t="shared" si="25"/>
        <v>152.5570231104995</v>
      </c>
      <c r="BG275">
        <f t="shared" si="26"/>
        <v>4.6064673317583527</v>
      </c>
    </row>
    <row r="276" spans="1:59">
      <c r="A276">
        <v>82200</v>
      </c>
      <c r="B276" s="7">
        <v>771</v>
      </c>
      <c r="C276">
        <v>-0.70355865335845003</v>
      </c>
      <c r="D276">
        <f t="shared" si="28"/>
        <v>-1.4071173067169001</v>
      </c>
      <c r="E276">
        <v>85.820607010184503</v>
      </c>
      <c r="F276">
        <f t="shared" si="27"/>
        <v>5.4075616561192419E-2</v>
      </c>
      <c r="G276">
        <f t="shared" si="24"/>
        <v>772.38546309166054</v>
      </c>
      <c r="H276">
        <v>50.000557600888897</v>
      </c>
      <c r="AM276">
        <f t="shared" si="25"/>
        <v>152.44792666584749</v>
      </c>
      <c r="BG276">
        <f t="shared" si="26"/>
        <v>4.6031662832292612</v>
      </c>
    </row>
    <row r="277" spans="1:59">
      <c r="A277">
        <v>82500</v>
      </c>
      <c r="B277" s="7">
        <v>776</v>
      </c>
      <c r="C277">
        <v>1.5689904864104101</v>
      </c>
      <c r="D277">
        <f t="shared" si="28"/>
        <v>3.1379809728208201</v>
      </c>
      <c r="E277">
        <v>85.871123839986893</v>
      </c>
      <c r="F277">
        <f t="shared" si="27"/>
        <v>5.0516829802390362E-2</v>
      </c>
      <c r="G277">
        <f t="shared" si="24"/>
        <v>772.84011455988207</v>
      </c>
      <c r="H277">
        <v>49.960364589816102</v>
      </c>
      <c r="AM277">
        <f t="shared" si="25"/>
        <v>152.54984280562101</v>
      </c>
      <c r="BG277">
        <f t="shared" si="26"/>
        <v>4.6062500679949725</v>
      </c>
    </row>
    <row r="278" spans="1:59">
      <c r="A278">
        <v>82800</v>
      </c>
      <c r="B278" s="7">
        <v>773</v>
      </c>
      <c r="C278">
        <v>-0.25386400529342101</v>
      </c>
      <c r="D278">
        <f t="shared" si="28"/>
        <v>-0.50772801058684203</v>
      </c>
      <c r="E278">
        <v>85.942897043222004</v>
      </c>
      <c r="F278">
        <f t="shared" si="27"/>
        <v>7.1773203235110827E-2</v>
      </c>
      <c r="G278">
        <f t="shared" si="24"/>
        <v>773.48607338899808</v>
      </c>
      <c r="H278">
        <v>49.914481776472897</v>
      </c>
      <c r="AM278">
        <f t="shared" si="25"/>
        <v>152.69466868914168</v>
      </c>
      <c r="BG278">
        <f t="shared" si="26"/>
        <v>4.6106322941556623</v>
      </c>
    </row>
    <row r="279" spans="1:59">
      <c r="A279">
        <v>83100</v>
      </c>
      <c r="B279" s="7">
        <v>772</v>
      </c>
      <c r="C279">
        <v>-0.60762913942636598</v>
      </c>
      <c r="D279">
        <f t="shared" si="28"/>
        <v>-1.215258278852732</v>
      </c>
      <c r="E279">
        <v>85.910394237029394</v>
      </c>
      <c r="F279">
        <f t="shared" si="27"/>
        <v>3.2502806192610478E-2</v>
      </c>
      <c r="G279">
        <f t="shared" si="24"/>
        <v>773.19354813326458</v>
      </c>
      <c r="H279">
        <v>49.948988271664099</v>
      </c>
      <c r="AM279">
        <f t="shared" si="25"/>
        <v>152.62907992722742</v>
      </c>
      <c r="BG279">
        <f t="shared" si="26"/>
        <v>4.6086476600798454</v>
      </c>
    </row>
    <row r="280" spans="1:59">
      <c r="A280">
        <v>83400</v>
      </c>
      <c r="B280" s="7">
        <v>770</v>
      </c>
      <c r="C280">
        <v>-1.2074733583838599</v>
      </c>
      <c r="D280">
        <f t="shared" si="28"/>
        <v>-2.4149467167677199</v>
      </c>
      <c r="E280">
        <v>85.8214808251075</v>
      </c>
      <c r="F280">
        <f t="shared" si="27"/>
        <v>8.8913411921893726E-2</v>
      </c>
      <c r="G280">
        <f t="shared" si="24"/>
        <v>772.39332742596753</v>
      </c>
      <c r="H280">
        <v>50.021247906815397</v>
      </c>
      <c r="AM280">
        <f t="shared" si="25"/>
        <v>152.44968943353479</v>
      </c>
      <c r="BG280">
        <f t="shared" si="26"/>
        <v>4.6032196207869278</v>
      </c>
    </row>
    <row r="281" spans="1:59">
      <c r="A281">
        <v>83700</v>
      </c>
      <c r="B281" s="7">
        <v>774</v>
      </c>
      <c r="C281">
        <v>0.86811533421091702</v>
      </c>
      <c r="D281">
        <f t="shared" si="28"/>
        <v>1.736230668421834</v>
      </c>
      <c r="E281">
        <v>85.804660178862704</v>
      </c>
      <c r="F281">
        <f t="shared" si="27"/>
        <v>1.6820646244795512E-2</v>
      </c>
      <c r="G281">
        <f t="shared" si="24"/>
        <v>772.24194160976435</v>
      </c>
      <c r="H281">
        <v>50.028453075239398</v>
      </c>
      <c r="AM281">
        <f t="shared" si="25"/>
        <v>152.41575752709258</v>
      </c>
      <c r="BG281">
        <f t="shared" si="26"/>
        <v>4.6021929166169278</v>
      </c>
    </row>
    <row r="282" spans="1:59">
      <c r="A282">
        <v>84000</v>
      </c>
      <c r="B282" s="7">
        <v>766</v>
      </c>
      <c r="C282">
        <v>-2.6527426282278399</v>
      </c>
      <c r="D282">
        <f t="shared" si="28"/>
        <v>-5.3054852564556798</v>
      </c>
      <c r="E282">
        <v>85.698240087368006</v>
      </c>
      <c r="F282">
        <f t="shared" si="27"/>
        <v>0.106420091494698</v>
      </c>
      <c r="G282">
        <f t="shared" si="24"/>
        <v>771.2841607863121</v>
      </c>
      <c r="H282">
        <v>50.107914312968298</v>
      </c>
      <c r="AM282">
        <f t="shared" si="25"/>
        <v>152.20111705651095</v>
      </c>
      <c r="BG282">
        <f t="shared" si="26"/>
        <v>4.5956984856240073</v>
      </c>
    </row>
    <row r="283" spans="1:59">
      <c r="A283">
        <v>84300</v>
      </c>
      <c r="B283" s="7">
        <v>769</v>
      </c>
      <c r="C283">
        <v>-0.376919972769649</v>
      </c>
      <c r="D283">
        <f t="shared" si="28"/>
        <v>-0.75383994553929801</v>
      </c>
      <c r="E283">
        <v>85.525802102639602</v>
      </c>
      <c r="F283">
        <f t="shared" si="27"/>
        <v>0.1724379847284041</v>
      </c>
      <c r="G283">
        <f t="shared" si="24"/>
        <v>769.73221892375636</v>
      </c>
      <c r="H283">
        <v>50.219078084258598</v>
      </c>
      <c r="AM283">
        <f t="shared" si="25"/>
        <v>151.8534646135889</v>
      </c>
      <c r="BG283">
        <f t="shared" si="26"/>
        <v>4.5851798928872434</v>
      </c>
    </row>
    <row r="284" spans="1:59">
      <c r="A284">
        <v>84600</v>
      </c>
      <c r="B284" s="7">
        <v>773</v>
      </c>
      <c r="C284">
        <v>1.49641406386674</v>
      </c>
      <c r="D284">
        <f t="shared" si="28"/>
        <v>2.9928281277334801</v>
      </c>
      <c r="E284">
        <v>85.553944409096104</v>
      </c>
      <c r="F284">
        <f t="shared" si="27"/>
        <v>2.8142306456501842E-2</v>
      </c>
      <c r="G284">
        <f t="shared" si="24"/>
        <v>769.98549968186489</v>
      </c>
      <c r="H284">
        <v>50.170139242283803</v>
      </c>
      <c r="AM284">
        <f t="shared" si="25"/>
        <v>151.91019047808533</v>
      </c>
      <c r="BG284">
        <f t="shared" si="26"/>
        <v>4.5868961589036754</v>
      </c>
    </row>
    <row r="285" spans="1:59">
      <c r="A285">
        <v>84900</v>
      </c>
      <c r="B285" s="7">
        <v>775</v>
      </c>
      <c r="C285">
        <v>1.82546004803538</v>
      </c>
      <c r="D285">
        <f t="shared" si="28"/>
        <v>3.65092009607076</v>
      </c>
      <c r="E285">
        <v>85.703043357158194</v>
      </c>
      <c r="F285">
        <f t="shared" si="27"/>
        <v>0.14909894806208968</v>
      </c>
      <c r="G285">
        <f t="shared" si="24"/>
        <v>771.32739021442376</v>
      </c>
      <c r="H285">
        <v>50.0400380025551</v>
      </c>
      <c r="AM285">
        <f t="shared" si="25"/>
        <v>152.21080342463597</v>
      </c>
      <c r="BG285">
        <f t="shared" si="26"/>
        <v>4.5959915642998475</v>
      </c>
    </row>
    <row r="286" spans="1:59">
      <c r="A286">
        <v>85200</v>
      </c>
      <c r="B286" s="7">
        <v>772</v>
      </c>
      <c r="C286">
        <v>-4.9606403093672299E-2</v>
      </c>
      <c r="D286">
        <f t="shared" si="28"/>
        <v>-9.9212806187344599E-2</v>
      </c>
      <c r="E286">
        <v>85.786406064839497</v>
      </c>
      <c r="F286">
        <f t="shared" si="27"/>
        <v>8.336270768130305E-2</v>
      </c>
      <c r="G286">
        <f t="shared" si="24"/>
        <v>772.0776545835555</v>
      </c>
      <c r="H286">
        <v>49.976411504351297</v>
      </c>
      <c r="AM286">
        <f t="shared" si="25"/>
        <v>152.37893579118358</v>
      </c>
      <c r="BG286">
        <f t="shared" si="26"/>
        <v>4.6010787781483797</v>
      </c>
    </row>
    <row r="287" spans="1:59">
      <c r="A287">
        <v>85500</v>
      </c>
      <c r="B287" s="7">
        <v>774</v>
      </c>
      <c r="C287">
        <v>0.75716269636814204</v>
      </c>
      <c r="D287">
        <f t="shared" si="28"/>
        <v>1.5143253927362841</v>
      </c>
      <c r="E287">
        <v>85.829322869844106</v>
      </c>
      <c r="F287">
        <f t="shared" si="27"/>
        <v>4.2916805004608705E-2</v>
      </c>
      <c r="G287">
        <f t="shared" si="24"/>
        <v>772.46390582859692</v>
      </c>
      <c r="H287">
        <v>49.946593795267901</v>
      </c>
      <c r="AM287">
        <f t="shared" si="25"/>
        <v>152.46550957732717</v>
      </c>
      <c r="BG287">
        <f t="shared" si="26"/>
        <v>4.6036983048914051</v>
      </c>
    </row>
    <row r="288" spans="1:59">
      <c r="A288">
        <v>85800</v>
      </c>
      <c r="B288" s="7">
        <v>771</v>
      </c>
      <c r="C288">
        <v>-0.76460551357073503</v>
      </c>
      <c r="D288">
        <f t="shared" si="28"/>
        <v>-1.5292110271414701</v>
      </c>
      <c r="E288">
        <v>85.834180230968101</v>
      </c>
      <c r="F288">
        <f t="shared" si="27"/>
        <v>4.8573611239959291E-3</v>
      </c>
      <c r="G288">
        <f t="shared" si="24"/>
        <v>772.50762207871287</v>
      </c>
      <c r="H288">
        <v>49.951259986020197</v>
      </c>
      <c r="AM288">
        <f t="shared" si="25"/>
        <v>152.4753087519947</v>
      </c>
      <c r="BG288">
        <f t="shared" si="26"/>
        <v>4.6039948077320298</v>
      </c>
    </row>
    <row r="289" spans="1:59">
      <c r="A289">
        <v>86100</v>
      </c>
      <c r="B289" s="7">
        <v>771</v>
      </c>
      <c r="C289">
        <v>-0.50158296638407696</v>
      </c>
      <c r="D289">
        <f t="shared" si="28"/>
        <v>-1.0031659327681539</v>
      </c>
      <c r="E289">
        <v>85.775722464485895</v>
      </c>
      <c r="F289">
        <f t="shared" si="27"/>
        <v>5.8457766482206353E-2</v>
      </c>
      <c r="G289">
        <f t="shared" si="24"/>
        <v>771.98150218037301</v>
      </c>
      <c r="H289">
        <v>49.9997144094446</v>
      </c>
      <c r="AM289">
        <f t="shared" si="25"/>
        <v>152.35738600760061</v>
      </c>
      <c r="BG289">
        <f t="shared" si="26"/>
        <v>4.6004267354344934</v>
      </c>
    </row>
    <row r="290" spans="1:59">
      <c r="A290">
        <v>86400</v>
      </c>
      <c r="B290" s="7">
        <v>768</v>
      </c>
      <c r="C290">
        <v>-1.51297854777584</v>
      </c>
      <c r="D290">
        <f t="shared" si="28"/>
        <v>-3.0259570955516799</v>
      </c>
      <c r="E290">
        <v>85.667163233145502</v>
      </c>
      <c r="F290">
        <f t="shared" si="27"/>
        <v>0.10855923134039358</v>
      </c>
      <c r="G290">
        <f t="shared" si="24"/>
        <v>771.00446909830953</v>
      </c>
      <c r="H290">
        <v>50.080906148743303</v>
      </c>
      <c r="AM290">
        <f t="shared" si="25"/>
        <v>152.13845012330614</v>
      </c>
      <c r="BG290">
        <f t="shared" si="26"/>
        <v>4.5938023932696321</v>
      </c>
    </row>
    <row r="291" spans="1:59">
      <c r="A291">
        <v>86700</v>
      </c>
      <c r="B291" s="7">
        <v>767</v>
      </c>
      <c r="C291">
        <v>-1.2900098299689</v>
      </c>
      <c r="D291">
        <f t="shared" si="28"/>
        <v>-2.5800196599378</v>
      </c>
      <c r="E291">
        <v>85.506506229465401</v>
      </c>
      <c r="F291">
        <f t="shared" si="27"/>
        <v>0.16065700368010027</v>
      </c>
      <c r="G291">
        <f t="shared" si="24"/>
        <v>769.55855606518867</v>
      </c>
      <c r="H291">
        <v>50.189176432875698</v>
      </c>
      <c r="AM291">
        <f t="shared" si="25"/>
        <v>151.81457299846787</v>
      </c>
      <c r="BG291">
        <f t="shared" si="26"/>
        <v>4.5840032178485401</v>
      </c>
    </row>
    <row r="292" spans="1:59">
      <c r="A292">
        <v>87000</v>
      </c>
      <c r="B292" s="7">
        <v>770</v>
      </c>
      <c r="C292">
        <v>0.51369832294128404</v>
      </c>
      <c r="D292">
        <f t="shared" si="28"/>
        <v>1.0273966458825681</v>
      </c>
      <c r="E292">
        <v>85.439004074366906</v>
      </c>
      <c r="F292">
        <f t="shared" si="27"/>
        <v>6.7502155098495109E-2</v>
      </c>
      <c r="G292">
        <f t="shared" si="24"/>
        <v>768.9510366693022</v>
      </c>
      <c r="H292">
        <v>50.214131040258401</v>
      </c>
      <c r="AM292">
        <f t="shared" si="25"/>
        <v>151.67853680132325</v>
      </c>
      <c r="BG292">
        <f t="shared" si="26"/>
        <v>4.5798874610600357</v>
      </c>
    </row>
    <row r="293" spans="1:59">
      <c r="A293">
        <v>87300</v>
      </c>
      <c r="B293" s="7">
        <v>770</v>
      </c>
      <c r="C293">
        <v>0.44158741206746899</v>
      </c>
      <c r="D293">
        <f t="shared" si="28"/>
        <v>0.88317482413493797</v>
      </c>
      <c r="E293">
        <v>85.455039916234298</v>
      </c>
      <c r="F293">
        <f t="shared" si="27"/>
        <v>1.6035841867392264E-2</v>
      </c>
      <c r="G293">
        <f t="shared" si="24"/>
        <v>769.09535924610873</v>
      </c>
      <c r="H293">
        <v>50.177201485068302</v>
      </c>
      <c r="AM293">
        <f t="shared" si="25"/>
        <v>151.71085120698854</v>
      </c>
      <c r="BG293">
        <f t="shared" si="26"/>
        <v>4.5808651219122307</v>
      </c>
    </row>
    <row r="294" spans="1:59">
      <c r="A294">
        <v>87600</v>
      </c>
      <c r="B294" s="7">
        <v>769</v>
      </c>
      <c r="C294">
        <v>-2.5143220459690099E-2</v>
      </c>
      <c r="D294">
        <f t="shared" si="28"/>
        <v>-5.0286440919380199E-2</v>
      </c>
      <c r="E294">
        <v>85.447651253251493</v>
      </c>
      <c r="F294">
        <f t="shared" si="27"/>
        <v>7.3886629828052719E-3</v>
      </c>
      <c r="G294">
        <f t="shared" si="24"/>
        <v>769.02886127926342</v>
      </c>
      <c r="H294">
        <v>50.1623648963051</v>
      </c>
      <c r="AM294">
        <f t="shared" si="25"/>
        <v>151.69596185779233</v>
      </c>
      <c r="BG294">
        <f t="shared" si="26"/>
        <v>4.5804146493949691</v>
      </c>
    </row>
    <row r="295" spans="1:59">
      <c r="A295">
        <v>87900</v>
      </c>
      <c r="B295" s="7">
        <v>769</v>
      </c>
      <c r="C295">
        <v>7.8319396007332398E-2</v>
      </c>
      <c r="D295">
        <f t="shared" si="28"/>
        <v>0.1566387920146648</v>
      </c>
      <c r="E295">
        <v>85.4246570482143</v>
      </c>
      <c r="F295">
        <f t="shared" si="27"/>
        <v>2.2994205037193183E-2</v>
      </c>
      <c r="G295">
        <f t="shared" si="24"/>
        <v>768.82191343392867</v>
      </c>
      <c r="H295">
        <v>50.1600018392595</v>
      </c>
      <c r="AM295">
        <f t="shared" si="25"/>
        <v>151.64962686415518</v>
      </c>
      <c r="BG295">
        <f t="shared" si="26"/>
        <v>4.5790128049581735</v>
      </c>
    </row>
    <row r="296" spans="1:59">
      <c r="A296">
        <v>88200</v>
      </c>
      <c r="B296" s="7">
        <v>766</v>
      </c>
      <c r="C296">
        <v>-1.0608104945957699</v>
      </c>
      <c r="D296">
        <f t="shared" si="28"/>
        <v>-2.1216209891915399</v>
      </c>
      <c r="E296">
        <v>85.344481172202094</v>
      </c>
      <c r="F296">
        <f t="shared" si="27"/>
        <v>8.0175876012205549E-2</v>
      </c>
      <c r="G296">
        <f t="shared" si="24"/>
        <v>768.10033054981886</v>
      </c>
      <c r="H296">
        <v>50.2014703013635</v>
      </c>
      <c r="AM296">
        <f t="shared" si="25"/>
        <v>151.4880908399312</v>
      </c>
      <c r="BG296">
        <f t="shared" si="26"/>
        <v>4.5741256765221721</v>
      </c>
    </row>
    <row r="297" spans="1:59">
      <c r="A297">
        <v>88500</v>
      </c>
      <c r="B297" s="7">
        <v>772</v>
      </c>
      <c r="C297">
        <v>1.8641662115448501</v>
      </c>
      <c r="D297">
        <f t="shared" si="28"/>
        <v>3.7283324230897001</v>
      </c>
      <c r="E297">
        <v>85.361115577881407</v>
      </c>
      <c r="F297">
        <f t="shared" si="27"/>
        <v>1.6634405679312181E-2</v>
      </c>
      <c r="G297">
        <f t="shared" si="24"/>
        <v>768.25004020093263</v>
      </c>
      <c r="H297">
        <v>50.1617820022418</v>
      </c>
      <c r="AM297">
        <f t="shared" si="25"/>
        <v>151.52160226581972</v>
      </c>
      <c r="BG297">
        <f t="shared" si="26"/>
        <v>4.5751395257088632</v>
      </c>
    </row>
    <row r="298" spans="1:59">
      <c r="A298">
        <v>88800</v>
      </c>
      <c r="B298" s="7">
        <v>770</v>
      </c>
      <c r="C298">
        <v>0.44492280875498902</v>
      </c>
      <c r="D298">
        <f t="shared" si="28"/>
        <v>0.88984561750997804</v>
      </c>
      <c r="E298">
        <v>85.454307009335693</v>
      </c>
      <c r="F298">
        <f t="shared" si="27"/>
        <v>9.3191431454286544E-2</v>
      </c>
      <c r="G298">
        <f t="shared" si="24"/>
        <v>769.08876308402125</v>
      </c>
      <c r="H298">
        <v>50.076109084811897</v>
      </c>
      <c r="AM298">
        <f t="shared" si="25"/>
        <v>151.70937426695593</v>
      </c>
      <c r="BG298">
        <f t="shared" si="26"/>
        <v>4.5808204375198409</v>
      </c>
    </row>
    <row r="299" spans="1:59">
      <c r="A299">
        <v>89100</v>
      </c>
      <c r="B299" s="7">
        <v>769</v>
      </c>
      <c r="C299">
        <v>-8.1672237987430701E-2</v>
      </c>
      <c r="D299">
        <f t="shared" si="28"/>
        <v>-0.1633444759748614</v>
      </c>
      <c r="E299">
        <v>85.460212440899596</v>
      </c>
      <c r="F299">
        <f t="shared" si="27"/>
        <v>5.9054315639031074E-3</v>
      </c>
      <c r="G299">
        <f t="shared" si="24"/>
        <v>769.14191196809634</v>
      </c>
      <c r="H299">
        <v>50.063519194284801</v>
      </c>
      <c r="AM299">
        <f t="shared" si="25"/>
        <v>151.72127486957598</v>
      </c>
      <c r="BG299">
        <f t="shared" si="26"/>
        <v>4.5811804870650068</v>
      </c>
    </row>
    <row r="300" spans="1:59">
      <c r="A300">
        <v>89400</v>
      </c>
      <c r="B300" s="7">
        <v>770</v>
      </c>
      <c r="C300">
        <v>0.38681550203848197</v>
      </c>
      <c r="D300">
        <f t="shared" si="28"/>
        <v>0.77363100407696395</v>
      </c>
      <c r="E300">
        <v>85.467206571001199</v>
      </c>
      <c r="F300">
        <f t="shared" si="27"/>
        <v>6.9941301016029911E-3</v>
      </c>
      <c r="G300">
        <f t="shared" si="24"/>
        <v>769.20485913901075</v>
      </c>
      <c r="H300">
        <v>50.050308577631597</v>
      </c>
      <c r="AM300">
        <f t="shared" si="25"/>
        <v>151.73536967708668</v>
      </c>
      <c r="BG300">
        <f t="shared" si="26"/>
        <v>4.581606922471078</v>
      </c>
    </row>
    <row r="301" spans="1:59">
      <c r="A301">
        <v>89700</v>
      </c>
      <c r="B301" s="7">
        <v>771</v>
      </c>
      <c r="C301">
        <v>0.66894065245443302</v>
      </c>
      <c r="D301">
        <f t="shared" si="28"/>
        <v>1.337881304908866</v>
      </c>
      <c r="E301">
        <v>85.515619987836004</v>
      </c>
      <c r="F301">
        <f t="shared" si="27"/>
        <v>4.8413416834804934E-2</v>
      </c>
      <c r="G301">
        <f t="shared" si="24"/>
        <v>769.64057989052401</v>
      </c>
      <c r="H301">
        <v>50.008455456183199</v>
      </c>
      <c r="AM301">
        <f t="shared" si="25"/>
        <v>151.83294187678013</v>
      </c>
      <c r="BG301">
        <f t="shared" si="26"/>
        <v>4.5845589718163975</v>
      </c>
    </row>
    <row r="302" spans="1:59">
      <c r="A302">
        <v>90000</v>
      </c>
      <c r="B302" s="7">
        <v>765</v>
      </c>
      <c r="C302">
        <v>-1.9854234015135099</v>
      </c>
      <c r="D302">
        <f t="shared" si="28"/>
        <v>-3.9708468030270199</v>
      </c>
      <c r="E302">
        <v>85.438845376531205</v>
      </c>
      <c r="F302">
        <f t="shared" si="27"/>
        <v>7.6774611304799123E-2</v>
      </c>
      <c r="G302">
        <f t="shared" si="24"/>
        <v>768.9496083887808</v>
      </c>
      <c r="H302">
        <v>50.067265099188802</v>
      </c>
      <c r="AM302">
        <f t="shared" si="25"/>
        <v>151.67821701108352</v>
      </c>
      <c r="BG302">
        <f t="shared" si="26"/>
        <v>4.5798777859422586</v>
      </c>
    </row>
    <row r="303" spans="1:59">
      <c r="A303">
        <v>90300</v>
      </c>
      <c r="B303" s="7">
        <v>771</v>
      </c>
      <c r="C303">
        <v>1.2148797705149299</v>
      </c>
      <c r="D303">
        <f t="shared" si="28"/>
        <v>2.4297595410298598</v>
      </c>
      <c r="E303">
        <v>85.394288049623498</v>
      </c>
      <c r="F303">
        <f t="shared" si="27"/>
        <v>4.4557326907707306E-2</v>
      </c>
      <c r="G303">
        <f t="shared" si="24"/>
        <v>768.54859244661145</v>
      </c>
      <c r="H303">
        <v>50.087963914422801</v>
      </c>
      <c r="AM303">
        <f t="shared" si="25"/>
        <v>151.58843586511665</v>
      </c>
      <c r="BG303">
        <f t="shared" si="26"/>
        <v>4.5771615127492762</v>
      </c>
    </row>
    <row r="304" spans="1:59">
      <c r="A304">
        <v>90600</v>
      </c>
      <c r="B304" s="7">
        <v>771</v>
      </c>
      <c r="C304">
        <v>0.80217705665051098</v>
      </c>
      <c r="D304">
        <f t="shared" si="28"/>
        <v>1.604354113301022</v>
      </c>
      <c r="E304">
        <v>85.486018035904905</v>
      </c>
      <c r="F304">
        <f t="shared" si="27"/>
        <v>9.1729986281407605E-2</v>
      </c>
      <c r="G304">
        <f t="shared" si="24"/>
        <v>769.37416232314411</v>
      </c>
      <c r="H304">
        <v>50.010734070222902</v>
      </c>
      <c r="AM304">
        <f t="shared" si="25"/>
        <v>151.77328059699599</v>
      </c>
      <c r="BG304">
        <f t="shared" si="26"/>
        <v>4.582753913491258</v>
      </c>
    </row>
    <row r="305" spans="1:59">
      <c r="A305">
        <v>90900</v>
      </c>
      <c r="B305" s="7">
        <v>766</v>
      </c>
      <c r="C305">
        <v>-1.50108860302383</v>
      </c>
      <c r="D305">
        <f t="shared" si="28"/>
        <v>-3.0021772060476599</v>
      </c>
      <c r="E305">
        <v>85.442322311677302</v>
      </c>
      <c r="F305">
        <f t="shared" si="27"/>
        <v>4.3695724227603705E-2</v>
      </c>
      <c r="G305">
        <f t="shared" si="24"/>
        <v>768.98090080509576</v>
      </c>
      <c r="H305">
        <v>50.044540941673297</v>
      </c>
      <c r="AM305">
        <f t="shared" si="25"/>
        <v>151.6852233780802</v>
      </c>
      <c r="BG305">
        <f t="shared" si="26"/>
        <v>4.5800897606973807</v>
      </c>
    </row>
    <row r="306" spans="1:59">
      <c r="A306">
        <v>91200</v>
      </c>
      <c r="B306" s="7">
        <v>770</v>
      </c>
      <c r="C306">
        <v>0.69999372953084005</v>
      </c>
      <c r="D306">
        <f t="shared" si="28"/>
        <v>1.3999874590616801</v>
      </c>
      <c r="E306">
        <v>85.397603931256597</v>
      </c>
      <c r="F306">
        <f t="shared" si="27"/>
        <v>4.4718380420704307E-2</v>
      </c>
      <c r="G306">
        <f t="shared" si="24"/>
        <v>768.57843538130942</v>
      </c>
      <c r="H306">
        <v>50.0693196720229</v>
      </c>
      <c r="AM306">
        <f t="shared" si="25"/>
        <v>151.59511682768459</v>
      </c>
      <c r="BG306">
        <f t="shared" si="26"/>
        <v>4.5773636399690973</v>
      </c>
    </row>
    <row r="307" spans="1:59">
      <c r="A307">
        <v>91500</v>
      </c>
      <c r="B307" s="7">
        <v>768</v>
      </c>
      <c r="C307">
        <v>-0.32819639694441799</v>
      </c>
      <c r="D307">
        <f t="shared" si="28"/>
        <v>-0.65639279388883598</v>
      </c>
      <c r="E307">
        <v>85.403892360549605</v>
      </c>
      <c r="F307">
        <f t="shared" si="27"/>
        <v>6.28842929300788E-3</v>
      </c>
      <c r="G307">
        <f t="shared" si="24"/>
        <v>768.6350312449465</v>
      </c>
      <c r="H307">
        <v>50.057828392837898</v>
      </c>
      <c r="AM307">
        <f t="shared" si="25"/>
        <v>151.60778716729277</v>
      </c>
      <c r="BG307">
        <f t="shared" si="26"/>
        <v>4.5777469715594634</v>
      </c>
    </row>
    <row r="308" spans="1:59">
      <c r="A308">
        <v>91800</v>
      </c>
      <c r="B308" s="7">
        <v>770</v>
      </c>
      <c r="C308">
        <v>0.63166744812175302</v>
      </c>
      <c r="D308">
        <f t="shared" si="28"/>
        <v>1.263334896243506</v>
      </c>
      <c r="E308">
        <v>85.4127946981543</v>
      </c>
      <c r="F308">
        <f t="shared" si="27"/>
        <v>8.9023376046952762E-3</v>
      </c>
      <c r="G308">
        <f t="shared" si="24"/>
        <v>768.71515228338876</v>
      </c>
      <c r="H308">
        <v>50.043263629842599</v>
      </c>
      <c r="AM308">
        <f t="shared" si="25"/>
        <v>151.62572457622207</v>
      </c>
      <c r="BG308">
        <f t="shared" si="26"/>
        <v>4.5782896555373425</v>
      </c>
    </row>
    <row r="309" spans="1:59">
      <c r="A309">
        <v>92100</v>
      </c>
      <c r="B309" s="7">
        <v>766</v>
      </c>
      <c r="C309">
        <v>-1.1868310489140901</v>
      </c>
      <c r="D309">
        <f t="shared" si="28"/>
        <v>-2.3736620978281802</v>
      </c>
      <c r="E309">
        <v>85.372487994587402</v>
      </c>
      <c r="F309">
        <f t="shared" si="27"/>
        <v>4.030670356689825E-2</v>
      </c>
      <c r="G309">
        <f t="shared" si="24"/>
        <v>768.35239195128656</v>
      </c>
      <c r="H309">
        <v>50.0700832613065</v>
      </c>
      <c r="AM309">
        <f t="shared" si="25"/>
        <v>151.54451389856962</v>
      </c>
      <c r="BG309">
        <f t="shared" si="26"/>
        <v>4.575832693244049</v>
      </c>
    </row>
    <row r="310" spans="1:59">
      <c r="A310">
        <v>92400</v>
      </c>
      <c r="B310" s="7">
        <v>764</v>
      </c>
      <c r="C310">
        <v>-1.49417159680364</v>
      </c>
      <c r="D310">
        <f t="shared" si="28"/>
        <v>-2.98834319360728</v>
      </c>
      <c r="E310">
        <v>85.218565789683595</v>
      </c>
      <c r="F310">
        <f t="shared" si="27"/>
        <v>0.15392220490380737</v>
      </c>
      <c r="G310">
        <f t="shared" si="24"/>
        <v>766.96709210715233</v>
      </c>
      <c r="H310">
        <v>50.175150868762501</v>
      </c>
      <c r="AM310">
        <f t="shared" si="25"/>
        <v>151.2344760781063</v>
      </c>
      <c r="BG310">
        <f t="shared" si="26"/>
        <v>4.566453012222202</v>
      </c>
    </row>
    <row r="311" spans="1:59">
      <c r="A311">
        <v>92700</v>
      </c>
      <c r="B311" s="7">
        <v>766</v>
      </c>
      <c r="C311">
        <v>-2.05894468258912E-2</v>
      </c>
      <c r="D311">
        <f t="shared" si="28"/>
        <v>-4.11788936517824E-2</v>
      </c>
      <c r="E311">
        <v>85.113316406857194</v>
      </c>
      <c r="F311">
        <f t="shared" si="27"/>
        <v>0.10524938282640051</v>
      </c>
      <c r="G311">
        <f t="shared" si="24"/>
        <v>766.01984766171472</v>
      </c>
      <c r="H311">
        <v>50.229748558197699</v>
      </c>
      <c r="AM311">
        <f t="shared" si="25"/>
        <v>151.02255726853596</v>
      </c>
      <c r="BG311">
        <f t="shared" si="26"/>
        <v>4.5600419952558839</v>
      </c>
    </row>
    <row r="312" spans="1:59">
      <c r="A312">
        <v>93000</v>
      </c>
      <c r="B312" s="7">
        <v>768</v>
      </c>
      <c r="C312">
        <v>0.92136658248390102</v>
      </c>
      <c r="D312">
        <f t="shared" si="28"/>
        <v>1.842733164967802</v>
      </c>
      <c r="E312">
        <v>85.126214389227599</v>
      </c>
      <c r="F312">
        <f t="shared" si="27"/>
        <v>1.2897982370404293E-2</v>
      </c>
      <c r="G312">
        <f t="shared" si="24"/>
        <v>766.13592950304837</v>
      </c>
      <c r="H312">
        <v>50.192001317011702</v>
      </c>
      <c r="AM312">
        <f t="shared" si="25"/>
        <v>151.04852377172844</v>
      </c>
      <c r="BG312">
        <f t="shared" si="26"/>
        <v>4.5608275296305294</v>
      </c>
    </row>
    <row r="313" spans="1:59">
      <c r="A313">
        <v>93300</v>
      </c>
      <c r="B313" s="7">
        <v>769</v>
      </c>
      <c r="C313">
        <v>1.08076966035038</v>
      </c>
      <c r="D313">
        <f t="shared" si="28"/>
        <v>2.16153932070076</v>
      </c>
      <c r="E313">
        <v>85.201901574458901</v>
      </c>
      <c r="F313">
        <f t="shared" si="27"/>
        <v>7.5687185231302578E-2</v>
      </c>
      <c r="G313">
        <f t="shared" si="24"/>
        <v>766.81711417013014</v>
      </c>
      <c r="H313">
        <v>50.113709080722003</v>
      </c>
      <c r="AM313">
        <f t="shared" si="25"/>
        <v>151.20091849389402</v>
      </c>
      <c r="BG313">
        <f t="shared" si="26"/>
        <v>4.5654378076372364</v>
      </c>
    </row>
    <row r="314" spans="1:59">
      <c r="A314">
        <v>93600</v>
      </c>
      <c r="B314" s="7">
        <v>768</v>
      </c>
      <c r="C314">
        <v>0.33301408579021602</v>
      </c>
      <c r="D314">
        <f t="shared" si="28"/>
        <v>0.66602817158043204</v>
      </c>
      <c r="E314">
        <v>85.256962720496404</v>
      </c>
      <c r="F314">
        <f t="shared" si="27"/>
        <v>5.506114603750234E-2</v>
      </c>
      <c r="G314">
        <f t="shared" si="24"/>
        <v>767.31266448446763</v>
      </c>
      <c r="H314">
        <v>50.060918852556902</v>
      </c>
      <c r="AM314">
        <f t="shared" si="25"/>
        <v>151.31180412833945</v>
      </c>
      <c r="BG314">
        <f t="shared" si="26"/>
        <v>4.5687924060269438</v>
      </c>
    </row>
    <row r="315" spans="1:59">
      <c r="A315">
        <v>93900</v>
      </c>
      <c r="B315" s="7">
        <v>767</v>
      </c>
      <c r="C315">
        <v>-0.159563337821506</v>
      </c>
      <c r="D315">
        <f t="shared" si="28"/>
        <v>-0.319126675643012</v>
      </c>
      <c r="E315">
        <v>85.255313246203698</v>
      </c>
      <c r="F315">
        <f t="shared" si="27"/>
        <v>1.649474292705122E-3</v>
      </c>
      <c r="G315">
        <f t="shared" si="24"/>
        <v>767.29781921583333</v>
      </c>
      <c r="H315">
        <v>50.055605974974</v>
      </c>
      <c r="AM315">
        <f t="shared" si="25"/>
        <v>151.30848205455197</v>
      </c>
      <c r="BG315">
        <f t="shared" si="26"/>
        <v>4.5686919033071698</v>
      </c>
    </row>
    <row r="316" spans="1:59">
      <c r="A316">
        <v>94200</v>
      </c>
      <c r="B316" s="7">
        <v>772</v>
      </c>
      <c r="C316">
        <v>1.9361053457395201</v>
      </c>
      <c r="D316">
        <f t="shared" si="28"/>
        <v>3.8722106914790402</v>
      </c>
      <c r="E316">
        <v>85.345134358180502</v>
      </c>
      <c r="F316">
        <f t="shared" si="27"/>
        <v>8.9821111976803536E-2</v>
      </c>
      <c r="G316">
        <f t="shared" si="24"/>
        <v>768.10620922362455</v>
      </c>
      <c r="H316">
        <v>49.980480547277601</v>
      </c>
      <c r="AM316">
        <f t="shared" si="25"/>
        <v>151.48940670814537</v>
      </c>
      <c r="BG316">
        <f t="shared" si="26"/>
        <v>4.5741654864932437</v>
      </c>
    </row>
    <row r="317" spans="1:59">
      <c r="A317">
        <v>94500</v>
      </c>
      <c r="B317" s="7">
        <v>770</v>
      </c>
      <c r="C317">
        <v>0.38442150912559903</v>
      </c>
      <c r="D317">
        <f t="shared" si="28"/>
        <v>0.76884301825119805</v>
      </c>
      <c r="E317">
        <v>85.467750891942302</v>
      </c>
      <c r="F317">
        <f t="shared" si="27"/>
        <v>0.12261653376179993</v>
      </c>
      <c r="G317">
        <f t="shared" si="24"/>
        <v>769.20975802748069</v>
      </c>
      <c r="H317">
        <v>49.894746966112997</v>
      </c>
      <c r="AM317">
        <f t="shared" si="25"/>
        <v>151.73646662305535</v>
      </c>
      <c r="BG317">
        <f t="shared" si="26"/>
        <v>4.5816401103737121</v>
      </c>
    </row>
    <row r="318" spans="1:59">
      <c r="A318">
        <v>94800</v>
      </c>
      <c r="B318" s="7">
        <v>768</v>
      </c>
      <c r="C318">
        <v>-0.62460865165206703</v>
      </c>
      <c r="D318">
        <f t="shared" si="28"/>
        <v>-1.2492173033041341</v>
      </c>
      <c r="E318">
        <v>85.469757269671902</v>
      </c>
      <c r="F318">
        <f t="shared" si="27"/>
        <v>2.0063777296002172E-3</v>
      </c>
      <c r="G318">
        <f t="shared" si="24"/>
        <v>769.22781542704706</v>
      </c>
      <c r="H318">
        <v>49.907002518109998</v>
      </c>
      <c r="AM318">
        <f t="shared" si="25"/>
        <v>151.74051000250765</v>
      </c>
      <c r="BG318">
        <f t="shared" si="26"/>
        <v>4.5817624421347247</v>
      </c>
    </row>
    <row r="319" spans="1:59">
      <c r="A319">
        <v>95100</v>
      </c>
      <c r="B319" s="7">
        <v>768</v>
      </c>
      <c r="C319">
        <v>-0.44005218819894998</v>
      </c>
      <c r="D319">
        <f t="shared" si="28"/>
        <v>-0.88010437639789996</v>
      </c>
      <c r="E319">
        <v>85.428739337923801</v>
      </c>
      <c r="F319">
        <f t="shared" si="27"/>
        <v>4.1017931748100978E-2</v>
      </c>
      <c r="G319">
        <f t="shared" si="24"/>
        <v>768.85865404131425</v>
      </c>
      <c r="H319">
        <v>49.947849184018999</v>
      </c>
      <c r="AM319">
        <f t="shared" si="25"/>
        <v>151.65785274870944</v>
      </c>
      <c r="BG319">
        <f t="shared" si="26"/>
        <v>4.5792616747363555</v>
      </c>
    </row>
    <row r="320" spans="1:59">
      <c r="A320">
        <v>95400</v>
      </c>
      <c r="B320" s="7">
        <v>765</v>
      </c>
      <c r="C320">
        <v>-1.5039798582166499</v>
      </c>
      <c r="D320">
        <f t="shared" si="28"/>
        <v>-3.0079597164332998</v>
      </c>
      <c r="E320">
        <v>85.3318530041592</v>
      </c>
      <c r="F320">
        <f t="shared" si="27"/>
        <v>9.6886333764601318E-2</v>
      </c>
      <c r="G320">
        <f t="shared" si="24"/>
        <v>767.98667703743286</v>
      </c>
      <c r="H320">
        <v>50.026461426465801</v>
      </c>
      <c r="AM320">
        <f t="shared" si="25"/>
        <v>151.46265140139744</v>
      </c>
      <c r="BG320">
        <f t="shared" si="26"/>
        <v>4.573356039111971</v>
      </c>
    </row>
    <row r="321" spans="1:59">
      <c r="A321">
        <v>95700</v>
      </c>
      <c r="B321" s="7">
        <v>768</v>
      </c>
      <c r="C321">
        <v>0.28743237900075402</v>
      </c>
      <c r="D321">
        <f t="shared" si="28"/>
        <v>0.57486475800150805</v>
      </c>
      <c r="E321">
        <v>85.267074917668097</v>
      </c>
      <c r="F321">
        <f t="shared" si="27"/>
        <v>6.4778086491102727E-2</v>
      </c>
      <c r="G321">
        <f t="shared" si="24"/>
        <v>767.40367425901286</v>
      </c>
      <c r="H321">
        <v>50.068559871707599</v>
      </c>
      <c r="AM321">
        <f t="shared" si="25"/>
        <v>151.33217064089325</v>
      </c>
      <c r="BG321">
        <f t="shared" si="26"/>
        <v>4.5694085552912123</v>
      </c>
    </row>
    <row r="322" spans="1:59">
      <c r="A322">
        <v>96000</v>
      </c>
      <c r="B322" s="7">
        <v>765</v>
      </c>
      <c r="C322">
        <v>-0.98408746240617995</v>
      </c>
      <c r="D322">
        <f t="shared" si="28"/>
        <v>-1.9681749248123599</v>
      </c>
      <c r="E322">
        <v>85.216329266745305</v>
      </c>
      <c r="F322">
        <f t="shared" si="27"/>
        <v>5.0745650922792152E-2</v>
      </c>
      <c r="G322">
        <f t="shared" si="24"/>
        <v>766.94696340070777</v>
      </c>
      <c r="H322">
        <v>50.099299443296303</v>
      </c>
      <c r="AM322">
        <f t="shared" si="25"/>
        <v>151.22997218288052</v>
      </c>
      <c r="BG322">
        <f t="shared" si="26"/>
        <v>4.5663167573470727</v>
      </c>
    </row>
    <row r="323" spans="1:59">
      <c r="A323">
        <v>96300</v>
      </c>
      <c r="B323" s="7">
        <v>763</v>
      </c>
      <c r="C323">
        <v>-1.35136935928802</v>
      </c>
      <c r="D323">
        <f t="shared" si="28"/>
        <v>-2.7027387185760401</v>
      </c>
      <c r="E323">
        <v>85.075730526917198</v>
      </c>
      <c r="F323">
        <f t="shared" si="27"/>
        <v>0.140598739828107</v>
      </c>
      <c r="G323">
        <f t="shared" ref="G323:G386" si="29">$J$3*E323</f>
        <v>765.68157474225472</v>
      </c>
      <c r="H323">
        <v>50.191115228245003</v>
      </c>
      <c r="AM323">
        <f t="shared" ref="AM323:AM386" si="30">$AF$26*E323^2+$AG$26*E323+$AH$26</f>
        <v>150.94689409342266</v>
      </c>
      <c r="BG323">
        <f t="shared" ref="BG323:BG386" si="31">$BC$5*E323^2+$BD$5*E323+$BE$5</f>
        <v>4.5577530617650757</v>
      </c>
    </row>
    <row r="324" spans="1:59">
      <c r="A324">
        <v>96600</v>
      </c>
      <c r="B324" s="7">
        <v>766</v>
      </c>
      <c r="C324">
        <v>0.47753192614100698</v>
      </c>
      <c r="D324">
        <f t="shared" si="28"/>
        <v>0.95506385228201396</v>
      </c>
      <c r="E324">
        <v>85.002626266464105</v>
      </c>
      <c r="F324">
        <f t="shared" ref="F324:F387" si="32">ABS(E324-E323)</f>
        <v>7.3104260453092706E-2</v>
      </c>
      <c r="G324">
        <f t="shared" si="29"/>
        <v>765.0236363981769</v>
      </c>
      <c r="H324">
        <v>50.219774288690303</v>
      </c>
      <c r="AM324">
        <f t="shared" si="30"/>
        <v>150.79975343815732</v>
      </c>
      <c r="BG324">
        <f t="shared" si="31"/>
        <v>4.5533018888227046</v>
      </c>
    </row>
    <row r="325" spans="1:59">
      <c r="A325">
        <v>96900</v>
      </c>
      <c r="B325" s="7">
        <v>767</v>
      </c>
      <c r="C325">
        <v>0.82271415079499599</v>
      </c>
      <c r="D325">
        <f t="shared" si="28"/>
        <v>1.645428301589992</v>
      </c>
      <c r="E325">
        <v>85.037036048230107</v>
      </c>
      <c r="F325">
        <f t="shared" si="32"/>
        <v>3.4409781766001402E-2</v>
      </c>
      <c r="G325">
        <f t="shared" si="29"/>
        <v>765.33332443407096</v>
      </c>
      <c r="H325">
        <v>50.168225576070903</v>
      </c>
      <c r="AM325">
        <f t="shared" si="30"/>
        <v>150.8690078584599</v>
      </c>
      <c r="BG325">
        <f t="shared" si="31"/>
        <v>4.555396902647149</v>
      </c>
    </row>
    <row r="326" spans="1:59">
      <c r="A326">
        <v>97200</v>
      </c>
      <c r="B326" s="7">
        <v>768</v>
      </c>
      <c r="C326">
        <v>1.0058552393823701</v>
      </c>
      <c r="D326">
        <f t="shared" si="28"/>
        <v>2.0117104787647402</v>
      </c>
      <c r="E326">
        <v>85.107444467255107</v>
      </c>
      <c r="F326">
        <f t="shared" si="32"/>
        <v>7.0408419025000057E-2</v>
      </c>
      <c r="G326">
        <f t="shared" si="29"/>
        <v>765.96700020529602</v>
      </c>
      <c r="H326">
        <v>50.096614675695399</v>
      </c>
      <c r="AM326">
        <f t="shared" si="30"/>
        <v>151.01073607226547</v>
      </c>
      <c r="BG326">
        <f t="shared" si="31"/>
        <v>4.5596843833280092</v>
      </c>
    </row>
    <row r="327" spans="1:59">
      <c r="A327">
        <v>97500</v>
      </c>
      <c r="B327" s="7">
        <v>770</v>
      </c>
      <c r="C327">
        <v>1.4780409806977199</v>
      </c>
      <c r="D327">
        <f t="shared" si="28"/>
        <v>2.9560819613954399</v>
      </c>
      <c r="E327">
        <v>85.224724596215694</v>
      </c>
      <c r="F327">
        <f t="shared" si="32"/>
        <v>0.11728012896058715</v>
      </c>
      <c r="G327">
        <f t="shared" si="29"/>
        <v>767.0225213659412</v>
      </c>
      <c r="H327">
        <v>49.998686613108703</v>
      </c>
      <c r="AM327">
        <f t="shared" si="30"/>
        <v>151.2468787935214</v>
      </c>
      <c r="BG327">
        <f t="shared" si="31"/>
        <v>4.5668282279785695</v>
      </c>
    </row>
    <row r="328" spans="1:59">
      <c r="A328">
        <v>97800</v>
      </c>
      <c r="B328" s="7">
        <v>765</v>
      </c>
      <c r="C328">
        <v>-1.09011718787579</v>
      </c>
      <c r="D328">
        <f t="shared" ref="D328:D391" si="33">$K$3*C328</f>
        <v>-2.1802343757515801</v>
      </c>
      <c r="E328">
        <v>85.239897992633701</v>
      </c>
      <c r="F328">
        <f t="shared" si="32"/>
        <v>1.5173396418006746E-2</v>
      </c>
      <c r="G328">
        <f t="shared" si="29"/>
        <v>767.15908193370331</v>
      </c>
      <c r="H328">
        <v>49.991028493509702</v>
      </c>
      <c r="AM328">
        <f t="shared" si="30"/>
        <v>151.27743619885752</v>
      </c>
      <c r="BG328">
        <f t="shared" si="31"/>
        <v>4.5677526751084088</v>
      </c>
    </row>
    <row r="329" spans="1:59">
      <c r="A329">
        <v>98100</v>
      </c>
      <c r="B329" s="7">
        <v>763</v>
      </c>
      <c r="C329">
        <v>-1.4797971349719099</v>
      </c>
      <c r="D329">
        <f t="shared" si="33"/>
        <v>-2.9595942699438198</v>
      </c>
      <c r="E329">
        <v>85.104268079223999</v>
      </c>
      <c r="F329">
        <f t="shared" si="32"/>
        <v>0.13562991340970143</v>
      </c>
      <c r="G329">
        <f t="shared" si="29"/>
        <v>765.93841271301596</v>
      </c>
      <c r="H329">
        <v>50.092025129833203</v>
      </c>
      <c r="AM329">
        <f t="shared" si="30"/>
        <v>151.00434155608505</v>
      </c>
      <c r="BG329">
        <f t="shared" si="31"/>
        <v>4.559490938242746</v>
      </c>
    </row>
    <row r="330" spans="1:59">
      <c r="A330">
        <v>98400</v>
      </c>
      <c r="B330" s="7">
        <v>768</v>
      </c>
      <c r="C330">
        <v>1.1415275090261501</v>
      </c>
      <c r="D330">
        <f t="shared" si="33"/>
        <v>2.2830550180523002</v>
      </c>
      <c r="E330">
        <v>85.077280828675896</v>
      </c>
      <c r="F330">
        <f t="shared" si="32"/>
        <v>2.6987250548103248E-2</v>
      </c>
      <c r="G330">
        <f t="shared" si="29"/>
        <v>765.69552745808301</v>
      </c>
      <c r="H330">
        <v>50.097573026754802</v>
      </c>
      <c r="AM330">
        <f t="shared" si="30"/>
        <v>150.95001480292547</v>
      </c>
      <c r="BG330">
        <f t="shared" si="31"/>
        <v>4.5578474677944678</v>
      </c>
    </row>
    <row r="331" spans="1:59">
      <c r="A331">
        <v>98700</v>
      </c>
      <c r="B331" s="7">
        <v>769</v>
      </c>
      <c r="C331">
        <v>1.1620954695840899</v>
      </c>
      <c r="D331">
        <f t="shared" si="33"/>
        <v>2.3241909391681799</v>
      </c>
      <c r="E331">
        <v>85.183830383801705</v>
      </c>
      <c r="F331">
        <f t="shared" si="32"/>
        <v>0.10654955512580955</v>
      </c>
      <c r="G331">
        <f t="shared" si="29"/>
        <v>766.65447345421535</v>
      </c>
      <c r="H331">
        <v>50.0079509298413</v>
      </c>
      <c r="AM331">
        <f t="shared" si="30"/>
        <v>151.16452944687381</v>
      </c>
      <c r="BG331">
        <f t="shared" si="31"/>
        <v>4.5643369493334056</v>
      </c>
    </row>
    <row r="332" spans="1:59">
      <c r="A332">
        <v>99000</v>
      </c>
      <c r="B332" s="7">
        <v>772</v>
      </c>
      <c r="C332">
        <v>1.9239677528435399</v>
      </c>
      <c r="D332">
        <f t="shared" si="33"/>
        <v>3.8479355056870799</v>
      </c>
      <c r="E332">
        <v>85.347839595643606</v>
      </c>
      <c r="F332">
        <f t="shared" si="32"/>
        <v>0.16400921184190054</v>
      </c>
      <c r="G332">
        <f t="shared" si="29"/>
        <v>768.13055636079241</v>
      </c>
      <c r="H332">
        <v>49.885767512676203</v>
      </c>
      <c r="AM332">
        <f t="shared" si="30"/>
        <v>151.49485653937603</v>
      </c>
      <c r="BG332">
        <f t="shared" si="31"/>
        <v>4.5743303644989837</v>
      </c>
    </row>
    <row r="333" spans="1:59">
      <c r="A333">
        <v>99300</v>
      </c>
      <c r="B333" s="7">
        <v>769</v>
      </c>
      <c r="C333">
        <v>-7.8577854297185307E-2</v>
      </c>
      <c r="D333">
        <f t="shared" si="33"/>
        <v>-0.15715570859437061</v>
      </c>
      <c r="E333">
        <v>85.459533074398905</v>
      </c>
      <c r="F333">
        <f t="shared" si="32"/>
        <v>0.11169347875529922</v>
      </c>
      <c r="G333">
        <f t="shared" si="29"/>
        <v>769.13579766959015</v>
      </c>
      <c r="H333">
        <v>49.819814111451599</v>
      </c>
      <c r="AM333">
        <f t="shared" si="30"/>
        <v>151.71990580247436</v>
      </c>
      <c r="BG333">
        <f t="shared" si="31"/>
        <v>4.5811390662758198</v>
      </c>
    </row>
    <row r="334" spans="1:59">
      <c r="A334">
        <v>99600</v>
      </c>
      <c r="B334" s="7">
        <v>768</v>
      </c>
      <c r="C334">
        <v>-0.553606226230968</v>
      </c>
      <c r="D334">
        <f t="shared" si="33"/>
        <v>-1.107212452461936</v>
      </c>
      <c r="E334">
        <v>85.453975930519405</v>
      </c>
      <c r="F334">
        <f t="shared" si="32"/>
        <v>5.557143879499904E-3</v>
      </c>
      <c r="G334">
        <f t="shared" si="29"/>
        <v>769.08578337467463</v>
      </c>
      <c r="H334">
        <v>49.845765150974501</v>
      </c>
      <c r="AM334">
        <f t="shared" si="30"/>
        <v>151.70870708425701</v>
      </c>
      <c r="BG334">
        <f t="shared" si="31"/>
        <v>4.5808002521038036</v>
      </c>
    </row>
    <row r="335" spans="1:59">
      <c r="A335">
        <v>99900</v>
      </c>
      <c r="B335" s="7">
        <v>769</v>
      </c>
      <c r="C335">
        <v>-3.08828458793542E-2</v>
      </c>
      <c r="D335">
        <f t="shared" si="33"/>
        <v>-6.1765691758708399E-2</v>
      </c>
      <c r="E335">
        <v>85.448918509699993</v>
      </c>
      <c r="F335">
        <f t="shared" si="32"/>
        <v>5.0574208194120729E-3</v>
      </c>
      <c r="G335">
        <f t="shared" si="29"/>
        <v>769.04026658729993</v>
      </c>
      <c r="H335">
        <v>49.866972959334802</v>
      </c>
      <c r="AM335">
        <f t="shared" si="30"/>
        <v>151.69851556151448</v>
      </c>
      <c r="BG335">
        <f t="shared" si="31"/>
        <v>4.580491910820629</v>
      </c>
    </row>
    <row r="336" spans="1:59">
      <c r="A336">
        <v>100200</v>
      </c>
      <c r="B336" s="7">
        <v>771</v>
      </c>
      <c r="C336">
        <v>0.70529735773549795</v>
      </c>
      <c r="D336">
        <f t="shared" si="33"/>
        <v>1.4105947154709959</v>
      </c>
      <c r="E336">
        <v>85.507537149921603</v>
      </c>
      <c r="F336">
        <f t="shared" si="32"/>
        <v>5.8618640221610008E-2</v>
      </c>
      <c r="G336">
        <f t="shared" si="29"/>
        <v>769.56783434929446</v>
      </c>
      <c r="H336">
        <v>49.838629299806598</v>
      </c>
      <c r="AM336">
        <f t="shared" si="30"/>
        <v>151.81665080539955</v>
      </c>
      <c r="BG336">
        <f t="shared" si="31"/>
        <v>4.5840660822273414</v>
      </c>
    </row>
    <row r="337" spans="1:59">
      <c r="A337">
        <v>100500</v>
      </c>
      <c r="B337" s="7">
        <v>768</v>
      </c>
      <c r="C337">
        <v>-0.85908830324663399</v>
      </c>
      <c r="D337">
        <f t="shared" si="33"/>
        <v>-1.718176606493268</v>
      </c>
      <c r="E337">
        <v>85.521864327353299</v>
      </c>
      <c r="F337">
        <f t="shared" si="32"/>
        <v>1.4327177431695759E-2</v>
      </c>
      <c r="G337">
        <f t="shared" si="29"/>
        <v>769.69677894617973</v>
      </c>
      <c r="H337">
        <v>49.849116442140399</v>
      </c>
      <c r="AM337">
        <f t="shared" si="30"/>
        <v>151.84552769090024</v>
      </c>
      <c r="BG337">
        <f t="shared" si="31"/>
        <v>4.5849397588865735</v>
      </c>
    </row>
    <row r="338" spans="1:59">
      <c r="A338">
        <v>100800</v>
      </c>
      <c r="B338" s="7">
        <v>769</v>
      </c>
      <c r="C338">
        <v>-0.21796103401646899</v>
      </c>
      <c r="D338">
        <f t="shared" si="33"/>
        <v>-0.43592206803293798</v>
      </c>
      <c r="E338">
        <v>85.490488533633396</v>
      </c>
      <c r="F338">
        <f t="shared" si="32"/>
        <v>3.1375793719902845E-2</v>
      </c>
      <c r="G338">
        <f t="shared" si="29"/>
        <v>769.41439680270059</v>
      </c>
      <c r="H338">
        <v>49.889129440104703</v>
      </c>
      <c r="AM338">
        <f t="shared" si="30"/>
        <v>151.78229033696823</v>
      </c>
      <c r="BG338">
        <f t="shared" si="31"/>
        <v>4.5830265031556525</v>
      </c>
    </row>
    <row r="339" spans="1:59">
      <c r="A339">
        <v>101100</v>
      </c>
      <c r="B339" s="7">
        <v>772</v>
      </c>
      <c r="C339">
        <v>1.00315115118774</v>
      </c>
      <c r="D339">
        <f t="shared" si="33"/>
        <v>2.00630230237548</v>
      </c>
      <c r="E339">
        <v>85.552451394355003</v>
      </c>
      <c r="F339">
        <f t="shared" si="32"/>
        <v>6.1962860721607171E-2</v>
      </c>
      <c r="G339">
        <f t="shared" si="29"/>
        <v>769.97206254919502</v>
      </c>
      <c r="H339">
        <v>49.855077702840902</v>
      </c>
      <c r="AM339">
        <f t="shared" si="30"/>
        <v>151.90718092282287</v>
      </c>
      <c r="BG339">
        <f t="shared" si="31"/>
        <v>4.5868051031398789</v>
      </c>
    </row>
    <row r="340" spans="1:59">
      <c r="A340">
        <v>101400</v>
      </c>
      <c r="B340" s="7">
        <v>772</v>
      </c>
      <c r="C340">
        <v>0.53684462539516897</v>
      </c>
      <c r="D340">
        <f t="shared" si="33"/>
        <v>1.0736892507903379</v>
      </c>
      <c r="E340">
        <v>85.656080239456898</v>
      </c>
      <c r="F340">
        <f t="shared" si="32"/>
        <v>0.10362884510189474</v>
      </c>
      <c r="G340">
        <f t="shared" si="29"/>
        <v>770.90472215511204</v>
      </c>
      <c r="H340">
        <v>49.796556062524701</v>
      </c>
      <c r="AM340">
        <f t="shared" si="30"/>
        <v>152.11610247015651</v>
      </c>
      <c r="BG340">
        <f t="shared" si="31"/>
        <v>4.5931262318674042</v>
      </c>
    </row>
    <row r="341" spans="1:59">
      <c r="A341">
        <v>101700</v>
      </c>
      <c r="B341" s="7">
        <v>776</v>
      </c>
      <c r="C341">
        <v>1.8177464968236501</v>
      </c>
      <c r="D341">
        <f t="shared" si="33"/>
        <v>3.6354929936473002</v>
      </c>
      <c r="E341">
        <v>85.815852607525997</v>
      </c>
      <c r="F341">
        <f t="shared" si="32"/>
        <v>0.159772368069099</v>
      </c>
      <c r="G341">
        <f t="shared" si="29"/>
        <v>772.34267346773402</v>
      </c>
      <c r="H341">
        <v>49.7013251109137</v>
      </c>
      <c r="AM341">
        <f t="shared" si="30"/>
        <v>152.43833557421317</v>
      </c>
      <c r="BG341">
        <f t="shared" si="31"/>
        <v>4.6028760776623727</v>
      </c>
    </row>
    <row r="342" spans="1:59">
      <c r="A342">
        <v>102000</v>
      </c>
      <c r="B342" s="7">
        <v>770</v>
      </c>
      <c r="C342">
        <v>-1.4521569994630801</v>
      </c>
      <c r="D342">
        <f t="shared" si="33"/>
        <v>-2.9043139989261602</v>
      </c>
      <c r="E342">
        <v>85.875867713981904</v>
      </c>
      <c r="F342">
        <f t="shared" si="32"/>
        <v>6.001510645590713E-2</v>
      </c>
      <c r="G342">
        <f t="shared" si="29"/>
        <v>772.88280942583719</v>
      </c>
      <c r="H342">
        <v>49.696516192643401</v>
      </c>
      <c r="AM342">
        <f t="shared" si="30"/>
        <v>152.55941419115445</v>
      </c>
      <c r="BG342">
        <f t="shared" si="31"/>
        <v>4.6065396818240965</v>
      </c>
    </row>
    <row r="343" spans="1:59">
      <c r="A343">
        <v>102300</v>
      </c>
      <c r="B343" s="7">
        <v>772</v>
      </c>
      <c r="C343">
        <v>-0.27274900894845799</v>
      </c>
      <c r="D343">
        <f t="shared" si="33"/>
        <v>-0.54549801789691599</v>
      </c>
      <c r="E343">
        <v>85.835969229593701</v>
      </c>
      <c r="F343">
        <f t="shared" si="32"/>
        <v>3.9898484388203315E-2</v>
      </c>
      <c r="G343">
        <f t="shared" si="29"/>
        <v>772.52372306634334</v>
      </c>
      <c r="H343">
        <v>49.760166042269802</v>
      </c>
      <c r="AM343">
        <f t="shared" si="30"/>
        <v>152.47891788841054</v>
      </c>
      <c r="BG343">
        <f t="shared" si="31"/>
        <v>4.6041040128683273</v>
      </c>
    </row>
    <row r="344" spans="1:59">
      <c r="A344">
        <v>102600</v>
      </c>
      <c r="B344" s="7">
        <v>770</v>
      </c>
      <c r="C344">
        <v>-1.10887094765206</v>
      </c>
      <c r="D344">
        <f t="shared" si="33"/>
        <v>-2.2177418953041199</v>
      </c>
      <c r="E344">
        <v>85.799570694017604</v>
      </c>
      <c r="F344">
        <f t="shared" si="32"/>
        <v>3.6398535576097402E-2</v>
      </c>
      <c r="G344">
        <f t="shared" si="29"/>
        <v>772.1961362461584</v>
      </c>
      <c r="H344">
        <v>49.816258844899401</v>
      </c>
      <c r="AM344">
        <f t="shared" si="30"/>
        <v>152.40549095138161</v>
      </c>
      <c r="BG344">
        <f t="shared" si="31"/>
        <v>4.601882273787254</v>
      </c>
    </row>
    <row r="345" spans="1:59">
      <c r="A345">
        <v>102900</v>
      </c>
      <c r="B345" s="7">
        <v>768</v>
      </c>
      <c r="C345">
        <v>-1.59412115474754</v>
      </c>
      <c r="D345">
        <f t="shared" si="33"/>
        <v>-3.18824230949508</v>
      </c>
      <c r="E345">
        <v>85.685189528417894</v>
      </c>
      <c r="F345">
        <f t="shared" si="32"/>
        <v>0.11438116559970979</v>
      </c>
      <c r="G345">
        <f t="shared" si="29"/>
        <v>771.16670575576109</v>
      </c>
      <c r="H345">
        <v>49.922688537638699</v>
      </c>
      <c r="AM345">
        <f t="shared" si="30"/>
        <v>152.17479972462061</v>
      </c>
      <c r="BG345">
        <f t="shared" si="31"/>
        <v>4.5949022089189713</v>
      </c>
    </row>
    <row r="346" spans="1:59">
      <c r="A346">
        <v>103200</v>
      </c>
      <c r="B346" s="7">
        <v>767</v>
      </c>
      <c r="C346">
        <v>-1.43168165251027</v>
      </c>
      <c r="D346">
        <f t="shared" si="33"/>
        <v>-2.86336330502054</v>
      </c>
      <c r="E346">
        <v>85.5379866426116</v>
      </c>
      <c r="F346">
        <f t="shared" si="32"/>
        <v>0.14720288580629415</v>
      </c>
      <c r="G346">
        <f t="shared" si="29"/>
        <v>769.8418797835044</v>
      </c>
      <c r="H346">
        <v>50.039788861819702</v>
      </c>
      <c r="AM346">
        <f t="shared" si="30"/>
        <v>151.87802416992474</v>
      </c>
      <c r="BG346">
        <f t="shared" si="31"/>
        <v>4.5859229514022868</v>
      </c>
    </row>
    <row r="347" spans="1:59">
      <c r="A347">
        <v>103500</v>
      </c>
      <c r="B347" s="7">
        <v>768</v>
      </c>
      <c r="C347">
        <v>-0.46162723592800697</v>
      </c>
      <c r="D347">
        <f t="shared" si="33"/>
        <v>-0.92325447185601395</v>
      </c>
      <c r="E347">
        <v>85.433529241355203</v>
      </c>
      <c r="F347">
        <f t="shared" si="32"/>
        <v>0.10445740125639702</v>
      </c>
      <c r="G347">
        <f t="shared" si="29"/>
        <v>768.90176317219687</v>
      </c>
      <c r="H347">
        <v>50.110557077269704</v>
      </c>
      <c r="AM347">
        <f t="shared" si="30"/>
        <v>151.66750461146532</v>
      </c>
      <c r="BG347">
        <f t="shared" si="31"/>
        <v>4.5795536870966158</v>
      </c>
    </row>
    <row r="348" spans="1:59">
      <c r="A348">
        <v>103800</v>
      </c>
      <c r="B348" s="7">
        <v>773</v>
      </c>
      <c r="C348">
        <v>1.7816939167313099</v>
      </c>
      <c r="D348">
        <f t="shared" si="33"/>
        <v>3.5633878334626199</v>
      </c>
      <c r="E348">
        <v>85.490549083258998</v>
      </c>
      <c r="F348">
        <f t="shared" si="32"/>
        <v>5.7019841903795054E-2</v>
      </c>
      <c r="G348">
        <f t="shared" si="29"/>
        <v>769.41494174933098</v>
      </c>
      <c r="H348">
        <v>50.052751561443998</v>
      </c>
      <c r="AM348">
        <f t="shared" si="30"/>
        <v>151.78241236811598</v>
      </c>
      <c r="BG348">
        <f t="shared" si="31"/>
        <v>4.5830301952101493</v>
      </c>
    </row>
    <row r="349" spans="1:59">
      <c r="A349">
        <v>104100</v>
      </c>
      <c r="B349" s="7">
        <v>769</v>
      </c>
      <c r="C349">
        <v>-0.470228281153656</v>
      </c>
      <c r="D349">
        <f t="shared" si="33"/>
        <v>-0.94045656230731201</v>
      </c>
      <c r="E349">
        <v>85.546564523507698</v>
      </c>
      <c r="F349">
        <f t="shared" si="32"/>
        <v>5.6015440248700088E-2</v>
      </c>
      <c r="G349">
        <f t="shared" si="29"/>
        <v>769.91908071156922</v>
      </c>
      <c r="H349">
        <v>50.008262401814498</v>
      </c>
      <c r="AM349">
        <f t="shared" si="30"/>
        <v>151.89531454738861</v>
      </c>
      <c r="BG349">
        <f t="shared" si="31"/>
        <v>4.586446079744392</v>
      </c>
    </row>
    <row r="350" spans="1:59">
      <c r="A350">
        <v>104400</v>
      </c>
      <c r="B350" s="7">
        <v>770</v>
      </c>
      <c r="C350">
        <v>0.114436787457616</v>
      </c>
      <c r="D350">
        <f t="shared" si="33"/>
        <v>0.228873574915232</v>
      </c>
      <c r="E350">
        <v>85.527730928795506</v>
      </c>
      <c r="F350">
        <f t="shared" si="32"/>
        <v>1.883359471219137E-2</v>
      </c>
      <c r="G350">
        <f t="shared" si="29"/>
        <v>769.74957835915961</v>
      </c>
      <c r="H350">
        <v>50.0204127974675</v>
      </c>
      <c r="AM350">
        <f t="shared" si="30"/>
        <v>151.85735236067367</v>
      </c>
      <c r="BG350">
        <f t="shared" si="31"/>
        <v>4.5852975179509556</v>
      </c>
    </row>
    <row r="351" spans="1:59">
      <c r="A351">
        <v>104700</v>
      </c>
      <c r="B351" s="7">
        <v>772</v>
      </c>
      <c r="C351">
        <v>0.88397401362570904</v>
      </c>
      <c r="D351">
        <f t="shared" si="33"/>
        <v>1.7679480272514181</v>
      </c>
      <c r="E351">
        <v>85.578937396879297</v>
      </c>
      <c r="F351">
        <f t="shared" si="32"/>
        <v>5.1206468083790924E-2</v>
      </c>
      <c r="G351">
        <f t="shared" si="29"/>
        <v>770.21043657191365</v>
      </c>
      <c r="H351">
        <v>49.979380066077702</v>
      </c>
      <c r="AM351">
        <f t="shared" si="30"/>
        <v>151.96057220987004</v>
      </c>
      <c r="BG351">
        <f t="shared" si="31"/>
        <v>4.5884204918626139</v>
      </c>
    </row>
    <row r="352" spans="1:59">
      <c r="A352">
        <v>105000</v>
      </c>
      <c r="B352" s="7">
        <v>768</v>
      </c>
      <c r="C352">
        <v>-1.06792933592627</v>
      </c>
      <c r="D352">
        <f t="shared" si="33"/>
        <v>-2.1358586718525401</v>
      </c>
      <c r="E352">
        <v>85.568274250058593</v>
      </c>
      <c r="F352">
        <f t="shared" si="32"/>
        <v>1.0663146820704128E-2</v>
      </c>
      <c r="G352">
        <f t="shared" si="29"/>
        <v>770.11446825052735</v>
      </c>
      <c r="H352">
        <v>49.992153290588497</v>
      </c>
      <c r="AM352">
        <f t="shared" si="30"/>
        <v>151.93907662173828</v>
      </c>
      <c r="BG352">
        <f t="shared" si="31"/>
        <v>4.5877701271610007</v>
      </c>
    </row>
    <row r="353" spans="1:59">
      <c r="A353">
        <v>105300</v>
      </c>
      <c r="B353" s="7">
        <v>774</v>
      </c>
      <c r="C353">
        <v>1.73890204148533</v>
      </c>
      <c r="D353">
        <f t="shared" si="33"/>
        <v>3.47780408297066</v>
      </c>
      <c r="E353">
        <v>85.611157112307794</v>
      </c>
      <c r="F353">
        <f t="shared" si="32"/>
        <v>4.2882862249200571E-2</v>
      </c>
      <c r="G353">
        <f t="shared" si="29"/>
        <v>770.5004140107701</v>
      </c>
      <c r="H353">
        <v>49.957969509501702</v>
      </c>
      <c r="AM353">
        <f t="shared" si="30"/>
        <v>152.02552722085787</v>
      </c>
      <c r="BG353">
        <f t="shared" si="31"/>
        <v>4.5903857650442497</v>
      </c>
    </row>
    <row r="354" spans="1:59">
      <c r="A354">
        <v>105600</v>
      </c>
      <c r="B354" s="7">
        <v>777</v>
      </c>
      <c r="C354">
        <v>2.2540984489074001</v>
      </c>
      <c r="D354">
        <f t="shared" si="33"/>
        <v>4.5081968978148002</v>
      </c>
      <c r="E354">
        <v>85.829999734270203</v>
      </c>
      <c r="F354">
        <f t="shared" si="32"/>
        <v>0.21884262196240911</v>
      </c>
      <c r="G354">
        <f t="shared" si="29"/>
        <v>772.46999760843187</v>
      </c>
      <c r="H354">
        <v>49.801219509862698</v>
      </c>
      <c r="AM354">
        <f t="shared" si="30"/>
        <v>152.46687506619503</v>
      </c>
      <c r="BG354">
        <f t="shared" si="31"/>
        <v>4.6037396217474233</v>
      </c>
    </row>
    <row r="355" spans="1:59">
      <c r="A355">
        <v>105900</v>
      </c>
      <c r="B355" s="7">
        <v>778</v>
      </c>
      <c r="C355">
        <v>1.68198096314503</v>
      </c>
      <c r="D355">
        <f t="shared" si="33"/>
        <v>3.36396192629006</v>
      </c>
      <c r="E355">
        <v>86.068239677332897</v>
      </c>
      <c r="F355">
        <f t="shared" si="32"/>
        <v>0.23823994306269469</v>
      </c>
      <c r="G355">
        <f t="shared" si="29"/>
        <v>774.61415709599612</v>
      </c>
      <c r="H355">
        <v>49.649829801692697</v>
      </c>
      <c r="AM355">
        <f t="shared" si="30"/>
        <v>152.94766065404283</v>
      </c>
      <c r="BG355">
        <f t="shared" si="31"/>
        <v>4.6182876859810174</v>
      </c>
    </row>
    <row r="356" spans="1:59">
      <c r="A356">
        <v>106200</v>
      </c>
      <c r="B356" s="7">
        <v>773</v>
      </c>
      <c r="C356">
        <v>-1.1647875870358699</v>
      </c>
      <c r="D356">
        <f t="shared" si="33"/>
        <v>-2.3295751740717399</v>
      </c>
      <c r="E356">
        <v>86.145318414636606</v>
      </c>
      <c r="F356">
        <f t="shared" si="32"/>
        <v>7.7078737303708067E-2</v>
      </c>
      <c r="G356">
        <f t="shared" si="29"/>
        <v>775.30786573172941</v>
      </c>
      <c r="H356">
        <v>49.637907692745799</v>
      </c>
      <c r="AM356">
        <f t="shared" si="30"/>
        <v>153.10328224746411</v>
      </c>
      <c r="BG356">
        <f t="shared" si="31"/>
        <v>4.6229968407852331</v>
      </c>
    </row>
    <row r="357" spans="1:59">
      <c r="A357">
        <v>106500</v>
      </c>
      <c r="B357" s="7">
        <v>771</v>
      </c>
      <c r="C357">
        <v>-1.73278573280226</v>
      </c>
      <c r="D357">
        <f t="shared" si="33"/>
        <v>-3.46557146560452</v>
      </c>
      <c r="E357">
        <v>86.049312069164998</v>
      </c>
      <c r="F357">
        <f t="shared" si="32"/>
        <v>9.6006345471607801E-2</v>
      </c>
      <c r="G357">
        <f t="shared" si="29"/>
        <v>774.44380862248499</v>
      </c>
      <c r="H357">
        <v>49.752143200633697</v>
      </c>
      <c r="AM357">
        <f t="shared" si="30"/>
        <v>152.90945122005533</v>
      </c>
      <c r="BG357">
        <f t="shared" si="31"/>
        <v>4.617131473036685</v>
      </c>
    </row>
    <row r="358" spans="1:59">
      <c r="A358">
        <v>106800</v>
      </c>
      <c r="B358" s="7">
        <v>774</v>
      </c>
      <c r="C358">
        <v>-1.3452895468626099E-2</v>
      </c>
      <c r="D358">
        <f t="shared" si="33"/>
        <v>-2.6905790937252198E-2</v>
      </c>
      <c r="E358">
        <v>86.000554482078797</v>
      </c>
      <c r="F358">
        <f t="shared" si="32"/>
        <v>4.875758708620026E-2</v>
      </c>
      <c r="G358">
        <f t="shared" si="29"/>
        <v>774.00499033870915</v>
      </c>
      <c r="H358">
        <v>49.8150563692218</v>
      </c>
      <c r="AM358">
        <f t="shared" si="30"/>
        <v>152.81103323120303</v>
      </c>
      <c r="BG358">
        <f t="shared" si="31"/>
        <v>4.6141533848232088</v>
      </c>
    </row>
    <row r="359" spans="1:59">
      <c r="A359">
        <v>107100</v>
      </c>
      <c r="B359" s="7">
        <v>776</v>
      </c>
      <c r="C359">
        <v>0.68714511027996295</v>
      </c>
      <c r="D359">
        <f t="shared" si="33"/>
        <v>1.3742902205599259</v>
      </c>
      <c r="E359">
        <v>86.067087901940496</v>
      </c>
      <c r="F359">
        <f t="shared" si="32"/>
        <v>6.6533419861698917E-2</v>
      </c>
      <c r="G359">
        <f t="shared" si="29"/>
        <v>774.60379111746443</v>
      </c>
      <c r="H359">
        <v>49.786845745724698</v>
      </c>
      <c r="AM359">
        <f t="shared" si="30"/>
        <v>152.94533548866923</v>
      </c>
      <c r="BG359">
        <f t="shared" si="31"/>
        <v>4.6182173265757651</v>
      </c>
    </row>
    <row r="360" spans="1:59">
      <c r="A360">
        <v>107400</v>
      </c>
      <c r="B360" s="7">
        <v>772</v>
      </c>
      <c r="C360">
        <v>-1.30109099334597</v>
      </c>
      <c r="D360">
        <f t="shared" si="33"/>
        <v>-2.60218198669194</v>
      </c>
      <c r="E360">
        <v>86.064498311068803</v>
      </c>
      <c r="F360">
        <f t="shared" si="32"/>
        <v>2.5895908716933036E-3</v>
      </c>
      <c r="G360">
        <f t="shared" si="29"/>
        <v>774.58048479961917</v>
      </c>
      <c r="H360">
        <v>49.816414703857603</v>
      </c>
      <c r="AM360">
        <f t="shared" si="30"/>
        <v>152.94010773816174</v>
      </c>
      <c r="BG360">
        <f t="shared" si="31"/>
        <v>4.6180591351514559</v>
      </c>
    </row>
    <row r="361" spans="1:59">
      <c r="A361">
        <v>107700</v>
      </c>
      <c r="B361" s="7">
        <v>777</v>
      </c>
      <c r="C361">
        <v>1.0928663127649501</v>
      </c>
      <c r="D361">
        <f t="shared" si="33"/>
        <v>2.1857326255299001</v>
      </c>
      <c r="E361">
        <v>86.088024962123697</v>
      </c>
      <c r="F361">
        <f t="shared" si="32"/>
        <v>2.3526651054893932E-2</v>
      </c>
      <c r="G361">
        <f t="shared" si="29"/>
        <v>774.79222465911323</v>
      </c>
      <c r="H361">
        <v>49.817623540862897</v>
      </c>
      <c r="AM361">
        <f t="shared" si="30"/>
        <v>152.98760373211874</v>
      </c>
      <c r="BG361">
        <f t="shared" si="31"/>
        <v>4.6194963653967394</v>
      </c>
    </row>
    <row r="362" spans="1:59">
      <c r="A362">
        <v>108000</v>
      </c>
      <c r="B362" s="7">
        <v>777</v>
      </c>
      <c r="C362">
        <v>0.57235993790124295</v>
      </c>
      <c r="D362">
        <f t="shared" si="33"/>
        <v>1.1447198758024859</v>
      </c>
      <c r="E362">
        <v>86.203705644050402</v>
      </c>
      <c r="F362">
        <f t="shared" si="32"/>
        <v>0.11568068192670466</v>
      </c>
      <c r="G362">
        <f t="shared" si="29"/>
        <v>775.8333507964536</v>
      </c>
      <c r="H362">
        <v>49.754378875055401</v>
      </c>
      <c r="AM362">
        <f t="shared" si="30"/>
        <v>153.22118890904829</v>
      </c>
      <c r="BG362">
        <f t="shared" si="31"/>
        <v>4.6265647989668395</v>
      </c>
    </row>
    <row r="363" spans="1:59">
      <c r="A363">
        <v>108300</v>
      </c>
      <c r="B363" s="7">
        <v>773</v>
      </c>
      <c r="C363">
        <v>-1.39109309754743</v>
      </c>
      <c r="D363">
        <f t="shared" si="33"/>
        <v>-2.7821861950948601</v>
      </c>
      <c r="E363">
        <v>86.195600862618406</v>
      </c>
      <c r="F363">
        <f t="shared" si="32"/>
        <v>8.1047814319958889E-3</v>
      </c>
      <c r="G363">
        <f t="shared" si="29"/>
        <v>775.76040776356569</v>
      </c>
      <c r="H363">
        <v>49.7918354533764</v>
      </c>
      <c r="AM363">
        <f t="shared" si="30"/>
        <v>153.20482099233962</v>
      </c>
      <c r="BG363">
        <f t="shared" si="31"/>
        <v>4.6260694880499251</v>
      </c>
    </row>
    <row r="364" spans="1:59">
      <c r="A364">
        <v>108600</v>
      </c>
      <c r="B364" s="7">
        <v>773</v>
      </c>
      <c r="C364">
        <v>-0.98227040281485301</v>
      </c>
      <c r="D364">
        <f t="shared" si="33"/>
        <v>-1.964540805629706</v>
      </c>
      <c r="E364">
        <v>86.104741150416402</v>
      </c>
      <c r="F364">
        <f t="shared" si="32"/>
        <v>9.0859712202004062E-2</v>
      </c>
      <c r="G364">
        <f t="shared" si="29"/>
        <v>774.94267035374764</v>
      </c>
      <c r="H364">
        <v>49.882892964339099</v>
      </c>
      <c r="AM364">
        <f t="shared" si="30"/>
        <v>153.02135261803883</v>
      </c>
      <c r="BG364">
        <f t="shared" si="31"/>
        <v>4.6205176135300858</v>
      </c>
    </row>
    <row r="365" spans="1:59">
      <c r="A365">
        <v>108900</v>
      </c>
      <c r="B365" s="7">
        <v>776</v>
      </c>
      <c r="C365">
        <v>0.52696072083936696</v>
      </c>
      <c r="D365">
        <f t="shared" si="33"/>
        <v>1.0539214416787339</v>
      </c>
      <c r="E365">
        <v>86.102677803217802</v>
      </c>
      <c r="F365">
        <f t="shared" si="32"/>
        <v>2.0633471986002405E-3</v>
      </c>
      <c r="G365">
        <f t="shared" si="29"/>
        <v>774.92410022896024</v>
      </c>
      <c r="H365">
        <v>49.896242962941997</v>
      </c>
      <c r="AM365">
        <f t="shared" si="30"/>
        <v>153.01718676718704</v>
      </c>
      <c r="BG365">
        <f t="shared" si="31"/>
        <v>4.6203915537775799</v>
      </c>
    </row>
    <row r="366" spans="1:59">
      <c r="A366">
        <v>109200</v>
      </c>
      <c r="B366" s="7">
        <v>772</v>
      </c>
      <c r="C366">
        <v>-1.33723004822161</v>
      </c>
      <c r="D366">
        <f t="shared" si="33"/>
        <v>-2.6744600964432199</v>
      </c>
      <c r="E366">
        <v>86.072528629360804</v>
      </c>
      <c r="F366">
        <f t="shared" si="32"/>
        <v>3.0149173856997891E-2</v>
      </c>
      <c r="G366">
        <f t="shared" si="29"/>
        <v>774.65275766424725</v>
      </c>
      <c r="H366">
        <v>49.933078723399902</v>
      </c>
      <c r="AM366">
        <f t="shared" si="30"/>
        <v>152.95631911419966</v>
      </c>
      <c r="BG366">
        <f t="shared" si="31"/>
        <v>4.6185496908181545</v>
      </c>
    </row>
    <row r="367" spans="1:59">
      <c r="A367">
        <v>109500</v>
      </c>
      <c r="B367" s="7">
        <v>778</v>
      </c>
      <c r="C367">
        <v>1.53871068991619</v>
      </c>
      <c r="D367">
        <f t="shared" si="33"/>
        <v>3.07742137983238</v>
      </c>
      <c r="E367">
        <v>86.1000546279042</v>
      </c>
      <c r="F367">
        <f t="shared" si="32"/>
        <v>2.7525998543396213E-2</v>
      </c>
      <c r="G367">
        <f t="shared" si="29"/>
        <v>774.90049165113783</v>
      </c>
      <c r="H367">
        <v>49.916973103904198</v>
      </c>
      <c r="AM367">
        <f t="shared" si="30"/>
        <v>153.01189067211396</v>
      </c>
      <c r="BG367">
        <f t="shared" si="31"/>
        <v>4.6202312926409652</v>
      </c>
    </row>
    <row r="368" spans="1:59">
      <c r="A368">
        <v>109800</v>
      </c>
      <c r="B368" s="7">
        <v>780</v>
      </c>
      <c r="C368">
        <v>1.7080939777473401</v>
      </c>
      <c r="D368">
        <f t="shared" si="33"/>
        <v>3.4161879554946801</v>
      </c>
      <c r="E368">
        <v>86.284639897134298</v>
      </c>
      <c r="F368">
        <f t="shared" si="32"/>
        <v>0.18458526923009799</v>
      </c>
      <c r="G368">
        <f t="shared" si="29"/>
        <v>776.56175907420868</v>
      </c>
      <c r="H368">
        <v>49.790245909260101</v>
      </c>
      <c r="AM368">
        <f t="shared" si="30"/>
        <v>153.38465980956977</v>
      </c>
      <c r="BG368">
        <f t="shared" si="31"/>
        <v>4.6315116678969899</v>
      </c>
    </row>
    <row r="369" spans="1:59">
      <c r="A369">
        <v>110100</v>
      </c>
      <c r="B369" s="7">
        <v>773</v>
      </c>
      <c r="C369">
        <v>-1.86968996390864</v>
      </c>
      <c r="D369">
        <f t="shared" si="33"/>
        <v>-3.7393799278172799</v>
      </c>
      <c r="E369">
        <v>86.301960720077304</v>
      </c>
      <c r="F369">
        <f t="shared" si="32"/>
        <v>1.7320822943005965E-2</v>
      </c>
      <c r="G369">
        <f t="shared" si="29"/>
        <v>776.71764648069575</v>
      </c>
      <c r="H369">
        <v>49.806781652858199</v>
      </c>
      <c r="AM369">
        <f t="shared" si="30"/>
        <v>153.41964936257534</v>
      </c>
      <c r="BG369">
        <f t="shared" si="31"/>
        <v>4.6325705177013132</v>
      </c>
    </row>
    <row r="370" spans="1:59">
      <c r="A370">
        <v>110400</v>
      </c>
      <c r="B370" s="7">
        <v>770</v>
      </c>
      <c r="C370">
        <v>-2.4740470960052399</v>
      </c>
      <c r="D370">
        <f t="shared" si="33"/>
        <v>-4.9480941920104797</v>
      </c>
      <c r="E370">
        <v>86.102925928903801</v>
      </c>
      <c r="F370">
        <f t="shared" si="32"/>
        <v>0.19903479117350287</v>
      </c>
      <c r="G370">
        <f t="shared" si="29"/>
        <v>774.92633336013421</v>
      </c>
      <c r="H370">
        <v>49.977287339618101</v>
      </c>
      <c r="AM370">
        <f t="shared" si="30"/>
        <v>153.01768772596085</v>
      </c>
      <c r="BG370">
        <f t="shared" si="31"/>
        <v>4.6204067129191584</v>
      </c>
    </row>
    <row r="371" spans="1:59">
      <c r="A371">
        <v>110700</v>
      </c>
      <c r="B371" s="7">
        <v>773</v>
      </c>
      <c r="C371">
        <v>-0.34295543263510297</v>
      </c>
      <c r="D371">
        <f t="shared" si="33"/>
        <v>-0.68591086527020595</v>
      </c>
      <c r="E371">
        <v>85.962668646474398</v>
      </c>
      <c r="F371">
        <f t="shared" si="32"/>
        <v>0.14025728242940261</v>
      </c>
      <c r="G371">
        <f t="shared" si="29"/>
        <v>773.6640178182696</v>
      </c>
      <c r="H371">
        <v>50.080612166970496</v>
      </c>
      <c r="AM371">
        <f t="shared" si="30"/>
        <v>152.73456965072191</v>
      </c>
      <c r="BG371">
        <f t="shared" si="31"/>
        <v>4.6118396563720525</v>
      </c>
    </row>
    <row r="372" spans="1:59">
      <c r="A372">
        <v>111000</v>
      </c>
      <c r="B372" s="7">
        <v>770</v>
      </c>
      <c r="C372">
        <v>-1.36843489877095</v>
      </c>
      <c r="D372">
        <f t="shared" si="33"/>
        <v>-2.7368697975419001</v>
      </c>
      <c r="E372">
        <v>85.857251400574896</v>
      </c>
      <c r="F372">
        <f t="shared" si="32"/>
        <v>0.10541724589950263</v>
      </c>
      <c r="G372">
        <f t="shared" si="29"/>
        <v>772.71526260517408</v>
      </c>
      <c r="H372">
        <v>50.150051374609497</v>
      </c>
      <c r="AM372">
        <f t="shared" si="30"/>
        <v>152.5218541020437</v>
      </c>
      <c r="BG372">
        <f t="shared" si="31"/>
        <v>4.6054031797096435</v>
      </c>
    </row>
    <row r="373" spans="1:59">
      <c r="A373">
        <v>111300</v>
      </c>
      <c r="B373" s="7">
        <v>774</v>
      </c>
      <c r="C373">
        <v>0.84275684715382504</v>
      </c>
      <c r="D373">
        <f t="shared" si="33"/>
        <v>1.6855136943076501</v>
      </c>
      <c r="E373">
        <v>85.810294722122094</v>
      </c>
      <c r="F373">
        <f t="shared" si="32"/>
        <v>4.695667845280127E-2</v>
      </c>
      <c r="G373">
        <f t="shared" si="29"/>
        <v>772.29265249909884</v>
      </c>
      <c r="H373">
        <v>50.164109225527298</v>
      </c>
      <c r="AM373">
        <f t="shared" si="30"/>
        <v>152.42712377851123</v>
      </c>
      <c r="BG373">
        <f t="shared" si="31"/>
        <v>4.6025368336110466</v>
      </c>
    </row>
    <row r="374" spans="1:59">
      <c r="A374">
        <v>111600</v>
      </c>
      <c r="B374" s="7">
        <v>779</v>
      </c>
      <c r="C374">
        <v>2.62088896861572</v>
      </c>
      <c r="D374">
        <f t="shared" si="33"/>
        <v>5.2417779372314399</v>
      </c>
      <c r="E374">
        <v>85.9706948786759</v>
      </c>
      <c r="F374">
        <f t="shared" si="32"/>
        <v>0.16040015655380557</v>
      </c>
      <c r="G374">
        <f t="shared" si="29"/>
        <v>773.73625390808309</v>
      </c>
      <c r="H374">
        <v>50.024311975180098</v>
      </c>
      <c r="AM374">
        <f t="shared" si="30"/>
        <v>152.75076799737678</v>
      </c>
      <c r="BG374">
        <f t="shared" si="31"/>
        <v>4.6123298036706721</v>
      </c>
    </row>
    <row r="375" spans="1:59">
      <c r="A375">
        <v>111900</v>
      </c>
      <c r="B375" s="7">
        <v>769</v>
      </c>
      <c r="C375">
        <v>-2.37214415720883</v>
      </c>
      <c r="D375">
        <f t="shared" si="33"/>
        <v>-4.74428831441766</v>
      </c>
      <c r="E375">
        <v>85.969207836194798</v>
      </c>
      <c r="F375">
        <f t="shared" si="32"/>
        <v>1.4870424811022076E-3</v>
      </c>
      <c r="G375">
        <f t="shared" si="29"/>
        <v>773.72287052575314</v>
      </c>
      <c r="H375">
        <v>50.028971607837398</v>
      </c>
      <c r="AM375">
        <f t="shared" si="30"/>
        <v>152.7477668559641</v>
      </c>
      <c r="BG375">
        <f t="shared" si="31"/>
        <v>4.6122389917658184</v>
      </c>
    </row>
    <row r="376" spans="1:59">
      <c r="A376">
        <v>112200</v>
      </c>
      <c r="B376" s="7">
        <v>770</v>
      </c>
      <c r="C376">
        <v>-1.0517623671710701</v>
      </c>
      <c r="D376">
        <f t="shared" si="33"/>
        <v>-2.1035247343421402</v>
      </c>
      <c r="E376">
        <v>85.786868147030901</v>
      </c>
      <c r="F376">
        <f t="shared" si="32"/>
        <v>0.18233968916389642</v>
      </c>
      <c r="G376">
        <f t="shared" si="29"/>
        <v>772.08181332327808</v>
      </c>
      <c r="H376">
        <v>50.158222395198301</v>
      </c>
      <c r="AM376">
        <f t="shared" si="30"/>
        <v>152.37986786761908</v>
      </c>
      <c r="BG376">
        <f t="shared" si="31"/>
        <v>4.601106980501517</v>
      </c>
    </row>
    <row r="377" spans="1:59">
      <c r="A377">
        <v>112500</v>
      </c>
      <c r="B377" s="7">
        <v>773</v>
      </c>
      <c r="C377">
        <v>0.64295074581696998</v>
      </c>
      <c r="D377">
        <f t="shared" si="33"/>
        <v>1.28590149163394</v>
      </c>
      <c r="E377">
        <v>85.743593617895797</v>
      </c>
      <c r="F377">
        <f t="shared" si="32"/>
        <v>4.327452913510399E-2</v>
      </c>
      <c r="G377">
        <f t="shared" si="29"/>
        <v>771.69234256106222</v>
      </c>
      <c r="H377">
        <v>50.169214953405003</v>
      </c>
      <c r="AM377">
        <f t="shared" si="30"/>
        <v>152.29258325465864</v>
      </c>
      <c r="BG377">
        <f t="shared" si="31"/>
        <v>4.5984659775991714</v>
      </c>
    </row>
    <row r="378" spans="1:59">
      <c r="A378">
        <v>112800</v>
      </c>
      <c r="B378" s="7">
        <v>773</v>
      </c>
      <c r="C378">
        <v>0.49575777524765602</v>
      </c>
      <c r="D378">
        <f t="shared" si="33"/>
        <v>0.99151555049531204</v>
      </c>
      <c r="E378">
        <v>85.776313248648407</v>
      </c>
      <c r="F378">
        <f t="shared" si="32"/>
        <v>3.2719630752609419E-2</v>
      </c>
      <c r="G378">
        <f t="shared" si="29"/>
        <v>771.98681923783568</v>
      </c>
      <c r="H378">
        <v>50.125372134681299</v>
      </c>
      <c r="AM378">
        <f t="shared" si="30"/>
        <v>152.3585776549973</v>
      </c>
      <c r="BG378">
        <f t="shared" si="31"/>
        <v>4.600462791661708</v>
      </c>
    </row>
    <row r="379" spans="1:59">
      <c r="A379">
        <v>113100</v>
      </c>
      <c r="B379" s="7">
        <v>775</v>
      </c>
      <c r="C379">
        <v>1.1808535302868399</v>
      </c>
      <c r="D379">
        <f t="shared" si="33"/>
        <v>2.3617070605736799</v>
      </c>
      <c r="E379">
        <v>85.846279044525602</v>
      </c>
      <c r="F379">
        <f t="shared" si="32"/>
        <v>6.9965795877195092E-2</v>
      </c>
      <c r="G379">
        <f t="shared" si="29"/>
        <v>772.61651140073036</v>
      </c>
      <c r="H379">
        <v>50.058227262409197</v>
      </c>
      <c r="AM379">
        <f t="shared" si="30"/>
        <v>152.49971733486427</v>
      </c>
      <c r="BG379">
        <f t="shared" si="31"/>
        <v>4.6047333629423797</v>
      </c>
    </row>
    <row r="380" spans="1:59">
      <c r="A380">
        <v>113400</v>
      </c>
      <c r="B380" s="7">
        <v>777</v>
      </c>
      <c r="C380">
        <v>1.56653099359314</v>
      </c>
      <c r="D380">
        <f t="shared" si="33"/>
        <v>3.1330619871862799</v>
      </c>
      <c r="E380">
        <v>85.982785831800697</v>
      </c>
      <c r="F380">
        <f t="shared" si="32"/>
        <v>0.13650678727509558</v>
      </c>
      <c r="G380">
        <f t="shared" si="29"/>
        <v>773.84507248620628</v>
      </c>
      <c r="H380">
        <v>49.950309385039198</v>
      </c>
      <c r="AM380">
        <f t="shared" si="30"/>
        <v>152.77517037629573</v>
      </c>
      <c r="BG380">
        <f t="shared" si="31"/>
        <v>4.6130681996536635</v>
      </c>
    </row>
    <row r="381" spans="1:59">
      <c r="A381">
        <v>113700</v>
      </c>
      <c r="B381" s="7">
        <v>775</v>
      </c>
      <c r="C381">
        <v>0.139800245404885</v>
      </c>
      <c r="D381">
        <f t="shared" si="33"/>
        <v>0.27960049080977001</v>
      </c>
      <c r="E381">
        <v>86.077624677840504</v>
      </c>
      <c r="F381">
        <f t="shared" si="32"/>
        <v>9.4838846039806413E-2</v>
      </c>
      <c r="G381">
        <f t="shared" si="29"/>
        <v>774.69862210056453</v>
      </c>
      <c r="H381">
        <v>49.888085623657901</v>
      </c>
      <c r="AM381">
        <f t="shared" si="30"/>
        <v>152.96660706620199</v>
      </c>
      <c r="BG381">
        <f t="shared" si="31"/>
        <v>4.6188610044595846</v>
      </c>
    </row>
    <row r="382" spans="1:59">
      <c r="A382">
        <v>114000</v>
      </c>
      <c r="B382" s="7">
        <v>776</v>
      </c>
      <c r="C382">
        <v>0.423003484255976</v>
      </c>
      <c r="D382">
        <f t="shared" si="33"/>
        <v>0.84600696851195201</v>
      </c>
      <c r="E382">
        <v>86.1257859336108</v>
      </c>
      <c r="F382">
        <f t="shared" si="32"/>
        <v>4.8161255770295952E-2</v>
      </c>
      <c r="G382">
        <f t="shared" si="29"/>
        <v>775.13207340249721</v>
      </c>
      <c r="H382">
        <v>49.8654037456268</v>
      </c>
      <c r="AM382">
        <f t="shared" si="30"/>
        <v>153.06384297668035</v>
      </c>
      <c r="BG382">
        <f t="shared" si="31"/>
        <v>4.6218033872548023</v>
      </c>
    </row>
    <row r="383" spans="1:59">
      <c r="A383">
        <v>114300</v>
      </c>
      <c r="B383" s="7">
        <v>771</v>
      </c>
      <c r="C383">
        <v>-1.82059086837648</v>
      </c>
      <c r="D383">
        <f t="shared" si="33"/>
        <v>-3.64118173675296</v>
      </c>
      <c r="E383">
        <v>86.068835186256294</v>
      </c>
      <c r="F383">
        <f t="shared" si="32"/>
        <v>5.6950747354505893E-2</v>
      </c>
      <c r="G383">
        <f t="shared" si="29"/>
        <v>774.6195166763066</v>
      </c>
      <c r="H383">
        <v>49.926154254523297</v>
      </c>
      <c r="AM383">
        <f t="shared" si="30"/>
        <v>152.94886285044529</v>
      </c>
      <c r="BG383">
        <f t="shared" si="31"/>
        <v>4.6183240644019676</v>
      </c>
    </row>
    <row r="384" spans="1:59">
      <c r="A384">
        <v>114600</v>
      </c>
      <c r="B384" s="7">
        <v>775</v>
      </c>
      <c r="C384">
        <v>0.43325995485376101</v>
      </c>
      <c r="D384">
        <f t="shared" si="33"/>
        <v>0.86651990970752202</v>
      </c>
      <c r="E384">
        <v>86.012391038493504</v>
      </c>
      <c r="F384">
        <f t="shared" si="32"/>
        <v>5.6444147762789498E-2</v>
      </c>
      <c r="G384">
        <f t="shared" si="29"/>
        <v>774.11151934644158</v>
      </c>
      <c r="H384">
        <v>49.973588823000497</v>
      </c>
      <c r="AM384">
        <f t="shared" si="30"/>
        <v>152.83492423632143</v>
      </c>
      <c r="BG384">
        <f t="shared" si="31"/>
        <v>4.6148763131268113</v>
      </c>
    </row>
    <row r="385" spans="1:59">
      <c r="A385">
        <v>114900</v>
      </c>
      <c r="B385" s="7">
        <v>776</v>
      </c>
      <c r="C385">
        <v>0.65434561805887503</v>
      </c>
      <c r="D385">
        <f t="shared" si="33"/>
        <v>1.3086912361177501</v>
      </c>
      <c r="E385">
        <v>86.0743800149328</v>
      </c>
      <c r="F385">
        <f t="shared" si="32"/>
        <v>6.1988976439295129E-2</v>
      </c>
      <c r="G385">
        <f t="shared" si="29"/>
        <v>774.66942013439518</v>
      </c>
      <c r="H385">
        <v>49.930667600705704</v>
      </c>
      <c r="AM385">
        <f t="shared" si="30"/>
        <v>152.96005669174676</v>
      </c>
      <c r="BG385">
        <f t="shared" si="31"/>
        <v>4.6186627899406041</v>
      </c>
    </row>
    <row r="386" spans="1:59">
      <c r="A386">
        <v>115200</v>
      </c>
      <c r="B386" s="7">
        <v>777</v>
      </c>
      <c r="C386">
        <v>0.76652219815547995</v>
      </c>
      <c r="D386">
        <f t="shared" si="33"/>
        <v>1.5330443963109599</v>
      </c>
      <c r="E386">
        <v>86.160557244052399</v>
      </c>
      <c r="F386">
        <f t="shared" si="32"/>
        <v>8.6177229119599019E-2</v>
      </c>
      <c r="G386">
        <f t="shared" si="29"/>
        <v>775.44501519647156</v>
      </c>
      <c r="H386">
        <v>49.875114908494197</v>
      </c>
      <c r="AM386">
        <f t="shared" si="30"/>
        <v>153.13405348367391</v>
      </c>
      <c r="BG386">
        <f t="shared" si="31"/>
        <v>4.623927999500304</v>
      </c>
    </row>
    <row r="387" spans="1:59">
      <c r="A387">
        <v>115500</v>
      </c>
      <c r="B387" s="7">
        <v>784</v>
      </c>
      <c r="C387">
        <v>3.2108095618838202</v>
      </c>
      <c r="D387">
        <f t="shared" si="33"/>
        <v>6.4216191237676403</v>
      </c>
      <c r="E387">
        <v>86.395119197633605</v>
      </c>
      <c r="F387">
        <f t="shared" si="32"/>
        <v>0.23456195358120624</v>
      </c>
      <c r="G387">
        <f t="shared" ref="G387:G450" si="34">$J$3*E387</f>
        <v>777.5560727787024</v>
      </c>
      <c r="H387">
        <v>49.713435654016699</v>
      </c>
      <c r="AM387">
        <f t="shared" ref="AM387:AM450" si="35">$AF$26*E387^2+$AG$26*E387+$AH$26</f>
        <v>153.60786760361501</v>
      </c>
      <c r="BG387">
        <f t="shared" ref="BG387:BG450" si="36">$BC$5*E387^2+$BD$5*E387+$BE$5</f>
        <v>4.6382664450473561</v>
      </c>
    </row>
    <row r="388" spans="1:59">
      <c r="A388">
        <v>115800</v>
      </c>
      <c r="B388" s="7">
        <v>780</v>
      </c>
      <c r="C388">
        <v>0.22238573878064399</v>
      </c>
      <c r="D388">
        <f t="shared" si="33"/>
        <v>0.44477147756128799</v>
      </c>
      <c r="E388">
        <v>86.614798996809398</v>
      </c>
      <c r="F388">
        <f t="shared" ref="F388:F451" si="37">ABS(E388-E387)</f>
        <v>0.21967979917579328</v>
      </c>
      <c r="G388">
        <f t="shared" si="34"/>
        <v>779.53319097128463</v>
      </c>
      <c r="H388">
        <v>49.588515266083697</v>
      </c>
      <c r="AM388">
        <f t="shared" si="35"/>
        <v>154.05191166401312</v>
      </c>
      <c r="BG388">
        <f t="shared" si="36"/>
        <v>4.6517048566070605</v>
      </c>
    </row>
    <row r="389" spans="1:59">
      <c r="A389">
        <v>116100</v>
      </c>
      <c r="B389" s="7">
        <v>778</v>
      </c>
      <c r="C389">
        <v>-0.90134688063541801</v>
      </c>
      <c r="D389">
        <f t="shared" si="33"/>
        <v>-1.802693761270836</v>
      </c>
      <c r="E389">
        <v>86.642284709666001</v>
      </c>
      <c r="F389">
        <f t="shared" si="37"/>
        <v>2.7485712856602618E-2</v>
      </c>
      <c r="G389">
        <f t="shared" si="34"/>
        <v>779.78056238699401</v>
      </c>
      <c r="H389">
        <v>49.618135545787197</v>
      </c>
      <c r="AM389">
        <f t="shared" si="35"/>
        <v>154.10748906383378</v>
      </c>
      <c r="BG389">
        <f t="shared" si="36"/>
        <v>4.6533868922997952</v>
      </c>
    </row>
    <row r="390" spans="1:59">
      <c r="A390">
        <v>116400</v>
      </c>
      <c r="B390" s="7">
        <v>776</v>
      </c>
      <c r="C390">
        <v>-1.58172325106565</v>
      </c>
      <c r="D390">
        <f t="shared" si="33"/>
        <v>-3.1634465021313001</v>
      </c>
      <c r="E390">
        <v>86.571262024933205</v>
      </c>
      <c r="F390">
        <f t="shared" si="37"/>
        <v>7.1022684732795938E-2</v>
      </c>
      <c r="G390">
        <f t="shared" si="34"/>
        <v>779.1413582243988</v>
      </c>
      <c r="H390">
        <v>49.716574613011197</v>
      </c>
      <c r="AM390">
        <f t="shared" si="35"/>
        <v>153.96388690885502</v>
      </c>
      <c r="BG390">
        <f t="shared" si="36"/>
        <v>4.6490408366885125</v>
      </c>
    </row>
    <row r="391" spans="1:59">
      <c r="A391">
        <v>116700</v>
      </c>
      <c r="B391" s="7">
        <v>775</v>
      </c>
      <c r="C391">
        <v>-1.5458533272508901</v>
      </c>
      <c r="D391">
        <f t="shared" si="33"/>
        <v>-3.0917066545017802</v>
      </c>
      <c r="E391">
        <v>86.452184047655294</v>
      </c>
      <c r="F391">
        <f t="shared" si="37"/>
        <v>0.11907797727791092</v>
      </c>
      <c r="G391">
        <f t="shared" si="34"/>
        <v>778.06965642889759</v>
      </c>
      <c r="H391">
        <v>49.837995964224397</v>
      </c>
      <c r="AM391">
        <f t="shared" si="35"/>
        <v>153.72318701912235</v>
      </c>
      <c r="BG391">
        <f t="shared" si="36"/>
        <v>4.641756356090796</v>
      </c>
    </row>
    <row r="392" spans="1:59">
      <c r="A392">
        <v>117000</v>
      </c>
      <c r="B392" s="7">
        <v>784</v>
      </c>
      <c r="C392">
        <v>2.55884911044325</v>
      </c>
      <c r="D392">
        <f t="shared" ref="D392:D455" si="38">$K$3*C392</f>
        <v>5.1176982208865001</v>
      </c>
      <c r="E392">
        <v>86.539980927519807</v>
      </c>
      <c r="F392">
        <f t="shared" si="37"/>
        <v>8.7796879864512789E-2</v>
      </c>
      <c r="G392">
        <f t="shared" si="34"/>
        <v>778.85982834767822</v>
      </c>
      <c r="H392">
        <v>49.786820233292403</v>
      </c>
      <c r="AM392">
        <f t="shared" si="35"/>
        <v>153.9006484051973</v>
      </c>
      <c r="BG392">
        <f t="shared" si="36"/>
        <v>4.6471269789466687</v>
      </c>
    </row>
    <row r="393" spans="1:59">
      <c r="A393">
        <v>117300</v>
      </c>
      <c r="B393" s="7">
        <v>777</v>
      </c>
      <c r="C393">
        <v>-1.34328563929071</v>
      </c>
      <c r="D393">
        <f t="shared" si="38"/>
        <v>-2.68657127858142</v>
      </c>
      <c r="E393">
        <v>86.629403934492601</v>
      </c>
      <c r="F393">
        <f t="shared" si="37"/>
        <v>8.9423006972793928E-2</v>
      </c>
      <c r="G393">
        <f t="shared" si="34"/>
        <v>779.66463541043345</v>
      </c>
      <c r="H393">
        <v>49.750717904409903</v>
      </c>
      <c r="AM393">
        <f t="shared" si="35"/>
        <v>154.08144298247021</v>
      </c>
      <c r="BG393">
        <f t="shared" si="36"/>
        <v>4.6525986127349741</v>
      </c>
    </row>
    <row r="394" spans="1:59">
      <c r="A394">
        <v>117600</v>
      </c>
      <c r="B394" s="7">
        <v>779</v>
      </c>
      <c r="C394">
        <v>-0.17476052889704799</v>
      </c>
      <c r="D394">
        <f t="shared" si="38"/>
        <v>-0.34952105779409598</v>
      </c>
      <c r="E394">
        <v>86.591919272403302</v>
      </c>
      <c r="F394">
        <f t="shared" si="37"/>
        <v>3.7484662089298126E-2</v>
      </c>
      <c r="G394">
        <f t="shared" si="34"/>
        <v>779.32727345162971</v>
      </c>
      <c r="H394">
        <v>49.806380368726501</v>
      </c>
      <c r="AM394">
        <f t="shared" si="35"/>
        <v>154.00565115876711</v>
      </c>
      <c r="BG394">
        <f t="shared" si="36"/>
        <v>4.6503048042525341</v>
      </c>
    </row>
    <row r="395" spans="1:59">
      <c r="A395">
        <v>117900</v>
      </c>
      <c r="B395" s="7">
        <v>777</v>
      </c>
      <c r="C395">
        <v>-1.0222652645035699</v>
      </c>
      <c r="D395">
        <f t="shared" si="38"/>
        <v>-2.0445305290071398</v>
      </c>
      <c r="E395">
        <v>86.5580502628776</v>
      </c>
      <c r="F395">
        <f t="shared" si="37"/>
        <v>3.3869009525702154E-2</v>
      </c>
      <c r="G395">
        <f t="shared" si="34"/>
        <v>779.0224523658984</v>
      </c>
      <c r="H395">
        <v>49.855318656676197</v>
      </c>
      <c r="AM395">
        <f t="shared" si="35"/>
        <v>153.93717704343447</v>
      </c>
      <c r="BG395">
        <f t="shared" si="36"/>
        <v>4.6482324840268685</v>
      </c>
    </row>
    <row r="396" spans="1:59">
      <c r="A396">
        <v>118200</v>
      </c>
      <c r="B396" s="7">
        <v>777</v>
      </c>
      <c r="C396">
        <v>-0.71762634696197403</v>
      </c>
      <c r="D396">
        <f t="shared" si="38"/>
        <v>-1.4352526939239481</v>
      </c>
      <c r="E396">
        <v>86.490349163860799</v>
      </c>
      <c r="F396">
        <f t="shared" si="37"/>
        <v>6.7701099016801436E-2</v>
      </c>
      <c r="G396">
        <f t="shared" si="34"/>
        <v>778.41314247474725</v>
      </c>
      <c r="H396">
        <v>49.922059324300903</v>
      </c>
      <c r="AM396">
        <f t="shared" si="35"/>
        <v>153.80032356516207</v>
      </c>
      <c r="BG396">
        <f t="shared" si="36"/>
        <v>4.6440907704135181</v>
      </c>
    </row>
    <row r="397" spans="1:59">
      <c r="A397">
        <v>118500</v>
      </c>
      <c r="B397" s="7">
        <v>778</v>
      </c>
      <c r="C397">
        <v>-8.8779116418840606E-2</v>
      </c>
      <c r="D397">
        <f t="shared" si="38"/>
        <v>-0.17755823283768121</v>
      </c>
      <c r="E397">
        <v>86.461714210240501</v>
      </c>
      <c r="F397">
        <f t="shared" si="37"/>
        <v>2.8634953620297665E-2</v>
      </c>
      <c r="G397">
        <f t="shared" si="34"/>
        <v>778.15542789216454</v>
      </c>
      <c r="H397">
        <v>49.951592087209796</v>
      </c>
      <c r="AM397">
        <f t="shared" si="35"/>
        <v>153.74244788976438</v>
      </c>
      <c r="BG397">
        <f t="shared" si="36"/>
        <v>4.6423392532160825</v>
      </c>
    </row>
    <row r="398" spans="1:59">
      <c r="A398">
        <v>118800</v>
      </c>
      <c r="B398" s="7">
        <v>787</v>
      </c>
      <c r="C398">
        <v>3.52839847639305</v>
      </c>
      <c r="D398">
        <f t="shared" si="38"/>
        <v>7.0567969527861001</v>
      </c>
      <c r="E398">
        <v>86.657850446969604</v>
      </c>
      <c r="F398">
        <f t="shared" si="37"/>
        <v>0.19613623672910308</v>
      </c>
      <c r="G398">
        <f t="shared" si="34"/>
        <v>779.92065402272647</v>
      </c>
      <c r="H398">
        <v>49.807464626572298</v>
      </c>
      <c r="AM398">
        <f t="shared" si="35"/>
        <v>154.1389656740983</v>
      </c>
      <c r="BG398">
        <f t="shared" si="36"/>
        <v>4.6543395295739991</v>
      </c>
    </row>
    <row r="399" spans="1:59">
      <c r="A399">
        <v>119100</v>
      </c>
      <c r="B399" s="7">
        <v>784</v>
      </c>
      <c r="C399">
        <v>0.87652764906946901</v>
      </c>
      <c r="D399">
        <f t="shared" si="38"/>
        <v>1.753055298138938</v>
      </c>
      <c r="E399">
        <v>86.913853562245393</v>
      </c>
      <c r="F399">
        <f t="shared" si="37"/>
        <v>0.25600311527578867</v>
      </c>
      <c r="G399">
        <f t="shared" si="34"/>
        <v>782.22468206020858</v>
      </c>
      <c r="H399">
        <v>49.643770717557402</v>
      </c>
      <c r="AM399">
        <f t="shared" si="35"/>
        <v>154.65685152229517</v>
      </c>
      <c r="BG399">
        <f t="shared" si="36"/>
        <v>4.6700139049905784</v>
      </c>
    </row>
    <row r="400" spans="1:59">
      <c r="A400">
        <v>119400</v>
      </c>
      <c r="B400" s="7">
        <v>778</v>
      </c>
      <c r="C400">
        <v>-2.0691150498412099</v>
      </c>
      <c r="D400">
        <f t="shared" si="38"/>
        <v>-4.1382300996824197</v>
      </c>
      <c r="E400">
        <v>86.901787034705094</v>
      </c>
      <c r="F400">
        <f t="shared" si="37"/>
        <v>1.2066527540298466E-2</v>
      </c>
      <c r="G400">
        <f t="shared" si="34"/>
        <v>782.11608331234584</v>
      </c>
      <c r="H400">
        <v>49.698537363538101</v>
      </c>
      <c r="AM400">
        <f t="shared" si="35"/>
        <v>154.63243272744282</v>
      </c>
      <c r="BG400">
        <f t="shared" si="36"/>
        <v>4.6692748184136921</v>
      </c>
    </row>
    <row r="401" spans="1:59">
      <c r="A401">
        <v>119700</v>
      </c>
      <c r="B401" s="7">
        <v>785</v>
      </c>
      <c r="C401">
        <v>1.35164455381517</v>
      </c>
      <c r="D401">
        <f t="shared" si="38"/>
        <v>2.70328910763034</v>
      </c>
      <c r="E401">
        <v>86.919341060708504</v>
      </c>
      <c r="F401">
        <f t="shared" si="37"/>
        <v>1.7554026003409717E-2</v>
      </c>
      <c r="G401">
        <f t="shared" si="34"/>
        <v>782.2740695463765</v>
      </c>
      <c r="H401">
        <v>49.716639191761701</v>
      </c>
      <c r="AM401">
        <f t="shared" si="35"/>
        <v>154.66795674689425</v>
      </c>
      <c r="BG401">
        <f t="shared" si="36"/>
        <v>4.6703500289771815</v>
      </c>
    </row>
    <row r="402" spans="1:59">
      <c r="A402">
        <v>120000</v>
      </c>
      <c r="B402" s="7">
        <v>781</v>
      </c>
      <c r="C402">
        <v>-0.92841811583488798</v>
      </c>
      <c r="D402">
        <f t="shared" si="38"/>
        <v>-1.856836231669776</v>
      </c>
      <c r="E402">
        <v>86.981618435258795</v>
      </c>
      <c r="F402">
        <f t="shared" si="37"/>
        <v>6.2277374550291142E-2</v>
      </c>
      <c r="G402">
        <f t="shared" si="34"/>
        <v>782.8345659173292</v>
      </c>
      <c r="H402">
        <v>49.7066842722095</v>
      </c>
      <c r="AM402">
        <f t="shared" si="35"/>
        <v>154.79400178597166</v>
      </c>
      <c r="BG402">
        <f t="shared" si="36"/>
        <v>4.6741650949307516</v>
      </c>
    </row>
    <row r="403" spans="1:59">
      <c r="A403">
        <v>120300</v>
      </c>
      <c r="B403" s="7">
        <v>786</v>
      </c>
      <c r="C403">
        <v>1.2623602717289799</v>
      </c>
      <c r="D403">
        <f t="shared" si="38"/>
        <v>2.5247205434579598</v>
      </c>
      <c r="E403">
        <v>87.050292217224893</v>
      </c>
      <c r="F403">
        <f t="shared" si="37"/>
        <v>6.8673781966097636E-2</v>
      </c>
      <c r="G403">
        <f t="shared" si="34"/>
        <v>783.45262995502401</v>
      </c>
      <c r="H403">
        <v>49.687449189353998</v>
      </c>
      <c r="AM403">
        <f t="shared" si="35"/>
        <v>154.93301900471877</v>
      </c>
      <c r="BG403">
        <f t="shared" si="36"/>
        <v>4.6783728734683923</v>
      </c>
    </row>
    <row r="404" spans="1:59">
      <c r="A404">
        <v>120600</v>
      </c>
      <c r="B404" s="7">
        <v>790</v>
      </c>
      <c r="C404">
        <v>2.2125764091110001</v>
      </c>
      <c r="D404">
        <f t="shared" si="38"/>
        <v>4.4251528182220001</v>
      </c>
      <c r="E404">
        <v>87.283565291948094</v>
      </c>
      <c r="F404">
        <f t="shared" si="37"/>
        <v>0.23327307472320058</v>
      </c>
      <c r="G404">
        <f t="shared" si="34"/>
        <v>785.55208762753284</v>
      </c>
      <c r="H404">
        <v>49.549622563926299</v>
      </c>
      <c r="AM404">
        <f t="shared" si="35"/>
        <v>155.40544267447177</v>
      </c>
      <c r="BG404">
        <f t="shared" si="36"/>
        <v>4.6926728171933014</v>
      </c>
    </row>
    <row r="405" spans="1:59">
      <c r="A405">
        <v>120900</v>
      </c>
      <c r="B405" s="7">
        <v>780</v>
      </c>
      <c r="C405">
        <v>-2.89875067823897</v>
      </c>
      <c r="D405">
        <f t="shared" si="38"/>
        <v>-5.7975013564779401</v>
      </c>
      <c r="E405">
        <v>87.3083608560013</v>
      </c>
      <c r="F405">
        <f t="shared" si="37"/>
        <v>2.4795564053206931E-2</v>
      </c>
      <c r="G405">
        <f t="shared" si="34"/>
        <v>785.77524770401169</v>
      </c>
      <c r="H405">
        <v>49.590820625802898</v>
      </c>
      <c r="AM405">
        <f t="shared" si="35"/>
        <v>155.45567726224803</v>
      </c>
      <c r="BG405">
        <f t="shared" si="36"/>
        <v>4.6941934390759101</v>
      </c>
    </row>
    <row r="406" spans="1:59">
      <c r="A406">
        <v>121200</v>
      </c>
      <c r="B406" s="7">
        <v>779</v>
      </c>
      <c r="C406">
        <v>-2.4398095533473798</v>
      </c>
      <c r="D406">
        <f t="shared" si="38"/>
        <v>-4.8796191066947596</v>
      </c>
      <c r="E406">
        <v>87.095240298979803</v>
      </c>
      <c r="F406">
        <f t="shared" si="37"/>
        <v>0.21312055702149735</v>
      </c>
      <c r="G406">
        <f t="shared" si="34"/>
        <v>783.8571626908182</v>
      </c>
      <c r="H406">
        <v>49.796925722855804</v>
      </c>
      <c r="AM406">
        <f t="shared" si="35"/>
        <v>155.02402291940885</v>
      </c>
      <c r="BG406">
        <f t="shared" si="36"/>
        <v>4.681127427397155</v>
      </c>
    </row>
    <row r="407" spans="1:59">
      <c r="A407">
        <v>121500</v>
      </c>
      <c r="B407" s="7">
        <v>786</v>
      </c>
      <c r="C407">
        <v>1.17801969710238</v>
      </c>
      <c r="D407">
        <f t="shared" si="38"/>
        <v>2.3560393942047599</v>
      </c>
      <c r="E407">
        <v>87.069025034612807</v>
      </c>
      <c r="F407">
        <f t="shared" si="37"/>
        <v>2.6215264366996394E-2</v>
      </c>
      <c r="G407">
        <f t="shared" si="34"/>
        <v>783.62122531151522</v>
      </c>
      <c r="H407">
        <v>49.835610224649102</v>
      </c>
      <c r="AM407">
        <f t="shared" si="35"/>
        <v>154.97094487598648</v>
      </c>
      <c r="BG407">
        <f t="shared" si="36"/>
        <v>4.6795208292865969</v>
      </c>
    </row>
    <row r="408" spans="1:59">
      <c r="A408">
        <v>121800</v>
      </c>
      <c r="B408" s="7">
        <v>778</v>
      </c>
      <c r="C408">
        <v>-2.5744629755219202</v>
      </c>
      <c r="D408">
        <f t="shared" si="38"/>
        <v>-5.1489259510438403</v>
      </c>
      <c r="E408">
        <v>87.0140871030993</v>
      </c>
      <c r="F408">
        <f t="shared" si="37"/>
        <v>5.493793151350701E-2</v>
      </c>
      <c r="G408">
        <f t="shared" si="34"/>
        <v>783.12678392789371</v>
      </c>
      <c r="H408">
        <v>49.900550013755002</v>
      </c>
      <c r="AM408">
        <f t="shared" si="35"/>
        <v>154.8597250894266</v>
      </c>
      <c r="BG408">
        <f t="shared" si="36"/>
        <v>4.67615440030246</v>
      </c>
    </row>
    <row r="409" spans="1:59">
      <c r="A409">
        <v>122100</v>
      </c>
      <c r="B409" s="7">
        <v>780</v>
      </c>
      <c r="C409">
        <v>-0.85426402108089805</v>
      </c>
      <c r="D409">
        <f t="shared" si="38"/>
        <v>-1.7085280421617961</v>
      </c>
      <c r="E409">
        <v>86.854012651262295</v>
      </c>
      <c r="F409">
        <f t="shared" si="37"/>
        <v>0.16007445183700497</v>
      </c>
      <c r="G409">
        <f t="shared" si="34"/>
        <v>781.6861138613607</v>
      </c>
      <c r="H409">
        <v>50.028865228433801</v>
      </c>
      <c r="AM409">
        <f t="shared" si="35"/>
        <v>154.53576100642474</v>
      </c>
      <c r="BG409">
        <f t="shared" si="36"/>
        <v>4.6663488684998295</v>
      </c>
    </row>
    <row r="410" spans="1:59">
      <c r="A410">
        <v>122400</v>
      </c>
      <c r="B410" s="7">
        <v>781</v>
      </c>
      <c r="C410">
        <v>-0.112459434601972</v>
      </c>
      <c r="D410">
        <f t="shared" si="38"/>
        <v>-0.22491886920394399</v>
      </c>
      <c r="E410">
        <v>86.800286517136897</v>
      </c>
      <c r="F410">
        <f t="shared" si="37"/>
        <v>5.3726134125398062E-2</v>
      </c>
      <c r="G410">
        <f t="shared" si="34"/>
        <v>781.20257865423207</v>
      </c>
      <c r="H410">
        <v>50.064300686284298</v>
      </c>
      <c r="AM410">
        <f t="shared" si="35"/>
        <v>154.42706183385596</v>
      </c>
      <c r="BG410">
        <f t="shared" si="36"/>
        <v>4.6630589322614338</v>
      </c>
    </row>
    <row r="411" spans="1:59">
      <c r="A411">
        <v>122700</v>
      </c>
      <c r="B411" s="7">
        <v>791</v>
      </c>
      <c r="C411">
        <v>3.9816279933051999</v>
      </c>
      <c r="D411">
        <f t="shared" si="38"/>
        <v>7.9632559866103998</v>
      </c>
      <c r="E411">
        <v>87.001549145202603</v>
      </c>
      <c r="F411">
        <f t="shared" si="37"/>
        <v>0.20126262806570594</v>
      </c>
      <c r="G411">
        <f t="shared" si="34"/>
        <v>783.01394230682342</v>
      </c>
      <c r="H411">
        <v>49.902124072612402</v>
      </c>
      <c r="AM411">
        <f t="shared" si="35"/>
        <v>154.83434493697675</v>
      </c>
      <c r="BG411">
        <f t="shared" si="36"/>
        <v>4.6753861946245943</v>
      </c>
    </row>
    <row r="412" spans="1:59">
      <c r="A412">
        <v>123000</v>
      </c>
      <c r="B412" s="7">
        <v>789</v>
      </c>
      <c r="C412">
        <v>1.6164309231348599</v>
      </c>
      <c r="D412">
        <f t="shared" si="38"/>
        <v>3.2328618462697198</v>
      </c>
      <c r="E412">
        <v>87.304954877264507</v>
      </c>
      <c r="F412">
        <f t="shared" si="37"/>
        <v>0.30340573206190413</v>
      </c>
      <c r="G412">
        <f t="shared" si="34"/>
        <v>785.7445938953806</v>
      </c>
      <c r="H412">
        <v>49.6911836524745</v>
      </c>
      <c r="AM412">
        <f t="shared" si="35"/>
        <v>155.44877670454002</v>
      </c>
      <c r="BG412">
        <f t="shared" si="36"/>
        <v>4.6939845556955166</v>
      </c>
    </row>
    <row r="413" spans="1:59">
      <c r="A413">
        <v>123300</v>
      </c>
      <c r="B413" s="7">
        <v>789</v>
      </c>
      <c r="C413">
        <v>0.82898394228843297</v>
      </c>
      <c r="D413">
        <f t="shared" si="38"/>
        <v>1.6579678845768659</v>
      </c>
      <c r="E413">
        <v>87.479922231771994</v>
      </c>
      <c r="F413">
        <f t="shared" si="37"/>
        <v>0.17496735450748702</v>
      </c>
      <c r="G413">
        <f t="shared" si="34"/>
        <v>787.31930008594793</v>
      </c>
      <c r="H413">
        <v>49.598379105508798</v>
      </c>
      <c r="AM413">
        <f t="shared" si="35"/>
        <v>155.80335065151016</v>
      </c>
      <c r="BG413">
        <f t="shared" si="36"/>
        <v>4.7047179468256219</v>
      </c>
    </row>
    <row r="414" spans="1:59">
      <c r="A414">
        <v>123600</v>
      </c>
      <c r="B414" s="7">
        <v>792</v>
      </c>
      <c r="C414">
        <v>1.49223336304142</v>
      </c>
      <c r="D414">
        <f t="shared" si="38"/>
        <v>2.9844667260828399</v>
      </c>
      <c r="E414">
        <v>87.665840996128097</v>
      </c>
      <c r="F414">
        <f t="shared" si="37"/>
        <v>0.18591876435610288</v>
      </c>
      <c r="G414">
        <f t="shared" si="34"/>
        <v>788.99256896515283</v>
      </c>
      <c r="H414">
        <v>49.506259531782199</v>
      </c>
      <c r="AM414">
        <f t="shared" si="35"/>
        <v>156.1803140129187</v>
      </c>
      <c r="BG414">
        <f t="shared" si="36"/>
        <v>4.7161296696826769</v>
      </c>
    </row>
    <row r="415" spans="1:59">
      <c r="A415">
        <v>123900</v>
      </c>
      <c r="B415" s="7">
        <v>789</v>
      </c>
      <c r="C415">
        <v>-0.55815030726518899</v>
      </c>
      <c r="D415">
        <f t="shared" si="38"/>
        <v>-1.116300614530378</v>
      </c>
      <c r="E415">
        <v>87.788164811935602</v>
      </c>
      <c r="F415">
        <f t="shared" si="37"/>
        <v>0.12232381580750484</v>
      </c>
      <c r="G415">
        <f t="shared" si="34"/>
        <v>790.09348330742046</v>
      </c>
      <c r="H415">
        <v>49.475775862695698</v>
      </c>
      <c r="AM415">
        <f t="shared" si="35"/>
        <v>156.42844441530073</v>
      </c>
      <c r="BG415">
        <f t="shared" si="36"/>
        <v>4.7236415865929224</v>
      </c>
    </row>
    <row r="416" spans="1:59">
      <c r="A416">
        <v>124200</v>
      </c>
      <c r="B416" s="7">
        <v>792</v>
      </c>
      <c r="C416">
        <v>0.55893478337691405</v>
      </c>
      <c r="D416">
        <f t="shared" si="38"/>
        <v>1.1178695667538281</v>
      </c>
      <c r="E416">
        <v>87.873225720053696</v>
      </c>
      <c r="F416">
        <f t="shared" si="37"/>
        <v>8.5060908118094858E-2</v>
      </c>
      <c r="G416">
        <f t="shared" si="34"/>
        <v>790.85903148048328</v>
      </c>
      <c r="H416">
        <v>49.472581728978497</v>
      </c>
      <c r="AM416">
        <f t="shared" si="35"/>
        <v>156.60103965162435</v>
      </c>
      <c r="BG416">
        <f t="shared" si="36"/>
        <v>4.7288668981040045</v>
      </c>
    </row>
    <row r="417" spans="1:59">
      <c r="A417">
        <v>124500</v>
      </c>
      <c r="B417" s="7">
        <v>793</v>
      </c>
      <c r="C417">
        <v>0.44992806180307998</v>
      </c>
      <c r="D417">
        <f t="shared" si="38"/>
        <v>0.89985612360615996</v>
      </c>
      <c r="E417">
        <v>88.008559156220898</v>
      </c>
      <c r="F417">
        <f t="shared" si="37"/>
        <v>0.13533343616720117</v>
      </c>
      <c r="G417">
        <f t="shared" si="34"/>
        <v>792.07703240598812</v>
      </c>
      <c r="H417">
        <v>49.4336734823315</v>
      </c>
      <c r="AM417">
        <f t="shared" si="35"/>
        <v>156.87572900750436</v>
      </c>
      <c r="BG417">
        <f t="shared" si="36"/>
        <v>4.7371833595608335</v>
      </c>
    </row>
    <row r="418" spans="1:59">
      <c r="A418">
        <v>124800</v>
      </c>
      <c r="B418" s="7">
        <v>789</v>
      </c>
      <c r="C418">
        <v>-1.65101536532736</v>
      </c>
      <c r="D418">
        <f t="shared" si="38"/>
        <v>-3.3020307306547201</v>
      </c>
      <c r="E418">
        <v>88.031010256094405</v>
      </c>
      <c r="F418">
        <f t="shared" si="37"/>
        <v>2.2451099873507019E-2</v>
      </c>
      <c r="G418">
        <f t="shared" si="34"/>
        <v>792.27909230484966</v>
      </c>
      <c r="H418">
        <v>49.486302893310501</v>
      </c>
      <c r="AM418">
        <f t="shared" si="35"/>
        <v>156.92130887573919</v>
      </c>
      <c r="BG418">
        <f t="shared" si="36"/>
        <v>4.7385633604856476</v>
      </c>
    </row>
    <row r="419" spans="1:59">
      <c r="A419">
        <v>125100</v>
      </c>
      <c r="B419" s="7">
        <v>787</v>
      </c>
      <c r="C419">
        <v>-2.1272193326384801</v>
      </c>
      <c r="D419">
        <f t="shared" si="38"/>
        <v>-4.2544386652769601</v>
      </c>
      <c r="E419">
        <v>87.914610887422398</v>
      </c>
      <c r="F419">
        <f t="shared" si="37"/>
        <v>0.11639936867200618</v>
      </c>
      <c r="G419">
        <f t="shared" si="34"/>
        <v>791.23149798680163</v>
      </c>
      <c r="H419">
        <v>49.634455774259401</v>
      </c>
      <c r="AM419">
        <f t="shared" si="35"/>
        <v>156.68502869728366</v>
      </c>
      <c r="BG419">
        <f t="shared" si="36"/>
        <v>4.7314097068580585</v>
      </c>
    </row>
    <row r="420" spans="1:59">
      <c r="A420">
        <v>125400</v>
      </c>
      <c r="B420" s="7">
        <v>784</v>
      </c>
      <c r="C420">
        <v>-2.7410574501485301</v>
      </c>
      <c r="D420">
        <f t="shared" si="38"/>
        <v>-5.4821149002970602</v>
      </c>
      <c r="E420">
        <v>87.717704138838798</v>
      </c>
      <c r="F420">
        <f t="shared" si="37"/>
        <v>0.19690674858360069</v>
      </c>
      <c r="G420">
        <f t="shared" si="34"/>
        <v>789.45933724954921</v>
      </c>
      <c r="H420">
        <v>49.825318257913999</v>
      </c>
      <c r="AM420">
        <f t="shared" si="35"/>
        <v>156.28550624482108</v>
      </c>
      <c r="BG420">
        <f t="shared" si="36"/>
        <v>4.7193142351953234</v>
      </c>
    </row>
    <row r="421" spans="1:59">
      <c r="A421">
        <v>125700</v>
      </c>
      <c r="B421" s="7">
        <v>782</v>
      </c>
      <c r="C421">
        <v>-2.6112903297658199</v>
      </c>
      <c r="D421">
        <f t="shared" si="38"/>
        <v>-5.2225806595316397</v>
      </c>
      <c r="E421">
        <v>87.466658361516096</v>
      </c>
      <c r="F421">
        <f t="shared" si="37"/>
        <v>0.25104577732270172</v>
      </c>
      <c r="G421">
        <f t="shared" si="34"/>
        <v>787.19992525364489</v>
      </c>
      <c r="H421">
        <v>50.032862482852899</v>
      </c>
      <c r="AM421">
        <f t="shared" si="35"/>
        <v>155.77646494863885</v>
      </c>
      <c r="BG421">
        <f t="shared" si="36"/>
        <v>4.7039040649776878</v>
      </c>
    </row>
    <row r="422" spans="1:59">
      <c r="A422">
        <v>126000</v>
      </c>
      <c r="B422" s="7">
        <v>783</v>
      </c>
      <c r="C422">
        <v>-1.2046591749542599</v>
      </c>
      <c r="D422">
        <f t="shared" si="38"/>
        <v>-2.4093183499085198</v>
      </c>
      <c r="E422">
        <v>87.2651868161349</v>
      </c>
      <c r="F422">
        <f t="shared" si="37"/>
        <v>0.20147154538119594</v>
      </c>
      <c r="G422">
        <f t="shared" si="34"/>
        <v>785.38668134521413</v>
      </c>
      <c r="H422">
        <v>50.177101296610203</v>
      </c>
      <c r="AM422">
        <f t="shared" si="35"/>
        <v>155.36821111093721</v>
      </c>
      <c r="BG422">
        <f t="shared" si="36"/>
        <v>4.6915458090868398</v>
      </c>
    </row>
    <row r="423" spans="1:59">
      <c r="A423">
        <v>126300</v>
      </c>
      <c r="B423" s="7">
        <v>784</v>
      </c>
      <c r="C423">
        <v>-0.24606611886798699</v>
      </c>
      <c r="D423">
        <f t="shared" si="38"/>
        <v>-0.49213223773597398</v>
      </c>
      <c r="E423">
        <v>87.163284521750697</v>
      </c>
      <c r="F423">
        <f t="shared" si="37"/>
        <v>0.10190229438420317</v>
      </c>
      <c r="G423">
        <f t="shared" si="34"/>
        <v>784.46956069575629</v>
      </c>
      <c r="H423">
        <v>50.230729751432101</v>
      </c>
      <c r="AM423">
        <f t="shared" si="35"/>
        <v>155.16181080824498</v>
      </c>
      <c r="BG423">
        <f t="shared" si="36"/>
        <v>4.6852981291664202</v>
      </c>
    </row>
    <row r="424" spans="1:59">
      <c r="A424">
        <v>126600</v>
      </c>
      <c r="B424" s="7">
        <v>781</v>
      </c>
      <c r="C424">
        <v>-1.2256219233743399</v>
      </c>
      <c r="D424">
        <f t="shared" si="38"/>
        <v>-2.4512438467486799</v>
      </c>
      <c r="E424">
        <v>87.047654930928203</v>
      </c>
      <c r="F424">
        <f t="shared" si="37"/>
        <v>0.11562959082249336</v>
      </c>
      <c r="G424">
        <f t="shared" si="34"/>
        <v>783.42889437835379</v>
      </c>
      <c r="H424">
        <v>50.290702606027097</v>
      </c>
      <c r="AM424">
        <f t="shared" si="35"/>
        <v>154.9276798028811</v>
      </c>
      <c r="BG424">
        <f t="shared" si="36"/>
        <v>4.6782112648032346</v>
      </c>
    </row>
    <row r="425" spans="1:59">
      <c r="A425">
        <v>126900</v>
      </c>
      <c r="B425" s="7">
        <v>778</v>
      </c>
      <c r="C425">
        <v>-1.7997420721326001</v>
      </c>
      <c r="D425">
        <f t="shared" si="38"/>
        <v>-3.5994841442652001</v>
      </c>
      <c r="E425">
        <v>86.841918106031301</v>
      </c>
      <c r="F425">
        <f t="shared" si="37"/>
        <v>0.2057368248969027</v>
      </c>
      <c r="G425">
        <f t="shared" si="34"/>
        <v>781.57726295428165</v>
      </c>
      <c r="H425">
        <v>50.409882924571498</v>
      </c>
      <c r="AM425">
        <f t="shared" si="35"/>
        <v>154.51128974688947</v>
      </c>
      <c r="BG425">
        <f t="shared" si="36"/>
        <v>4.6656082064259099</v>
      </c>
    </row>
    <row r="426" spans="1:59">
      <c r="A426">
        <v>127200</v>
      </c>
      <c r="B426" s="7">
        <v>780</v>
      </c>
      <c r="C426">
        <v>-7.9634621586903806E-2</v>
      </c>
      <c r="D426">
        <f t="shared" si="38"/>
        <v>-0.15926924317380761</v>
      </c>
      <c r="E426">
        <v>86.681884919735097</v>
      </c>
      <c r="F426">
        <f t="shared" si="37"/>
        <v>0.16003318629620367</v>
      </c>
      <c r="G426">
        <f t="shared" si="34"/>
        <v>780.1369642776159</v>
      </c>
      <c r="H426">
        <v>50.477984641610497</v>
      </c>
      <c r="AM426">
        <f t="shared" si="35"/>
        <v>154.18757031412144</v>
      </c>
      <c r="BG426">
        <f t="shared" si="36"/>
        <v>4.6558105535935397</v>
      </c>
    </row>
    <row r="427" spans="1:59">
      <c r="A427">
        <v>127500</v>
      </c>
      <c r="B427" s="7">
        <v>786</v>
      </c>
      <c r="C427">
        <v>2.6333895150497</v>
      </c>
      <c r="D427">
        <f t="shared" si="38"/>
        <v>5.2667790300994</v>
      </c>
      <c r="E427">
        <v>86.745636610926894</v>
      </c>
      <c r="F427">
        <f t="shared" si="37"/>
        <v>6.3751691191797022E-2</v>
      </c>
      <c r="G427">
        <f t="shared" si="34"/>
        <v>780.71072949834206</v>
      </c>
      <c r="H427">
        <v>50.370928001648998</v>
      </c>
      <c r="AM427">
        <f t="shared" si="35"/>
        <v>154.31651099866656</v>
      </c>
      <c r="BG427">
        <f t="shared" si="36"/>
        <v>4.659713003773744</v>
      </c>
    </row>
    <row r="428" spans="1:59">
      <c r="A428">
        <v>127800</v>
      </c>
      <c r="B428" s="7">
        <v>789</v>
      </c>
      <c r="C428">
        <v>3.0529731094849102</v>
      </c>
      <c r="D428">
        <f t="shared" si="38"/>
        <v>6.1059462189698204</v>
      </c>
      <c r="E428">
        <v>86.985724811337903</v>
      </c>
      <c r="F428">
        <f t="shared" si="37"/>
        <v>0.24008820041100876</v>
      </c>
      <c r="G428">
        <f t="shared" si="34"/>
        <v>782.87152330204117</v>
      </c>
      <c r="H428">
        <v>50.148614913166398</v>
      </c>
      <c r="AM428">
        <f t="shared" si="35"/>
        <v>154.80231360041199</v>
      </c>
      <c r="BG428">
        <f t="shared" si="36"/>
        <v>4.6744166749700966</v>
      </c>
    </row>
    <row r="429" spans="1:59">
      <c r="A429">
        <v>128100</v>
      </c>
      <c r="B429" s="7">
        <v>785</v>
      </c>
      <c r="C429">
        <v>0.37652423663840801</v>
      </c>
      <c r="D429">
        <f t="shared" si="38"/>
        <v>0.75304847327681601</v>
      </c>
      <c r="E429">
        <v>87.136065206498301</v>
      </c>
      <c r="F429">
        <f t="shared" si="37"/>
        <v>0.15034039516039854</v>
      </c>
      <c r="G429">
        <f t="shared" si="34"/>
        <v>784.22458685848471</v>
      </c>
      <c r="H429">
        <v>50.022935889277399</v>
      </c>
      <c r="AM429">
        <f t="shared" si="35"/>
        <v>155.10668911005027</v>
      </c>
      <c r="BG429">
        <f t="shared" si="36"/>
        <v>4.6836296408635896</v>
      </c>
    </row>
    <row r="430" spans="1:59">
      <c r="A430">
        <v>128400</v>
      </c>
      <c r="B430" s="7">
        <v>786</v>
      </c>
      <c r="C430">
        <v>0.64867403720287398</v>
      </c>
      <c r="D430">
        <f t="shared" si="38"/>
        <v>1.297348074405748</v>
      </c>
      <c r="E430">
        <v>87.186674081072297</v>
      </c>
      <c r="F430">
        <f t="shared" si="37"/>
        <v>5.0608874573995877E-2</v>
      </c>
      <c r="G430">
        <f t="shared" si="34"/>
        <v>784.68006672965066</v>
      </c>
      <c r="H430">
        <v>49.982326614479902</v>
      </c>
      <c r="AM430">
        <f t="shared" si="35"/>
        <v>155.20918034876075</v>
      </c>
      <c r="BG430">
        <f t="shared" si="36"/>
        <v>4.6867319762336113</v>
      </c>
    </row>
    <row r="431" spans="1:59">
      <c r="A431">
        <v>128700</v>
      </c>
      <c r="B431" s="7">
        <v>790</v>
      </c>
      <c r="C431">
        <v>2.0001472059481999</v>
      </c>
      <c r="D431">
        <f t="shared" si="38"/>
        <v>4.0002944118963999</v>
      </c>
      <c r="E431">
        <v>87.330768544568201</v>
      </c>
      <c r="F431">
        <f t="shared" si="37"/>
        <v>0.14409446349590382</v>
      </c>
      <c r="G431">
        <f t="shared" si="34"/>
        <v>785.97691690111378</v>
      </c>
      <c r="H431">
        <v>49.875497011910198</v>
      </c>
      <c r="AM431">
        <f t="shared" si="35"/>
        <v>155.50107722552784</v>
      </c>
      <c r="BG431">
        <f t="shared" si="36"/>
        <v>4.6955677239533804</v>
      </c>
    </row>
    <row r="432" spans="1:59">
      <c r="A432">
        <v>129000</v>
      </c>
      <c r="B432" s="7">
        <v>788</v>
      </c>
      <c r="C432">
        <v>0.37003911965737601</v>
      </c>
      <c r="D432">
        <f t="shared" si="38"/>
        <v>0.74007823931475203</v>
      </c>
      <c r="E432">
        <v>87.470807664845097</v>
      </c>
      <c r="F432">
        <f t="shared" si="37"/>
        <v>0.1400391202768958</v>
      </c>
      <c r="G432">
        <f t="shared" si="34"/>
        <v>787.23726898360587</v>
      </c>
      <c r="H432">
        <v>49.788001202014598</v>
      </c>
      <c r="AM432">
        <f t="shared" si="35"/>
        <v>155.78487542516447</v>
      </c>
      <c r="BG432">
        <f t="shared" si="36"/>
        <v>4.7041586659258137</v>
      </c>
    </row>
    <row r="433" spans="1:59">
      <c r="A433">
        <v>129300</v>
      </c>
      <c r="B433" s="7">
        <v>790</v>
      </c>
      <c r="C433">
        <v>0.912762473225182</v>
      </c>
      <c r="D433">
        <f t="shared" si="38"/>
        <v>1.825524946450364</v>
      </c>
      <c r="E433">
        <v>87.572400705757602</v>
      </c>
      <c r="F433">
        <f t="shared" si="37"/>
        <v>0.10159304091250476</v>
      </c>
      <c r="G433">
        <f t="shared" si="34"/>
        <v>788.15160635181837</v>
      </c>
      <c r="H433">
        <v>49.736602834573198</v>
      </c>
      <c r="AM433">
        <f t="shared" si="35"/>
        <v>155.99083198599342</v>
      </c>
      <c r="BG433">
        <f t="shared" si="36"/>
        <v>4.7103934507991774</v>
      </c>
    </row>
    <row r="434" spans="1:59">
      <c r="A434">
        <v>129600</v>
      </c>
      <c r="B434" s="7">
        <v>791</v>
      </c>
      <c r="C434">
        <v>0.82000467333129801</v>
      </c>
      <c r="D434">
        <f t="shared" si="38"/>
        <v>1.640009346662596</v>
      </c>
      <c r="E434">
        <v>87.704119402351296</v>
      </c>
      <c r="F434">
        <f t="shared" si="37"/>
        <v>0.13171869659369406</v>
      </c>
      <c r="G434">
        <f t="shared" si="34"/>
        <v>789.33707462116172</v>
      </c>
      <c r="H434">
        <v>49.669511135908699</v>
      </c>
      <c r="AM434">
        <f t="shared" si="35"/>
        <v>156.25795126943083</v>
      </c>
      <c r="BG434">
        <f t="shared" si="36"/>
        <v>4.7184800377233076</v>
      </c>
    </row>
    <row r="435" spans="1:59">
      <c r="A435">
        <v>129900</v>
      </c>
      <c r="B435" s="7">
        <v>792</v>
      </c>
      <c r="C435">
        <v>0.72430199977933296</v>
      </c>
      <c r="D435">
        <f t="shared" si="38"/>
        <v>1.4486039995586659</v>
      </c>
      <c r="E435">
        <v>87.836488394798494</v>
      </c>
      <c r="F435">
        <f t="shared" si="37"/>
        <v>0.1323689924471978</v>
      </c>
      <c r="G435">
        <f t="shared" si="34"/>
        <v>790.52839555318644</v>
      </c>
      <c r="H435">
        <v>49.609757200729597</v>
      </c>
      <c r="AM435">
        <f t="shared" si="35"/>
        <v>156.5264915531952</v>
      </c>
      <c r="BG435">
        <f t="shared" si="36"/>
        <v>4.726609943192801</v>
      </c>
    </row>
    <row r="436" spans="1:59">
      <c r="A436">
        <v>130200</v>
      </c>
      <c r="B436" s="7">
        <v>800</v>
      </c>
      <c r="C436">
        <v>3.4459601870589101</v>
      </c>
      <c r="D436">
        <f t="shared" si="38"/>
        <v>6.8919203741178201</v>
      </c>
      <c r="E436">
        <v>88.120514495151099</v>
      </c>
      <c r="F436">
        <f t="shared" si="37"/>
        <v>0.28402610035260523</v>
      </c>
      <c r="G436">
        <f t="shared" si="34"/>
        <v>793.08463045635995</v>
      </c>
      <c r="H436">
        <v>49.439869988635103</v>
      </c>
      <c r="AM436">
        <f t="shared" si="35"/>
        <v>157.10304827238687</v>
      </c>
      <c r="BG436">
        <f t="shared" si="36"/>
        <v>4.7440658874231838</v>
      </c>
    </row>
    <row r="437" spans="1:59">
      <c r="A437">
        <v>130500</v>
      </c>
      <c r="B437" s="7">
        <v>796</v>
      </c>
      <c r="C437">
        <v>0.222802203382542</v>
      </c>
      <c r="D437">
        <f t="shared" si="38"/>
        <v>0.445604406765084</v>
      </c>
      <c r="E437">
        <v>88.392358414379402</v>
      </c>
      <c r="F437">
        <f t="shared" si="37"/>
        <v>0.27184391922830287</v>
      </c>
      <c r="G437">
        <f t="shared" si="34"/>
        <v>795.53122572941459</v>
      </c>
      <c r="H437">
        <v>49.3063466718556</v>
      </c>
      <c r="AM437">
        <f t="shared" si="35"/>
        <v>157.65531777933452</v>
      </c>
      <c r="BG437">
        <f t="shared" si="36"/>
        <v>4.7607878034565836</v>
      </c>
    </row>
    <row r="438" spans="1:59">
      <c r="A438">
        <v>130800</v>
      </c>
      <c r="B438" s="7">
        <v>794</v>
      </c>
      <c r="C438">
        <v>-1.06053981074686</v>
      </c>
      <c r="D438">
        <f t="shared" si="38"/>
        <v>-2.12107962149372</v>
      </c>
      <c r="E438">
        <v>88.455310069059493</v>
      </c>
      <c r="F438">
        <f t="shared" si="37"/>
        <v>6.2951654680091451E-2</v>
      </c>
      <c r="G438">
        <f t="shared" si="34"/>
        <v>796.09779062153541</v>
      </c>
      <c r="H438">
        <v>49.342549352456203</v>
      </c>
      <c r="AM438">
        <f t="shared" si="35"/>
        <v>157.78327000575709</v>
      </c>
      <c r="BG438">
        <f t="shared" si="36"/>
        <v>4.7646621910928051</v>
      </c>
    </row>
    <row r="439" spans="1:59">
      <c r="A439">
        <v>131100</v>
      </c>
      <c r="B439" s="7">
        <v>785</v>
      </c>
      <c r="C439">
        <v>-4.6585730573191899</v>
      </c>
      <c r="D439">
        <f t="shared" si="38"/>
        <v>-9.3171461146383798</v>
      </c>
      <c r="E439">
        <v>88.254916409500098</v>
      </c>
      <c r="F439">
        <f t="shared" si="37"/>
        <v>0.20039365955939559</v>
      </c>
      <c r="G439">
        <f t="shared" si="34"/>
        <v>794.29424768550086</v>
      </c>
      <c r="H439">
        <v>49.574863671806199</v>
      </c>
      <c r="AM439">
        <f t="shared" si="35"/>
        <v>157.37604092761941</v>
      </c>
      <c r="BG439">
        <f t="shared" si="36"/>
        <v>4.7523315489554143</v>
      </c>
    </row>
    <row r="440" spans="1:59">
      <c r="A440">
        <v>131400</v>
      </c>
      <c r="B440" s="7">
        <v>792</v>
      </c>
      <c r="C440">
        <v>-0.33403243407954403</v>
      </c>
      <c r="D440">
        <f t="shared" si="38"/>
        <v>-0.66806486815908805</v>
      </c>
      <c r="E440">
        <v>88.071631335545106</v>
      </c>
      <c r="F440">
        <f t="shared" si="37"/>
        <v>0.18328507395499116</v>
      </c>
      <c r="G440">
        <f t="shared" si="34"/>
        <v>792.64468201990599</v>
      </c>
      <c r="H440">
        <v>49.756571461883901</v>
      </c>
      <c r="AM440">
        <f t="shared" si="35"/>
        <v>157.00378464211835</v>
      </c>
      <c r="BG440">
        <f t="shared" si="36"/>
        <v>4.7410604636997729</v>
      </c>
    </row>
    <row r="441" spans="1:59">
      <c r="A441">
        <v>131700</v>
      </c>
      <c r="B441" s="7">
        <v>793</v>
      </c>
      <c r="C441">
        <v>5.5527332292200401E-2</v>
      </c>
      <c r="D441">
        <f t="shared" si="38"/>
        <v>0.1110546645844008</v>
      </c>
      <c r="E441">
        <v>88.096197196340199</v>
      </c>
      <c r="F441">
        <f t="shared" si="37"/>
        <v>2.4565860795092931E-2</v>
      </c>
      <c r="G441">
        <f t="shared" si="34"/>
        <v>792.86577476706179</v>
      </c>
      <c r="H441">
        <v>49.766268358039099</v>
      </c>
      <c r="AM441">
        <f t="shared" si="35"/>
        <v>157.0536670790018</v>
      </c>
      <c r="BG441">
        <f t="shared" si="36"/>
        <v>4.7425707585611461</v>
      </c>
    </row>
    <row r="442" spans="1:59">
      <c r="A442">
        <v>132000</v>
      </c>
      <c r="B442" s="7">
        <v>798</v>
      </c>
      <c r="C442">
        <v>1.9128050663701099</v>
      </c>
      <c r="D442">
        <f t="shared" si="38"/>
        <v>3.8256101327402199</v>
      </c>
      <c r="E442">
        <v>88.238997294438803</v>
      </c>
      <c r="F442">
        <f t="shared" si="37"/>
        <v>0.14280009809860417</v>
      </c>
      <c r="G442">
        <f t="shared" si="34"/>
        <v>794.15097564994926</v>
      </c>
      <c r="H442">
        <v>49.684484412556998</v>
      </c>
      <c r="AM442">
        <f t="shared" si="35"/>
        <v>157.34370103968547</v>
      </c>
      <c r="BG442">
        <f t="shared" si="36"/>
        <v>4.7513523468536869</v>
      </c>
    </row>
    <row r="443" spans="1:59">
      <c r="A443">
        <v>132300</v>
      </c>
      <c r="B443" s="7">
        <v>793</v>
      </c>
      <c r="C443">
        <v>-0.99708861988203501</v>
      </c>
      <c r="D443">
        <f t="shared" si="38"/>
        <v>-1.99417723976407</v>
      </c>
      <c r="E443">
        <v>88.330120322426396</v>
      </c>
      <c r="F443">
        <f t="shared" si="37"/>
        <v>9.1123027987592309E-2</v>
      </c>
      <c r="G443">
        <f t="shared" si="34"/>
        <v>794.97108290183758</v>
      </c>
      <c r="H443">
        <v>49.657113625409501</v>
      </c>
      <c r="AM443">
        <f t="shared" si="35"/>
        <v>157.52883868932076</v>
      </c>
      <c r="BG443">
        <f t="shared" si="36"/>
        <v>4.7569580890737093</v>
      </c>
    </row>
    <row r="444" spans="1:59">
      <c r="A444">
        <v>132600</v>
      </c>
      <c r="B444" s="7">
        <v>793</v>
      </c>
      <c r="C444">
        <v>-0.81798530334292596</v>
      </c>
      <c r="D444">
        <f t="shared" si="38"/>
        <v>-1.6359706066858519</v>
      </c>
      <c r="E444">
        <v>88.2903012243207</v>
      </c>
      <c r="F444">
        <f t="shared" si="37"/>
        <v>3.9819098105695616E-2</v>
      </c>
      <c r="G444">
        <f t="shared" si="34"/>
        <v>794.61271101888633</v>
      </c>
      <c r="H444">
        <v>49.727150947402599</v>
      </c>
      <c r="AM444">
        <f t="shared" si="35"/>
        <v>157.44793094516842</v>
      </c>
      <c r="BG444">
        <f t="shared" si="36"/>
        <v>4.7545082837552277</v>
      </c>
    </row>
    <row r="445" spans="1:59">
      <c r="A445">
        <v>132900</v>
      </c>
      <c r="B445" s="7">
        <v>798</v>
      </c>
      <c r="C445">
        <v>1.3458349714958799</v>
      </c>
      <c r="D445">
        <f t="shared" si="38"/>
        <v>2.6916699429917599</v>
      </c>
      <c r="E445">
        <v>88.364981448149805</v>
      </c>
      <c r="F445">
        <f t="shared" si="37"/>
        <v>7.468022382910533E-2</v>
      </c>
      <c r="G445">
        <f t="shared" si="34"/>
        <v>795.28483303334826</v>
      </c>
      <c r="H445">
        <v>49.700502610873897</v>
      </c>
      <c r="AM445">
        <f t="shared" si="35"/>
        <v>157.59968002791689</v>
      </c>
      <c r="BG445">
        <f t="shared" si="36"/>
        <v>4.7591031160421569</v>
      </c>
    </row>
    <row r="446" spans="1:59">
      <c r="A446">
        <v>133200</v>
      </c>
      <c r="B446" s="7">
        <v>803</v>
      </c>
      <c r="C446">
        <v>2.6827526248622</v>
      </c>
      <c r="D446">
        <f t="shared" si="38"/>
        <v>5.3655052497244</v>
      </c>
      <c r="E446">
        <v>88.623425455260104</v>
      </c>
      <c r="F446">
        <f t="shared" si="37"/>
        <v>0.25844400711029891</v>
      </c>
      <c r="G446">
        <f t="shared" si="34"/>
        <v>797.61082909734091</v>
      </c>
      <c r="H446">
        <v>49.540079009548897</v>
      </c>
      <c r="AM446">
        <f t="shared" si="35"/>
        <v>158.12508611269777</v>
      </c>
      <c r="BG446">
        <f t="shared" si="36"/>
        <v>4.7750127001587543</v>
      </c>
    </row>
    <row r="447" spans="1:59">
      <c r="A447">
        <v>133500</v>
      </c>
      <c r="B447" s="7">
        <v>821</v>
      </c>
      <c r="C447">
        <v>8.6647957508057605</v>
      </c>
      <c r="D447">
        <f t="shared" si="38"/>
        <v>17.329591501611521</v>
      </c>
      <c r="E447">
        <v>89.293976968435501</v>
      </c>
      <c r="F447">
        <f t="shared" si="37"/>
        <v>0.67055151317539696</v>
      </c>
      <c r="G447">
        <f t="shared" si="34"/>
        <v>803.64579271591947</v>
      </c>
      <c r="H447">
        <v>49.081584898222403</v>
      </c>
      <c r="AM447">
        <f t="shared" si="35"/>
        <v>159.49011165774604</v>
      </c>
      <c r="BG447">
        <f t="shared" si="36"/>
        <v>4.8163517571236545</v>
      </c>
    </row>
    <row r="448" spans="1:59">
      <c r="A448">
        <v>133800</v>
      </c>
      <c r="B448" s="7">
        <v>822</v>
      </c>
      <c r="C448">
        <v>5.3181547036523797</v>
      </c>
      <c r="D448">
        <f t="shared" si="38"/>
        <v>10.636309407304759</v>
      </c>
      <c r="E448">
        <v>90.148795517837996</v>
      </c>
      <c r="F448">
        <f t="shared" si="37"/>
        <v>0.85481854940249491</v>
      </c>
      <c r="G448">
        <f t="shared" si="34"/>
        <v>811.33915966054201</v>
      </c>
      <c r="H448">
        <v>48.546764555100197</v>
      </c>
      <c r="AM448">
        <f t="shared" si="35"/>
        <v>161.2340584370898</v>
      </c>
      <c r="BG448">
        <f t="shared" si="36"/>
        <v>4.8691773910982157</v>
      </c>
    </row>
    <row r="449" spans="1:59">
      <c r="A449">
        <v>134100</v>
      </c>
      <c r="B449" s="7">
        <v>812</v>
      </c>
      <c r="C449">
        <v>-1.5103407771856401</v>
      </c>
      <c r="D449">
        <f t="shared" si="38"/>
        <v>-3.0206815543712802</v>
      </c>
      <c r="E449">
        <v>90.555145138008896</v>
      </c>
      <c r="F449">
        <f t="shared" si="37"/>
        <v>0.40634962017090004</v>
      </c>
      <c r="G449">
        <f t="shared" si="34"/>
        <v>814.9963062420801</v>
      </c>
      <c r="H449">
        <v>48.417740156353197</v>
      </c>
      <c r="AM449">
        <f t="shared" si="35"/>
        <v>162.0645659740666</v>
      </c>
      <c r="BG449">
        <f t="shared" si="36"/>
        <v>4.8943385460544588</v>
      </c>
    </row>
    <row r="450" spans="1:59">
      <c r="A450">
        <v>134400</v>
      </c>
      <c r="B450" s="7">
        <v>803</v>
      </c>
      <c r="C450">
        <v>-5.4741095327280904</v>
      </c>
      <c r="D450">
        <f t="shared" si="38"/>
        <v>-10.948219065456181</v>
      </c>
      <c r="E450">
        <v>90.435986484082093</v>
      </c>
      <c r="F450">
        <f t="shared" si="37"/>
        <v>0.11915865392680303</v>
      </c>
      <c r="G450">
        <f t="shared" si="34"/>
        <v>813.9238783567389</v>
      </c>
      <c r="H450">
        <v>48.700095618827703</v>
      </c>
      <c r="AM450">
        <f t="shared" si="35"/>
        <v>161.820926451536</v>
      </c>
      <c r="BG450">
        <f t="shared" si="36"/>
        <v>4.8869569225977454</v>
      </c>
    </row>
    <row r="451" spans="1:59">
      <c r="A451">
        <v>134700</v>
      </c>
      <c r="B451" s="7">
        <v>813</v>
      </c>
      <c r="C451">
        <v>-0.13769617627158401</v>
      </c>
      <c r="D451">
        <f t="shared" si="38"/>
        <v>-0.27539235254316802</v>
      </c>
      <c r="E451">
        <v>90.361151593339002</v>
      </c>
      <c r="F451">
        <f t="shared" si="37"/>
        <v>7.4834890743090909E-2</v>
      </c>
      <c r="G451">
        <f t="shared" ref="G451:G514" si="39">$J$3*E451</f>
        <v>813.25036434005096</v>
      </c>
      <c r="H451">
        <v>48.903244336317996</v>
      </c>
      <c r="AM451">
        <f t="shared" ref="AM451:AM514" si="40">$AF$26*E451^2+$AG$26*E451+$AH$26</f>
        <v>161.66795662989682</v>
      </c>
      <c r="BG451">
        <f t="shared" ref="BG451:BG514" si="41">$BC$5*E451^2+$BD$5*E451+$BE$5</f>
        <v>4.8823224712981403</v>
      </c>
    </row>
    <row r="452" spans="1:59">
      <c r="A452">
        <v>135000</v>
      </c>
      <c r="B452" s="7">
        <v>816</v>
      </c>
      <c r="C452">
        <v>0.50859532786050199</v>
      </c>
      <c r="D452">
        <f t="shared" si="38"/>
        <v>1.017190655721004</v>
      </c>
      <c r="E452">
        <v>90.550880722949302</v>
      </c>
      <c r="F452">
        <f t="shared" ref="F452:F515" si="42">ABS(E452-E451)</f>
        <v>0.1897291296102992</v>
      </c>
      <c r="G452">
        <f t="shared" si="39"/>
        <v>814.95792650654369</v>
      </c>
      <c r="H452">
        <v>48.887005260350698</v>
      </c>
      <c r="AM452">
        <f t="shared" si="40"/>
        <v>162.05584524121636</v>
      </c>
      <c r="BG452">
        <f t="shared" si="41"/>
        <v>4.8940743270882994</v>
      </c>
    </row>
    <row r="453" spans="1:59">
      <c r="A453">
        <v>135300</v>
      </c>
      <c r="B453" s="7">
        <v>811</v>
      </c>
      <c r="C453">
        <v>-2.32387374593069</v>
      </c>
      <c r="D453">
        <f t="shared" si="38"/>
        <v>-4.6477474918613799</v>
      </c>
      <c r="E453">
        <v>90.624791771043107</v>
      </c>
      <c r="F453">
        <f t="shared" si="42"/>
        <v>7.3911048093805221E-2</v>
      </c>
      <c r="G453">
        <f t="shared" si="39"/>
        <v>815.62312593938793</v>
      </c>
      <c r="H453">
        <v>48.965418742902997</v>
      </c>
      <c r="AM453">
        <f t="shared" si="40"/>
        <v>162.20700845903733</v>
      </c>
      <c r="BG453">
        <f t="shared" si="41"/>
        <v>4.8986542829310658</v>
      </c>
    </row>
    <row r="454" spans="1:59">
      <c r="A454">
        <v>135600</v>
      </c>
      <c r="B454" s="7">
        <v>805</v>
      </c>
      <c r="C454">
        <v>-4.4668244066894802</v>
      </c>
      <c r="D454">
        <f t="shared" si="38"/>
        <v>-8.9336488133789604</v>
      </c>
      <c r="E454">
        <v>90.434354640862395</v>
      </c>
      <c r="F454">
        <f t="shared" si="42"/>
        <v>0.19043713018071173</v>
      </c>
      <c r="G454">
        <f t="shared" si="39"/>
        <v>813.90919176776151</v>
      </c>
      <c r="H454">
        <v>49.235148794731003</v>
      </c>
      <c r="AM454">
        <f t="shared" si="40"/>
        <v>161.81759045535722</v>
      </c>
      <c r="BG454">
        <f t="shared" si="41"/>
        <v>4.8868558525479804</v>
      </c>
    </row>
    <row r="455" spans="1:59">
      <c r="A455">
        <v>135900</v>
      </c>
      <c r="B455" s="7">
        <v>798</v>
      </c>
      <c r="C455">
        <v>-6.0648003870401803</v>
      </c>
      <c r="D455">
        <f t="shared" si="38"/>
        <v>-12.129600774080361</v>
      </c>
      <c r="E455">
        <v>90.011718108567095</v>
      </c>
      <c r="F455">
        <f t="shared" si="42"/>
        <v>0.42263653229530007</v>
      </c>
      <c r="G455">
        <f t="shared" si="39"/>
        <v>810.1054629771038</v>
      </c>
      <c r="H455">
        <v>49.648515937714599</v>
      </c>
      <c r="AM455">
        <f t="shared" si="40"/>
        <v>160.95411404191611</v>
      </c>
      <c r="BG455">
        <f t="shared" si="41"/>
        <v>4.8606967970997914</v>
      </c>
    </row>
    <row r="456" spans="1:59">
      <c r="A456">
        <v>136200</v>
      </c>
      <c r="B456" s="7">
        <v>805</v>
      </c>
      <c r="C456">
        <v>-1.18296819356901</v>
      </c>
      <c r="D456">
        <f t="shared" ref="D456:D519" si="43">$K$3*C456</f>
        <v>-2.3659363871380199</v>
      </c>
      <c r="E456">
        <v>89.704607610971095</v>
      </c>
      <c r="F456">
        <f t="shared" si="42"/>
        <v>0.30711049759599973</v>
      </c>
      <c r="G456">
        <f t="shared" si="39"/>
        <v>807.34146849873991</v>
      </c>
      <c r="H456">
        <v>49.916343289793303</v>
      </c>
      <c r="AM456">
        <f t="shared" si="40"/>
        <v>160.32732092563231</v>
      </c>
      <c r="BG456">
        <f t="shared" si="41"/>
        <v>4.8417099824778989</v>
      </c>
    </row>
    <row r="457" spans="1:59">
      <c r="A457">
        <v>136500</v>
      </c>
      <c r="B457" s="7">
        <v>807</v>
      </c>
      <c r="C457">
        <v>1.7522450669855201E-2</v>
      </c>
      <c r="D457">
        <f t="shared" si="43"/>
        <v>3.5044901339710402E-2</v>
      </c>
      <c r="E457">
        <v>89.660079216022197</v>
      </c>
      <c r="F457">
        <f t="shared" si="42"/>
        <v>4.4528394948898153E-2</v>
      </c>
      <c r="G457">
        <f t="shared" si="39"/>
        <v>806.94071294419973</v>
      </c>
      <c r="H457">
        <v>49.958238525919697</v>
      </c>
      <c r="AM457">
        <f t="shared" si="40"/>
        <v>160.23648707698615</v>
      </c>
      <c r="BG457">
        <f t="shared" si="41"/>
        <v>4.8389585774787758</v>
      </c>
    </row>
    <row r="458" spans="1:59">
      <c r="A458">
        <v>136800</v>
      </c>
      <c r="B458" s="7">
        <v>807</v>
      </c>
      <c r="C458">
        <v>-1.2474996243854701E-2</v>
      </c>
      <c r="D458">
        <f t="shared" si="43"/>
        <v>-2.4949992487709401E-2</v>
      </c>
      <c r="E458">
        <v>89.666753454578</v>
      </c>
      <c r="F458">
        <f t="shared" si="42"/>
        <v>6.6742385558029582E-3</v>
      </c>
      <c r="G458">
        <f t="shared" si="39"/>
        <v>807.00078109120204</v>
      </c>
      <c r="H458">
        <v>49.958120317742903</v>
      </c>
      <c r="AM458">
        <f t="shared" si="40"/>
        <v>160.25010117367921</v>
      </c>
      <c r="BG458">
        <f t="shared" si="41"/>
        <v>4.8393709534637912</v>
      </c>
    </row>
    <row r="459" spans="1:59">
      <c r="A459">
        <v>137100</v>
      </c>
      <c r="B459" s="7">
        <v>810</v>
      </c>
      <c r="C459">
        <v>1.1781710554250999</v>
      </c>
      <c r="D459">
        <f t="shared" si="43"/>
        <v>2.3563421108501998</v>
      </c>
      <c r="E459">
        <v>89.735480829379597</v>
      </c>
      <c r="F459">
        <f t="shared" si="42"/>
        <v>6.8727374801596852E-2</v>
      </c>
      <c r="G459">
        <f t="shared" si="39"/>
        <v>807.61932746441641</v>
      </c>
      <c r="H459">
        <v>49.909477471159299</v>
      </c>
      <c r="AM459">
        <f t="shared" si="40"/>
        <v>160.39030627228232</v>
      </c>
      <c r="BG459">
        <f t="shared" si="41"/>
        <v>4.8436178615908903</v>
      </c>
    </row>
    <row r="460" spans="1:59">
      <c r="A460">
        <v>137400</v>
      </c>
      <c r="B460" s="7">
        <v>814</v>
      </c>
      <c r="C460">
        <v>2.30155287195113</v>
      </c>
      <c r="D460">
        <f t="shared" si="43"/>
        <v>4.60310574390226</v>
      </c>
      <c r="E460">
        <v>89.930266020792104</v>
      </c>
      <c r="F460">
        <f t="shared" si="42"/>
        <v>0.19478519141250672</v>
      </c>
      <c r="G460">
        <f t="shared" si="39"/>
        <v>809.37239418712898</v>
      </c>
      <c r="H460">
        <v>49.771053601296003</v>
      </c>
      <c r="AM460">
        <f t="shared" si="40"/>
        <v>160.78782172555782</v>
      </c>
      <c r="BG460">
        <f t="shared" si="41"/>
        <v>4.8556593140894666</v>
      </c>
    </row>
    <row r="461" spans="1:59">
      <c r="A461">
        <v>137700</v>
      </c>
      <c r="B461" s="7">
        <v>813</v>
      </c>
      <c r="C461">
        <v>0.913103369624511</v>
      </c>
      <c r="D461">
        <f t="shared" si="43"/>
        <v>1.826206739249022</v>
      </c>
      <c r="E461">
        <v>90.127706198105997</v>
      </c>
      <c r="F461">
        <f t="shared" si="42"/>
        <v>0.19744017731389363</v>
      </c>
      <c r="G461">
        <f t="shared" si="39"/>
        <v>811.14935578295399</v>
      </c>
      <c r="H461">
        <v>49.649968689768102</v>
      </c>
      <c r="AM461">
        <f t="shared" si="40"/>
        <v>161.19098191933759</v>
      </c>
      <c r="BG461">
        <f t="shared" si="41"/>
        <v>4.8678724166005223</v>
      </c>
    </row>
    <row r="462" spans="1:59">
      <c r="A462">
        <v>138000</v>
      </c>
      <c r="B462" s="7">
        <v>821</v>
      </c>
      <c r="C462">
        <v>3.6051274455103801</v>
      </c>
      <c r="D462">
        <f t="shared" si="43"/>
        <v>7.2102548910207602</v>
      </c>
      <c r="E462">
        <v>90.418306492972405</v>
      </c>
      <c r="F462">
        <f t="shared" si="42"/>
        <v>0.29060029486640815</v>
      </c>
      <c r="G462">
        <f t="shared" si="39"/>
        <v>813.76475843675166</v>
      </c>
      <c r="H462">
        <v>49.466780127157797</v>
      </c>
      <c r="AM462">
        <f t="shared" si="40"/>
        <v>161.78478386870515</v>
      </c>
      <c r="BG462">
        <f t="shared" si="41"/>
        <v>4.8858619199696109</v>
      </c>
    </row>
    <row r="463" spans="1:59">
      <c r="A463">
        <v>138300</v>
      </c>
      <c r="B463" s="7">
        <v>804</v>
      </c>
      <c r="C463">
        <v>-4.8950650357264296</v>
      </c>
      <c r="D463">
        <f t="shared" si="43"/>
        <v>-9.7901300714528592</v>
      </c>
      <c r="E463">
        <v>90.418457308248094</v>
      </c>
      <c r="F463">
        <f t="shared" si="42"/>
        <v>1.5081527568838737E-4</v>
      </c>
      <c r="G463">
        <f t="shared" si="39"/>
        <v>813.76611577423284</v>
      </c>
      <c r="H463">
        <v>49.5404662570119</v>
      </c>
      <c r="AM463">
        <f t="shared" si="40"/>
        <v>161.78509216732758</v>
      </c>
      <c r="BG463">
        <f t="shared" si="41"/>
        <v>4.8858712603919461</v>
      </c>
    </row>
    <row r="464" spans="1:59">
      <c r="A464">
        <v>138600</v>
      </c>
      <c r="B464" s="7">
        <v>809</v>
      </c>
      <c r="C464">
        <v>-1.3194119195384399</v>
      </c>
      <c r="D464">
        <f t="shared" si="43"/>
        <v>-2.6388238390768799</v>
      </c>
      <c r="E464">
        <v>90.179346022569703</v>
      </c>
      <c r="F464">
        <f t="shared" si="42"/>
        <v>0.23911128567839057</v>
      </c>
      <c r="G464">
        <f t="shared" si="39"/>
        <v>811.61411420312731</v>
      </c>
      <c r="H464">
        <v>49.771913073908003</v>
      </c>
      <c r="AM464">
        <f t="shared" si="40"/>
        <v>161.2964647487434</v>
      </c>
      <c r="BG464">
        <f t="shared" si="41"/>
        <v>4.8710679623139654</v>
      </c>
    </row>
    <row r="465" spans="1:59">
      <c r="A465">
        <v>138900</v>
      </c>
      <c r="B465" s="7">
        <v>812</v>
      </c>
      <c r="C465">
        <v>0.253338546744377</v>
      </c>
      <c r="D465">
        <f t="shared" si="43"/>
        <v>0.506677093488754</v>
      </c>
      <c r="E465">
        <v>90.163189364291398</v>
      </c>
      <c r="F465">
        <f t="shared" si="42"/>
        <v>1.6156658278305258E-2</v>
      </c>
      <c r="G465">
        <f t="shared" si="39"/>
        <v>811.46870427862257</v>
      </c>
      <c r="H465">
        <v>49.808926303812299</v>
      </c>
      <c r="AM465">
        <f t="shared" si="40"/>
        <v>161.26346044199775</v>
      </c>
      <c r="BG465">
        <f t="shared" si="41"/>
        <v>4.8700681096646541</v>
      </c>
    </row>
    <row r="466" spans="1:59">
      <c r="A466">
        <v>139200</v>
      </c>
      <c r="B466" s="7">
        <v>814</v>
      </c>
      <c r="C466">
        <v>0.85888478500423904</v>
      </c>
      <c r="D466">
        <f t="shared" si="43"/>
        <v>1.7177695700084781</v>
      </c>
      <c r="E466">
        <v>90.250843544408696</v>
      </c>
      <c r="F466">
        <f t="shared" si="42"/>
        <v>8.7654180117297642E-2</v>
      </c>
      <c r="G466">
        <f t="shared" si="39"/>
        <v>812.25759189967823</v>
      </c>
      <c r="H466">
        <v>49.764001339687503</v>
      </c>
      <c r="AM466">
        <f t="shared" si="40"/>
        <v>161.44253593617591</v>
      </c>
      <c r="BG466">
        <f t="shared" si="41"/>
        <v>4.8754931856029726</v>
      </c>
    </row>
    <row r="467" spans="1:59">
      <c r="A467">
        <v>139500</v>
      </c>
      <c r="B467" s="7">
        <v>804</v>
      </c>
      <c r="C467">
        <v>-3.6286925075621999</v>
      </c>
      <c r="D467">
        <f t="shared" si="43"/>
        <v>-7.2573850151243997</v>
      </c>
      <c r="E467">
        <v>90.137031875748306</v>
      </c>
      <c r="F467">
        <f t="shared" si="42"/>
        <v>0.11381166866038939</v>
      </c>
      <c r="G467">
        <f t="shared" si="39"/>
        <v>811.23328688173478</v>
      </c>
      <c r="H467">
        <v>49.884091788415901</v>
      </c>
      <c r="AM467">
        <f t="shared" si="40"/>
        <v>161.21002999474223</v>
      </c>
      <c r="BG467">
        <f t="shared" si="41"/>
        <v>4.8684494644596548</v>
      </c>
    </row>
    <row r="468" spans="1:59">
      <c r="A468">
        <v>139800</v>
      </c>
      <c r="B468" s="7">
        <v>810</v>
      </c>
      <c r="C468">
        <v>7.5312334050097296E-2</v>
      </c>
      <c r="D468">
        <f t="shared" si="43"/>
        <v>0.15062466810019459</v>
      </c>
      <c r="E468">
        <v>89.980529199405694</v>
      </c>
      <c r="F468">
        <f t="shared" si="42"/>
        <v>0.15650267634261184</v>
      </c>
      <c r="G468">
        <f t="shared" si="39"/>
        <v>809.82476279465129</v>
      </c>
      <c r="H468">
        <v>50.0117993769611</v>
      </c>
      <c r="AM468">
        <f t="shared" si="40"/>
        <v>160.89043428227112</v>
      </c>
      <c r="BG468">
        <f t="shared" si="41"/>
        <v>4.8587677366493258</v>
      </c>
    </row>
    <row r="469" spans="1:59">
      <c r="A469">
        <v>140100</v>
      </c>
      <c r="B469" s="7">
        <v>808</v>
      </c>
      <c r="C469">
        <v>-0.75250295416853497</v>
      </c>
      <c r="D469">
        <f t="shared" si="43"/>
        <v>-1.5050059083370699</v>
      </c>
      <c r="E469">
        <v>89.942303383142502</v>
      </c>
      <c r="F469">
        <f t="shared" si="42"/>
        <v>3.8225816263192769E-2</v>
      </c>
      <c r="G469">
        <f t="shared" si="39"/>
        <v>809.48073044828254</v>
      </c>
      <c r="H469">
        <v>50.040406677616097</v>
      </c>
      <c r="AM469">
        <f t="shared" si="40"/>
        <v>160.81239472160698</v>
      </c>
      <c r="BG469">
        <f t="shared" si="41"/>
        <v>4.8564036952355059</v>
      </c>
    </row>
    <row r="470" spans="1:59">
      <c r="A470">
        <v>140400</v>
      </c>
      <c r="B470" s="7">
        <v>815</v>
      </c>
      <c r="C470">
        <v>2.3738242242403498</v>
      </c>
      <c r="D470">
        <f t="shared" si="43"/>
        <v>4.7476484484806996</v>
      </c>
      <c r="E470">
        <v>90.025296845022396</v>
      </c>
      <c r="F470">
        <f t="shared" si="42"/>
        <v>8.2993461879894426E-2</v>
      </c>
      <c r="G470">
        <f t="shared" si="39"/>
        <v>810.22767160520152</v>
      </c>
      <c r="H470">
        <v>49.9686381783999</v>
      </c>
      <c r="AM470">
        <f t="shared" si="40"/>
        <v>160.98184011965631</v>
      </c>
      <c r="BG470">
        <f t="shared" si="41"/>
        <v>4.8615367124896247</v>
      </c>
    </row>
    <row r="471" spans="1:59">
      <c r="A471">
        <v>140700</v>
      </c>
      <c r="B471" s="7">
        <v>810</v>
      </c>
      <c r="C471">
        <v>-0.54352468201389603</v>
      </c>
      <c r="D471">
        <f t="shared" si="43"/>
        <v>-1.0870493640277921</v>
      </c>
      <c r="E471">
        <v>90.118085900618993</v>
      </c>
      <c r="F471">
        <f t="shared" si="42"/>
        <v>9.2789055596597336E-2</v>
      </c>
      <c r="G471">
        <f t="shared" si="39"/>
        <v>811.06277310557095</v>
      </c>
      <c r="H471">
        <v>49.905629292421203</v>
      </c>
      <c r="AM471">
        <f t="shared" si="40"/>
        <v>161.17133260396537</v>
      </c>
      <c r="BG471">
        <f t="shared" si="41"/>
        <v>4.8672771561591919</v>
      </c>
    </row>
    <row r="472" spans="1:59">
      <c r="A472">
        <v>141000</v>
      </c>
      <c r="B472" s="7">
        <v>815</v>
      </c>
      <c r="C472">
        <v>1.6225419500113201</v>
      </c>
      <c r="D472">
        <f t="shared" si="43"/>
        <v>3.2450839000226401</v>
      </c>
      <c r="E472">
        <v>90.192244506995294</v>
      </c>
      <c r="F472">
        <f t="shared" si="42"/>
        <v>7.4158606376300895E-2</v>
      </c>
      <c r="G472">
        <f t="shared" si="39"/>
        <v>811.73020056295763</v>
      </c>
      <c r="H472">
        <v>49.857652262025702</v>
      </c>
      <c r="AM472">
        <f t="shared" si="40"/>
        <v>161.32281445775453</v>
      </c>
      <c r="BG472">
        <f t="shared" si="41"/>
        <v>4.8718662197050202</v>
      </c>
    </row>
    <row r="473" spans="1:59">
      <c r="A473">
        <v>141300</v>
      </c>
      <c r="B473" s="7">
        <v>814</v>
      </c>
      <c r="C473">
        <v>0.53639897525078895</v>
      </c>
      <c r="D473">
        <f t="shared" si="43"/>
        <v>1.0727979505015779</v>
      </c>
      <c r="E473">
        <v>90.322514482409403</v>
      </c>
      <c r="F473">
        <f t="shared" si="42"/>
        <v>0.13026997541410879</v>
      </c>
      <c r="G473">
        <f t="shared" si="39"/>
        <v>812.90263034168458</v>
      </c>
      <c r="H473">
        <v>49.776759346796602</v>
      </c>
      <c r="AM473">
        <f t="shared" si="40"/>
        <v>161.58899142521355</v>
      </c>
      <c r="BG473">
        <f t="shared" si="41"/>
        <v>4.8799301387544265</v>
      </c>
    </row>
    <row r="474" spans="1:59">
      <c r="A474">
        <v>141600</v>
      </c>
      <c r="B474" s="7">
        <v>804</v>
      </c>
      <c r="C474">
        <v>-3.82465059490365</v>
      </c>
      <c r="D474">
        <f t="shared" si="43"/>
        <v>-7.6493011898073</v>
      </c>
      <c r="E474">
        <v>90.180574627256604</v>
      </c>
      <c r="F474">
        <f t="shared" si="42"/>
        <v>0.14193985515279905</v>
      </c>
      <c r="G474">
        <f t="shared" si="39"/>
        <v>811.62517164530948</v>
      </c>
      <c r="H474">
        <v>49.916634848928901</v>
      </c>
      <c r="AM474">
        <f t="shared" si="40"/>
        <v>161.29897456571763</v>
      </c>
      <c r="BG474">
        <f t="shared" si="41"/>
        <v>4.8711439964261007</v>
      </c>
    </row>
    <row r="475" spans="1:59">
      <c r="A475">
        <v>141900</v>
      </c>
      <c r="B475" s="7">
        <v>806</v>
      </c>
      <c r="C475">
        <v>-1.6434226095839499</v>
      </c>
      <c r="D475">
        <f t="shared" si="43"/>
        <v>-3.2868452191678998</v>
      </c>
      <c r="E475">
        <v>89.918047442780704</v>
      </c>
      <c r="F475">
        <f t="shared" si="42"/>
        <v>0.26252718447589984</v>
      </c>
      <c r="G475">
        <f t="shared" si="39"/>
        <v>809.26242698502631</v>
      </c>
      <c r="H475">
        <v>50.122950287739499</v>
      </c>
      <c r="AM475">
        <f t="shared" si="40"/>
        <v>160.76287966373141</v>
      </c>
      <c r="BG475">
        <f t="shared" si="41"/>
        <v>4.8549037554913408</v>
      </c>
    </row>
    <row r="476" spans="1:59">
      <c r="A476">
        <v>142200</v>
      </c>
      <c r="B476" s="7">
        <v>807</v>
      </c>
      <c r="C476">
        <v>-0.55880815018700902</v>
      </c>
      <c r="D476">
        <f t="shared" si="43"/>
        <v>-1.117616300374018</v>
      </c>
      <c r="E476">
        <v>89.788147340071802</v>
      </c>
      <c r="F476">
        <f t="shared" si="42"/>
        <v>0.12990010270890195</v>
      </c>
      <c r="G476">
        <f t="shared" si="39"/>
        <v>808.09332606064618</v>
      </c>
      <c r="H476">
        <v>50.205463285744997</v>
      </c>
      <c r="AM476">
        <f t="shared" si="40"/>
        <v>160.49776561240193</v>
      </c>
      <c r="BG476">
        <f t="shared" si="41"/>
        <v>4.8468729329152742</v>
      </c>
    </row>
    <row r="477" spans="1:59">
      <c r="A477">
        <v>142500</v>
      </c>
      <c r="B477" s="7">
        <v>807</v>
      </c>
      <c r="C477">
        <v>-0.23459824009618699</v>
      </c>
      <c r="D477">
        <f t="shared" si="43"/>
        <v>-0.46919648019237398</v>
      </c>
      <c r="E477">
        <v>89.716110430062997</v>
      </c>
      <c r="F477">
        <f t="shared" si="42"/>
        <v>7.2036910008804966E-2</v>
      </c>
      <c r="G477">
        <f t="shared" si="39"/>
        <v>807.44499387056703</v>
      </c>
      <c r="H477">
        <v>50.235378167480498</v>
      </c>
      <c r="AM477">
        <f t="shared" si="40"/>
        <v>160.35078750825085</v>
      </c>
      <c r="BG477">
        <f t="shared" si="41"/>
        <v>4.842420803096207</v>
      </c>
    </row>
    <row r="478" spans="1:59">
      <c r="A478">
        <v>142800</v>
      </c>
      <c r="B478" s="7">
        <v>803</v>
      </c>
      <c r="C478">
        <v>-1.6270867246977601</v>
      </c>
      <c r="D478">
        <f t="shared" si="43"/>
        <v>-3.2541734493955201</v>
      </c>
      <c r="E478">
        <v>89.581134947479001</v>
      </c>
      <c r="F478">
        <f t="shared" si="42"/>
        <v>0.13497548258399661</v>
      </c>
      <c r="G478">
        <f t="shared" si="39"/>
        <v>806.23021452731098</v>
      </c>
      <c r="H478">
        <v>50.311602230360201</v>
      </c>
      <c r="AM478">
        <f t="shared" si="40"/>
        <v>160.07547650359723</v>
      </c>
      <c r="BG478">
        <f t="shared" si="41"/>
        <v>4.8340815658206697</v>
      </c>
    </row>
    <row r="479" spans="1:59">
      <c r="A479">
        <v>143100</v>
      </c>
      <c r="B479" s="7">
        <v>803</v>
      </c>
      <c r="C479">
        <v>-0.84418682417948399</v>
      </c>
      <c r="D479">
        <f t="shared" si="43"/>
        <v>-1.688373648358968</v>
      </c>
      <c r="E479">
        <v>89.407152943733095</v>
      </c>
      <c r="F479">
        <f t="shared" si="42"/>
        <v>0.17398200374590544</v>
      </c>
      <c r="G479">
        <f t="shared" si="39"/>
        <v>804.66437649359784</v>
      </c>
      <c r="H479">
        <v>50.405420945691603</v>
      </c>
      <c r="AM479">
        <f t="shared" si="40"/>
        <v>159.72076066023612</v>
      </c>
      <c r="BG479">
        <f t="shared" si="41"/>
        <v>4.8233375955510338</v>
      </c>
    </row>
    <row r="480" spans="1:59">
      <c r="A480">
        <v>143400</v>
      </c>
      <c r="B480" s="7">
        <v>806</v>
      </c>
      <c r="C480">
        <v>0.90943160833291203</v>
      </c>
      <c r="D480">
        <f t="shared" si="43"/>
        <v>1.8188632166658241</v>
      </c>
      <c r="E480">
        <v>89.350784784104903</v>
      </c>
      <c r="F480">
        <f t="shared" si="42"/>
        <v>5.6368159628192416E-2</v>
      </c>
      <c r="G480">
        <f t="shared" si="39"/>
        <v>804.15706305694414</v>
      </c>
      <c r="H480">
        <v>50.397954191166598</v>
      </c>
      <c r="AM480">
        <f t="shared" si="40"/>
        <v>159.60587479680675</v>
      </c>
      <c r="BG480">
        <f t="shared" si="41"/>
        <v>4.8198579343286561</v>
      </c>
    </row>
    <row r="481" spans="1:59">
      <c r="A481">
        <v>143700</v>
      </c>
      <c r="B481" s="7">
        <v>810</v>
      </c>
      <c r="C481">
        <v>2.4071931861853799</v>
      </c>
      <c r="D481">
        <f t="shared" si="43"/>
        <v>4.8143863723707598</v>
      </c>
      <c r="E481">
        <v>89.462380886736497</v>
      </c>
      <c r="F481">
        <f t="shared" si="42"/>
        <v>0.11159610263159436</v>
      </c>
      <c r="G481">
        <f t="shared" si="39"/>
        <v>805.16142798062845</v>
      </c>
      <c r="H481">
        <v>50.264816721687801</v>
      </c>
      <c r="AM481">
        <f t="shared" si="40"/>
        <v>159.83334063360246</v>
      </c>
      <c r="BG481">
        <f t="shared" si="41"/>
        <v>4.8267474686663503</v>
      </c>
    </row>
    <row r="482" spans="1:59">
      <c r="A482">
        <v>144000</v>
      </c>
      <c r="B482" s="7">
        <v>812</v>
      </c>
      <c r="C482">
        <v>2.4652032282687499</v>
      </c>
      <c r="D482">
        <f t="shared" si="43"/>
        <v>4.9304064565374999</v>
      </c>
      <c r="E482">
        <v>89.671705029656493</v>
      </c>
      <c r="F482">
        <f t="shared" si="42"/>
        <v>0.20932414291999635</v>
      </c>
      <c r="G482">
        <f t="shared" si="39"/>
        <v>807.0453452669085</v>
      </c>
      <c r="H482">
        <v>50.075226461721797</v>
      </c>
      <c r="AM482">
        <f t="shared" si="40"/>
        <v>160.26020155366288</v>
      </c>
      <c r="BG482">
        <f t="shared" si="41"/>
        <v>4.8396768981716045</v>
      </c>
    </row>
    <row r="483" spans="1:59">
      <c r="A483">
        <v>144300</v>
      </c>
      <c r="B483" s="7">
        <v>806</v>
      </c>
      <c r="C483">
        <v>-0.83036001988306396</v>
      </c>
      <c r="D483">
        <f t="shared" si="43"/>
        <v>-1.6607200397661279</v>
      </c>
      <c r="E483">
        <v>89.737415131408298</v>
      </c>
      <c r="F483">
        <f t="shared" si="42"/>
        <v>6.5710101751804473E-2</v>
      </c>
      <c r="G483">
        <f t="shared" si="39"/>
        <v>807.63673618267467</v>
      </c>
      <c r="H483">
        <v>50.020909579562698</v>
      </c>
      <c r="AM483">
        <f t="shared" si="40"/>
        <v>160.39425268343527</v>
      </c>
      <c r="BG483">
        <f t="shared" si="41"/>
        <v>4.843737402244793</v>
      </c>
    </row>
    <row r="484" spans="1:59">
      <c r="A484">
        <v>144600</v>
      </c>
      <c r="B484" s="7">
        <v>806</v>
      </c>
      <c r="C484">
        <v>-0.50949801889308399</v>
      </c>
      <c r="D484">
        <f t="shared" si="43"/>
        <v>-1.018996037786168</v>
      </c>
      <c r="E484">
        <v>89.666091873141994</v>
      </c>
      <c r="F484">
        <f t="shared" si="42"/>
        <v>7.1323258266303924E-2</v>
      </c>
      <c r="G484">
        <f t="shared" si="39"/>
        <v>806.99482685827797</v>
      </c>
      <c r="H484">
        <v>50.072087418248003</v>
      </c>
      <c r="AM484">
        <f t="shared" si="40"/>
        <v>160.24875166973095</v>
      </c>
      <c r="BG484">
        <f t="shared" si="41"/>
        <v>4.8393300764599925</v>
      </c>
    </row>
    <row r="485" spans="1:59">
      <c r="A485">
        <v>144900</v>
      </c>
      <c r="B485" s="7">
        <v>807</v>
      </c>
      <c r="C485">
        <v>0.124339972999816</v>
      </c>
      <c r="D485">
        <f t="shared" si="43"/>
        <v>0.248679945999632</v>
      </c>
      <c r="E485">
        <v>89.636348090708196</v>
      </c>
      <c r="F485">
        <f t="shared" si="42"/>
        <v>2.9743782433797605E-2</v>
      </c>
      <c r="G485">
        <f t="shared" si="39"/>
        <v>806.7271328163738</v>
      </c>
      <c r="H485">
        <v>50.085275526616002</v>
      </c>
      <c r="AM485">
        <f t="shared" si="40"/>
        <v>160.188082491476</v>
      </c>
      <c r="BG485">
        <f t="shared" si="41"/>
        <v>4.8374923909793521</v>
      </c>
    </row>
    <row r="486" spans="1:59">
      <c r="A486">
        <v>145200</v>
      </c>
      <c r="B486" s="7">
        <v>805</v>
      </c>
      <c r="C486">
        <v>-0.68015259491546198</v>
      </c>
      <c r="D486">
        <f t="shared" si="43"/>
        <v>-1.360305189830924</v>
      </c>
      <c r="E486">
        <v>89.592918068350698</v>
      </c>
      <c r="F486">
        <f t="shared" si="42"/>
        <v>4.3430022357497933E-2</v>
      </c>
      <c r="G486">
        <f t="shared" si="39"/>
        <v>806.33626261515633</v>
      </c>
      <c r="H486">
        <v>50.1091231923997</v>
      </c>
      <c r="AM486">
        <f t="shared" si="40"/>
        <v>160.09950642215898</v>
      </c>
      <c r="BG486">
        <f t="shared" si="41"/>
        <v>4.8348094255050942</v>
      </c>
    </row>
    <row r="487" spans="1:59">
      <c r="A487">
        <v>145500</v>
      </c>
      <c r="B487" s="7">
        <v>808</v>
      </c>
      <c r="C487">
        <v>0.84448215981156605</v>
      </c>
      <c r="D487">
        <f t="shared" si="43"/>
        <v>1.6889643196231321</v>
      </c>
      <c r="E487">
        <v>89.587422711521299</v>
      </c>
      <c r="F487">
        <f t="shared" si="42"/>
        <v>5.4953568293996113E-3</v>
      </c>
      <c r="G487">
        <f t="shared" si="39"/>
        <v>806.28680440369169</v>
      </c>
      <c r="H487">
        <v>50.098463267706201</v>
      </c>
      <c r="AM487">
        <f t="shared" si="40"/>
        <v>160.08829936002215</v>
      </c>
      <c r="BG487">
        <f t="shared" si="41"/>
        <v>4.8344699663521729</v>
      </c>
    </row>
    <row r="488" spans="1:59">
      <c r="A488">
        <v>145800</v>
      </c>
      <c r="B488" s="7">
        <v>809</v>
      </c>
      <c r="C488">
        <v>0.988565260220161</v>
      </c>
      <c r="D488">
        <f t="shared" si="43"/>
        <v>1.977130520440322</v>
      </c>
      <c r="E488">
        <v>89.666518186307201</v>
      </c>
      <c r="F488">
        <f t="shared" si="42"/>
        <v>7.9095474785901843E-2</v>
      </c>
      <c r="G488">
        <f t="shared" si="39"/>
        <v>806.99866367676486</v>
      </c>
      <c r="H488">
        <v>50.026808683582502</v>
      </c>
      <c r="AM488">
        <f t="shared" si="40"/>
        <v>160.24962126956291</v>
      </c>
      <c r="BG488">
        <f t="shared" si="41"/>
        <v>4.8393564169790597</v>
      </c>
    </row>
    <row r="489" spans="1:59">
      <c r="A489">
        <v>146100</v>
      </c>
      <c r="B489" s="7">
        <v>819</v>
      </c>
      <c r="C489">
        <v>4.6678300067884901</v>
      </c>
      <c r="D489">
        <f t="shared" si="43"/>
        <v>9.3356600135769803</v>
      </c>
      <c r="E489">
        <v>89.959954117284397</v>
      </c>
      <c r="F489">
        <f t="shared" si="42"/>
        <v>0.29343593097719634</v>
      </c>
      <c r="G489">
        <f t="shared" si="39"/>
        <v>809.63958705555956</v>
      </c>
      <c r="H489">
        <v>49.796541268641803</v>
      </c>
      <c r="AM489">
        <f t="shared" si="40"/>
        <v>160.84842835212174</v>
      </c>
      <c r="BG489">
        <f t="shared" si="41"/>
        <v>4.8574952538293221</v>
      </c>
    </row>
    <row r="490" spans="1:59">
      <c r="A490">
        <v>146400</v>
      </c>
      <c r="B490" s="7">
        <v>820</v>
      </c>
      <c r="C490">
        <v>3.2216515900648801</v>
      </c>
      <c r="D490">
        <f t="shared" si="43"/>
        <v>6.4433031801297602</v>
      </c>
      <c r="E490">
        <v>90.392444501345295</v>
      </c>
      <c r="F490">
        <f t="shared" si="42"/>
        <v>0.43249038406089824</v>
      </c>
      <c r="G490">
        <f t="shared" si="39"/>
        <v>813.53200051210763</v>
      </c>
      <c r="H490">
        <v>49.493747383681502</v>
      </c>
      <c r="AM490">
        <f t="shared" si="40"/>
        <v>161.7319184037334</v>
      </c>
      <c r="BG490">
        <f t="shared" si="41"/>
        <v>4.884260278031535</v>
      </c>
    </row>
    <row r="491" spans="1:59">
      <c r="A491">
        <v>146700</v>
      </c>
      <c r="B491" s="7">
        <v>821</v>
      </c>
      <c r="C491">
        <v>2.1461262031104802</v>
      </c>
      <c r="D491">
        <f t="shared" si="43"/>
        <v>4.2922524062209604</v>
      </c>
      <c r="E491">
        <v>90.742534731553405</v>
      </c>
      <c r="F491">
        <f t="shared" si="42"/>
        <v>0.35009023020811014</v>
      </c>
      <c r="G491">
        <f t="shared" si="39"/>
        <v>816.68281258398065</v>
      </c>
      <c r="H491">
        <v>49.288044542399</v>
      </c>
      <c r="AM491">
        <f t="shared" si="40"/>
        <v>162.44788290065833</v>
      </c>
      <c r="BG491">
        <f t="shared" si="41"/>
        <v>4.9059525090743614</v>
      </c>
    </row>
    <row r="492" spans="1:59">
      <c r="A492">
        <v>147000</v>
      </c>
      <c r="B492" s="7">
        <v>819</v>
      </c>
      <c r="C492">
        <v>0.144602818403437</v>
      </c>
      <c r="D492">
        <f t="shared" si="43"/>
        <v>0.289205636806874</v>
      </c>
      <c r="E492">
        <v>90.965091538401694</v>
      </c>
      <c r="F492">
        <f t="shared" si="42"/>
        <v>0.2225568068482886</v>
      </c>
      <c r="G492">
        <f t="shared" si="39"/>
        <v>818.68582384561523</v>
      </c>
      <c r="H492">
        <v>49.204568394911803</v>
      </c>
      <c r="AM492">
        <f t="shared" si="40"/>
        <v>162.9034033416107</v>
      </c>
      <c r="BG492">
        <f t="shared" si="41"/>
        <v>4.9197549135275249</v>
      </c>
    </row>
    <row r="493" spans="1:59">
      <c r="A493">
        <v>147300</v>
      </c>
      <c r="B493" s="7">
        <v>817</v>
      </c>
      <c r="C493">
        <v>-1.1627551680392101</v>
      </c>
      <c r="D493">
        <f t="shared" si="43"/>
        <v>-2.3255103360784202</v>
      </c>
      <c r="E493">
        <v>91.033387954350104</v>
      </c>
      <c r="F493">
        <f t="shared" si="42"/>
        <v>6.8296415948410072E-2</v>
      </c>
      <c r="G493">
        <f t="shared" si="39"/>
        <v>819.30049158915097</v>
      </c>
      <c r="H493">
        <v>49.247771098066103</v>
      </c>
      <c r="AM493">
        <f t="shared" si="40"/>
        <v>163.04324782824642</v>
      </c>
      <c r="BG493">
        <f t="shared" si="41"/>
        <v>4.9239924119385883</v>
      </c>
    </row>
    <row r="494" spans="1:59">
      <c r="A494">
        <v>147600</v>
      </c>
      <c r="B494" s="7">
        <v>813</v>
      </c>
      <c r="C494">
        <v>-2.7707459918849602</v>
      </c>
      <c r="D494">
        <f t="shared" si="43"/>
        <v>-5.5414919837699204</v>
      </c>
      <c r="E494">
        <v>90.9462899807599</v>
      </c>
      <c r="F494">
        <f t="shared" si="42"/>
        <v>8.7097973590203992E-2</v>
      </c>
      <c r="G494">
        <f t="shared" si="39"/>
        <v>818.51660982683916</v>
      </c>
      <c r="H494">
        <v>49.405046006879999</v>
      </c>
      <c r="AM494">
        <f t="shared" si="40"/>
        <v>162.86490985605906</v>
      </c>
      <c r="BG494">
        <f t="shared" si="41"/>
        <v>4.9185885169083221</v>
      </c>
    </row>
    <row r="495" spans="1:59">
      <c r="A495">
        <v>147900</v>
      </c>
      <c r="B495" s="7">
        <v>813</v>
      </c>
      <c r="C495">
        <v>-2.0795087181126899</v>
      </c>
      <c r="D495">
        <f t="shared" si="43"/>
        <v>-4.1590174362253798</v>
      </c>
      <c r="E495">
        <v>90.792675940668701</v>
      </c>
      <c r="F495">
        <f t="shared" si="42"/>
        <v>0.15361404009119894</v>
      </c>
      <c r="G495">
        <f t="shared" si="39"/>
        <v>817.1340834660183</v>
      </c>
      <c r="H495">
        <v>49.591547075022298</v>
      </c>
      <c r="AM495">
        <f t="shared" si="40"/>
        <v>162.55048465531621</v>
      </c>
      <c r="BG495">
        <f t="shared" si="41"/>
        <v>4.9090612991213325</v>
      </c>
    </row>
    <row r="496" spans="1:59">
      <c r="A496">
        <v>148200</v>
      </c>
      <c r="B496" s="7">
        <v>811</v>
      </c>
      <c r="C496">
        <v>-2.3464645422591701</v>
      </c>
      <c r="D496">
        <f t="shared" si="43"/>
        <v>-4.6929290845183402</v>
      </c>
      <c r="E496">
        <v>90.6297982998056</v>
      </c>
      <c r="F496">
        <f t="shared" si="42"/>
        <v>0.16287764086310119</v>
      </c>
      <c r="G496">
        <f t="shared" si="39"/>
        <v>815.66818469825034</v>
      </c>
      <c r="H496">
        <v>49.764213848593499</v>
      </c>
      <c r="AM496">
        <f t="shared" si="40"/>
        <v>162.21724899031724</v>
      </c>
      <c r="BG496">
        <f t="shared" si="41"/>
        <v>4.8989645547699121</v>
      </c>
    </row>
    <row r="497" spans="1:59">
      <c r="A497">
        <v>148500</v>
      </c>
      <c r="B497" s="7">
        <v>815</v>
      </c>
      <c r="C497">
        <v>5.8708553063168602E-3</v>
      </c>
      <c r="D497">
        <f t="shared" si="43"/>
        <v>1.174171061263372E-2</v>
      </c>
      <c r="E497">
        <v>90.551481574784304</v>
      </c>
      <c r="F497">
        <f t="shared" si="42"/>
        <v>7.8316725021295497E-2</v>
      </c>
      <c r="G497">
        <f t="shared" si="39"/>
        <v>814.96333417305868</v>
      </c>
      <c r="H497">
        <v>49.848602780593602</v>
      </c>
      <c r="AM497">
        <f t="shared" si="40"/>
        <v>162.05707397735253</v>
      </c>
      <c r="BG497">
        <f t="shared" si="41"/>
        <v>4.8941115550637102</v>
      </c>
    </row>
    <row r="498" spans="1:59">
      <c r="A498">
        <v>148800</v>
      </c>
      <c r="B498" s="7">
        <v>817</v>
      </c>
      <c r="C498">
        <v>0.72644279177634796</v>
      </c>
      <c r="D498">
        <f t="shared" si="43"/>
        <v>1.4528855835526959</v>
      </c>
      <c r="E498">
        <v>90.613580792079503</v>
      </c>
      <c r="F498">
        <f t="shared" si="42"/>
        <v>6.2099217295198628E-2</v>
      </c>
      <c r="G498">
        <f t="shared" si="39"/>
        <v>815.52222712871549</v>
      </c>
      <c r="H498">
        <v>49.818124850663501</v>
      </c>
      <c r="AM498">
        <f t="shared" si="40"/>
        <v>162.18407765724407</v>
      </c>
      <c r="BG498">
        <f t="shared" si="41"/>
        <v>4.8979595175918273</v>
      </c>
    </row>
    <row r="499" spans="1:59">
      <c r="A499">
        <v>149100</v>
      </c>
      <c r="B499" s="7">
        <v>884</v>
      </c>
      <c r="C499">
        <v>27.420933460691</v>
      </c>
      <c r="D499">
        <f t="shared" si="43"/>
        <v>54.841866921382</v>
      </c>
      <c r="E499">
        <v>92.125501338602703</v>
      </c>
      <c r="F499">
        <f t="shared" si="42"/>
        <v>1.5119205465232</v>
      </c>
      <c r="G499">
        <f t="shared" si="39"/>
        <v>829.12951204742433</v>
      </c>
      <c r="H499">
        <v>48.645465322693703</v>
      </c>
      <c r="AM499">
        <f t="shared" si="40"/>
        <v>165.2831773032066</v>
      </c>
      <c r="BG499">
        <f t="shared" si="41"/>
        <v>4.991876423051651</v>
      </c>
    </row>
    <row r="500" spans="1:59">
      <c r="A500">
        <v>149400</v>
      </c>
      <c r="B500" s="7">
        <v>897</v>
      </c>
      <c r="C500">
        <v>21.919447182247701</v>
      </c>
      <c r="D500">
        <f t="shared" si="43"/>
        <v>43.838894364495403</v>
      </c>
      <c r="E500">
        <v>94.792521178589595</v>
      </c>
      <c r="F500">
        <f t="shared" si="42"/>
        <v>2.6670198399868923</v>
      </c>
      <c r="G500">
        <f t="shared" si="39"/>
        <v>853.13269060730636</v>
      </c>
      <c r="H500">
        <v>46.733428415103802</v>
      </c>
      <c r="AM500">
        <f t="shared" si="40"/>
        <v>170.78256692853597</v>
      </c>
      <c r="BG500">
        <f t="shared" si="41"/>
        <v>5.1586277802677429</v>
      </c>
    </row>
    <row r="501" spans="1:59">
      <c r="A501">
        <v>149700</v>
      </c>
      <c r="B501" s="7">
        <v>884</v>
      </c>
      <c r="C501">
        <v>6.9675630961720003</v>
      </c>
      <c r="D501">
        <f t="shared" si="43"/>
        <v>13.935126192344001</v>
      </c>
      <c r="E501">
        <v>96.670686009342603</v>
      </c>
      <c r="F501">
        <f t="shared" si="42"/>
        <v>1.8781648307530077</v>
      </c>
      <c r="G501">
        <f t="shared" si="39"/>
        <v>870.03617408408343</v>
      </c>
      <c r="H501">
        <v>45.647333716677799</v>
      </c>
      <c r="AM501">
        <f t="shared" si="40"/>
        <v>174.68030422145694</v>
      </c>
      <c r="BG501">
        <f t="shared" si="41"/>
        <v>5.2768862535696934</v>
      </c>
    </row>
    <row r="502" spans="1:59">
      <c r="A502">
        <v>150000</v>
      </c>
      <c r="B502" s="7">
        <v>886</v>
      </c>
      <c r="C502">
        <v>2.9614706622839901</v>
      </c>
      <c r="D502">
        <f t="shared" si="43"/>
        <v>5.9229413245679803</v>
      </c>
      <c r="E502">
        <v>97.782984067701506</v>
      </c>
      <c r="F502">
        <f t="shared" si="42"/>
        <v>1.1122980583589026</v>
      </c>
      <c r="G502">
        <f t="shared" si="39"/>
        <v>880.04685660931352</v>
      </c>
      <c r="H502">
        <v>45.271662909350603</v>
      </c>
      <c r="AM502">
        <f t="shared" si="40"/>
        <v>176.99837327217037</v>
      </c>
      <c r="BG502">
        <f t="shared" si="41"/>
        <v>5.3472450459195819</v>
      </c>
    </row>
    <row r="503" spans="1:59">
      <c r="A503">
        <v>150300</v>
      </c>
      <c r="B503" s="7">
        <v>880</v>
      </c>
      <c r="C503">
        <v>-3.0796966115466602</v>
      </c>
      <c r="D503">
        <f t="shared" si="43"/>
        <v>-6.1593932230933204</v>
      </c>
      <c r="E503">
        <v>98.458778169269095</v>
      </c>
      <c r="F503">
        <f t="shared" si="42"/>
        <v>0.67579410156758968</v>
      </c>
      <c r="G503">
        <f t="shared" si="39"/>
        <v>886.12900352342183</v>
      </c>
      <c r="H503">
        <v>45.292080536752799</v>
      </c>
      <c r="AM503">
        <f t="shared" si="40"/>
        <v>178.41028630932649</v>
      </c>
      <c r="BG503">
        <f t="shared" si="41"/>
        <v>5.3901099899530784</v>
      </c>
    </row>
    <row r="504" spans="1:59">
      <c r="A504">
        <v>150600</v>
      </c>
      <c r="B504" s="7">
        <v>950</v>
      </c>
      <c r="C504">
        <v>24.094148346122601</v>
      </c>
      <c r="D504">
        <f t="shared" si="43"/>
        <v>48.188296692245203</v>
      </c>
      <c r="E504">
        <v>100.197382483086</v>
      </c>
      <c r="F504">
        <f t="shared" si="42"/>
        <v>1.7386043138169072</v>
      </c>
      <c r="G504">
        <f t="shared" si="39"/>
        <v>901.77644234777404</v>
      </c>
      <c r="H504">
        <v>44.4002140789432</v>
      </c>
      <c r="AM504">
        <f t="shared" si="40"/>
        <v>182.05496768168268</v>
      </c>
      <c r="BG504">
        <f t="shared" si="41"/>
        <v>5.5007956019060984</v>
      </c>
    </row>
    <row r="505" spans="1:59">
      <c r="A505">
        <v>150900</v>
      </c>
      <c r="B505" s="7">
        <v>1034</v>
      </c>
      <c r="C505">
        <v>47.247895217693497</v>
      </c>
      <c r="D505">
        <f t="shared" si="43"/>
        <v>94.495790435386994</v>
      </c>
      <c r="E505">
        <v>104.384905783715</v>
      </c>
      <c r="F505">
        <f t="shared" si="42"/>
        <v>4.187523300628996</v>
      </c>
      <c r="G505">
        <f t="shared" si="39"/>
        <v>939.46415205343499</v>
      </c>
      <c r="H505">
        <v>41.541843590637697</v>
      </c>
      <c r="AM505">
        <f t="shared" si="40"/>
        <v>190.90595482472605</v>
      </c>
      <c r="BG505">
        <f t="shared" si="41"/>
        <v>5.7697980445311723</v>
      </c>
    </row>
    <row r="506" spans="1:59">
      <c r="A506">
        <v>151200</v>
      </c>
      <c r="B506" s="7">
        <v>1038</v>
      </c>
      <c r="C506">
        <v>28.7167632110535</v>
      </c>
      <c r="D506">
        <f t="shared" si="43"/>
        <v>57.433526422107001</v>
      </c>
      <c r="E506">
        <v>108.947317667034</v>
      </c>
      <c r="F506">
        <f t="shared" si="42"/>
        <v>4.562411883319001</v>
      </c>
      <c r="G506">
        <f t="shared" si="39"/>
        <v>980.52585900330598</v>
      </c>
      <c r="H506">
        <v>38.606729054080503</v>
      </c>
      <c r="AM506">
        <f t="shared" si="40"/>
        <v>200.6660753790544</v>
      </c>
      <c r="BG506">
        <f t="shared" si="41"/>
        <v>6.066760075653157</v>
      </c>
    </row>
    <row r="507" spans="1:59">
      <c r="A507">
        <v>151500</v>
      </c>
      <c r="B507" s="7">
        <v>1039</v>
      </c>
      <c r="C507">
        <v>14.215827970252199</v>
      </c>
      <c r="D507">
        <f t="shared" si="43"/>
        <v>28.431655940504399</v>
      </c>
      <c r="E507">
        <v>112.280499378279</v>
      </c>
      <c r="F507">
        <f t="shared" si="42"/>
        <v>3.333181711245004</v>
      </c>
      <c r="G507">
        <f t="shared" si="39"/>
        <v>1010.5244944045111</v>
      </c>
      <c r="H507">
        <v>36.961717943234497</v>
      </c>
      <c r="AM507">
        <f t="shared" si="40"/>
        <v>207.8735352757472</v>
      </c>
      <c r="BG507">
        <f t="shared" si="41"/>
        <v>6.2862689091207793</v>
      </c>
    </row>
    <row r="508" spans="1:59">
      <c r="A508">
        <v>151800</v>
      </c>
      <c r="B508" s="7">
        <v>1047</v>
      </c>
      <c r="C508">
        <v>6.8530591032066699</v>
      </c>
      <c r="D508">
        <f t="shared" si="43"/>
        <v>13.70611820641334</v>
      </c>
      <c r="E508">
        <v>114.80520844501901</v>
      </c>
      <c r="F508">
        <f t="shared" si="42"/>
        <v>2.5247090667400016</v>
      </c>
      <c r="G508">
        <f t="shared" si="39"/>
        <v>1033.2468760051711</v>
      </c>
      <c r="H508">
        <v>36.156739581535597</v>
      </c>
      <c r="AM508">
        <f t="shared" si="40"/>
        <v>213.37605691343819</v>
      </c>
      <c r="BG508">
        <f t="shared" si="41"/>
        <v>6.4539716079639398</v>
      </c>
    </row>
    <row r="509" spans="1:59">
      <c r="A509">
        <v>152100</v>
      </c>
      <c r="B509" s="7">
        <v>1047</v>
      </c>
      <c r="C509">
        <v>-1.73055700302763</v>
      </c>
      <c r="D509">
        <f t="shared" si="43"/>
        <v>-3.4611140060552601</v>
      </c>
      <c r="E509">
        <v>116.712478542201</v>
      </c>
      <c r="F509">
        <f t="shared" si="42"/>
        <v>1.9072700971819927</v>
      </c>
      <c r="G509">
        <f t="shared" si="39"/>
        <v>1050.412306879809</v>
      </c>
      <c r="H509">
        <v>35.97718551314</v>
      </c>
      <c r="AM509">
        <f t="shared" si="40"/>
        <v>217.55761089016443</v>
      </c>
      <c r="BG509">
        <f t="shared" si="41"/>
        <v>6.5814821460391357</v>
      </c>
    </row>
    <row r="510" spans="1:59">
      <c r="A510">
        <v>152400</v>
      </c>
      <c r="B510" s="7">
        <v>1050</v>
      </c>
      <c r="C510">
        <v>-6.37997112068006</v>
      </c>
      <c r="D510">
        <f t="shared" si="43"/>
        <v>-12.75994224136012</v>
      </c>
      <c r="E510">
        <v>118.078812818873</v>
      </c>
      <c r="F510">
        <f t="shared" si="42"/>
        <v>1.3663342766720064</v>
      </c>
      <c r="G510">
        <f t="shared" si="39"/>
        <v>1062.709315369857</v>
      </c>
      <c r="H510">
        <v>36.3042221064564</v>
      </c>
      <c r="AM510">
        <f t="shared" si="40"/>
        <v>220.56628229545808</v>
      </c>
      <c r="BG510">
        <f t="shared" si="41"/>
        <v>6.6732628230591029</v>
      </c>
    </row>
    <row r="511" spans="1:59">
      <c r="A511">
        <v>152700</v>
      </c>
      <c r="B511" s="7">
        <v>1049</v>
      </c>
      <c r="C511">
        <v>-11.1066353658238</v>
      </c>
      <c r="D511">
        <f t="shared" si="43"/>
        <v>-22.213270731647601</v>
      </c>
      <c r="E511">
        <v>119.01796520672499</v>
      </c>
      <c r="F511">
        <f t="shared" si="42"/>
        <v>0.93915238785199051</v>
      </c>
      <c r="G511">
        <f t="shared" si="39"/>
        <v>1071.1616868605249</v>
      </c>
      <c r="H511">
        <v>36.9956057831671</v>
      </c>
      <c r="AM511">
        <f t="shared" si="40"/>
        <v>222.6406302348224</v>
      </c>
      <c r="BG511">
        <f t="shared" si="41"/>
        <v>6.7365587254164945</v>
      </c>
    </row>
    <row r="512" spans="1:59">
      <c r="A512">
        <v>153000</v>
      </c>
      <c r="B512" s="7">
        <v>1035</v>
      </c>
      <c r="C512">
        <v>-19.6026641492404</v>
      </c>
      <c r="D512">
        <f t="shared" si="43"/>
        <v>-39.205328298480801</v>
      </c>
      <c r="E512">
        <v>119.350449335587</v>
      </c>
      <c r="F512">
        <f t="shared" si="42"/>
        <v>0.3324841288620064</v>
      </c>
      <c r="G512">
        <f t="shared" si="39"/>
        <v>1074.154044020283</v>
      </c>
      <c r="H512">
        <v>38.207380135465201</v>
      </c>
      <c r="AM512">
        <f t="shared" si="40"/>
        <v>223.37623928777575</v>
      </c>
      <c r="BG512">
        <f t="shared" si="41"/>
        <v>6.7590081669816211</v>
      </c>
    </row>
    <row r="513" spans="1:59">
      <c r="A513">
        <v>153300</v>
      </c>
      <c r="B513" s="7">
        <v>1034</v>
      </c>
      <c r="C513">
        <v>-19.517530631802899</v>
      </c>
      <c r="D513">
        <f t="shared" si="43"/>
        <v>-39.035061263605797</v>
      </c>
      <c r="E513">
        <v>119.220361919732</v>
      </c>
      <c r="F513">
        <f t="shared" si="42"/>
        <v>0.13008741585500161</v>
      </c>
      <c r="G513">
        <f t="shared" si="39"/>
        <v>1072.9832572775881</v>
      </c>
      <c r="H513">
        <v>39.7259035754224</v>
      </c>
      <c r="AM513">
        <f t="shared" si="40"/>
        <v>223.08834860803827</v>
      </c>
      <c r="BG513">
        <f t="shared" si="41"/>
        <v>6.7502220632804342</v>
      </c>
    </row>
    <row r="514" spans="1:59">
      <c r="A514">
        <v>153600</v>
      </c>
      <c r="B514" s="7">
        <v>1032</v>
      </c>
      <c r="C514">
        <v>-19.1966800480103</v>
      </c>
      <c r="D514">
        <f t="shared" si="43"/>
        <v>-38.393360096020601</v>
      </c>
      <c r="E514">
        <v>118.926888013791</v>
      </c>
      <c r="F514">
        <f t="shared" si="42"/>
        <v>0.2934739059409992</v>
      </c>
      <c r="G514">
        <f t="shared" si="39"/>
        <v>1070.3419921241191</v>
      </c>
      <c r="H514">
        <v>41.227255026443899</v>
      </c>
      <c r="AM514">
        <f t="shared" si="40"/>
        <v>222.43923807212417</v>
      </c>
      <c r="BG514">
        <f t="shared" si="41"/>
        <v>6.7304129089215685</v>
      </c>
    </row>
    <row r="515" spans="1:59">
      <c r="A515">
        <v>153900</v>
      </c>
      <c r="B515" s="7">
        <v>1033</v>
      </c>
      <c r="C515">
        <v>-17.0164856403008</v>
      </c>
      <c r="D515">
        <f t="shared" si="43"/>
        <v>-34.0329712806016</v>
      </c>
      <c r="E515">
        <v>118.553547113628</v>
      </c>
      <c r="F515">
        <f t="shared" si="42"/>
        <v>0.37334090016300081</v>
      </c>
      <c r="G515">
        <f t="shared" ref="G515:G578" si="44">$J$3*E515</f>
        <v>1066.981924022652</v>
      </c>
      <c r="H515">
        <v>42.627170207615102</v>
      </c>
      <c r="AM515">
        <f t="shared" ref="AM515:AM578" si="45">$AF$26*E515^2+$AG$26*E515+$AH$26</f>
        <v>221.61420441814795</v>
      </c>
      <c r="BG515">
        <f t="shared" ref="BG515:BG578" si="46">$BC$5*E515^2+$BD$5*E515+$BE$5</f>
        <v>6.7052370013783129</v>
      </c>
    </row>
    <row r="516" spans="1:59">
      <c r="A516">
        <v>154200</v>
      </c>
      <c r="B516" s="7">
        <v>1033</v>
      </c>
      <c r="C516">
        <v>-15.2697995484119</v>
      </c>
      <c r="D516">
        <f t="shared" si="43"/>
        <v>-30.5395990968238</v>
      </c>
      <c r="E516">
        <v>118.165455235485</v>
      </c>
      <c r="F516">
        <f t="shared" ref="F516:F579" si="47">ABS(E516-E515)</f>
        <v>0.38809187814300117</v>
      </c>
      <c r="G516">
        <f t="shared" si="44"/>
        <v>1063.4890971193649</v>
      </c>
      <c r="H516">
        <v>43.875535236591602</v>
      </c>
      <c r="AM516">
        <f t="shared" si="45"/>
        <v>220.75743726894535</v>
      </c>
      <c r="BG516">
        <f t="shared" si="46"/>
        <v>6.679095074443703</v>
      </c>
    </row>
    <row r="517" spans="1:59">
      <c r="A517">
        <v>154500</v>
      </c>
      <c r="B517" s="7">
        <v>1024</v>
      </c>
      <c r="C517">
        <v>-17.279194378591502</v>
      </c>
      <c r="D517">
        <f t="shared" si="43"/>
        <v>-34.558388757183003</v>
      </c>
      <c r="E517">
        <v>117.6121173219</v>
      </c>
      <c r="F517">
        <f t="shared" si="47"/>
        <v>0.55333791358499695</v>
      </c>
      <c r="G517">
        <f t="shared" si="44"/>
        <v>1058.5090558971001</v>
      </c>
      <c r="H517">
        <v>45.141600712536402</v>
      </c>
      <c r="AM517">
        <f t="shared" si="45"/>
        <v>219.53738980989166</v>
      </c>
      <c r="BG517">
        <f t="shared" si="46"/>
        <v>6.6418727424608326</v>
      </c>
    </row>
    <row r="518" spans="1:59">
      <c r="A518">
        <v>154800</v>
      </c>
      <c r="B518" s="7">
        <v>1023</v>
      </c>
      <c r="C518">
        <v>-14.701186952342701</v>
      </c>
      <c r="D518">
        <f t="shared" si="43"/>
        <v>-29.402373904685401</v>
      </c>
      <c r="E518">
        <v>116.92816269353099</v>
      </c>
      <c r="F518">
        <f t="shared" si="47"/>
        <v>0.68395462836900833</v>
      </c>
      <c r="G518">
        <f t="shared" si="44"/>
        <v>1052.353464241779</v>
      </c>
      <c r="H518">
        <v>46.375404119843701</v>
      </c>
      <c r="AM518">
        <f t="shared" si="45"/>
        <v>218.03182212808727</v>
      </c>
      <c r="BG518">
        <f t="shared" si="46"/>
        <v>6.5959461795355079</v>
      </c>
    </row>
    <row r="519" spans="1:59">
      <c r="A519">
        <v>155100</v>
      </c>
      <c r="B519" s="7">
        <v>1022</v>
      </c>
      <c r="C519">
        <v>-12.3160632839482</v>
      </c>
      <c r="D519">
        <f t="shared" si="43"/>
        <v>-24.6321265678964</v>
      </c>
      <c r="E519">
        <v>116.287110403957</v>
      </c>
      <c r="F519">
        <f t="shared" si="47"/>
        <v>0.64105228957399163</v>
      </c>
      <c r="G519">
        <f t="shared" si="44"/>
        <v>1046.5839936356131</v>
      </c>
      <c r="H519">
        <v>47.417357081386903</v>
      </c>
      <c r="AM519">
        <f t="shared" si="45"/>
        <v>216.6231780567249</v>
      </c>
      <c r="BG519">
        <f t="shared" si="46"/>
        <v>6.5529829401410069</v>
      </c>
    </row>
    <row r="520" spans="1:59">
      <c r="A520">
        <v>155400</v>
      </c>
      <c r="B520" s="7">
        <v>1020</v>
      </c>
      <c r="C520">
        <v>-10.580348578160701</v>
      </c>
      <c r="D520">
        <f t="shared" ref="D520:D583" si="48">$K$3*C520</f>
        <v>-21.160697156321401</v>
      </c>
      <c r="E520">
        <v>115.679259997896</v>
      </c>
      <c r="F520">
        <f t="shared" si="47"/>
        <v>0.60785040606100438</v>
      </c>
      <c r="G520">
        <f t="shared" si="44"/>
        <v>1041.113339981064</v>
      </c>
      <c r="H520">
        <v>48.301094018437198</v>
      </c>
      <c r="AM520">
        <f t="shared" si="45"/>
        <v>215.28971169244886</v>
      </c>
      <c r="BG520">
        <f t="shared" si="46"/>
        <v>6.5123186148349852</v>
      </c>
    </row>
    <row r="521" spans="1:59">
      <c r="A521">
        <v>155700</v>
      </c>
      <c r="B521" s="7">
        <v>1039</v>
      </c>
      <c r="C521">
        <v>-0.11057457391773599</v>
      </c>
      <c r="D521">
        <f t="shared" si="48"/>
        <v>-0.22114914783547199</v>
      </c>
      <c r="E521">
        <v>115.46366050914899</v>
      </c>
      <c r="F521">
        <f t="shared" si="47"/>
        <v>0.21559948874700297</v>
      </c>
      <c r="G521">
        <f t="shared" si="44"/>
        <v>1039.172944582341</v>
      </c>
      <c r="H521">
        <v>48.6925393674709</v>
      </c>
      <c r="AM521">
        <f t="shared" si="45"/>
        <v>214.81726145071011</v>
      </c>
      <c r="BG521">
        <f t="shared" si="46"/>
        <v>6.4979125587414064</v>
      </c>
    </row>
    <row r="522" spans="1:59">
      <c r="A522">
        <v>156000</v>
      </c>
      <c r="B522" s="7">
        <v>1041</v>
      </c>
      <c r="C522">
        <v>0.15412964411277999</v>
      </c>
      <c r="D522">
        <f t="shared" si="48"/>
        <v>0.30825928822555998</v>
      </c>
      <c r="E522">
        <v>115.627134335105</v>
      </c>
      <c r="F522">
        <f t="shared" si="47"/>
        <v>0.16347382595600379</v>
      </c>
      <c r="G522">
        <f t="shared" si="44"/>
        <v>1040.6442090159451</v>
      </c>
      <c r="H522">
        <v>48.6902141862954</v>
      </c>
      <c r="AM522">
        <f t="shared" si="45"/>
        <v>215.17546209531767</v>
      </c>
      <c r="BG522">
        <f t="shared" si="46"/>
        <v>6.5088348234231512</v>
      </c>
    </row>
    <row r="523" spans="1:59">
      <c r="A523">
        <v>156300</v>
      </c>
      <c r="B523" s="7">
        <v>1041</v>
      </c>
      <c r="C523">
        <v>-0.50603541996402102</v>
      </c>
      <c r="D523">
        <f t="shared" si="48"/>
        <v>-1.012070839928042</v>
      </c>
      <c r="E523">
        <v>115.773830065189</v>
      </c>
      <c r="F523">
        <f t="shared" si="47"/>
        <v>0.14669573008400505</v>
      </c>
      <c r="G523">
        <f t="shared" si="44"/>
        <v>1041.9644705867011</v>
      </c>
      <c r="H523">
        <v>48.705352298995997</v>
      </c>
      <c r="AM523">
        <f t="shared" si="45"/>
        <v>215.49703197041882</v>
      </c>
      <c r="BG523">
        <f t="shared" si="46"/>
        <v>6.5186405031722279</v>
      </c>
    </row>
    <row r="524" spans="1:59">
      <c r="A524">
        <v>156600</v>
      </c>
      <c r="B524" s="7">
        <v>1050</v>
      </c>
      <c r="C524">
        <v>2.8365656815527198</v>
      </c>
      <c r="D524">
        <f t="shared" si="48"/>
        <v>5.6731313631054396</v>
      </c>
      <c r="E524">
        <v>116.030942551368</v>
      </c>
      <c r="F524">
        <f t="shared" si="47"/>
        <v>0.25711248617899685</v>
      </c>
      <c r="G524">
        <f t="shared" si="44"/>
        <v>1044.278482962312</v>
      </c>
      <c r="H524">
        <v>48.607413131478502</v>
      </c>
      <c r="AM524">
        <f t="shared" si="45"/>
        <v>216.06094866710842</v>
      </c>
      <c r="BG524">
        <f t="shared" si="46"/>
        <v>6.5358369266075309</v>
      </c>
    </row>
    <row r="525" spans="1:59">
      <c r="A525">
        <v>156900</v>
      </c>
      <c r="B525" s="7">
        <v>1039</v>
      </c>
      <c r="C525">
        <v>-3.3194593347213699</v>
      </c>
      <c r="D525">
        <f t="shared" si="48"/>
        <v>-6.6389186694427398</v>
      </c>
      <c r="E525">
        <v>116.176823810508</v>
      </c>
      <c r="F525">
        <f t="shared" si="47"/>
        <v>0.14588125913999761</v>
      </c>
      <c r="G525">
        <f t="shared" si="44"/>
        <v>1045.5914142945719</v>
      </c>
      <c r="H525">
        <v>48.639710367435903</v>
      </c>
      <c r="AM525">
        <f t="shared" si="45"/>
        <v>216.38107735399936</v>
      </c>
      <c r="BG525">
        <f t="shared" si="46"/>
        <v>6.545599594896812</v>
      </c>
    </row>
    <row r="526" spans="1:59">
      <c r="A526">
        <v>157200</v>
      </c>
      <c r="B526" s="7">
        <v>1053</v>
      </c>
      <c r="C526">
        <v>2.9671922799938102</v>
      </c>
      <c r="D526">
        <f t="shared" si="48"/>
        <v>5.9343845599876204</v>
      </c>
      <c r="E526">
        <v>116.335178423231</v>
      </c>
      <c r="F526">
        <f t="shared" si="47"/>
        <v>0.15835461272300222</v>
      </c>
      <c r="G526">
        <f t="shared" si="44"/>
        <v>1047.016605809079</v>
      </c>
      <c r="H526">
        <v>48.639500851036999</v>
      </c>
      <c r="AM526">
        <f t="shared" si="45"/>
        <v>216.72871904697078</v>
      </c>
      <c r="BG526">
        <f t="shared" si="46"/>
        <v>6.5562016841476147</v>
      </c>
    </row>
    <row r="527" spans="1:59">
      <c r="A527">
        <v>157500</v>
      </c>
      <c r="B527" s="7">
        <v>1061</v>
      </c>
      <c r="C527">
        <v>4.8032531425084404</v>
      </c>
      <c r="D527">
        <f t="shared" si="48"/>
        <v>9.6065062850168808</v>
      </c>
      <c r="E527">
        <v>116.816021557046</v>
      </c>
      <c r="F527">
        <f t="shared" si="47"/>
        <v>0.4808431338150001</v>
      </c>
      <c r="G527">
        <f t="shared" si="44"/>
        <v>1051.3441940134139</v>
      </c>
      <c r="H527">
        <v>48.3334556043718</v>
      </c>
      <c r="AM527">
        <f t="shared" si="45"/>
        <v>217.78523047589866</v>
      </c>
      <c r="BG527">
        <f t="shared" si="46"/>
        <v>6.5884247349975968</v>
      </c>
    </row>
    <row r="528" spans="1:59">
      <c r="A528">
        <v>157800</v>
      </c>
      <c r="B528" s="7">
        <v>1042</v>
      </c>
      <c r="C528">
        <v>-5.4514986219696597</v>
      </c>
      <c r="D528">
        <f t="shared" si="48"/>
        <v>-10.902997243939319</v>
      </c>
      <c r="E528">
        <v>116.98388237386401</v>
      </c>
      <c r="F528">
        <f t="shared" si="47"/>
        <v>0.16786081681800624</v>
      </c>
      <c r="G528">
        <f t="shared" si="44"/>
        <v>1052.8549413647761</v>
      </c>
      <c r="H528">
        <v>48.380934277898803</v>
      </c>
      <c r="AM528">
        <f t="shared" si="45"/>
        <v>218.15437372575772</v>
      </c>
      <c r="BG528">
        <f t="shared" si="46"/>
        <v>6.5996842756969967</v>
      </c>
    </row>
    <row r="529" spans="1:59">
      <c r="A529">
        <v>158100</v>
      </c>
      <c r="B529" s="7">
        <v>1039</v>
      </c>
      <c r="C529">
        <v>-5.8065882521246799</v>
      </c>
      <c r="D529">
        <f t="shared" si="48"/>
        <v>-11.61317650424936</v>
      </c>
      <c r="E529">
        <v>116.729400597473</v>
      </c>
      <c r="F529">
        <f t="shared" si="47"/>
        <v>0.25448177639100322</v>
      </c>
      <c r="G529">
        <f t="shared" si="44"/>
        <v>1050.5646053772571</v>
      </c>
      <c r="H529">
        <v>48.8185174582581</v>
      </c>
      <c r="AM529">
        <f t="shared" si="45"/>
        <v>217.59480651709308</v>
      </c>
      <c r="BG529">
        <f t="shared" si="46"/>
        <v>6.582616632358536</v>
      </c>
    </row>
    <row r="530" spans="1:59">
      <c r="A530">
        <v>158400</v>
      </c>
      <c r="B530" s="7">
        <v>1042</v>
      </c>
      <c r="C530">
        <v>-3.3147915528132801</v>
      </c>
      <c r="D530">
        <f t="shared" si="48"/>
        <v>-6.6295831056265602</v>
      </c>
      <c r="E530">
        <v>116.50899585797001</v>
      </c>
      <c r="F530">
        <f t="shared" si="47"/>
        <v>0.22040473950299599</v>
      </c>
      <c r="G530">
        <f t="shared" si="44"/>
        <v>1048.58096272173</v>
      </c>
      <c r="H530">
        <v>49.166956064758899</v>
      </c>
      <c r="AM530">
        <f t="shared" si="45"/>
        <v>217.11047569216316</v>
      </c>
      <c r="BG530">
        <f t="shared" si="46"/>
        <v>6.5678446409877793</v>
      </c>
    </row>
    <row r="531" spans="1:59">
      <c r="A531">
        <v>158700</v>
      </c>
      <c r="B531" s="7">
        <v>1031</v>
      </c>
      <c r="C531">
        <v>-7.3255275534214599</v>
      </c>
      <c r="D531">
        <f t="shared" si="48"/>
        <v>-14.65105510684292</v>
      </c>
      <c r="E531">
        <v>116.178174179484</v>
      </c>
      <c r="F531">
        <f t="shared" si="47"/>
        <v>0.33082167848600363</v>
      </c>
      <c r="G531">
        <f t="shared" si="44"/>
        <v>1045.603567615356</v>
      </c>
      <c r="H531">
        <v>49.588473855079002</v>
      </c>
      <c r="AM531">
        <f t="shared" si="45"/>
        <v>216.38404124854159</v>
      </c>
      <c r="BG531">
        <f t="shared" si="46"/>
        <v>6.5456899836232036</v>
      </c>
    </row>
    <row r="532" spans="1:59">
      <c r="A532">
        <v>159000</v>
      </c>
      <c r="B532" s="7">
        <v>1032</v>
      </c>
      <c r="C532">
        <v>-4.8447690800927798</v>
      </c>
      <c r="D532">
        <f t="shared" si="48"/>
        <v>-9.6895381601855597</v>
      </c>
      <c r="E532">
        <v>115.737994798728</v>
      </c>
      <c r="F532">
        <f t="shared" si="47"/>
        <v>0.44017938075600682</v>
      </c>
      <c r="G532">
        <f t="shared" si="44"/>
        <v>1041.641953188552</v>
      </c>
      <c r="H532">
        <v>50.055022965296999</v>
      </c>
      <c r="AM532">
        <f t="shared" si="45"/>
        <v>215.41846631290053</v>
      </c>
      <c r="BG532">
        <f t="shared" si="46"/>
        <v>6.516244756915313</v>
      </c>
    </row>
    <row r="533" spans="1:59">
      <c r="A533">
        <v>159300</v>
      </c>
      <c r="B533" s="7">
        <v>1010</v>
      </c>
      <c r="C533">
        <v>-12.5831507094458</v>
      </c>
      <c r="D533">
        <f t="shared" si="48"/>
        <v>-25.166301418891599</v>
      </c>
      <c r="E533">
        <v>115.013416968591</v>
      </c>
      <c r="F533">
        <f t="shared" si="47"/>
        <v>0.72457783013699384</v>
      </c>
      <c r="G533">
        <f t="shared" si="44"/>
        <v>1035.120752717319</v>
      </c>
      <c r="H533">
        <v>50.747601023928702</v>
      </c>
      <c r="AM533">
        <f t="shared" si="45"/>
        <v>213.83150472492463</v>
      </c>
      <c r="BG533">
        <f t="shared" si="46"/>
        <v>6.4678570312570427</v>
      </c>
    </row>
    <row r="534" spans="1:59">
      <c r="A534">
        <v>159600</v>
      </c>
      <c r="B534" s="7">
        <v>1017</v>
      </c>
      <c r="C534">
        <v>-5.3710772150653803</v>
      </c>
      <c r="D534">
        <f t="shared" si="48"/>
        <v>-10.742154430130761</v>
      </c>
      <c r="E534">
        <v>114.18845301091</v>
      </c>
      <c r="F534">
        <f t="shared" si="47"/>
        <v>0.82496395768100683</v>
      </c>
      <c r="G534">
        <f t="shared" si="44"/>
        <v>1027.69607709819</v>
      </c>
      <c r="H534">
        <v>51.427323592529099</v>
      </c>
      <c r="AM534">
        <f t="shared" si="45"/>
        <v>212.02841706615359</v>
      </c>
      <c r="BG534">
        <f t="shared" si="46"/>
        <v>6.4128896121296055</v>
      </c>
    </row>
    <row r="535" spans="1:59">
      <c r="A535">
        <v>159900</v>
      </c>
      <c r="B535" s="7">
        <v>1037</v>
      </c>
      <c r="C535">
        <v>5.3854675198762401</v>
      </c>
      <c r="D535">
        <f t="shared" si="48"/>
        <v>10.77093503975248</v>
      </c>
      <c r="E535">
        <v>114.02027652340701</v>
      </c>
      <c r="F535">
        <f t="shared" si="47"/>
        <v>0.16817648750298986</v>
      </c>
      <c r="G535">
        <f t="shared" si="44"/>
        <v>1026.1824887106632</v>
      </c>
      <c r="H535">
        <v>51.402258868283099</v>
      </c>
      <c r="AM535">
        <f t="shared" si="45"/>
        <v>211.66132952434867</v>
      </c>
      <c r="BG535">
        <f t="shared" si="46"/>
        <v>6.401700219630583</v>
      </c>
    </row>
    <row r="536" spans="1:59">
      <c r="A536">
        <v>160200</v>
      </c>
      <c r="B536" s="7">
        <v>1049</v>
      </c>
      <c r="C536">
        <v>9.4031829715086097</v>
      </c>
      <c r="D536">
        <f t="shared" si="48"/>
        <v>18.806365943017219</v>
      </c>
      <c r="E536">
        <v>114.46076941893</v>
      </c>
      <c r="F536">
        <f t="shared" si="47"/>
        <v>0.44049289552299342</v>
      </c>
      <c r="G536">
        <f t="shared" si="44"/>
        <v>1030.1469247703699</v>
      </c>
      <c r="H536">
        <v>50.818211616273203</v>
      </c>
      <c r="AM536">
        <f t="shared" si="45"/>
        <v>212.62316701516943</v>
      </c>
      <c r="BG536">
        <f t="shared" si="46"/>
        <v>6.4310194616356675</v>
      </c>
    </row>
    <row r="537" spans="1:59">
      <c r="A537">
        <v>160500</v>
      </c>
      <c r="B537" s="7">
        <v>1040</v>
      </c>
      <c r="C537">
        <v>3.07617890524413</v>
      </c>
      <c r="D537">
        <f t="shared" si="48"/>
        <v>6.1523578104882599</v>
      </c>
      <c r="E537">
        <v>114.86683968032099</v>
      </c>
      <c r="F537">
        <f t="shared" si="47"/>
        <v>0.40607026139099389</v>
      </c>
      <c r="G537">
        <f t="shared" si="44"/>
        <v>1033.8015571228889</v>
      </c>
      <c r="H537">
        <v>50.347397575520503</v>
      </c>
      <c r="AM537">
        <f t="shared" si="45"/>
        <v>213.51084635479785</v>
      </c>
      <c r="BG537">
        <f t="shared" si="46"/>
        <v>6.4580809167588429</v>
      </c>
    </row>
    <row r="538" spans="1:59">
      <c r="A538">
        <v>160800</v>
      </c>
      <c r="B538" s="7">
        <v>1022</v>
      </c>
      <c r="C538">
        <v>-5.2848882302866</v>
      </c>
      <c r="D538">
        <f t="shared" si="48"/>
        <v>-10.5697764605732</v>
      </c>
      <c r="E538">
        <v>114.724927064334</v>
      </c>
      <c r="F538">
        <f t="shared" si="47"/>
        <v>0.14191261598699612</v>
      </c>
      <c r="G538">
        <f t="shared" si="44"/>
        <v>1032.524343579006</v>
      </c>
      <c r="H538">
        <v>50.451801466105401</v>
      </c>
      <c r="AM538">
        <f t="shared" si="45"/>
        <v>213.20051233859292</v>
      </c>
      <c r="BG538">
        <f t="shared" si="46"/>
        <v>6.4486198932332144</v>
      </c>
    </row>
    <row r="539" spans="1:59">
      <c r="A539">
        <v>161100</v>
      </c>
      <c r="B539" s="7">
        <v>1013</v>
      </c>
      <c r="C539">
        <v>-7.2048026195872303</v>
      </c>
      <c r="D539">
        <f t="shared" si="48"/>
        <v>-14.409605239174461</v>
      </c>
      <c r="E539">
        <v>114.151597520519</v>
      </c>
      <c r="F539">
        <f t="shared" si="47"/>
        <v>0.57332954381499235</v>
      </c>
      <c r="G539">
        <f t="shared" si="44"/>
        <v>1027.3643776846711</v>
      </c>
      <c r="H539">
        <v>50.940472995793499</v>
      </c>
      <c r="AM539">
        <f t="shared" si="45"/>
        <v>211.94795652156429</v>
      </c>
      <c r="BG539">
        <f t="shared" si="46"/>
        <v>6.4104370124506032</v>
      </c>
    </row>
    <row r="540" spans="1:59">
      <c r="A540">
        <v>161400</v>
      </c>
      <c r="B540" s="7">
        <v>1011</v>
      </c>
      <c r="C540">
        <v>-5.3362786563836204</v>
      </c>
      <c r="D540">
        <f t="shared" si="48"/>
        <v>-10.672557312767241</v>
      </c>
      <c r="E540">
        <v>113.514188424907</v>
      </c>
      <c r="F540">
        <f t="shared" si="47"/>
        <v>0.63740909561199999</v>
      </c>
      <c r="G540">
        <f t="shared" si="44"/>
        <v>1021.6276958241631</v>
      </c>
      <c r="H540">
        <v>51.422557245255703</v>
      </c>
      <c r="AM540">
        <f t="shared" si="45"/>
        <v>210.5576627249242</v>
      </c>
      <c r="BG540">
        <f t="shared" si="46"/>
        <v>6.368061481385209</v>
      </c>
    </row>
    <row r="541" spans="1:59">
      <c r="A541">
        <v>161700</v>
      </c>
      <c r="B541" s="7">
        <v>1003</v>
      </c>
      <c r="C541">
        <v>-6.3234054370122799</v>
      </c>
      <c r="D541">
        <f t="shared" si="48"/>
        <v>-12.64681087402456</v>
      </c>
      <c r="E541">
        <v>112.84477734888</v>
      </c>
      <c r="F541">
        <f t="shared" si="47"/>
        <v>0.66941107602700356</v>
      </c>
      <c r="G541">
        <f t="shared" si="44"/>
        <v>1015.60299613992</v>
      </c>
      <c r="H541">
        <v>51.876925793940302</v>
      </c>
      <c r="AM541">
        <f t="shared" si="45"/>
        <v>209.10012569427187</v>
      </c>
      <c r="BG541">
        <f t="shared" si="46"/>
        <v>6.3236433903898712</v>
      </c>
    </row>
    <row r="542" spans="1:59">
      <c r="A542">
        <v>162000</v>
      </c>
      <c r="B542" s="7">
        <v>1014</v>
      </c>
      <c r="C542">
        <v>1.19239828510319</v>
      </c>
      <c r="D542">
        <f t="shared" si="48"/>
        <v>2.38479657020638</v>
      </c>
      <c r="E542">
        <v>112.39676911696201</v>
      </c>
      <c r="F542">
        <f t="shared" si="47"/>
        <v>0.44800823191799566</v>
      </c>
      <c r="G542">
        <f t="shared" si="44"/>
        <v>1011.570922052658</v>
      </c>
      <c r="H542">
        <v>52.058707878070599</v>
      </c>
      <c r="AM542">
        <f t="shared" si="45"/>
        <v>208.12612246725155</v>
      </c>
      <c r="BG542">
        <f t="shared" si="46"/>
        <v>6.2939648794339274</v>
      </c>
    </row>
    <row r="543" spans="1:59">
      <c r="A543">
        <v>162300</v>
      </c>
      <c r="B543" s="7">
        <v>1014</v>
      </c>
      <c r="C543">
        <v>1.8076289706098401</v>
      </c>
      <c r="D543">
        <f t="shared" si="48"/>
        <v>3.6152579412196801</v>
      </c>
      <c r="E543">
        <v>112.26012799034601</v>
      </c>
      <c r="F543">
        <f t="shared" si="47"/>
        <v>0.13664112661599859</v>
      </c>
      <c r="G543">
        <f t="shared" si="44"/>
        <v>1010.3411519131141</v>
      </c>
      <c r="H543">
        <v>51.940790957956303</v>
      </c>
      <c r="AM543">
        <f t="shared" si="45"/>
        <v>207.82928812055175</v>
      </c>
      <c r="BG543">
        <f t="shared" si="46"/>
        <v>6.284920783923682</v>
      </c>
    </row>
    <row r="544" spans="1:59">
      <c r="A544">
        <v>162600</v>
      </c>
      <c r="B544" s="7">
        <v>1009</v>
      </c>
      <c r="C544">
        <v>7.8539086690228202E-2</v>
      </c>
      <c r="D544">
        <f t="shared" si="48"/>
        <v>0.1570781733804564</v>
      </c>
      <c r="E544">
        <v>112.08886335536199</v>
      </c>
      <c r="F544">
        <f t="shared" si="47"/>
        <v>0.17126463498401279</v>
      </c>
      <c r="G544">
        <f t="shared" si="44"/>
        <v>1008.799770198258</v>
      </c>
      <c r="H544">
        <v>51.871571116151202</v>
      </c>
      <c r="AM544">
        <f t="shared" si="45"/>
        <v>207.45739310754021</v>
      </c>
      <c r="BG544">
        <f t="shared" si="46"/>
        <v>6.2735901256368178</v>
      </c>
    </row>
    <row r="545" spans="1:59">
      <c r="A545">
        <v>162900</v>
      </c>
      <c r="B545" s="7">
        <v>997</v>
      </c>
      <c r="C545">
        <v>-4.05628766581117</v>
      </c>
      <c r="D545">
        <f t="shared" si="48"/>
        <v>-8.1125753316223399</v>
      </c>
      <c r="E545">
        <v>111.674469473823</v>
      </c>
      <c r="F545">
        <f t="shared" si="47"/>
        <v>0.4143938815389987</v>
      </c>
      <c r="G545">
        <f t="shared" si="44"/>
        <v>1005.070225264407</v>
      </c>
      <c r="H545">
        <v>52.035485136647402</v>
      </c>
      <c r="AM545">
        <f t="shared" si="45"/>
        <v>206.55826140640363</v>
      </c>
      <c r="BG545">
        <f t="shared" si="46"/>
        <v>6.2461979048386</v>
      </c>
    </row>
    <row r="546" spans="1:59">
      <c r="A546">
        <v>163200</v>
      </c>
      <c r="B546" s="7">
        <v>1015</v>
      </c>
      <c r="C546">
        <v>5.7526121204276803</v>
      </c>
      <c r="D546">
        <f t="shared" si="48"/>
        <v>11.505224240855361</v>
      </c>
      <c r="E546">
        <v>111.494568410304</v>
      </c>
      <c r="F546">
        <f t="shared" si="47"/>
        <v>0.17990106351899726</v>
      </c>
      <c r="G546">
        <f t="shared" si="44"/>
        <v>1003.451115692736</v>
      </c>
      <c r="H546">
        <v>51.946723748495202</v>
      </c>
      <c r="AM546">
        <f t="shared" si="45"/>
        <v>206.16823349219496</v>
      </c>
      <c r="BG546">
        <f t="shared" si="46"/>
        <v>6.2343164871643841</v>
      </c>
    </row>
    <row r="547" spans="1:59">
      <c r="A547">
        <v>163500</v>
      </c>
      <c r="B547" s="7">
        <v>1042</v>
      </c>
      <c r="C547">
        <v>16.136446811961701</v>
      </c>
      <c r="D547">
        <f t="shared" si="48"/>
        <v>32.272893623923402</v>
      </c>
      <c r="E547">
        <v>112.186908635316</v>
      </c>
      <c r="F547">
        <f t="shared" si="47"/>
        <v>0.69234022501200343</v>
      </c>
      <c r="G547">
        <f t="shared" si="44"/>
        <v>1009.6821777178441</v>
      </c>
      <c r="H547">
        <v>51.070809452667397</v>
      </c>
      <c r="AM547">
        <f t="shared" si="45"/>
        <v>207.67027392258856</v>
      </c>
      <c r="BG547">
        <f t="shared" si="46"/>
        <v>6.2800759839526972</v>
      </c>
    </row>
    <row r="548" spans="1:59">
      <c r="A548">
        <v>163800</v>
      </c>
      <c r="B548" s="7">
        <v>1033</v>
      </c>
      <c r="C548">
        <v>7.7535172707877704</v>
      </c>
      <c r="D548">
        <f t="shared" si="48"/>
        <v>15.507034541575541</v>
      </c>
      <c r="E548">
        <v>113.04987923702301</v>
      </c>
      <c r="F548">
        <f t="shared" si="47"/>
        <v>0.8629706017070049</v>
      </c>
      <c r="G548">
        <f t="shared" si="44"/>
        <v>1017.448913133207</v>
      </c>
      <c r="H548">
        <v>50.160543859338802</v>
      </c>
      <c r="AM548">
        <f t="shared" si="45"/>
        <v>209.54642420436707</v>
      </c>
      <c r="BG548">
        <f t="shared" si="46"/>
        <v>6.3372434687342034</v>
      </c>
    </row>
    <row r="549" spans="1:59">
      <c r="A549">
        <v>164100</v>
      </c>
      <c r="B549" s="7">
        <v>1009</v>
      </c>
      <c r="C549">
        <v>-4.67855649230094</v>
      </c>
      <c r="D549">
        <f t="shared" si="48"/>
        <v>-9.3571129846018799</v>
      </c>
      <c r="E549">
        <v>113.145972660499</v>
      </c>
      <c r="F549">
        <f t="shared" si="47"/>
        <v>9.6093423475991813E-2</v>
      </c>
      <c r="G549">
        <f t="shared" si="44"/>
        <v>1018.3137539444909</v>
      </c>
      <c r="H549">
        <v>50.069406244381597</v>
      </c>
      <c r="AM549">
        <f t="shared" si="45"/>
        <v>209.75560663820093</v>
      </c>
      <c r="BG549">
        <f t="shared" si="46"/>
        <v>6.3436181278230226</v>
      </c>
    </row>
    <row r="550" spans="1:59">
      <c r="A550">
        <v>164400</v>
      </c>
      <c r="B550" s="7">
        <v>1021</v>
      </c>
      <c r="C550">
        <v>1.86032973114828</v>
      </c>
      <c r="D550">
        <f t="shared" si="48"/>
        <v>3.7206594622965601</v>
      </c>
      <c r="E550">
        <v>113.026033115205</v>
      </c>
      <c r="F550">
        <f t="shared" si="47"/>
        <v>0.11993954529400241</v>
      </c>
      <c r="G550">
        <f t="shared" si="44"/>
        <v>1017.234298036845</v>
      </c>
      <c r="H550">
        <v>50.163862258486397</v>
      </c>
      <c r="AM550">
        <f t="shared" si="45"/>
        <v>209.49452277483923</v>
      </c>
      <c r="BG550">
        <f t="shared" si="46"/>
        <v>6.3356618391117205</v>
      </c>
    </row>
    <row r="551" spans="1:59">
      <c r="A551">
        <v>164700</v>
      </c>
      <c r="B551" s="7">
        <v>1008</v>
      </c>
      <c r="C551">
        <v>-4.0950774067430098</v>
      </c>
      <c r="D551">
        <f t="shared" si="48"/>
        <v>-8.1901548134860196</v>
      </c>
      <c r="E551">
        <v>112.905167958739</v>
      </c>
      <c r="F551">
        <f t="shared" si="47"/>
        <v>0.12086515646599594</v>
      </c>
      <c r="G551">
        <f t="shared" si="44"/>
        <v>1016.146511628651</v>
      </c>
      <c r="H551">
        <v>50.264157851868802</v>
      </c>
      <c r="AM551">
        <f t="shared" si="45"/>
        <v>209.23150916192867</v>
      </c>
      <c r="BG551">
        <f t="shared" si="46"/>
        <v>6.3276469758871983</v>
      </c>
    </row>
    <row r="552" spans="1:59">
      <c r="A552">
        <v>165000</v>
      </c>
      <c r="B552" s="7">
        <v>1015</v>
      </c>
      <c r="C552">
        <v>0.26053134668525701</v>
      </c>
      <c r="D552">
        <f t="shared" si="48"/>
        <v>0.52106269337051403</v>
      </c>
      <c r="E552">
        <v>112.714944096184</v>
      </c>
      <c r="F552">
        <f t="shared" si="47"/>
        <v>0.19022386255500123</v>
      </c>
      <c r="G552">
        <f t="shared" si="44"/>
        <v>1014.434496865656</v>
      </c>
      <c r="H552">
        <v>50.403011878800697</v>
      </c>
      <c r="AM552">
        <f t="shared" si="45"/>
        <v>208.81773773423186</v>
      </c>
      <c r="BG552">
        <f t="shared" si="46"/>
        <v>6.3150385149751678</v>
      </c>
    </row>
    <row r="553" spans="1:59">
      <c r="A553">
        <v>165300</v>
      </c>
      <c r="B553" s="7">
        <v>1033</v>
      </c>
      <c r="C553">
        <v>7.9090865226476499</v>
      </c>
      <c r="D553">
        <f t="shared" si="48"/>
        <v>15.8181730452953</v>
      </c>
      <c r="E553">
        <v>113.015163083628</v>
      </c>
      <c r="F553">
        <f t="shared" si="47"/>
        <v>0.30021898744399778</v>
      </c>
      <c r="G553">
        <f t="shared" si="44"/>
        <v>1017.1364677526519</v>
      </c>
      <c r="H553">
        <v>50.067868642871403</v>
      </c>
      <c r="AM553">
        <f t="shared" si="45"/>
        <v>209.47086509726705</v>
      </c>
      <c r="BG553">
        <f t="shared" si="46"/>
        <v>6.3349409046924388</v>
      </c>
    </row>
    <row r="554" spans="1:59">
      <c r="A554">
        <v>165600</v>
      </c>
      <c r="B554" s="7">
        <v>1046</v>
      </c>
      <c r="C554">
        <v>10.8933049376406</v>
      </c>
      <c r="D554">
        <f t="shared" si="48"/>
        <v>21.786609875281201</v>
      </c>
      <c r="E554">
        <v>113.796374604167</v>
      </c>
      <c r="F554">
        <f t="shared" si="47"/>
        <v>0.78121152053900289</v>
      </c>
      <c r="G554">
        <f t="shared" si="44"/>
        <v>1024.1673714375029</v>
      </c>
      <c r="H554">
        <v>49.329587346561802</v>
      </c>
      <c r="AM554">
        <f t="shared" si="45"/>
        <v>211.17286392411333</v>
      </c>
      <c r="BG554">
        <f t="shared" si="46"/>
        <v>6.3868117376576912</v>
      </c>
    </row>
    <row r="555" spans="1:59">
      <c r="A555">
        <v>165900</v>
      </c>
      <c r="B555" s="7">
        <v>1019</v>
      </c>
      <c r="C555">
        <v>-4.1751264499051803</v>
      </c>
      <c r="D555">
        <f t="shared" si="48"/>
        <v>-8.3502528998103607</v>
      </c>
      <c r="E555">
        <v>114.14510275749601</v>
      </c>
      <c r="F555">
        <f t="shared" si="47"/>
        <v>0.34872815332900586</v>
      </c>
      <c r="G555">
        <f t="shared" si="44"/>
        <v>1027.3059248174641</v>
      </c>
      <c r="H555">
        <v>49.1024301969641</v>
      </c>
      <c r="AM555">
        <f t="shared" si="45"/>
        <v>211.93377839456176</v>
      </c>
      <c r="BG555">
        <f t="shared" si="46"/>
        <v>6.4100048367894944</v>
      </c>
    </row>
    <row r="556" spans="1:59">
      <c r="A556">
        <v>166200</v>
      </c>
      <c r="B556" s="7">
        <v>930</v>
      </c>
      <c r="C556">
        <v>-40.628230538091799</v>
      </c>
      <c r="D556">
        <f t="shared" si="48"/>
        <v>-81.256461076183598</v>
      </c>
      <c r="E556">
        <v>112.35745465667399</v>
      </c>
      <c r="F556">
        <f t="shared" si="47"/>
        <v>1.7876481008220111</v>
      </c>
      <c r="G556">
        <f t="shared" si="44"/>
        <v>1011.217091910066</v>
      </c>
      <c r="H556">
        <v>50.915405422889698</v>
      </c>
      <c r="AM556">
        <f t="shared" si="45"/>
        <v>208.04070593528687</v>
      </c>
      <c r="BG556">
        <f t="shared" si="46"/>
        <v>6.2913623356725319</v>
      </c>
    </row>
    <row r="557" spans="1:59">
      <c r="A557">
        <v>166500</v>
      </c>
      <c r="B557" s="7">
        <v>881</v>
      </c>
      <c r="C557">
        <v>-47.571888988528798</v>
      </c>
      <c r="D557">
        <f t="shared" si="48"/>
        <v>-95.143777977057596</v>
      </c>
      <c r="E557">
        <v>108.456251418126</v>
      </c>
      <c r="F557">
        <f t="shared" si="47"/>
        <v>3.9012032385479927</v>
      </c>
      <c r="G557">
        <f t="shared" si="44"/>
        <v>976.10626276313405</v>
      </c>
      <c r="H557">
        <v>54.328305273860103</v>
      </c>
      <c r="AM557">
        <f t="shared" si="45"/>
        <v>199.60971704420606</v>
      </c>
      <c r="BG557">
        <f t="shared" si="46"/>
        <v>6.0346029781910122</v>
      </c>
    </row>
    <row r="558" spans="1:59">
      <c r="A558">
        <v>166800</v>
      </c>
      <c r="B558" s="7">
        <v>781</v>
      </c>
      <c r="C558">
        <v>-68.102263114935795</v>
      </c>
      <c r="D558">
        <f t="shared" si="48"/>
        <v>-136.20452622987159</v>
      </c>
      <c r="E558">
        <v>102.397498663055</v>
      </c>
      <c r="F558">
        <f t="shared" si="47"/>
        <v>6.0587527550709979</v>
      </c>
      <c r="G558">
        <f t="shared" si="44"/>
        <v>921.57748796749502</v>
      </c>
      <c r="H558">
        <v>58.919177046491797</v>
      </c>
      <c r="AM558">
        <f t="shared" si="45"/>
        <v>186.69247086264343</v>
      </c>
      <c r="BG558">
        <f t="shared" si="46"/>
        <v>5.6417042754553286</v>
      </c>
    </row>
    <row r="559" spans="1:59">
      <c r="A559">
        <v>167100</v>
      </c>
      <c r="B559" s="7">
        <v>763</v>
      </c>
      <c r="C559">
        <v>-48.0869024268274</v>
      </c>
      <c r="D559">
        <f t="shared" si="48"/>
        <v>-96.173804853654801</v>
      </c>
      <c r="E559">
        <v>95.460640237983796</v>
      </c>
      <c r="F559">
        <f t="shared" si="47"/>
        <v>6.9368584250712075</v>
      </c>
      <c r="G559">
        <f t="shared" si="44"/>
        <v>859.14576214185422</v>
      </c>
      <c r="H559">
        <v>63.376560328582798</v>
      </c>
      <c r="AM559">
        <f t="shared" si="45"/>
        <v>172.16674363577599</v>
      </c>
      <c r="BG559">
        <f t="shared" si="46"/>
        <v>5.2006173173801384</v>
      </c>
    </row>
    <row r="560" spans="1:59">
      <c r="A560">
        <v>167400</v>
      </c>
      <c r="B560" s="7">
        <v>640</v>
      </c>
      <c r="C560">
        <v>-49.4657682262172</v>
      </c>
      <c r="D560">
        <f t="shared" si="48"/>
        <v>-98.931536452434401</v>
      </c>
      <c r="E560">
        <v>83.632294760792206</v>
      </c>
      <c r="F560">
        <f t="shared" si="47"/>
        <v>11.82834547719159</v>
      </c>
      <c r="G560">
        <f t="shared" si="44"/>
        <v>752.69065284712985</v>
      </c>
      <c r="H560">
        <v>67.381375327547005</v>
      </c>
      <c r="AM560">
        <f t="shared" si="45"/>
        <v>148.04740224748247</v>
      </c>
      <c r="BG560">
        <f t="shared" si="46"/>
        <v>4.4700572323383199</v>
      </c>
    </row>
    <row r="561" spans="1:59">
      <c r="A561">
        <v>167700</v>
      </c>
      <c r="B561" s="7">
        <v>495</v>
      </c>
      <c r="C561">
        <v>-41.837328196709201</v>
      </c>
      <c r="D561">
        <f t="shared" si="48"/>
        <v>-83.674656393418402</v>
      </c>
      <c r="E561">
        <v>65.566730648421199</v>
      </c>
      <c r="F561">
        <f t="shared" si="47"/>
        <v>18.065564112371007</v>
      </c>
      <c r="G561">
        <f t="shared" si="44"/>
        <v>590.10057583579078</v>
      </c>
      <c r="H561">
        <v>70.853921265702397</v>
      </c>
      <c r="AM561">
        <f t="shared" si="45"/>
        <v>112.78902926855788</v>
      </c>
      <c r="BG561">
        <f t="shared" si="46"/>
        <v>3.4067143466990935</v>
      </c>
    </row>
    <row r="562" spans="1:59">
      <c r="A562">
        <v>168000</v>
      </c>
      <c r="B562" s="7">
        <v>372</v>
      </c>
      <c r="C562">
        <v>-35.390637935427101</v>
      </c>
      <c r="D562">
        <f t="shared" si="48"/>
        <v>-70.781275870854202</v>
      </c>
      <c r="E562">
        <v>49.7686202388753</v>
      </c>
      <c r="F562">
        <f t="shared" si="47"/>
        <v>15.798110409545899</v>
      </c>
      <c r="G562">
        <f t="shared" si="44"/>
        <v>447.91758214987772</v>
      </c>
      <c r="H562">
        <v>73.792745893080294</v>
      </c>
      <c r="AM562">
        <f t="shared" si="45"/>
        <v>83.520566383498689</v>
      </c>
      <c r="BG562">
        <f t="shared" si="46"/>
        <v>2.5287917192328497</v>
      </c>
    </row>
    <row r="563" spans="1:59">
      <c r="A563">
        <v>168300</v>
      </c>
      <c r="B563" s="7">
        <v>124</v>
      </c>
      <c r="C563">
        <v>-29.928762276575199</v>
      </c>
      <c r="D563">
        <f t="shared" si="48"/>
        <v>-59.857524553150398</v>
      </c>
      <c r="E563">
        <v>20.969387819968301</v>
      </c>
      <c r="F563">
        <f t="shared" si="47"/>
        <v>28.799232418907</v>
      </c>
      <c r="G563">
        <f t="shared" si="44"/>
        <v>188.72449037971469</v>
      </c>
      <c r="H563">
        <v>76.282348575609703</v>
      </c>
      <c r="AM563">
        <f t="shared" si="45"/>
        <v>33.92160990966677</v>
      </c>
      <c r="BG563">
        <f t="shared" si="46"/>
        <v>1.0531168802768496</v>
      </c>
    </row>
    <row r="564" spans="1:59">
      <c r="A564">
        <v>168600</v>
      </c>
      <c r="B564" s="7">
        <v>104</v>
      </c>
      <c r="C564">
        <v>-2.7135283878868002</v>
      </c>
      <c r="D564">
        <f t="shared" si="48"/>
        <v>-5.4270567757736004</v>
      </c>
      <c r="E564" s="17">
        <v>12.158534913844001</v>
      </c>
      <c r="F564">
        <f t="shared" si="47"/>
        <v>8.8108529061242997</v>
      </c>
      <c r="G564">
        <f t="shared" si="44"/>
        <v>109.426814224596</v>
      </c>
      <c r="H564">
        <v>77.400978516121896</v>
      </c>
      <c r="AM564">
        <f t="shared" si="45"/>
        <v>19.716383261367248</v>
      </c>
      <c r="BG564">
        <f t="shared" si="46"/>
        <v>0.6338314409351713</v>
      </c>
    </row>
    <row r="565" spans="1:59">
      <c r="A565">
        <v>168900</v>
      </c>
      <c r="B565" s="7">
        <v>107</v>
      </c>
      <c r="C565">
        <v>19.7822683116874</v>
      </c>
      <c r="D565">
        <f t="shared" si="48"/>
        <v>39.564536623374799</v>
      </c>
      <c r="E565" s="17">
        <v>7.4928298243161402</v>
      </c>
      <c r="F565">
        <f t="shared" si="47"/>
        <v>4.6657050895278607</v>
      </c>
      <c r="G565">
        <f t="shared" si="44"/>
        <v>67.435468418845261</v>
      </c>
      <c r="H565">
        <v>76.648685107108705</v>
      </c>
      <c r="AM565">
        <f t="shared" si="45"/>
        <v>12.378022217396616</v>
      </c>
      <c r="BG565">
        <f t="shared" si="46"/>
        <v>0.41790941878604798</v>
      </c>
    </row>
    <row r="566" spans="1:59">
      <c r="A566">
        <v>169200</v>
      </c>
      <c r="B566" s="7">
        <v>109</v>
      </c>
      <c r="C566">
        <v>30.382121433086098</v>
      </c>
      <c r="D566">
        <f t="shared" si="48"/>
        <v>60.764242866172196</v>
      </c>
      <c r="E566" s="17">
        <v>5.3595294066245298</v>
      </c>
      <c r="F566">
        <f t="shared" si="47"/>
        <v>2.1333004176916104</v>
      </c>
      <c r="G566">
        <f t="shared" si="44"/>
        <v>48.23576465962077</v>
      </c>
      <c r="H566">
        <v>74.652973013505402</v>
      </c>
      <c r="AM566">
        <f t="shared" si="45"/>
        <v>9.0651208695755923</v>
      </c>
      <c r="BG566">
        <f t="shared" si="46"/>
        <v>0.32059204859825152</v>
      </c>
    </row>
    <row r="567" spans="1:59">
      <c r="A567">
        <v>169500</v>
      </c>
      <c r="B567" s="7">
        <v>108</v>
      </c>
      <c r="C567">
        <v>33.249853707603499</v>
      </c>
      <c r="D567">
        <f t="shared" si="48"/>
        <v>66.499707415206998</v>
      </c>
      <c r="E567" s="17">
        <v>4.6111394265584398</v>
      </c>
      <c r="F567">
        <f t="shared" si="47"/>
        <v>0.74838998006609003</v>
      </c>
      <c r="G567">
        <f t="shared" si="44"/>
        <v>41.500254839025956</v>
      </c>
      <c r="H567">
        <v>72.160924653022803</v>
      </c>
      <c r="AM567">
        <f t="shared" si="45"/>
        <v>7.9092183097967039</v>
      </c>
      <c r="BG567">
        <f t="shared" si="46"/>
        <v>0.28666128072989799</v>
      </c>
    </row>
    <row r="568" spans="1:59">
      <c r="A568">
        <v>169800</v>
      </c>
      <c r="B568" s="7">
        <v>110</v>
      </c>
      <c r="C568">
        <v>34.017108354808798</v>
      </c>
      <c r="D568">
        <f t="shared" si="48"/>
        <v>68.034216709617596</v>
      </c>
      <c r="E568" s="17">
        <v>4.6628560915445298</v>
      </c>
      <c r="F568">
        <f t="shared" si="47"/>
        <v>5.1716664986090066E-2</v>
      </c>
      <c r="G568">
        <f t="shared" si="44"/>
        <v>41.965704823900765</v>
      </c>
      <c r="H568">
        <v>69.533895893247404</v>
      </c>
      <c r="AM568">
        <f t="shared" si="45"/>
        <v>7.9889903146964922</v>
      </c>
      <c r="BG568">
        <f t="shared" si="46"/>
        <v>0.28900252986131647</v>
      </c>
    </row>
    <row r="569" spans="1:59">
      <c r="A569">
        <v>170100</v>
      </c>
      <c r="B569" s="7">
        <v>111</v>
      </c>
      <c r="C569">
        <v>32.159792655783399</v>
      </c>
      <c r="D569">
        <f t="shared" si="48"/>
        <v>64.319585311566797</v>
      </c>
      <c r="E569" s="17">
        <v>5.1867003450841498</v>
      </c>
      <c r="F569">
        <f t="shared" si="47"/>
        <v>0.52384425353961994</v>
      </c>
      <c r="G569">
        <f t="shared" si="44"/>
        <v>46.680303105757346</v>
      </c>
      <c r="H569">
        <v>66.958849832839206</v>
      </c>
      <c r="AM569">
        <f t="shared" si="45"/>
        <v>8.7978921878331349</v>
      </c>
      <c r="BG569">
        <f t="shared" si="46"/>
        <v>0.31274660300020063</v>
      </c>
    </row>
    <row r="570" spans="1:59">
      <c r="A570">
        <v>170400</v>
      </c>
      <c r="B570" s="7">
        <v>111</v>
      </c>
      <c r="C570">
        <v>28.9707601517764</v>
      </c>
      <c r="D570">
        <f t="shared" si="48"/>
        <v>57.941520303552799</v>
      </c>
      <c r="E570" s="17">
        <v>5.8953717375441297</v>
      </c>
      <c r="F570">
        <f t="shared" si="47"/>
        <v>0.7086713924599799</v>
      </c>
      <c r="G570">
        <f t="shared" si="44"/>
        <v>53.058345637897169</v>
      </c>
      <c r="H570">
        <v>64.585875332915606</v>
      </c>
      <c r="AM570">
        <f t="shared" si="45"/>
        <v>9.8947520115699668</v>
      </c>
      <c r="BG570">
        <f t="shared" si="46"/>
        <v>0.34495308921239581</v>
      </c>
    </row>
    <row r="571" spans="1:59">
      <c r="A571">
        <v>170700</v>
      </c>
      <c r="B571" s="7">
        <v>110</v>
      </c>
      <c r="C571">
        <v>25.230869002309198</v>
      </c>
      <c r="D571">
        <f t="shared" si="48"/>
        <v>50.461738004618397</v>
      </c>
      <c r="E571" s="17">
        <v>6.6153457250138104</v>
      </c>
      <c r="F571">
        <f t="shared" si="47"/>
        <v>0.71997398746968067</v>
      </c>
      <c r="G571">
        <f t="shared" si="44"/>
        <v>59.538111525124293</v>
      </c>
      <c r="H571">
        <v>62.485859661638898</v>
      </c>
      <c r="AM571">
        <f t="shared" si="45"/>
        <v>11.012113728456184</v>
      </c>
      <c r="BG571">
        <f t="shared" si="46"/>
        <v>0.37777313286371161</v>
      </c>
    </row>
    <row r="572" spans="1:59">
      <c r="A572">
        <v>171000</v>
      </c>
      <c r="B572" s="7">
        <v>110</v>
      </c>
      <c r="C572">
        <v>22.1355778482456</v>
      </c>
      <c r="D572">
        <f t="shared" si="48"/>
        <v>44.271155696491199</v>
      </c>
      <c r="E572" s="17">
        <v>7.3031862749555598</v>
      </c>
      <c r="F572">
        <f t="shared" si="47"/>
        <v>0.68784054994174948</v>
      </c>
      <c r="G572">
        <f t="shared" si="44"/>
        <v>65.728676474600036</v>
      </c>
      <c r="H572">
        <v>60.650404025853803</v>
      </c>
      <c r="AM572">
        <f t="shared" si="45"/>
        <v>12.082437968188774</v>
      </c>
      <c r="BG572">
        <f t="shared" si="46"/>
        <v>0.40922241879072002</v>
      </c>
    </row>
    <row r="573" spans="1:59">
      <c r="A573">
        <v>171300</v>
      </c>
      <c r="B573" s="7">
        <v>135</v>
      </c>
      <c r="C573">
        <v>28.3774142007059</v>
      </c>
      <c r="D573">
        <f t="shared" si="48"/>
        <v>56.7548284014118</v>
      </c>
      <c r="E573" s="17">
        <v>8.6938754365724709</v>
      </c>
      <c r="F573">
        <f t="shared" si="47"/>
        <v>1.390689161616911</v>
      </c>
      <c r="G573">
        <f t="shared" si="44"/>
        <v>78.244878929152236</v>
      </c>
      <c r="H573">
        <v>58.653534511603702</v>
      </c>
      <c r="AM573">
        <f t="shared" si="45"/>
        <v>14.254893428221921</v>
      </c>
      <c r="BG573">
        <f t="shared" si="46"/>
        <v>0.47308791973747727</v>
      </c>
    </row>
    <row r="574" spans="1:59">
      <c r="A574">
        <v>171600</v>
      </c>
      <c r="B574" s="7">
        <v>154</v>
      </c>
      <c r="C574">
        <v>27.953566341176</v>
      </c>
      <c r="D574">
        <f t="shared" si="48"/>
        <v>55.907132682352</v>
      </c>
      <c r="E574" s="17">
        <v>10.8991596233067</v>
      </c>
      <c r="F574">
        <f t="shared" si="47"/>
        <v>2.2052841867342288</v>
      </c>
      <c r="G574">
        <f t="shared" si="44"/>
        <v>98.092436609760298</v>
      </c>
      <c r="H574">
        <v>56.453830827933103</v>
      </c>
      <c r="AM574">
        <f t="shared" si="45"/>
        <v>17.723054420546067</v>
      </c>
      <c r="BG574">
        <f t="shared" si="46"/>
        <v>0.57513276049572648</v>
      </c>
    </row>
    <row r="575" spans="1:59">
      <c r="A575">
        <v>171900</v>
      </c>
      <c r="B575" s="7">
        <v>143</v>
      </c>
      <c r="C575">
        <v>15.096864748058699</v>
      </c>
      <c r="D575">
        <f t="shared" si="48"/>
        <v>30.193729496117399</v>
      </c>
      <c r="E575" s="17">
        <v>12.533986769221499</v>
      </c>
      <c r="F575">
        <f t="shared" si="47"/>
        <v>1.6348271459147998</v>
      </c>
      <c r="G575">
        <f t="shared" si="44"/>
        <v>112.8058809229935</v>
      </c>
      <c r="H575">
        <v>54.823941530049602</v>
      </c>
      <c r="AM575">
        <f t="shared" si="45"/>
        <v>20.312440409347076</v>
      </c>
      <c r="BG575">
        <f t="shared" si="46"/>
        <v>0.65139062500938649</v>
      </c>
    </row>
    <row r="576" spans="1:59">
      <c r="A576">
        <v>172200</v>
      </c>
      <c r="B576" s="7">
        <v>156</v>
      </c>
      <c r="C576">
        <v>16.119296253952399</v>
      </c>
      <c r="D576">
        <f t="shared" si="48"/>
        <v>32.238592507904798</v>
      </c>
      <c r="E576" s="17">
        <v>13.751208050105999</v>
      </c>
      <c r="F576">
        <f t="shared" si="47"/>
        <v>1.2172212808845</v>
      </c>
      <c r="G576">
        <f t="shared" si="44"/>
        <v>123.760872450954</v>
      </c>
      <c r="H576">
        <v>53.601986547701699</v>
      </c>
      <c r="AM576">
        <f t="shared" si="45"/>
        <v>22.250537290331856</v>
      </c>
      <c r="BG576">
        <f t="shared" si="46"/>
        <v>0.70850607778516173</v>
      </c>
    </row>
    <row r="577" spans="1:59">
      <c r="A577">
        <v>172500</v>
      </c>
      <c r="B577" s="7">
        <v>137</v>
      </c>
      <c r="C577">
        <v>3.9534145249790398</v>
      </c>
      <c r="D577">
        <f t="shared" si="48"/>
        <v>7.9068290499580796</v>
      </c>
      <c r="E577" s="17">
        <v>14.343637762706701</v>
      </c>
      <c r="F577">
        <f t="shared" si="47"/>
        <v>0.59242971260070121</v>
      </c>
      <c r="G577">
        <f t="shared" si="44"/>
        <v>129.09273986436031</v>
      </c>
      <c r="H577">
        <v>52.867578675136102</v>
      </c>
      <c r="AM577">
        <f t="shared" si="45"/>
        <v>23.196957272307365</v>
      </c>
      <c r="BG577">
        <f t="shared" si="46"/>
        <v>0.73640867091857976</v>
      </c>
    </row>
    <row r="578" spans="1:59">
      <c r="A578">
        <v>172800</v>
      </c>
      <c r="B578" s="7">
        <v>136</v>
      </c>
      <c r="C578">
        <v>3.76669294723207</v>
      </c>
      <c r="D578">
        <f t="shared" si="48"/>
        <v>7.5333858944641401</v>
      </c>
      <c r="E578" s="17">
        <v>14.27401436451</v>
      </c>
      <c r="F578">
        <f t="shared" si="47"/>
        <v>6.9623398196700492E-2</v>
      </c>
      <c r="G578">
        <f t="shared" si="44"/>
        <v>128.46612928059</v>
      </c>
      <c r="H578">
        <v>52.567703718734599</v>
      </c>
      <c r="AM578">
        <f t="shared" si="45"/>
        <v>23.085625855489958</v>
      </c>
      <c r="BG578">
        <f t="shared" si="46"/>
        <v>0.73312597320122719</v>
      </c>
    </row>
    <row r="579" spans="1:59">
      <c r="A579">
        <v>173100</v>
      </c>
      <c r="B579" s="7">
        <v>135</v>
      </c>
      <c r="C579">
        <v>3.45117708962976</v>
      </c>
      <c r="D579">
        <f t="shared" si="48"/>
        <v>6.90235417925952</v>
      </c>
      <c r="E579" s="17">
        <v>14.2330180483572</v>
      </c>
      <c r="F579">
        <f t="shared" si="47"/>
        <v>4.099631615279975E-2</v>
      </c>
      <c r="G579">
        <f t="shared" ref="G579:G642" si="49">$J$3*E579</f>
        <v>128.09716243521481</v>
      </c>
      <c r="H579">
        <v>52.287917941490598</v>
      </c>
      <c r="AM579">
        <f t="shared" ref="AM579:AM642" si="50">$AF$26*E579^2+$AG$26*E579+$AH$26</f>
        <v>23.020083886868353</v>
      </c>
      <c r="BG579">
        <f t="shared" ref="BG579:BG642" si="51">$BC$5*E579^2+$BD$5*E579+$BE$5</f>
        <v>0.73119346413013231</v>
      </c>
    </row>
    <row r="580" spans="1:59">
      <c r="A580">
        <v>173400</v>
      </c>
      <c r="B580" s="7">
        <v>232</v>
      </c>
      <c r="C580">
        <v>39.2790759106487</v>
      </c>
      <c r="D580">
        <f t="shared" si="48"/>
        <v>78.5581518212974</v>
      </c>
      <c r="E580">
        <v>17.0489451512431</v>
      </c>
      <c r="F580">
        <f t="shared" ref="F580:F643" si="52">ABS(E580-E579)</f>
        <v>2.8159271028858992</v>
      </c>
      <c r="G580">
        <f t="shared" si="49"/>
        <v>153.44050636118789</v>
      </c>
      <c r="H580">
        <v>50.473258464314902</v>
      </c>
      <c r="AM580">
        <f t="shared" si="50"/>
        <v>27.544837980294272</v>
      </c>
      <c r="BG580">
        <f t="shared" si="51"/>
        <v>0.864691229829048</v>
      </c>
    </row>
    <row r="581" spans="1:59">
      <c r="A581">
        <v>173700</v>
      </c>
      <c r="B581" s="7">
        <v>476</v>
      </c>
      <c r="C581">
        <v>74.047405032337196</v>
      </c>
      <c r="D581">
        <f t="shared" si="48"/>
        <v>148.09481006467439</v>
      </c>
      <c r="E581">
        <v>34.481079505429598</v>
      </c>
      <c r="F581">
        <f t="shared" si="52"/>
        <v>17.432134354186498</v>
      </c>
      <c r="G581">
        <f t="shared" si="49"/>
        <v>310.32971554886637</v>
      </c>
      <c r="H581">
        <v>45.017463093131703</v>
      </c>
      <c r="AM581">
        <f t="shared" si="50"/>
        <v>56.587794056318778</v>
      </c>
      <c r="BG581">
        <f t="shared" si="51"/>
        <v>1.725395820891571</v>
      </c>
    </row>
    <row r="582" spans="1:59">
      <c r="A582">
        <v>174000</v>
      </c>
      <c r="B582" s="7">
        <v>527</v>
      </c>
      <c r="C582">
        <v>56.205908328920799</v>
      </c>
      <c r="D582">
        <f t="shared" si="48"/>
        <v>112.4118166578416</v>
      </c>
      <c r="E582">
        <v>46.06460955408</v>
      </c>
      <c r="F582">
        <f t="shared" si="52"/>
        <v>11.583530048650402</v>
      </c>
      <c r="G582">
        <f t="shared" si="49"/>
        <v>414.58148598672</v>
      </c>
      <c r="H582">
        <v>39.900917111872303</v>
      </c>
      <c r="AM582">
        <f t="shared" si="50"/>
        <v>76.869561961885694</v>
      </c>
      <c r="BG582">
        <f t="shared" si="51"/>
        <v>2.3299703402818084</v>
      </c>
    </row>
    <row r="583" spans="1:59">
      <c r="A583">
        <v>174300</v>
      </c>
      <c r="B583" s="7">
        <v>414</v>
      </c>
      <c r="C583">
        <v>-18.890615228824199</v>
      </c>
      <c r="D583">
        <f t="shared" si="48"/>
        <v>-37.781230457648398</v>
      </c>
      <c r="E583">
        <v>50.197463664713098</v>
      </c>
      <c r="F583">
        <f t="shared" si="52"/>
        <v>4.1328541106330974</v>
      </c>
      <c r="G583">
        <f t="shared" si="49"/>
        <v>451.77717298241788</v>
      </c>
      <c r="H583">
        <v>38.701910975140301</v>
      </c>
      <c r="AM583">
        <f t="shared" si="50"/>
        <v>84.295790423806096</v>
      </c>
      <c r="BG583">
        <f t="shared" si="51"/>
        <v>2.5519830168082329</v>
      </c>
    </row>
    <row r="584" spans="1:59">
      <c r="A584">
        <v>174600</v>
      </c>
      <c r="B584" s="7">
        <v>410</v>
      </c>
      <c r="C584">
        <v>-19.630674813612</v>
      </c>
      <c r="D584">
        <f t="shared" ref="D584:D647" si="53">$K$3*C584</f>
        <v>-39.261349627224</v>
      </c>
      <c r="E584">
        <v>49.917231481501403</v>
      </c>
      <c r="F584">
        <f t="shared" si="52"/>
        <v>0.28023218321169452</v>
      </c>
      <c r="G584">
        <f t="shared" si="49"/>
        <v>449.25508333351263</v>
      </c>
      <c r="H584">
        <v>40.203269490422301</v>
      </c>
      <c r="AM584">
        <f t="shared" si="50"/>
        <v>83.789090444633658</v>
      </c>
      <c r="BG584">
        <f t="shared" si="51"/>
        <v>2.5368243783155169</v>
      </c>
    </row>
    <row r="585" spans="1:59">
      <c r="A585">
        <v>174900</v>
      </c>
      <c r="B585" s="7">
        <v>538</v>
      </c>
      <c r="C585">
        <v>31.489928829058702</v>
      </c>
      <c r="D585">
        <f t="shared" si="53"/>
        <v>62.979857658117403</v>
      </c>
      <c r="E585">
        <v>52.778913218750297</v>
      </c>
      <c r="F585">
        <f t="shared" si="52"/>
        <v>2.8616817372488939</v>
      </c>
      <c r="G585">
        <f t="shared" si="49"/>
        <v>475.01021896875267</v>
      </c>
      <c r="H585">
        <v>39.555687298425497</v>
      </c>
      <c r="AM585">
        <f t="shared" si="50"/>
        <v>88.985025431667253</v>
      </c>
      <c r="BG585">
        <f t="shared" si="51"/>
        <v>2.6923391801711976</v>
      </c>
    </row>
    <row r="586" spans="1:59">
      <c r="A586">
        <v>175200</v>
      </c>
      <c r="B586" s="7">
        <v>544</v>
      </c>
      <c r="C586">
        <v>13.1257452902362</v>
      </c>
      <c r="D586">
        <f t="shared" si="53"/>
        <v>26.251490580472399</v>
      </c>
      <c r="E586">
        <v>57.526642066811903</v>
      </c>
      <c r="F586">
        <f t="shared" si="52"/>
        <v>4.7477288480616053</v>
      </c>
      <c r="G586">
        <f t="shared" si="49"/>
        <v>517.73977860130708</v>
      </c>
      <c r="H586">
        <v>37.870937392119302</v>
      </c>
      <c r="AM586">
        <f t="shared" si="50"/>
        <v>97.711096530187433</v>
      </c>
      <c r="BG586">
        <f t="shared" si="51"/>
        <v>2.9538577373560022</v>
      </c>
    </row>
    <row r="587" spans="1:59">
      <c r="A587">
        <v>175500</v>
      </c>
      <c r="B587" s="7">
        <v>537</v>
      </c>
      <c r="C587">
        <v>-3.1220573133390701</v>
      </c>
      <c r="D587">
        <f t="shared" si="53"/>
        <v>-6.2441146266781402</v>
      </c>
      <c r="E587">
        <v>60.359418149630997</v>
      </c>
      <c r="F587">
        <f t="shared" si="52"/>
        <v>2.8327760828190947</v>
      </c>
      <c r="G587">
        <f t="shared" si="49"/>
        <v>543.23476334667896</v>
      </c>
      <c r="H587">
        <v>37.535930067926301</v>
      </c>
      <c r="AM587">
        <f t="shared" si="50"/>
        <v>102.98038701849181</v>
      </c>
      <c r="BG587">
        <f t="shared" si="51"/>
        <v>3.1119807322803652</v>
      </c>
    </row>
    <row r="588" spans="1:59">
      <c r="A588">
        <v>175800</v>
      </c>
      <c r="B588" s="7">
        <v>540</v>
      </c>
      <c r="C588">
        <v>-8.6649304336907491</v>
      </c>
      <c r="D588">
        <f t="shared" si="53"/>
        <v>-17.329860867381498</v>
      </c>
      <c r="E588">
        <v>61.9244086236125</v>
      </c>
      <c r="F588">
        <f t="shared" si="52"/>
        <v>1.5649904739815028</v>
      </c>
      <c r="G588">
        <f t="shared" si="49"/>
        <v>557.31967761251246</v>
      </c>
      <c r="H588">
        <v>38.014713943962597</v>
      </c>
      <c r="AM588">
        <f t="shared" si="50"/>
        <v>105.91157756443667</v>
      </c>
      <c r="BG588">
        <f t="shared" si="51"/>
        <v>3.2000055077039535</v>
      </c>
    </row>
    <row r="589" spans="1:59">
      <c r="A589">
        <v>176100</v>
      </c>
      <c r="B589" s="7">
        <v>529</v>
      </c>
      <c r="C589">
        <v>-16.9522732042646</v>
      </c>
      <c r="D589">
        <f t="shared" si="53"/>
        <v>-33.9045464085292</v>
      </c>
      <c r="E589">
        <v>62.543828978129199</v>
      </c>
      <c r="F589">
        <f t="shared" si="52"/>
        <v>0.61942035451669852</v>
      </c>
      <c r="G589">
        <f t="shared" si="49"/>
        <v>562.89446080316281</v>
      </c>
      <c r="H589">
        <v>39.039916629480203</v>
      </c>
      <c r="AM589">
        <f t="shared" si="50"/>
        <v>107.07569441940839</v>
      </c>
      <c r="BG589">
        <f t="shared" si="51"/>
        <v>3.234976962119593</v>
      </c>
    </row>
    <row r="590" spans="1:59">
      <c r="A590">
        <v>176400</v>
      </c>
      <c r="B590" s="7">
        <v>511</v>
      </c>
      <c r="C590">
        <v>-23.791277522339399</v>
      </c>
      <c r="D590">
        <f t="shared" si="53"/>
        <v>-47.582555044678799</v>
      </c>
      <c r="E590">
        <v>62.063640740675503</v>
      </c>
      <c r="F590">
        <f t="shared" si="52"/>
        <v>0.48018823745369588</v>
      </c>
      <c r="G590">
        <f t="shared" si="49"/>
        <v>558.57276666607947</v>
      </c>
      <c r="H590">
        <v>40.646254409896102</v>
      </c>
      <c r="AM590">
        <f t="shared" si="50"/>
        <v>106.17304999044282</v>
      </c>
      <c r="BG590">
        <f t="shared" si="51"/>
        <v>3.2078598308168114</v>
      </c>
    </row>
    <row r="591" spans="1:59">
      <c r="A591">
        <v>176700</v>
      </c>
      <c r="B591" s="7">
        <v>514</v>
      </c>
      <c r="C591">
        <v>-18.537939293706899</v>
      </c>
      <c r="D591">
        <f t="shared" si="53"/>
        <v>-37.075878587413797</v>
      </c>
      <c r="E591">
        <v>61.2295404292406</v>
      </c>
      <c r="F591">
        <f t="shared" si="52"/>
        <v>0.83410031143490215</v>
      </c>
      <c r="G591">
        <f t="shared" si="49"/>
        <v>551.06586386316542</v>
      </c>
      <c r="H591">
        <v>42.273230449739401</v>
      </c>
      <c r="AM591">
        <f t="shared" si="50"/>
        <v>104.60833749235084</v>
      </c>
      <c r="BG591">
        <f t="shared" si="51"/>
        <v>3.1608630878940196</v>
      </c>
    </row>
    <row r="592" spans="1:59">
      <c r="A592">
        <v>177000</v>
      </c>
      <c r="B592" s="7">
        <v>522</v>
      </c>
      <c r="C592">
        <v>-12.5218782325394</v>
      </c>
      <c r="D592">
        <f t="shared" si="53"/>
        <v>-25.0437564650788</v>
      </c>
      <c r="E592">
        <v>60.781533598499898</v>
      </c>
      <c r="F592">
        <f t="shared" si="52"/>
        <v>0.44800683074070236</v>
      </c>
      <c r="G592">
        <f t="shared" si="49"/>
        <v>547.03380238649913</v>
      </c>
      <c r="H592">
        <v>43.460335468405503</v>
      </c>
      <c r="AM592">
        <f t="shared" si="50"/>
        <v>103.76958853627579</v>
      </c>
      <c r="BG592">
        <f t="shared" si="51"/>
        <v>3.135676271323431</v>
      </c>
    </row>
    <row r="593" spans="1:59">
      <c r="A593">
        <v>177300</v>
      </c>
      <c r="B593" s="7">
        <v>515</v>
      </c>
      <c r="C593">
        <v>-14.115862579743</v>
      </c>
      <c r="D593">
        <f t="shared" si="53"/>
        <v>-28.231725159486</v>
      </c>
      <c r="E593">
        <v>60.358031791783503</v>
      </c>
      <c r="F593">
        <f t="shared" si="52"/>
        <v>0.42350180671639492</v>
      </c>
      <c r="G593">
        <f t="shared" si="49"/>
        <v>543.22228612605159</v>
      </c>
      <c r="H593">
        <v>44.500878406539002</v>
      </c>
      <c r="AM593">
        <f t="shared" si="50"/>
        <v>102.97779675335661</v>
      </c>
      <c r="BG593">
        <f t="shared" si="51"/>
        <v>3.1119029658141084</v>
      </c>
    </row>
    <row r="594" spans="1:59">
      <c r="A594">
        <v>177600</v>
      </c>
      <c r="B594" s="7">
        <v>518</v>
      </c>
      <c r="C594">
        <v>-10.478990588267401</v>
      </c>
      <c r="D594">
        <f t="shared" si="53"/>
        <v>-20.957981176534801</v>
      </c>
      <c r="E594">
        <v>59.883163218135699</v>
      </c>
      <c r="F594">
        <f t="shared" si="52"/>
        <v>0.47486857364780377</v>
      </c>
      <c r="G594">
        <f t="shared" si="49"/>
        <v>538.94846896322133</v>
      </c>
      <c r="H594">
        <v>45.444512900662502</v>
      </c>
      <c r="AM594">
        <f t="shared" si="50"/>
        <v>102.09121571600477</v>
      </c>
      <c r="BG594">
        <f t="shared" si="51"/>
        <v>3.0852876151670809</v>
      </c>
    </row>
    <row r="595" spans="1:59">
      <c r="A595">
        <v>177900</v>
      </c>
      <c r="B595" s="7">
        <v>515</v>
      </c>
      <c r="C595">
        <v>-10.105925124311399</v>
      </c>
      <c r="D595">
        <f t="shared" si="53"/>
        <v>-20.211850248622799</v>
      </c>
      <c r="E595">
        <v>59.466958758926502</v>
      </c>
      <c r="F595">
        <f t="shared" si="52"/>
        <v>0.41620445920919735</v>
      </c>
      <c r="G595">
        <f t="shared" si="49"/>
        <v>535.20262883033854</v>
      </c>
      <c r="H595">
        <v>46.243265683216897</v>
      </c>
      <c r="AM595">
        <f t="shared" si="50"/>
        <v>101.31524535225607</v>
      </c>
      <c r="BG595">
        <f t="shared" si="51"/>
        <v>3.0619962792871322</v>
      </c>
    </row>
    <row r="596" spans="1:59">
      <c r="A596">
        <v>178200</v>
      </c>
      <c r="B596" s="7">
        <v>514</v>
      </c>
      <c r="C596">
        <v>-8.5973842348449594</v>
      </c>
      <c r="D596">
        <f t="shared" si="53"/>
        <v>-17.194768469689919</v>
      </c>
      <c r="E596">
        <v>59.020628255186097</v>
      </c>
      <c r="F596">
        <f t="shared" si="52"/>
        <v>0.4463305037404055</v>
      </c>
      <c r="G596">
        <f t="shared" si="49"/>
        <v>531.1856542966749</v>
      </c>
      <c r="H596">
        <v>46.965067396416998</v>
      </c>
      <c r="AM596">
        <f t="shared" si="50"/>
        <v>100.48423393374564</v>
      </c>
      <c r="BG596">
        <f t="shared" si="51"/>
        <v>3.0370564401145401</v>
      </c>
    </row>
    <row r="597" spans="1:59">
      <c r="A597">
        <v>178500</v>
      </c>
      <c r="B597" s="7">
        <v>510</v>
      </c>
      <c r="C597">
        <v>-8.4237063719305496</v>
      </c>
      <c r="D597">
        <f t="shared" si="53"/>
        <v>-16.847412743861099</v>
      </c>
      <c r="E597">
        <v>58.537614692658501</v>
      </c>
      <c r="F597">
        <f t="shared" si="52"/>
        <v>0.48301356252759575</v>
      </c>
      <c r="G597">
        <f t="shared" si="49"/>
        <v>526.83853223392646</v>
      </c>
      <c r="H597">
        <v>47.625942557787198</v>
      </c>
      <c r="AM597">
        <f t="shared" si="50"/>
        <v>99.586236018128844</v>
      </c>
      <c r="BG597">
        <f t="shared" si="51"/>
        <v>3.010110438582223</v>
      </c>
    </row>
    <row r="598" spans="1:59">
      <c r="A598">
        <v>178800</v>
      </c>
      <c r="B598" s="7">
        <v>510</v>
      </c>
      <c r="C598">
        <v>-6.3442798812727501</v>
      </c>
      <c r="D598">
        <f t="shared" si="53"/>
        <v>-12.6885597625455</v>
      </c>
      <c r="E598">
        <v>58.075527057360397</v>
      </c>
      <c r="F598">
        <f t="shared" si="52"/>
        <v>0.46208763529810426</v>
      </c>
      <c r="G598">
        <f t="shared" si="49"/>
        <v>522.67974351624355</v>
      </c>
      <c r="H598">
        <v>48.192870319262298</v>
      </c>
      <c r="AM598">
        <f t="shared" si="50"/>
        <v>98.728419858629621</v>
      </c>
      <c r="BG598">
        <f t="shared" si="51"/>
        <v>2.984374251326289</v>
      </c>
    </row>
    <row r="599" spans="1:59">
      <c r="A599">
        <v>179100</v>
      </c>
      <c r="B599" s="7">
        <v>521</v>
      </c>
      <c r="C599">
        <v>-0.53990039844996296</v>
      </c>
      <c r="D599">
        <f t="shared" si="53"/>
        <v>-1.0798007968999259</v>
      </c>
      <c r="E599">
        <v>58.007862566391999</v>
      </c>
      <c r="F599">
        <f t="shared" si="52"/>
        <v>6.7664490968397217E-2</v>
      </c>
      <c r="G599">
        <f t="shared" si="49"/>
        <v>522.07076309752802</v>
      </c>
      <c r="H599">
        <v>48.440901721040703</v>
      </c>
      <c r="AM599">
        <f t="shared" si="50"/>
        <v>98.602912813905789</v>
      </c>
      <c r="BG599">
        <f t="shared" si="51"/>
        <v>2.9806091271187336</v>
      </c>
    </row>
    <row r="600" spans="1:59">
      <c r="A600">
        <v>179400</v>
      </c>
      <c r="B600" s="7">
        <v>525</v>
      </c>
      <c r="C600">
        <v>0.22063319252744301</v>
      </c>
      <c r="D600">
        <f t="shared" si="53"/>
        <v>0.44126638505488602</v>
      </c>
      <c r="E600">
        <v>58.283308095431799</v>
      </c>
      <c r="F600">
        <f t="shared" si="52"/>
        <v>0.27544552903979991</v>
      </c>
      <c r="G600">
        <f t="shared" si="49"/>
        <v>524.54977285888617</v>
      </c>
      <c r="H600">
        <v>48.4507337057439</v>
      </c>
      <c r="AM600">
        <f t="shared" si="50"/>
        <v>99.113988552062253</v>
      </c>
      <c r="BG600">
        <f t="shared" si="51"/>
        <v>2.9959415817216764</v>
      </c>
    </row>
    <row r="601" spans="1:59">
      <c r="A601">
        <v>179700</v>
      </c>
      <c r="B601" s="7">
        <v>526</v>
      </c>
      <c r="C601">
        <v>-0.49813235229310499</v>
      </c>
      <c r="D601">
        <f t="shared" si="53"/>
        <v>-0.99626470458620997</v>
      </c>
      <c r="E601">
        <v>58.554142377695101</v>
      </c>
      <c r="F601">
        <f t="shared" si="52"/>
        <v>0.27083428226330142</v>
      </c>
      <c r="G601">
        <f t="shared" si="49"/>
        <v>526.98728139925595</v>
      </c>
      <c r="H601">
        <v>48.463968468745101</v>
      </c>
      <c r="AM601">
        <f t="shared" si="50"/>
        <v>99.61694102746057</v>
      </c>
      <c r="BG601">
        <f t="shared" si="51"/>
        <v>3.0110317239990589</v>
      </c>
    </row>
    <row r="602" spans="1:59">
      <c r="A602">
        <v>180000</v>
      </c>
      <c r="B602" s="7">
        <v>538</v>
      </c>
      <c r="C602">
        <v>3.3534037667864398</v>
      </c>
      <c r="D602">
        <f t="shared" si="53"/>
        <v>6.7068075335728796</v>
      </c>
      <c r="E602">
        <v>59.031531867455598</v>
      </c>
      <c r="F602">
        <f t="shared" si="52"/>
        <v>0.47738948976049755</v>
      </c>
      <c r="G602">
        <f t="shared" si="49"/>
        <v>531.28378680710034</v>
      </c>
      <c r="H602">
        <v>48.339821953760001</v>
      </c>
      <c r="AM602">
        <f t="shared" si="50"/>
        <v>100.504521207614</v>
      </c>
      <c r="BG602">
        <f t="shared" si="51"/>
        <v>3.0376652457675464</v>
      </c>
    </row>
    <row r="603" spans="1:59">
      <c r="A603">
        <v>180300</v>
      </c>
      <c r="B603" s="7">
        <v>560</v>
      </c>
      <c r="C603">
        <v>9.3435297218719402</v>
      </c>
      <c r="D603">
        <f t="shared" si="53"/>
        <v>18.68705944374388</v>
      </c>
      <c r="E603">
        <v>60.144766668165801</v>
      </c>
      <c r="F603">
        <f t="shared" si="52"/>
        <v>1.1132348007102024</v>
      </c>
      <c r="G603">
        <f t="shared" si="49"/>
        <v>541.30290001349226</v>
      </c>
      <c r="H603">
        <v>47.824881686372102</v>
      </c>
      <c r="AM603">
        <f t="shared" si="50"/>
        <v>102.57946697482051</v>
      </c>
      <c r="BG603">
        <f t="shared" si="51"/>
        <v>3.0999445011055311</v>
      </c>
    </row>
    <row r="604" spans="1:59">
      <c r="A604">
        <v>180600</v>
      </c>
      <c r="B604" s="7">
        <v>525</v>
      </c>
      <c r="C604">
        <v>-9.6168534387925195</v>
      </c>
      <c r="D604">
        <f t="shared" si="53"/>
        <v>-19.233706877585039</v>
      </c>
      <c r="E604">
        <v>60.469437350212203</v>
      </c>
      <c r="F604">
        <f t="shared" si="52"/>
        <v>0.3246706820464027</v>
      </c>
      <c r="G604">
        <f t="shared" si="49"/>
        <v>544.22493615190979</v>
      </c>
      <c r="H604">
        <v>47.898538778651002</v>
      </c>
      <c r="AM604">
        <f t="shared" si="50"/>
        <v>103.18598227187864</v>
      </c>
      <c r="BG604">
        <f t="shared" si="51"/>
        <v>3.1181533483560999</v>
      </c>
    </row>
    <row r="605" spans="1:59">
      <c r="A605">
        <v>180900</v>
      </c>
      <c r="B605" s="7">
        <v>151</v>
      </c>
      <c r="C605">
        <v>-80.793842243469001</v>
      </c>
      <c r="D605">
        <f t="shared" si="53"/>
        <v>-161.587684486938</v>
      </c>
      <c r="E605">
        <v>36.024460745963403</v>
      </c>
      <c r="F605">
        <f t="shared" si="52"/>
        <v>24.444976604248801</v>
      </c>
      <c r="G605">
        <f t="shared" si="49"/>
        <v>324.2201467136706</v>
      </c>
      <c r="H605">
        <v>53.0930875771937</v>
      </c>
      <c r="AM605">
        <f t="shared" si="50"/>
        <v>59.244805183091209</v>
      </c>
      <c r="BG605">
        <f t="shared" si="51"/>
        <v>1.8044439465986741</v>
      </c>
    </row>
    <row r="606" spans="1:59">
      <c r="A606">
        <v>181200</v>
      </c>
      <c r="B606" s="7">
        <v>133</v>
      </c>
      <c r="C606">
        <v>-45.303063627077201</v>
      </c>
      <c r="D606">
        <f t="shared" si="53"/>
        <v>-90.606127254154401</v>
      </c>
      <c r="E606">
        <v>24.844930058304399</v>
      </c>
      <c r="F606">
        <f t="shared" si="52"/>
        <v>11.179530687659003</v>
      </c>
      <c r="G606">
        <f t="shared" si="49"/>
        <v>223.60437052473958</v>
      </c>
      <c r="H606">
        <v>57.717863603909102</v>
      </c>
      <c r="AM606">
        <f t="shared" si="50"/>
        <v>40.313708590052315</v>
      </c>
      <c r="BG606">
        <f t="shared" si="51"/>
        <v>1.2423188624643162</v>
      </c>
    </row>
    <row r="607" spans="1:59">
      <c r="A607">
        <v>181500</v>
      </c>
      <c r="B607" s="7">
        <v>114</v>
      </c>
      <c r="C607">
        <v>-25.297650769460802</v>
      </c>
      <c r="D607">
        <f t="shared" si="53"/>
        <v>-50.595301538921603</v>
      </c>
      <c r="E607">
        <v>18.288274169089899</v>
      </c>
      <c r="F607">
        <f t="shared" si="52"/>
        <v>6.5566558892145004</v>
      </c>
      <c r="G607">
        <f t="shared" si="49"/>
        <v>164.59446752180909</v>
      </c>
      <c r="H607">
        <v>60.367007020768398</v>
      </c>
      <c r="AM607">
        <f t="shared" si="50"/>
        <v>29.550943568511705</v>
      </c>
      <c r="BG607">
        <f t="shared" si="51"/>
        <v>0.92393357449129754</v>
      </c>
    </row>
    <row r="608" spans="1:59">
      <c r="A608">
        <v>181800</v>
      </c>
      <c r="B608" s="7">
        <v>116</v>
      </c>
      <c r="C608">
        <v>-4.8689400795953404</v>
      </c>
      <c r="D608">
        <f t="shared" si="53"/>
        <v>-9.7378801591906807</v>
      </c>
      <c r="E608" s="17">
        <v>13.9708245189499</v>
      </c>
      <c r="F608">
        <f t="shared" si="52"/>
        <v>4.3174496501399986</v>
      </c>
      <c r="G608">
        <f t="shared" si="49"/>
        <v>125.7374206705491</v>
      </c>
      <c r="H608">
        <v>61.455878357386403</v>
      </c>
      <c r="AM608">
        <f t="shared" si="50"/>
        <v>22.601140165275726</v>
      </c>
      <c r="BG608">
        <f t="shared" si="51"/>
        <v>0.71884174793904709</v>
      </c>
    </row>
    <row r="609" spans="1:59">
      <c r="A609">
        <v>182100</v>
      </c>
      <c r="B609" s="7">
        <v>120</v>
      </c>
      <c r="C609">
        <v>7.3137267990887</v>
      </c>
      <c r="D609">
        <f t="shared" si="53"/>
        <v>14.6274535981774</v>
      </c>
      <c r="E609" s="17">
        <v>11.7080268525583</v>
      </c>
      <c r="F609">
        <f t="shared" si="52"/>
        <v>2.2627976663916005</v>
      </c>
      <c r="G609">
        <f t="shared" si="49"/>
        <v>105.3722416730247</v>
      </c>
      <c r="H609">
        <v>61.312802103567897</v>
      </c>
      <c r="AM609">
        <f t="shared" si="50"/>
        <v>19.002257127170662</v>
      </c>
      <c r="BG609">
        <f t="shared" si="51"/>
        <v>0.61279815639482726</v>
      </c>
    </row>
    <row r="610" spans="1:59">
      <c r="A610">
        <v>182400</v>
      </c>
      <c r="B610" s="7">
        <v>120</v>
      </c>
      <c r="C610">
        <v>12.033997389550899</v>
      </c>
      <c r="D610">
        <f t="shared" si="53"/>
        <v>24.067994779101799</v>
      </c>
      <c r="E610" s="17">
        <v>10.659083236625101</v>
      </c>
      <c r="F610">
        <f t="shared" si="52"/>
        <v>1.0489436159331991</v>
      </c>
      <c r="G610">
        <f t="shared" si="49"/>
        <v>95.931749129625899</v>
      </c>
      <c r="H610">
        <v>60.541222307501599</v>
      </c>
      <c r="AM610">
        <f t="shared" si="50"/>
        <v>17.344116255280891</v>
      </c>
      <c r="BG610">
        <f t="shared" si="51"/>
        <v>0.56397791451390344</v>
      </c>
    </row>
    <row r="611" spans="1:59">
      <c r="A611">
        <v>182700</v>
      </c>
      <c r="B611" s="7">
        <v>120</v>
      </c>
      <c r="C611">
        <v>13.906409344485301</v>
      </c>
      <c r="D611">
        <f t="shared" si="53"/>
        <v>27.812818688970601</v>
      </c>
      <c r="E611" s="17">
        <v>10.2429923650961</v>
      </c>
      <c r="F611">
        <f t="shared" si="52"/>
        <v>0.41609087152900059</v>
      </c>
      <c r="G611">
        <f t="shared" si="49"/>
        <v>92.186931285864901</v>
      </c>
      <c r="H611">
        <v>59.523584605583899</v>
      </c>
      <c r="AM611">
        <f t="shared" si="50"/>
        <v>16.688154113377774</v>
      </c>
      <c r="BG611">
        <f t="shared" si="51"/>
        <v>0.54467129408779236</v>
      </c>
    </row>
    <row r="612" spans="1:59">
      <c r="A612">
        <v>183000</v>
      </c>
      <c r="B612" s="7">
        <v>150</v>
      </c>
      <c r="C612">
        <v>25.166805230075902</v>
      </c>
      <c r="D612">
        <f t="shared" si="53"/>
        <v>50.333610460151803</v>
      </c>
      <c r="E612" s="17">
        <v>11.073997540734799</v>
      </c>
      <c r="F612">
        <f t="shared" si="52"/>
        <v>0.83100517563869936</v>
      </c>
      <c r="G612">
        <f t="shared" si="49"/>
        <v>99.66597786661319</v>
      </c>
      <c r="H612">
        <v>57.954511762931702</v>
      </c>
      <c r="AM612">
        <f t="shared" si="50"/>
        <v>17.999231901930376</v>
      </c>
      <c r="BG612">
        <f t="shared" si="51"/>
        <v>0.5832634287816103</v>
      </c>
    </row>
    <row r="613" spans="1:59">
      <c r="A613">
        <v>183300</v>
      </c>
      <c r="B613" s="7">
        <v>215</v>
      </c>
      <c r="C613">
        <v>42.744205055092998</v>
      </c>
      <c r="D613">
        <f t="shared" si="53"/>
        <v>85.488410110185995</v>
      </c>
      <c r="E613" s="17">
        <v>14.390071429941599</v>
      </c>
      <c r="F613">
        <f t="shared" si="52"/>
        <v>3.3160738892068</v>
      </c>
      <c r="G613">
        <f t="shared" si="49"/>
        <v>129.5106428694744</v>
      </c>
      <c r="H613">
        <v>55.226119493504399</v>
      </c>
      <c r="AM613">
        <f t="shared" si="50"/>
        <v>23.271222869109859</v>
      </c>
      <c r="BG613">
        <f t="shared" si="51"/>
        <v>0.7385985113538055</v>
      </c>
    </row>
    <row r="614" spans="1:59">
      <c r="A614">
        <v>183600</v>
      </c>
      <c r="B614" s="7">
        <v>130</v>
      </c>
      <c r="C614">
        <v>-5.4741033388999503</v>
      </c>
      <c r="D614">
        <f t="shared" si="53"/>
        <v>-10.948206677799901</v>
      </c>
      <c r="E614" s="17">
        <v>15.6608860491923</v>
      </c>
      <c r="F614">
        <f t="shared" si="52"/>
        <v>1.2708146192507002</v>
      </c>
      <c r="G614">
        <f t="shared" si="49"/>
        <v>140.9479744427307</v>
      </c>
      <c r="H614">
        <v>53.959717926353001</v>
      </c>
      <c r="AM614">
        <f t="shared" si="50"/>
        <v>25.308648050710008</v>
      </c>
      <c r="BG614">
        <f t="shared" si="51"/>
        <v>0.79869349073392504</v>
      </c>
    </row>
    <row r="615" spans="1:59">
      <c r="A615">
        <v>183900</v>
      </c>
      <c r="B615" s="7">
        <v>126</v>
      </c>
      <c r="C615">
        <v>-1.4360809829753101</v>
      </c>
      <c r="D615">
        <f t="shared" si="53"/>
        <v>-2.8721619659506201</v>
      </c>
      <c r="E615" s="17">
        <v>14.3190769847167</v>
      </c>
      <c r="F615">
        <f t="shared" si="52"/>
        <v>1.3418090644755996</v>
      </c>
      <c r="G615">
        <f t="shared" si="49"/>
        <v>128.87169286245029</v>
      </c>
      <c r="H615">
        <v>54.212394021077401</v>
      </c>
      <c r="AM615">
        <f t="shared" si="50"/>
        <v>23.157680080513803</v>
      </c>
      <c r="BG615">
        <f t="shared" si="51"/>
        <v>0.73525053880010494</v>
      </c>
    </row>
    <row r="616" spans="1:59">
      <c r="A616">
        <v>184200</v>
      </c>
      <c r="B616" s="7">
        <v>128</v>
      </c>
      <c r="C616">
        <v>3.0616284417877502</v>
      </c>
      <c r="D616">
        <f t="shared" si="53"/>
        <v>6.1232568835755004</v>
      </c>
      <c r="E616" s="17">
        <v>13.5418114557579</v>
      </c>
      <c r="F616">
        <f t="shared" si="52"/>
        <v>0.77726552895880019</v>
      </c>
      <c r="G616">
        <f t="shared" si="49"/>
        <v>121.87630310182109</v>
      </c>
      <c r="H616">
        <v>54.1314315524804</v>
      </c>
      <c r="AM616">
        <f t="shared" si="50"/>
        <v>21.916512472852531</v>
      </c>
      <c r="BG616">
        <f t="shared" si="51"/>
        <v>0.69866010374869814</v>
      </c>
    </row>
    <row r="617" spans="1:59">
      <c r="A617">
        <v>184500</v>
      </c>
      <c r="B617" s="7">
        <v>133</v>
      </c>
      <c r="C617">
        <v>6.4393477365884699</v>
      </c>
      <c r="D617">
        <f t="shared" si="53"/>
        <v>12.87869547317694</v>
      </c>
      <c r="E617" s="17">
        <v>13.346762241064001</v>
      </c>
      <c r="F617">
        <f t="shared" si="52"/>
        <v>0.19504921469389913</v>
      </c>
      <c r="G617">
        <f t="shared" si="49"/>
        <v>120.12086016957601</v>
      </c>
      <c r="H617">
        <v>53.7481883906025</v>
      </c>
      <c r="AM617">
        <f t="shared" si="50"/>
        <v>21.605604981150851</v>
      </c>
      <c r="BG617">
        <f t="shared" si="51"/>
        <v>0.68949641500847869</v>
      </c>
    </row>
    <row r="618" spans="1:59">
      <c r="A618">
        <v>184800</v>
      </c>
      <c r="B618" s="7">
        <v>128</v>
      </c>
      <c r="C618">
        <v>4.2182720853061602</v>
      </c>
      <c r="D618">
        <f t="shared" si="53"/>
        <v>8.4365441706123203</v>
      </c>
      <c r="E618" s="17">
        <v>13.284782959515899</v>
      </c>
      <c r="F618">
        <f t="shared" si="52"/>
        <v>6.1979281548101284E-2</v>
      </c>
      <c r="G618">
        <f t="shared" si="49"/>
        <v>119.56304663564309</v>
      </c>
      <c r="H618">
        <v>53.341985153607403</v>
      </c>
      <c r="AM618">
        <f t="shared" si="50"/>
        <v>21.50685689856693</v>
      </c>
      <c r="BG618">
        <f t="shared" si="51"/>
        <v>0.68658608762201423</v>
      </c>
    </row>
    <row r="619" spans="1:59">
      <c r="A619">
        <v>185100</v>
      </c>
      <c r="B619" s="7">
        <v>144</v>
      </c>
      <c r="C619">
        <v>10.522280774545701</v>
      </c>
      <c r="D619">
        <f t="shared" si="53"/>
        <v>21.044561549091402</v>
      </c>
      <c r="E619" s="17">
        <v>13.6616581771478</v>
      </c>
      <c r="F619">
        <f t="shared" si="52"/>
        <v>0.37687521763190013</v>
      </c>
      <c r="G619">
        <f t="shared" si="49"/>
        <v>122.9549235943302</v>
      </c>
      <c r="H619">
        <v>52.742663014418099</v>
      </c>
      <c r="AM619">
        <f t="shared" si="50"/>
        <v>22.107657926689026</v>
      </c>
      <c r="BG619">
        <f t="shared" si="51"/>
        <v>0.70429433793102103</v>
      </c>
    </row>
    <row r="620" spans="1:59">
      <c r="A620">
        <v>185400</v>
      </c>
      <c r="B620" s="7">
        <v>155</v>
      </c>
      <c r="C620">
        <v>11.5067347539288</v>
      </c>
      <c r="D620">
        <f t="shared" si="53"/>
        <v>23.0134695078576</v>
      </c>
      <c r="E620" s="17">
        <v>14.6651054558049</v>
      </c>
      <c r="F620">
        <f t="shared" si="52"/>
        <v>1.0034472786571005</v>
      </c>
      <c r="G620">
        <f t="shared" si="49"/>
        <v>131.98594910224409</v>
      </c>
      <c r="H620">
        <v>51.879762807028698</v>
      </c>
      <c r="AM620">
        <f t="shared" si="50"/>
        <v>23.711368424780535</v>
      </c>
      <c r="BG620">
        <f t="shared" si="51"/>
        <v>0.7515778727611252</v>
      </c>
    </row>
    <row r="621" spans="1:59">
      <c r="A621">
        <v>185700</v>
      </c>
      <c r="B621" s="7">
        <v>176</v>
      </c>
      <c r="C621">
        <v>15.092784779218499</v>
      </c>
      <c r="D621">
        <f t="shared" si="53"/>
        <v>30.185569558436999</v>
      </c>
      <c r="E621">
        <v>16.201518722548801</v>
      </c>
      <c r="F621">
        <f t="shared" si="52"/>
        <v>1.5364132667439012</v>
      </c>
      <c r="G621">
        <f t="shared" si="49"/>
        <v>145.81366850293921</v>
      </c>
      <c r="H621">
        <v>50.827595020016602</v>
      </c>
      <c r="AM621">
        <f t="shared" si="50"/>
        <v>26.17827785309543</v>
      </c>
      <c r="BG621">
        <f t="shared" si="51"/>
        <v>0.82435433768951893</v>
      </c>
    </row>
    <row r="622" spans="1:59">
      <c r="A622">
        <v>186000</v>
      </c>
      <c r="B622" s="7">
        <v>223</v>
      </c>
      <c r="C622">
        <v>25.8324688017704</v>
      </c>
      <c r="D622">
        <f t="shared" si="53"/>
        <v>51.6649376035408</v>
      </c>
      <c r="E622">
        <v>19.037091741079301</v>
      </c>
      <c r="F622">
        <f t="shared" si="52"/>
        <v>2.8355730185304999</v>
      </c>
      <c r="G622">
        <f t="shared" si="49"/>
        <v>171.33382566971372</v>
      </c>
      <c r="H622">
        <v>49.185065506233798</v>
      </c>
      <c r="AM622">
        <f t="shared" si="50"/>
        <v>30.76741065834165</v>
      </c>
      <c r="BG622">
        <f t="shared" si="51"/>
        <v>0.95987310346507571</v>
      </c>
    </row>
    <row r="623" spans="1:59">
      <c r="A623">
        <v>186300</v>
      </c>
      <c r="B623" s="7">
        <v>352</v>
      </c>
      <c r="C623">
        <v>60.739480707120101</v>
      </c>
      <c r="D623">
        <f t="shared" si="53"/>
        <v>121.4789614142402</v>
      </c>
      <c r="E623">
        <v>25.613095935833801</v>
      </c>
      <c r="F623">
        <f t="shared" si="52"/>
        <v>6.5760041947544998</v>
      </c>
      <c r="G623">
        <f t="shared" si="49"/>
        <v>230.51786342250421</v>
      </c>
      <c r="H623">
        <v>45.640949573371302</v>
      </c>
      <c r="AM623">
        <f t="shared" si="50"/>
        <v>41.591109670368041</v>
      </c>
      <c r="BG623">
        <f t="shared" si="51"/>
        <v>1.280166766646524</v>
      </c>
    </row>
    <row r="624" spans="1:59">
      <c r="A624">
        <v>186600</v>
      </c>
      <c r="B624" s="7">
        <v>380</v>
      </c>
      <c r="C624">
        <v>39.412772946138197</v>
      </c>
      <c r="D624">
        <f t="shared" si="53"/>
        <v>78.825545892276395</v>
      </c>
      <c r="E624">
        <v>33.463458665231897</v>
      </c>
      <c r="F624">
        <f t="shared" si="52"/>
        <v>7.8503627293980962</v>
      </c>
      <c r="G624">
        <f t="shared" si="49"/>
        <v>301.17112798708706</v>
      </c>
      <c r="H624">
        <v>41.778564028374397</v>
      </c>
      <c r="AM624">
        <f t="shared" si="50"/>
        <v>54.843528392932647</v>
      </c>
      <c r="BG624">
        <f t="shared" si="51"/>
        <v>1.6735289347306894</v>
      </c>
    </row>
    <row r="625" spans="1:59">
      <c r="A625">
        <v>186900</v>
      </c>
      <c r="B625" s="7">
        <v>538</v>
      </c>
      <c r="C625">
        <v>57.9577329433938</v>
      </c>
      <c r="D625">
        <f t="shared" si="53"/>
        <v>115.9154658867876</v>
      </c>
      <c r="E625">
        <v>45.675776872826503</v>
      </c>
      <c r="F625">
        <f t="shared" si="52"/>
        <v>12.212318207594606</v>
      </c>
      <c r="G625">
        <f t="shared" si="49"/>
        <v>411.08199185543856</v>
      </c>
      <c r="H625">
        <v>37.425483598116301</v>
      </c>
      <c r="AM625">
        <f t="shared" si="50"/>
        <v>76.176019412516524</v>
      </c>
      <c r="BG625">
        <f t="shared" si="51"/>
        <v>2.3092534025532792</v>
      </c>
    </row>
    <row r="626" spans="1:59">
      <c r="A626">
        <v>187200</v>
      </c>
      <c r="B626" s="7">
        <v>582</v>
      </c>
      <c r="C626">
        <v>41.298193364281502</v>
      </c>
      <c r="D626">
        <f t="shared" si="53"/>
        <v>82.596386728563004</v>
      </c>
      <c r="E626">
        <v>55.488269819282301</v>
      </c>
      <c r="F626">
        <f t="shared" si="52"/>
        <v>9.8124929464557979</v>
      </c>
      <c r="G626">
        <f t="shared" si="49"/>
        <v>499.39442837354073</v>
      </c>
      <c r="H626">
        <v>33.511461146071802</v>
      </c>
      <c r="AM626">
        <f t="shared" si="50"/>
        <v>93.948526656389234</v>
      </c>
      <c r="BG626">
        <f t="shared" si="51"/>
        <v>2.8410419701431953</v>
      </c>
    </row>
    <row r="627" spans="1:59">
      <c r="A627">
        <v>187500</v>
      </c>
      <c r="B627" s="7">
        <v>579</v>
      </c>
      <c r="C627">
        <v>11.505255382519801</v>
      </c>
      <c r="D627">
        <f t="shared" si="53"/>
        <v>23.010510765039601</v>
      </c>
      <c r="E627">
        <v>61.775502838574397</v>
      </c>
      <c r="F627">
        <f t="shared" si="52"/>
        <v>6.2872330192920955</v>
      </c>
      <c r="G627">
        <f t="shared" si="49"/>
        <v>555.9795255471696</v>
      </c>
      <c r="H627">
        <v>31.536855474462801</v>
      </c>
      <c r="AM627">
        <f t="shared" si="50"/>
        <v>105.63206384738584</v>
      </c>
      <c r="BG627">
        <f t="shared" si="51"/>
        <v>3.1916096433206564</v>
      </c>
    </row>
    <row r="628" spans="1:59">
      <c r="A628">
        <v>187800</v>
      </c>
      <c r="B628" s="7">
        <v>583</v>
      </c>
      <c r="C628">
        <v>-3.60253806011574</v>
      </c>
      <c r="D628">
        <f t="shared" si="53"/>
        <v>-7.2050761202314799</v>
      </c>
      <c r="E628">
        <v>65.577057245686106</v>
      </c>
      <c r="F628">
        <f t="shared" si="52"/>
        <v>3.8015544071117091</v>
      </c>
      <c r="G628">
        <f t="shared" si="49"/>
        <v>590.19351521117494</v>
      </c>
      <c r="H628">
        <v>31.2793862531163</v>
      </c>
      <c r="AM628">
        <f t="shared" si="50"/>
        <v>112.80863831383233</v>
      </c>
      <c r="BG628">
        <f t="shared" si="51"/>
        <v>3.4073040644329202</v>
      </c>
    </row>
    <row r="629" spans="1:59">
      <c r="A629">
        <v>188100</v>
      </c>
      <c r="B629" s="7">
        <v>574</v>
      </c>
      <c r="C629">
        <v>-17.414391111121599</v>
      </c>
      <c r="D629">
        <f t="shared" si="53"/>
        <v>-34.828782222243198</v>
      </c>
      <c r="E629">
        <v>67.646301855422607</v>
      </c>
      <c r="F629">
        <f t="shared" si="52"/>
        <v>2.0692446097365007</v>
      </c>
      <c r="G629">
        <f t="shared" si="49"/>
        <v>608.81671669880348</v>
      </c>
      <c r="H629">
        <v>32.1467139445271</v>
      </c>
      <c r="AM629">
        <f t="shared" si="50"/>
        <v>116.75048525065398</v>
      </c>
      <c r="BG629">
        <f t="shared" si="51"/>
        <v>3.5258896849910171</v>
      </c>
    </row>
    <row r="630" spans="1:59">
      <c r="A630">
        <v>188400</v>
      </c>
      <c r="B630" s="7">
        <v>588</v>
      </c>
      <c r="C630">
        <v>-15.89876656158</v>
      </c>
      <c r="D630">
        <f t="shared" si="53"/>
        <v>-31.797533123160001</v>
      </c>
      <c r="E630">
        <v>68.864918814250203</v>
      </c>
      <c r="F630">
        <f t="shared" si="52"/>
        <v>1.2186169588275959</v>
      </c>
      <c r="G630">
        <f t="shared" si="49"/>
        <v>619.78426932825187</v>
      </c>
      <c r="H630">
        <v>33.442345222571703</v>
      </c>
      <c r="AM630">
        <f t="shared" si="50"/>
        <v>119.08363018993249</v>
      </c>
      <c r="BG630">
        <f t="shared" si="51"/>
        <v>3.5961161062329241</v>
      </c>
    </row>
    <row r="631" spans="1:59">
      <c r="A631">
        <v>188700</v>
      </c>
      <c r="B631" s="7">
        <v>569</v>
      </c>
      <c r="C631">
        <v>-27.110082604372401</v>
      </c>
      <c r="D631">
        <f t="shared" si="53"/>
        <v>-54.220165208744802</v>
      </c>
      <c r="E631">
        <v>69.245292979815403</v>
      </c>
      <c r="F631">
        <f t="shared" si="52"/>
        <v>0.38037416556520043</v>
      </c>
      <c r="G631">
        <f t="shared" si="49"/>
        <v>623.20763681833864</v>
      </c>
      <c r="H631">
        <v>35.1536554032418</v>
      </c>
      <c r="AM631">
        <f t="shared" si="50"/>
        <v>119.81366732097302</v>
      </c>
      <c r="BG631">
        <f t="shared" si="51"/>
        <v>3.6180953669728586</v>
      </c>
    </row>
    <row r="632" spans="1:59">
      <c r="A632">
        <v>189000</v>
      </c>
      <c r="B632" s="7">
        <v>476</v>
      </c>
      <c r="C632">
        <v>-61.6211538386776</v>
      </c>
      <c r="D632">
        <f t="shared" si="53"/>
        <v>-123.2423076773552</v>
      </c>
      <c r="E632">
        <v>66.581391038811404</v>
      </c>
      <c r="F632">
        <f t="shared" si="52"/>
        <v>2.6639019410039992</v>
      </c>
      <c r="G632">
        <f t="shared" si="49"/>
        <v>599.23251934930261</v>
      </c>
      <c r="H632">
        <v>38.700491038387597</v>
      </c>
      <c r="AM632">
        <f t="shared" si="50"/>
        <v>114.71873529766387</v>
      </c>
      <c r="BG632">
        <f t="shared" si="51"/>
        <v>3.4647572085563039</v>
      </c>
    </row>
    <row r="633" spans="1:59">
      <c r="A633">
        <v>189300</v>
      </c>
      <c r="B633" s="7">
        <v>413</v>
      </c>
      <c r="C633">
        <v>-67.548108126694004</v>
      </c>
      <c r="D633">
        <f t="shared" si="53"/>
        <v>-135.09621625338801</v>
      </c>
      <c r="E633">
        <v>60.898591936189803</v>
      </c>
      <c r="F633">
        <f t="shared" si="52"/>
        <v>5.6827991026216012</v>
      </c>
      <c r="G633">
        <f t="shared" si="49"/>
        <v>548.08732742570828</v>
      </c>
      <c r="H633">
        <v>43.7019709002832</v>
      </c>
      <c r="AM633">
        <f t="shared" si="50"/>
        <v>103.98862939635058</v>
      </c>
      <c r="BG633">
        <f t="shared" si="51"/>
        <v>3.1422534953103436</v>
      </c>
    </row>
    <row r="634" spans="1:59">
      <c r="A634">
        <v>189600</v>
      </c>
      <c r="B634" s="7">
        <v>383</v>
      </c>
      <c r="C634">
        <v>-54.307517006131299</v>
      </c>
      <c r="D634">
        <f t="shared" si="53"/>
        <v>-108.6150340122626</v>
      </c>
      <c r="E634">
        <v>54.623049812541502</v>
      </c>
      <c r="F634">
        <f t="shared" si="52"/>
        <v>6.2755421236483002</v>
      </c>
      <c r="G634">
        <f t="shared" si="49"/>
        <v>491.60744831287354</v>
      </c>
      <c r="H634">
        <v>48.354490108316902</v>
      </c>
      <c r="AM634">
        <f t="shared" si="50"/>
        <v>92.358790146254478</v>
      </c>
      <c r="BG634">
        <f t="shared" si="51"/>
        <v>2.7933994858608342</v>
      </c>
    </row>
    <row r="635" spans="1:59">
      <c r="A635">
        <v>189900</v>
      </c>
      <c r="B635" s="7">
        <v>362</v>
      </c>
      <c r="C635">
        <v>-39.6745691282633</v>
      </c>
      <c r="D635">
        <f t="shared" si="53"/>
        <v>-79.349138256526601</v>
      </c>
      <c r="E635">
        <v>49.0381217865948</v>
      </c>
      <c r="F635">
        <f t="shared" si="52"/>
        <v>5.5849280259467022</v>
      </c>
      <c r="G635">
        <f t="shared" si="49"/>
        <v>441.34309607935319</v>
      </c>
      <c r="H635">
        <v>51.931092876633102</v>
      </c>
      <c r="AM635">
        <f t="shared" si="50"/>
        <v>82.202514628036283</v>
      </c>
      <c r="BG635">
        <f t="shared" si="51"/>
        <v>2.4893695588284337</v>
      </c>
    </row>
    <row r="636" spans="1:59">
      <c r="A636">
        <v>190200</v>
      </c>
      <c r="B636" s="7">
        <v>367</v>
      </c>
      <c r="C636">
        <v>-18.766885302954101</v>
      </c>
      <c r="D636">
        <f t="shared" si="53"/>
        <v>-37.533770605908202</v>
      </c>
      <c r="E636">
        <v>44.947609950486097</v>
      </c>
      <c r="F636">
        <f t="shared" si="52"/>
        <v>4.0905118361087034</v>
      </c>
      <c r="G636">
        <f t="shared" si="49"/>
        <v>404.52848955437486</v>
      </c>
      <c r="H636">
        <v>54.118376983350899</v>
      </c>
      <c r="AM636">
        <f t="shared" si="50"/>
        <v>74.879601012759196</v>
      </c>
      <c r="BG636">
        <f t="shared" si="51"/>
        <v>2.27053578912522</v>
      </c>
    </row>
    <row r="637" spans="1:59">
      <c r="A637">
        <v>190500</v>
      </c>
      <c r="B637" s="7">
        <v>373</v>
      </c>
      <c r="C637">
        <v>-5.2007997352593902</v>
      </c>
      <c r="D637">
        <f t="shared" si="53"/>
        <v>-10.40159947051878</v>
      </c>
      <c r="E637">
        <v>42.599661092291797</v>
      </c>
      <c r="F637">
        <f t="shared" si="52"/>
        <v>2.3479488581943002</v>
      </c>
      <c r="G637">
        <f t="shared" si="49"/>
        <v>383.39694983062617</v>
      </c>
      <c r="H637">
        <v>54.999544210716103</v>
      </c>
      <c r="AM637">
        <f t="shared" si="50"/>
        <v>70.720467313776197</v>
      </c>
      <c r="BG637">
        <f t="shared" si="51"/>
        <v>2.146393649542286</v>
      </c>
    </row>
    <row r="638" spans="1:59">
      <c r="A638">
        <v>190800</v>
      </c>
      <c r="B638" s="7">
        <v>342</v>
      </c>
      <c r="C638">
        <v>-11.1505964758327</v>
      </c>
      <c r="D638">
        <f t="shared" si="53"/>
        <v>-22.301192951665399</v>
      </c>
      <c r="E638">
        <v>40.477506812923501</v>
      </c>
      <c r="F638">
        <f t="shared" si="52"/>
        <v>2.1221542793682957</v>
      </c>
      <c r="G638">
        <f t="shared" si="49"/>
        <v>364.29756131631149</v>
      </c>
      <c r="H638">
        <v>55.655762023240399</v>
      </c>
      <c r="AM638">
        <f t="shared" si="50"/>
        <v>66.989046272718241</v>
      </c>
      <c r="BG638">
        <f t="shared" si="51"/>
        <v>2.0351111588220068</v>
      </c>
    </row>
    <row r="639" spans="1:59">
      <c r="A639">
        <v>191100</v>
      </c>
      <c r="B639" s="7">
        <v>226</v>
      </c>
      <c r="C639">
        <v>-45.995652485509702</v>
      </c>
      <c r="D639">
        <f t="shared" si="53"/>
        <v>-91.991304971019403</v>
      </c>
      <c r="E639">
        <v>35.332153795903402</v>
      </c>
      <c r="F639">
        <f t="shared" si="52"/>
        <v>5.1453530170200992</v>
      </c>
      <c r="G639">
        <f t="shared" si="49"/>
        <v>317.98938416313064</v>
      </c>
      <c r="H639">
        <v>57.988941756891101</v>
      </c>
      <c r="AM639">
        <f t="shared" si="50"/>
        <v>58.051239622075222</v>
      </c>
      <c r="BG639">
        <f t="shared" si="51"/>
        <v>1.7689284931654219</v>
      </c>
    </row>
    <row r="640" spans="1:59">
      <c r="A640">
        <v>191400</v>
      </c>
      <c r="B640" s="7">
        <v>148</v>
      </c>
      <c r="C640">
        <v>-48.3237290255</v>
      </c>
      <c r="D640">
        <f t="shared" si="53"/>
        <v>-96.647458051000001</v>
      </c>
      <c r="E640">
        <v>27.182881565037501</v>
      </c>
      <c r="F640">
        <f t="shared" si="52"/>
        <v>8.1492722308659005</v>
      </c>
      <c r="G640">
        <f t="shared" si="49"/>
        <v>244.6459340853375</v>
      </c>
      <c r="H640">
        <v>61.629378989489801</v>
      </c>
      <c r="AM640">
        <f t="shared" si="50"/>
        <v>44.212276147462291</v>
      </c>
      <c r="BG640">
        <f t="shared" si="51"/>
        <v>1.3578673019940843</v>
      </c>
    </row>
    <row r="641" spans="1:59">
      <c r="A641">
        <v>191700</v>
      </c>
      <c r="B641" s="7">
        <v>163</v>
      </c>
      <c r="C641">
        <v>-11.525770913690801</v>
      </c>
      <c r="D641">
        <f t="shared" si="53"/>
        <v>-23.051541827381602</v>
      </c>
      <c r="E641">
        <v>20.672263356410799</v>
      </c>
      <c r="F641">
        <f t="shared" si="52"/>
        <v>6.5106182086267026</v>
      </c>
      <c r="G641">
        <f t="shared" si="49"/>
        <v>186.0503702076972</v>
      </c>
      <c r="H641">
        <v>63.800407165059497</v>
      </c>
      <c r="AM641">
        <f t="shared" si="50"/>
        <v>33.435175513094734</v>
      </c>
      <c r="BG641">
        <f t="shared" si="51"/>
        <v>1.0387318260314704</v>
      </c>
    </row>
    <row r="642" spans="1:59">
      <c r="A642">
        <v>192000</v>
      </c>
      <c r="B642" s="7">
        <v>318</v>
      </c>
      <c r="C642">
        <v>61.429224871821603</v>
      </c>
      <c r="D642">
        <f t="shared" si="53"/>
        <v>122.85844974364321</v>
      </c>
      <c r="E642">
        <v>21.6821301516385</v>
      </c>
      <c r="F642">
        <f t="shared" si="52"/>
        <v>1.0098667952277012</v>
      </c>
      <c r="G642">
        <f t="shared" si="49"/>
        <v>195.13917136474649</v>
      </c>
      <c r="H642">
        <v>61.559260793891397</v>
      </c>
      <c r="AM642">
        <f t="shared" si="50"/>
        <v>35.090573983051932</v>
      </c>
      <c r="BG642">
        <f t="shared" si="51"/>
        <v>1.0876936610878711</v>
      </c>
    </row>
    <row r="643" spans="1:59">
      <c r="A643">
        <v>192300</v>
      </c>
      <c r="B643" s="7">
        <v>392</v>
      </c>
      <c r="C643">
        <v>67.930373683930696</v>
      </c>
      <c r="D643">
        <f t="shared" si="53"/>
        <v>135.86074736786139</v>
      </c>
      <c r="E643">
        <v>28.4595618231351</v>
      </c>
      <c r="F643">
        <f t="shared" si="52"/>
        <v>6.7774316714966005</v>
      </c>
      <c r="G643">
        <f t="shared" ref="G643:G706" si="54">$J$3*E643</f>
        <v>256.13605640821589</v>
      </c>
      <c r="H643">
        <v>56.446535532495901</v>
      </c>
      <c r="AM643">
        <f t="shared" ref="AM643:AM706" si="55">$AF$26*E643^2+$AG$26*E643+$AH$26</f>
        <v>46.354654410100423</v>
      </c>
      <c r="BG643">
        <f t="shared" ref="BG643:BG706" si="56">$BC$5*E643^2+$BD$5*E643+$BE$5</f>
        <v>1.4214127776305945</v>
      </c>
    </row>
    <row r="644" spans="1:59">
      <c r="A644">
        <v>192600</v>
      </c>
      <c r="B644" s="7">
        <v>379</v>
      </c>
      <c r="C644">
        <v>35.695939651661597</v>
      </c>
      <c r="D644">
        <f t="shared" si="53"/>
        <v>71.391879303323194</v>
      </c>
      <c r="E644">
        <v>34.178364505391798</v>
      </c>
      <c r="F644">
        <f t="shared" ref="F644:F707" si="57">ABS(E644-E643)</f>
        <v>5.7188026822566975</v>
      </c>
      <c r="G644">
        <f t="shared" si="54"/>
        <v>307.6052805485262</v>
      </c>
      <c r="H644">
        <v>52.502014606538701</v>
      </c>
      <c r="AM644">
        <f t="shared" si="55"/>
        <v>56.068288749148898</v>
      </c>
      <c r="BG644">
        <f t="shared" si="56"/>
        <v>1.7099457906018181</v>
      </c>
    </row>
    <row r="645" spans="1:59">
      <c r="A645">
        <v>192900</v>
      </c>
      <c r="B645" s="7">
        <v>384</v>
      </c>
      <c r="C645">
        <v>22.775688670048002</v>
      </c>
      <c r="D645">
        <f t="shared" si="53"/>
        <v>45.551377340096003</v>
      </c>
      <c r="E645">
        <v>37.605004228318201</v>
      </c>
      <c r="F645">
        <f t="shared" si="57"/>
        <v>3.426639722926403</v>
      </c>
      <c r="G645">
        <f t="shared" si="54"/>
        <v>338.4450380548638</v>
      </c>
      <c r="H645">
        <v>50.263233340268201</v>
      </c>
      <c r="AM645">
        <f t="shared" si="55"/>
        <v>61.980232659835501</v>
      </c>
      <c r="BG645">
        <f t="shared" si="56"/>
        <v>1.8858749592437873</v>
      </c>
    </row>
    <row r="646" spans="1:59">
      <c r="A646">
        <v>193200</v>
      </c>
      <c r="B646" s="7">
        <v>338</v>
      </c>
      <c r="C646">
        <v>-4.8820706224342603</v>
      </c>
      <c r="D646">
        <f t="shared" si="53"/>
        <v>-9.7641412448685205</v>
      </c>
      <c r="E646">
        <v>38.640127300579799</v>
      </c>
      <c r="F646">
        <f t="shared" si="57"/>
        <v>1.0351230722615981</v>
      </c>
      <c r="G646">
        <f t="shared" si="54"/>
        <v>347.76114570521821</v>
      </c>
      <c r="H646">
        <v>49.667164648368001</v>
      </c>
      <c r="AM646">
        <f t="shared" si="55"/>
        <v>63.77962577087861</v>
      </c>
      <c r="BG646">
        <f t="shared" si="56"/>
        <v>1.9394683809263484</v>
      </c>
    </row>
    <row r="647" spans="1:59">
      <c r="A647">
        <v>193500</v>
      </c>
      <c r="B647" s="7">
        <v>381</v>
      </c>
      <c r="C647">
        <v>13.369850614912499</v>
      </c>
      <c r="D647">
        <f t="shared" si="53"/>
        <v>26.739701229824998</v>
      </c>
      <c r="E647">
        <v>39.361759871599297</v>
      </c>
      <c r="F647">
        <f t="shared" si="57"/>
        <v>0.72163257101949796</v>
      </c>
      <c r="G647">
        <f t="shared" si="54"/>
        <v>354.25583884439368</v>
      </c>
      <c r="H647">
        <v>49.268882220690102</v>
      </c>
      <c r="AM647">
        <f t="shared" si="55"/>
        <v>65.037774088047939</v>
      </c>
      <c r="BG647">
        <f t="shared" si="56"/>
        <v>1.9769539768780597</v>
      </c>
    </row>
    <row r="648" spans="1:59">
      <c r="A648">
        <v>193800</v>
      </c>
      <c r="B648" s="7">
        <v>491</v>
      </c>
      <c r="C648">
        <v>48.363001992950998</v>
      </c>
      <c r="D648">
        <f t="shared" ref="D648:D711" si="58">$K$3*C648</f>
        <v>96.726003985901997</v>
      </c>
      <c r="E648">
        <v>43.807458582657901</v>
      </c>
      <c r="F648">
        <f t="shared" si="57"/>
        <v>4.4456987110586041</v>
      </c>
      <c r="G648">
        <f t="shared" si="54"/>
        <v>394.2671272439211</v>
      </c>
      <c r="H648">
        <v>46.718332740695502</v>
      </c>
      <c r="AM648">
        <f t="shared" si="55"/>
        <v>72.85592078458771</v>
      </c>
      <c r="BG648">
        <f t="shared" si="56"/>
        <v>2.2101192909885428</v>
      </c>
    </row>
    <row r="649" spans="1:59">
      <c r="A649">
        <v>194100</v>
      </c>
      <c r="B649" s="7">
        <v>187</v>
      </c>
      <c r="C649">
        <v>-87.767670517041793</v>
      </c>
      <c r="D649">
        <f t="shared" si="58"/>
        <v>-175.53534103408359</v>
      </c>
      <c r="E649">
        <v>40.582427437107299</v>
      </c>
      <c r="F649">
        <f t="shared" si="57"/>
        <v>3.2250311455506022</v>
      </c>
      <c r="G649">
        <f t="shared" si="54"/>
        <v>365.24184693396569</v>
      </c>
      <c r="H649">
        <v>48.853824646279897</v>
      </c>
      <c r="AM649">
        <f t="shared" si="55"/>
        <v>67.172911079530877</v>
      </c>
      <c r="BG649">
        <f t="shared" si="56"/>
        <v>2.0405924788131973</v>
      </c>
    </row>
    <row r="650" spans="1:59">
      <c r="A650">
        <v>194400</v>
      </c>
      <c r="B650" s="7">
        <v>124</v>
      </c>
      <c r="C650">
        <v>-72.542994380607695</v>
      </c>
      <c r="D650">
        <f t="shared" si="58"/>
        <v>-145.08598876121539</v>
      </c>
      <c r="E650">
        <v>29.898175763079699</v>
      </c>
      <c r="F650">
        <f t="shared" si="57"/>
        <v>10.6842516740276</v>
      </c>
      <c r="G650">
        <f t="shared" si="54"/>
        <v>269.08358186771727</v>
      </c>
      <c r="H650">
        <v>54.978058413359598</v>
      </c>
      <c r="AM650">
        <f t="shared" si="55"/>
        <v>48.780194969198213</v>
      </c>
      <c r="BG650">
        <f t="shared" si="56"/>
        <v>1.4933977153716422</v>
      </c>
    </row>
    <row r="651" spans="1:59">
      <c r="A651">
        <v>194700</v>
      </c>
      <c r="B651" s="7">
        <v>134</v>
      </c>
      <c r="C651">
        <v>-31.158434363645501</v>
      </c>
      <c r="D651">
        <f t="shared" si="58"/>
        <v>-62.316868727291002</v>
      </c>
      <c r="E651">
        <v>21.812825340366899</v>
      </c>
      <c r="F651">
        <f t="shared" si="57"/>
        <v>8.0853504227127999</v>
      </c>
      <c r="G651">
        <f t="shared" si="54"/>
        <v>196.31542806330208</v>
      </c>
      <c r="H651">
        <v>58.815232303632001</v>
      </c>
      <c r="AM651">
        <f t="shared" si="55"/>
        <v>35.305248688905088</v>
      </c>
      <c r="BG651">
        <f t="shared" si="56"/>
        <v>1.094044693158946</v>
      </c>
    </row>
    <row r="652" spans="1:59">
      <c r="A652">
        <v>195000</v>
      </c>
      <c r="B652" s="7">
        <v>164</v>
      </c>
      <c r="C652">
        <v>1.2282662640046</v>
      </c>
      <c r="D652">
        <f t="shared" si="58"/>
        <v>2.4565325280092001</v>
      </c>
      <c r="E652">
        <v>17.949173618445101</v>
      </c>
      <c r="F652">
        <f t="shared" si="57"/>
        <v>3.8636517219217978</v>
      </c>
      <c r="G652">
        <f t="shared" si="54"/>
        <v>161.54256256600593</v>
      </c>
      <c r="H652">
        <v>59.8489712480864</v>
      </c>
      <c r="AM652">
        <f t="shared" si="55"/>
        <v>29.001147742809881</v>
      </c>
      <c r="BG652">
        <f t="shared" si="56"/>
        <v>0.90769425904819256</v>
      </c>
    </row>
    <row r="653" spans="1:59">
      <c r="A653">
        <v>195300</v>
      </c>
      <c r="B653" s="7">
        <v>167</v>
      </c>
      <c r="C653">
        <v>8.8978327891557392</v>
      </c>
      <c r="D653">
        <f t="shared" si="58"/>
        <v>17.795665578311478</v>
      </c>
      <c r="E653">
        <v>16.5781867096733</v>
      </c>
      <c r="F653">
        <f t="shared" si="57"/>
        <v>1.3709869087718012</v>
      </c>
      <c r="G653">
        <f t="shared" si="54"/>
        <v>149.20368038705971</v>
      </c>
      <c r="H653">
        <v>59.425174486037598</v>
      </c>
      <c r="AM653">
        <f t="shared" si="55"/>
        <v>26.785174200656556</v>
      </c>
      <c r="BG653">
        <f t="shared" si="56"/>
        <v>0.84226624329549049</v>
      </c>
    </row>
    <row r="654" spans="1:59">
      <c r="A654">
        <v>195600</v>
      </c>
      <c r="B654" s="7">
        <v>297</v>
      </c>
      <c r="C654">
        <v>59.5301335886613</v>
      </c>
      <c r="D654">
        <f t="shared" si="58"/>
        <v>119.0602671773226</v>
      </c>
      <c r="E654">
        <v>19.7708568163556</v>
      </c>
      <c r="F654">
        <f t="shared" si="57"/>
        <v>3.1926701066823</v>
      </c>
      <c r="G654">
        <f t="shared" si="54"/>
        <v>177.93771134720041</v>
      </c>
      <c r="H654">
        <v>56.542899800392</v>
      </c>
      <c r="AM654">
        <f t="shared" si="55"/>
        <v>31.962606153421955</v>
      </c>
      <c r="BG654">
        <f t="shared" si="56"/>
        <v>0.99519584094273328</v>
      </c>
    </row>
    <row r="655" spans="1:59">
      <c r="A655">
        <v>195900</v>
      </c>
      <c r="B655" s="7">
        <v>300</v>
      </c>
      <c r="C655">
        <v>36.876433182368302</v>
      </c>
      <c r="D655">
        <f t="shared" si="58"/>
        <v>73.752866364736605</v>
      </c>
      <c r="E655">
        <v>25.1383772499522</v>
      </c>
      <c r="F655">
        <f t="shared" si="57"/>
        <v>5.3675204335965994</v>
      </c>
      <c r="G655">
        <f t="shared" si="54"/>
        <v>226.24539524956981</v>
      </c>
      <c r="H655">
        <v>52.848904914412898</v>
      </c>
      <c r="AM655">
        <f t="shared" si="55"/>
        <v>40.801281423197636</v>
      </c>
      <c r="BG655">
        <f t="shared" si="56"/>
        <v>1.2567636181854791</v>
      </c>
    </row>
    <row r="656" spans="1:59">
      <c r="A656">
        <v>196200</v>
      </c>
      <c r="B656" s="7">
        <v>465</v>
      </c>
      <c r="C656">
        <v>80.323521673510697</v>
      </c>
      <c r="D656">
        <f t="shared" si="58"/>
        <v>160.64704334702139</v>
      </c>
      <c r="E656">
        <v>33.469969872320199</v>
      </c>
      <c r="F656">
        <f t="shared" si="57"/>
        <v>8.3315926223679995</v>
      </c>
      <c r="G656">
        <f t="shared" si="54"/>
        <v>301.22972885088177</v>
      </c>
      <c r="H656">
        <v>47.947604964861497</v>
      </c>
      <c r="AM656">
        <f t="shared" si="55"/>
        <v>54.854669755017859</v>
      </c>
      <c r="BG656">
        <f t="shared" si="56"/>
        <v>1.673860163576478</v>
      </c>
    </row>
    <row r="657" spans="1:59">
      <c r="A657">
        <v>196500</v>
      </c>
      <c r="B657" s="7">
        <v>627</v>
      </c>
      <c r="C657">
        <v>67.915314168425695</v>
      </c>
      <c r="D657">
        <f t="shared" si="58"/>
        <v>135.83062833685139</v>
      </c>
      <c r="E657">
        <v>53.032609738190502</v>
      </c>
      <c r="F657">
        <f t="shared" si="57"/>
        <v>19.562639865870302</v>
      </c>
      <c r="G657">
        <f t="shared" si="54"/>
        <v>477.29348764371451</v>
      </c>
      <c r="H657">
        <v>42.120899728104597</v>
      </c>
      <c r="AM657">
        <f t="shared" si="55"/>
        <v>89.447971774619035</v>
      </c>
      <c r="BG657">
        <f t="shared" si="56"/>
        <v>2.7062027854843818</v>
      </c>
    </row>
    <row r="658" spans="1:59">
      <c r="A658">
        <v>196800</v>
      </c>
      <c r="B658" s="7">
        <v>642</v>
      </c>
      <c r="C658">
        <v>40.7333202781385</v>
      </c>
      <c r="D658">
        <f t="shared" si="58"/>
        <v>81.466640556277</v>
      </c>
      <c r="E658">
        <v>62.280276286763602</v>
      </c>
      <c r="F658">
        <f t="shared" si="57"/>
        <v>9.2476665485731004</v>
      </c>
      <c r="G658">
        <f t="shared" si="54"/>
        <v>560.5224865808724</v>
      </c>
      <c r="H658">
        <v>37.825255633286403</v>
      </c>
      <c r="AM658">
        <f t="shared" si="55"/>
        <v>106.58010846283678</v>
      </c>
      <c r="BG658">
        <f t="shared" si="56"/>
        <v>3.2200881017739178</v>
      </c>
    </row>
    <row r="659" spans="1:59">
      <c r="A659">
        <v>197100</v>
      </c>
      <c r="B659" s="7">
        <v>636</v>
      </c>
      <c r="C659">
        <v>13.440122802754599</v>
      </c>
      <c r="D659">
        <f t="shared" si="58"/>
        <v>26.880245605509199</v>
      </c>
      <c r="E659">
        <v>67.678616981267794</v>
      </c>
      <c r="F659">
        <f t="shared" si="57"/>
        <v>5.3983406945041921</v>
      </c>
      <c r="G659">
        <f t="shared" si="54"/>
        <v>609.1075528314102</v>
      </c>
      <c r="H659">
        <v>35.789561714878197</v>
      </c>
      <c r="AM659">
        <f t="shared" si="55"/>
        <v>116.81224317298594</v>
      </c>
      <c r="BG659">
        <f t="shared" si="56"/>
        <v>3.5277482169426553</v>
      </c>
    </row>
    <row r="660" spans="1:59">
      <c r="A660">
        <v>197400</v>
      </c>
      <c r="B660" s="7">
        <v>638</v>
      </c>
      <c r="C660">
        <v>-0.212675904762854</v>
      </c>
      <c r="D660">
        <f t="shared" si="58"/>
        <v>-0.425351809525708</v>
      </c>
      <c r="E660">
        <v>70.934615863485405</v>
      </c>
      <c r="F660">
        <f t="shared" si="57"/>
        <v>3.2559988822176109</v>
      </c>
      <c r="G660">
        <f t="shared" si="54"/>
        <v>638.41154277136866</v>
      </c>
      <c r="H660">
        <v>35.317483462377801</v>
      </c>
      <c r="AM660">
        <f t="shared" si="55"/>
        <v>123.06614320415603</v>
      </c>
      <c r="BG660">
        <f t="shared" si="56"/>
        <v>3.7160495258170947</v>
      </c>
    </row>
    <row r="661" spans="1:59">
      <c r="A661">
        <v>197700</v>
      </c>
      <c r="B661" s="7">
        <v>632</v>
      </c>
      <c r="C661">
        <v>-11.5465533898942</v>
      </c>
      <c r="D661">
        <f t="shared" si="58"/>
        <v>-23.0931067797884</v>
      </c>
      <c r="E661">
        <v>72.786520236552207</v>
      </c>
      <c r="F661">
        <f t="shared" si="57"/>
        <v>1.8519043730668017</v>
      </c>
      <c r="G661">
        <f t="shared" si="54"/>
        <v>655.07868212896983</v>
      </c>
      <c r="H661">
        <v>35.812953823325898</v>
      </c>
      <c r="AM661">
        <f t="shared" si="55"/>
        <v>126.65081817917424</v>
      </c>
      <c r="BG661">
        <f t="shared" si="56"/>
        <v>3.8240677684293631</v>
      </c>
    </row>
    <row r="662" spans="1:59">
      <c r="A662">
        <v>198000</v>
      </c>
      <c r="B662" s="7">
        <v>631</v>
      </c>
      <c r="C662">
        <v>-15.9589065894746</v>
      </c>
      <c r="D662">
        <f t="shared" si="58"/>
        <v>-31.917813178949199</v>
      </c>
      <c r="E662">
        <v>73.655866393830394</v>
      </c>
      <c r="F662">
        <f t="shared" si="57"/>
        <v>0.86934615727818709</v>
      </c>
      <c r="G662">
        <f t="shared" si="54"/>
        <v>662.90279754447351</v>
      </c>
      <c r="H662">
        <v>36.898777990358397</v>
      </c>
      <c r="AM662">
        <f t="shared" si="55"/>
        <v>128.34050356510508</v>
      </c>
      <c r="BG662">
        <f t="shared" si="56"/>
        <v>3.8750049197526639</v>
      </c>
    </row>
    <row r="663" spans="1:59">
      <c r="A663">
        <v>198300</v>
      </c>
      <c r="B663" s="7">
        <v>627</v>
      </c>
      <c r="C663">
        <v>-19.0981053444644</v>
      </c>
      <c r="D663">
        <f t="shared" si="58"/>
        <v>-38.196210688928801</v>
      </c>
      <c r="E663">
        <v>73.909015709253396</v>
      </c>
      <c r="F663">
        <f t="shared" si="57"/>
        <v>0.25314931542300201</v>
      </c>
      <c r="G663">
        <f t="shared" si="54"/>
        <v>665.18114138328053</v>
      </c>
      <c r="H663">
        <v>38.272950761670302</v>
      </c>
      <c r="AM663">
        <f t="shared" si="55"/>
        <v>128.83336263711931</v>
      </c>
      <c r="BG663">
        <f t="shared" si="56"/>
        <v>3.8898651646336813</v>
      </c>
    </row>
    <row r="664" spans="1:59">
      <c r="A664">
        <v>198600</v>
      </c>
      <c r="B664" s="7">
        <v>636</v>
      </c>
      <c r="C664">
        <v>-15.005524456632999</v>
      </c>
      <c r="D664">
        <f t="shared" si="58"/>
        <v>-30.011048913265999</v>
      </c>
      <c r="E664">
        <v>73.999503540517097</v>
      </c>
      <c r="F664">
        <f t="shared" si="57"/>
        <v>9.0487831263700969E-2</v>
      </c>
      <c r="G664">
        <f t="shared" si="54"/>
        <v>665.99553186465391</v>
      </c>
      <c r="H664">
        <v>39.586901627984403</v>
      </c>
      <c r="AM664">
        <f t="shared" si="55"/>
        <v>129.00962528677616</v>
      </c>
      <c r="BG664">
        <f t="shared" si="56"/>
        <v>3.8951799561272242</v>
      </c>
    </row>
    <row r="665" spans="1:59">
      <c r="A665">
        <v>198900</v>
      </c>
      <c r="B665" s="7">
        <v>668</v>
      </c>
      <c r="C665">
        <v>-2.6882742523598702</v>
      </c>
      <c r="D665">
        <f t="shared" si="58"/>
        <v>-5.3765485047197403</v>
      </c>
      <c r="E665">
        <v>74.817769892501104</v>
      </c>
      <c r="F665">
        <f t="shared" si="57"/>
        <v>0.81826635198400766</v>
      </c>
      <c r="G665">
        <f t="shared" si="54"/>
        <v>673.35992903250997</v>
      </c>
      <c r="H665">
        <v>40.237619095999499</v>
      </c>
      <c r="AM665">
        <f t="shared" si="55"/>
        <v>130.60571365416598</v>
      </c>
      <c r="BG665">
        <f t="shared" si="56"/>
        <v>3.9433129470669392</v>
      </c>
    </row>
    <row r="666" spans="1:59">
      <c r="A666">
        <v>199200</v>
      </c>
      <c r="B666" s="7">
        <v>665</v>
      </c>
      <c r="C666">
        <v>-8.7266031077101296</v>
      </c>
      <c r="D666">
        <f t="shared" si="58"/>
        <v>-17.453206215420259</v>
      </c>
      <c r="E666">
        <v>75.826355117915298</v>
      </c>
      <c r="F666">
        <f t="shared" si="57"/>
        <v>1.008585225414194</v>
      </c>
      <c r="G666">
        <f t="shared" si="54"/>
        <v>682.43719606123773</v>
      </c>
      <c r="H666">
        <v>40.701006424294803</v>
      </c>
      <c r="AM666">
        <f t="shared" si="55"/>
        <v>132.57842136231577</v>
      </c>
      <c r="BG666">
        <f t="shared" si="56"/>
        <v>4.002820037572973</v>
      </c>
    </row>
    <row r="667" spans="1:59">
      <c r="A667">
        <v>199500</v>
      </c>
      <c r="B667" s="7">
        <v>620</v>
      </c>
      <c r="C667">
        <v>-28.661044819482399</v>
      </c>
      <c r="D667">
        <f t="shared" si="58"/>
        <v>-57.322089638964798</v>
      </c>
      <c r="E667">
        <v>75.2563994044975</v>
      </c>
      <c r="F667">
        <f t="shared" si="57"/>
        <v>0.56995571341779794</v>
      </c>
      <c r="G667">
        <f t="shared" si="54"/>
        <v>677.30759464047753</v>
      </c>
      <c r="H667">
        <v>42.21380214605</v>
      </c>
      <c r="AM667">
        <f t="shared" si="55"/>
        <v>131.4629048983987</v>
      </c>
      <c r="BG667">
        <f t="shared" si="56"/>
        <v>3.9691680528346511</v>
      </c>
    </row>
    <row r="668" spans="1:59">
      <c r="A668">
        <v>199800</v>
      </c>
      <c r="B668" s="7">
        <v>566</v>
      </c>
      <c r="C668">
        <v>-43.186258663080601</v>
      </c>
      <c r="D668">
        <f t="shared" si="58"/>
        <v>-86.372517326161201</v>
      </c>
      <c r="E668">
        <v>72.484373797381295</v>
      </c>
      <c r="F668">
        <f t="shared" si="57"/>
        <v>2.7720256071162055</v>
      </c>
      <c r="G668">
        <f t="shared" si="54"/>
        <v>652.35936417643165</v>
      </c>
      <c r="H668">
        <v>45.038906260815402</v>
      </c>
      <c r="AM668">
        <f t="shared" si="55"/>
        <v>126.06459310672403</v>
      </c>
      <c r="BG668">
        <f t="shared" si="56"/>
        <v>3.8063986346686383</v>
      </c>
    </row>
    <row r="669" spans="1:59">
      <c r="A669">
        <v>200100</v>
      </c>
      <c r="B669" s="7">
        <v>559</v>
      </c>
      <c r="C669">
        <v>-31.3831743009905</v>
      </c>
      <c r="D669">
        <f t="shared" si="58"/>
        <v>-62.766348601981001</v>
      </c>
      <c r="E669">
        <v>69.083704018916805</v>
      </c>
      <c r="F669">
        <f t="shared" si="57"/>
        <v>3.4006697784644899</v>
      </c>
      <c r="G669">
        <f t="shared" si="54"/>
        <v>621.75333617025126</v>
      </c>
      <c r="H669">
        <v>47.885851250790999</v>
      </c>
      <c r="AM669">
        <f t="shared" si="55"/>
        <v>119.50343261270898</v>
      </c>
      <c r="BG669">
        <f t="shared" si="56"/>
        <v>3.6087547959130659</v>
      </c>
    </row>
    <row r="670" spans="1:59">
      <c r="A670">
        <v>200400</v>
      </c>
      <c r="B670" s="7">
        <v>639</v>
      </c>
      <c r="C670">
        <v>11.5723425493255</v>
      </c>
      <c r="D670">
        <f t="shared" si="58"/>
        <v>23.144685098650999</v>
      </c>
      <c r="E670">
        <v>68.426701619534498</v>
      </c>
      <c r="F670">
        <f t="shared" si="57"/>
        <v>0.65700239938230709</v>
      </c>
      <c r="G670">
        <f t="shared" si="54"/>
        <v>615.84031457581045</v>
      </c>
      <c r="H670">
        <v>48.515744517367999</v>
      </c>
      <c r="AM670">
        <f t="shared" si="55"/>
        <v>118.2436262866574</v>
      </c>
      <c r="BG670">
        <f t="shared" si="56"/>
        <v>3.5708293254473835</v>
      </c>
    </row>
    <row r="671" spans="1:59">
      <c r="A671">
        <v>200700</v>
      </c>
      <c r="B671" s="7">
        <v>658</v>
      </c>
      <c r="C671">
        <v>13.2989380747205</v>
      </c>
      <c r="D671">
        <f t="shared" si="58"/>
        <v>26.597876149440999</v>
      </c>
      <c r="E671">
        <v>70.154234152913304</v>
      </c>
      <c r="F671">
        <f t="shared" si="57"/>
        <v>1.7275325333788061</v>
      </c>
      <c r="G671">
        <f t="shared" si="54"/>
        <v>631.38810737621975</v>
      </c>
      <c r="H671">
        <v>47.540175948739197</v>
      </c>
      <c r="AM671">
        <f t="shared" si="55"/>
        <v>121.56158949136925</v>
      </c>
      <c r="BG671">
        <f t="shared" si="56"/>
        <v>3.6707307706025465</v>
      </c>
    </row>
    <row r="672" spans="1:59">
      <c r="A672">
        <v>201000</v>
      </c>
      <c r="B672" s="7">
        <v>481</v>
      </c>
      <c r="C672">
        <v>-63.123287416746699</v>
      </c>
      <c r="D672">
        <f t="shared" si="58"/>
        <v>-126.2465748334934</v>
      </c>
      <c r="E672">
        <v>67.4709643597823</v>
      </c>
      <c r="F672">
        <f t="shared" si="57"/>
        <v>2.6832697931310037</v>
      </c>
      <c r="G672">
        <f t="shared" si="54"/>
        <v>607.23867923804073</v>
      </c>
      <c r="H672">
        <v>49.702333830910199</v>
      </c>
      <c r="AM672">
        <f t="shared" si="55"/>
        <v>116.41550160764737</v>
      </c>
      <c r="BG672">
        <f t="shared" si="56"/>
        <v>3.5158090784363218</v>
      </c>
    </row>
    <row r="673" spans="1:59">
      <c r="A673">
        <v>201300</v>
      </c>
      <c r="B673" s="7">
        <v>266</v>
      </c>
      <c r="C673">
        <v>-75.2287981653526</v>
      </c>
      <c r="D673">
        <f t="shared" si="58"/>
        <v>-150.4575963307052</v>
      </c>
      <c r="E673">
        <v>47.389153192874197</v>
      </c>
      <c r="F673">
        <f t="shared" si="57"/>
        <v>20.081811166908103</v>
      </c>
      <c r="G673">
        <f t="shared" si="54"/>
        <v>426.50237873586775</v>
      </c>
      <c r="H673">
        <v>55.649068526812897</v>
      </c>
      <c r="AM673">
        <f t="shared" si="55"/>
        <v>79.238725034784636</v>
      </c>
      <c r="BG673">
        <f t="shared" si="56"/>
        <v>2.4007622035014258</v>
      </c>
    </row>
    <row r="674" spans="1:59">
      <c r="A674">
        <v>201600</v>
      </c>
      <c r="B674" s="7">
        <v>335</v>
      </c>
      <c r="C674">
        <v>-11.8992146876354</v>
      </c>
      <c r="D674">
        <f t="shared" si="58"/>
        <v>-23.7984293752708</v>
      </c>
      <c r="E674">
        <v>39.865925550234699</v>
      </c>
      <c r="F674">
        <f t="shared" si="57"/>
        <v>7.5232276426394975</v>
      </c>
      <c r="G674">
        <f t="shared" si="54"/>
        <v>358.79332995211229</v>
      </c>
      <c r="H674">
        <v>58.841976455510803</v>
      </c>
      <c r="AM674">
        <f t="shared" si="55"/>
        <v>65.918581668385571</v>
      </c>
      <c r="BG674">
        <f t="shared" si="56"/>
        <v>2.0032031576440659</v>
      </c>
    </row>
    <row r="675" spans="1:59">
      <c r="A675">
        <v>201900</v>
      </c>
      <c r="B675" s="7">
        <v>589</v>
      </c>
      <c r="C675">
        <v>84.901711299659397</v>
      </c>
      <c r="D675">
        <f t="shared" si="58"/>
        <v>169.80342259931879</v>
      </c>
      <c r="E675">
        <v>45.182336669170702</v>
      </c>
      <c r="F675">
        <f t="shared" si="57"/>
        <v>5.3164111189360028</v>
      </c>
      <c r="G675">
        <f t="shared" si="54"/>
        <v>406.64103002253631</v>
      </c>
      <c r="H675">
        <v>55.201809710483403</v>
      </c>
      <c r="AM675">
        <f t="shared" si="55"/>
        <v>75.297166518992526</v>
      </c>
      <c r="BG675">
        <f t="shared" si="56"/>
        <v>2.2830052752847001</v>
      </c>
    </row>
    <row r="676" spans="1:59">
      <c r="A676">
        <v>202200</v>
      </c>
      <c r="B676" s="7">
        <v>591</v>
      </c>
      <c r="C676">
        <v>53.2188745613511</v>
      </c>
      <c r="D676">
        <f t="shared" si="58"/>
        <v>106.4377491227022</v>
      </c>
      <c r="E676">
        <v>53.839381619925</v>
      </c>
      <c r="F676">
        <f t="shared" si="57"/>
        <v>8.6570449507542975</v>
      </c>
      <c r="G676">
        <f t="shared" si="54"/>
        <v>484.554434579325</v>
      </c>
      <c r="H676">
        <v>49.746241405340299</v>
      </c>
      <c r="AM676">
        <f t="shared" si="55"/>
        <v>90.922674132139235</v>
      </c>
      <c r="BG676">
        <f t="shared" si="56"/>
        <v>2.7503730682396026</v>
      </c>
    </row>
    <row r="677" spans="1:59">
      <c r="A677">
        <v>202500</v>
      </c>
      <c r="B677" s="7">
        <v>590</v>
      </c>
      <c r="C677">
        <v>29.435292262844701</v>
      </c>
      <c r="D677">
        <f t="shared" si="58"/>
        <v>58.870584525689402</v>
      </c>
      <c r="E677">
        <v>59.013361844342</v>
      </c>
      <c r="F677">
        <f t="shared" si="57"/>
        <v>5.1739802244170008</v>
      </c>
      <c r="G677">
        <f t="shared" si="54"/>
        <v>531.12025659907795</v>
      </c>
      <c r="H677">
        <v>46.587031798591198</v>
      </c>
      <c r="AM677">
        <f t="shared" si="55"/>
        <v>100.47071442726735</v>
      </c>
      <c r="BG677">
        <f t="shared" si="56"/>
        <v>3.0366507312472053</v>
      </c>
    </row>
    <row r="678" spans="1:59">
      <c r="A678">
        <v>202800</v>
      </c>
      <c r="B678" s="7">
        <v>601</v>
      </c>
      <c r="C678">
        <v>18.8655489660378</v>
      </c>
      <c r="D678">
        <f t="shared" si="58"/>
        <v>37.731097932075599</v>
      </c>
      <c r="E678">
        <v>62.584246932635203</v>
      </c>
      <c r="F678">
        <f t="shared" si="57"/>
        <v>3.5708850882932026</v>
      </c>
      <c r="G678">
        <f t="shared" si="54"/>
        <v>563.25822239371678</v>
      </c>
      <c r="H678">
        <v>44.733686585173899</v>
      </c>
      <c r="AM678">
        <f t="shared" si="55"/>
        <v>107.15173249716253</v>
      </c>
      <c r="BG678">
        <f t="shared" si="56"/>
        <v>3.2372614834768498</v>
      </c>
    </row>
    <row r="679" spans="1:59">
      <c r="A679">
        <v>203100</v>
      </c>
      <c r="B679" s="7">
        <v>609</v>
      </c>
      <c r="C679">
        <v>10.6305971530386</v>
      </c>
      <c r="D679">
        <f t="shared" si="58"/>
        <v>21.261194306077201</v>
      </c>
      <c r="E679">
        <v>65.3030194680927</v>
      </c>
      <c r="F679">
        <f t="shared" si="57"/>
        <v>2.7187725354574965</v>
      </c>
      <c r="G679">
        <f t="shared" si="54"/>
        <v>587.72717521283425</v>
      </c>
      <c r="H679">
        <v>43.609264144662902</v>
      </c>
      <c r="AM679">
        <f t="shared" si="55"/>
        <v>112.28848277788262</v>
      </c>
      <c r="BG679">
        <f t="shared" si="56"/>
        <v>3.3916616940315305</v>
      </c>
    </row>
    <row r="680" spans="1:59">
      <c r="A680">
        <v>203400</v>
      </c>
      <c r="B680" s="7">
        <v>608</v>
      </c>
      <c r="C680">
        <v>1.7462774876848099</v>
      </c>
      <c r="D680">
        <f t="shared" si="58"/>
        <v>3.4925549753696199</v>
      </c>
      <c r="E680">
        <v>67.166146036187399</v>
      </c>
      <c r="F680">
        <f t="shared" si="57"/>
        <v>1.8631265680946996</v>
      </c>
      <c r="G680">
        <f t="shared" si="54"/>
        <v>604.49531432568665</v>
      </c>
      <c r="H680">
        <v>43.155885859526201</v>
      </c>
      <c r="AM680">
        <f t="shared" si="55"/>
        <v>115.83357186804857</v>
      </c>
      <c r="BG680">
        <f t="shared" si="56"/>
        <v>3.4982984983818191</v>
      </c>
    </row>
    <row r="681" spans="1:59">
      <c r="A681">
        <v>203700</v>
      </c>
      <c r="B681" s="7">
        <v>599</v>
      </c>
      <c r="C681">
        <v>-6.8027135518039197</v>
      </c>
      <c r="D681">
        <f t="shared" si="58"/>
        <v>-13.605427103607839</v>
      </c>
      <c r="E681">
        <v>68.065903759150302</v>
      </c>
      <c r="F681">
        <f t="shared" si="57"/>
        <v>0.89975772296290302</v>
      </c>
      <c r="G681">
        <f t="shared" si="54"/>
        <v>612.59313383235269</v>
      </c>
      <c r="H681">
        <v>43.380497623939704</v>
      </c>
      <c r="AM681">
        <f t="shared" si="55"/>
        <v>117.55286799705213</v>
      </c>
      <c r="BG681">
        <f t="shared" si="56"/>
        <v>3.5500379295553861</v>
      </c>
    </row>
    <row r="682" spans="1:59">
      <c r="A682">
        <v>204000</v>
      </c>
      <c r="B682" s="7">
        <v>635</v>
      </c>
      <c r="C682">
        <v>5.9515702011883302</v>
      </c>
      <c r="D682">
        <f t="shared" si="58"/>
        <v>11.90314040237666</v>
      </c>
      <c r="E682">
        <v>69.231419440822606</v>
      </c>
      <c r="F682">
        <f t="shared" si="57"/>
        <v>1.1655156816723036</v>
      </c>
      <c r="G682">
        <f t="shared" si="54"/>
        <v>623.08277496740345</v>
      </c>
      <c r="H682">
        <v>43.372634056325801</v>
      </c>
      <c r="AM682">
        <f t="shared" si="55"/>
        <v>119.78702551487629</v>
      </c>
      <c r="BG682">
        <f t="shared" si="56"/>
        <v>3.6172932147875718</v>
      </c>
    </row>
    <row r="683" spans="1:59">
      <c r="A683">
        <v>204300</v>
      </c>
      <c r="B683" s="7">
        <v>682</v>
      </c>
      <c r="C683">
        <v>17.805550652982401</v>
      </c>
      <c r="D683">
        <f t="shared" si="58"/>
        <v>35.611101305964802</v>
      </c>
      <c r="E683">
        <v>71.819251220327203</v>
      </c>
      <c r="F683">
        <f t="shared" si="57"/>
        <v>2.5878317795045973</v>
      </c>
      <c r="G683">
        <f t="shared" si="54"/>
        <v>646.37326098294488</v>
      </c>
      <c r="H683">
        <v>42.406942353616898</v>
      </c>
      <c r="AM683">
        <f t="shared" si="55"/>
        <v>124.77600254082198</v>
      </c>
      <c r="BG683">
        <f t="shared" si="56"/>
        <v>3.7675656072747215</v>
      </c>
    </row>
    <row r="684" spans="1:59">
      <c r="A684">
        <v>204600</v>
      </c>
      <c r="B684" s="7">
        <v>673</v>
      </c>
      <c r="C684">
        <v>2.3524908430448099</v>
      </c>
      <c r="D684">
        <f t="shared" si="58"/>
        <v>4.7049816860896199</v>
      </c>
      <c r="E684">
        <v>74.253331018139207</v>
      </c>
      <c r="F684">
        <f t="shared" si="57"/>
        <v>2.4340797978120037</v>
      </c>
      <c r="G684">
        <f t="shared" si="54"/>
        <v>668.27997916325285</v>
      </c>
      <c r="H684">
        <v>41.668943323274</v>
      </c>
      <c r="AM684">
        <f t="shared" si="55"/>
        <v>129.50431535624179</v>
      </c>
      <c r="BG684">
        <f t="shared" si="56"/>
        <v>3.9100969693619785</v>
      </c>
    </row>
    <row r="685" spans="1:59">
      <c r="A685">
        <v>204900</v>
      </c>
      <c r="B685" s="7">
        <v>672</v>
      </c>
      <c r="C685">
        <v>-4.0670831510907703</v>
      </c>
      <c r="D685">
        <f t="shared" si="58"/>
        <v>-8.1341663021815407</v>
      </c>
      <c r="E685">
        <v>75.568691418664102</v>
      </c>
      <c r="F685">
        <f t="shared" si="57"/>
        <v>1.3153604005248951</v>
      </c>
      <c r="G685">
        <f t="shared" si="54"/>
        <v>680.11822276797693</v>
      </c>
      <c r="H685">
        <v>41.756018789445001</v>
      </c>
      <c r="AM685">
        <f t="shared" si="55"/>
        <v>132.07388703606617</v>
      </c>
      <c r="BG685">
        <f t="shared" si="56"/>
        <v>3.9875989444055939</v>
      </c>
    </row>
    <row r="686" spans="1:59">
      <c r="A686">
        <v>205200</v>
      </c>
      <c r="B686" s="7">
        <v>514</v>
      </c>
      <c r="C686">
        <v>-69.864743621443907</v>
      </c>
      <c r="D686">
        <f t="shared" si="58"/>
        <v>-139.72948724288781</v>
      </c>
      <c r="E686">
        <v>72.635458148197301</v>
      </c>
      <c r="F686">
        <f t="shared" si="57"/>
        <v>2.9332332704668005</v>
      </c>
      <c r="G686">
        <f t="shared" si="54"/>
        <v>653.71912333377577</v>
      </c>
      <c r="H686">
        <v>44.811914954157501</v>
      </c>
      <c r="AM686">
        <f t="shared" si="55"/>
        <v>126.35766049403213</v>
      </c>
      <c r="BG686">
        <f t="shared" si="56"/>
        <v>3.8152316359078187</v>
      </c>
    </row>
    <row r="687" spans="1:59">
      <c r="A687">
        <v>205500</v>
      </c>
      <c r="B687" s="7">
        <v>637</v>
      </c>
      <c r="C687">
        <v>3.7283010455629801</v>
      </c>
      <c r="D687">
        <f t="shared" si="58"/>
        <v>7.4566020911259603</v>
      </c>
      <c r="E687">
        <v>69.947378063208006</v>
      </c>
      <c r="F687">
        <f t="shared" si="57"/>
        <v>2.688080084989295</v>
      </c>
      <c r="G687">
        <f t="shared" si="54"/>
        <v>629.52640256887207</v>
      </c>
      <c r="H687">
        <v>47.137066055860302</v>
      </c>
      <c r="AM687">
        <f t="shared" si="55"/>
        <v>121.16337406770822</v>
      </c>
      <c r="BG687">
        <f t="shared" si="56"/>
        <v>3.6587379436462726</v>
      </c>
    </row>
    <row r="688" spans="1:59">
      <c r="A688">
        <v>205800</v>
      </c>
      <c r="B688" s="7">
        <v>556</v>
      </c>
      <c r="C688">
        <v>-31.343262594395899</v>
      </c>
      <c r="D688">
        <f t="shared" si="58"/>
        <v>-62.686525188791798</v>
      </c>
      <c r="E688">
        <v>68.741760174776203</v>
      </c>
      <c r="F688">
        <f t="shared" si="57"/>
        <v>1.205617888431803</v>
      </c>
      <c r="G688">
        <f t="shared" si="54"/>
        <v>618.67584157298586</v>
      </c>
      <c r="H688">
        <v>48.317778278129701</v>
      </c>
      <c r="AM688">
        <f t="shared" si="55"/>
        <v>118.84743803144593</v>
      </c>
      <c r="BG688">
        <f t="shared" si="56"/>
        <v>3.589005620922717</v>
      </c>
    </row>
    <row r="689" spans="1:59">
      <c r="A689">
        <v>206100</v>
      </c>
      <c r="B689" s="7">
        <v>170</v>
      </c>
      <c r="C689">
        <v>-78.682831792403604</v>
      </c>
      <c r="D689">
        <f t="shared" si="58"/>
        <v>-157.36566358480721</v>
      </c>
      <c r="E689">
        <v>37.899176912917902</v>
      </c>
      <c r="F689">
        <f t="shared" si="57"/>
        <v>30.842583261858302</v>
      </c>
      <c r="G689">
        <f t="shared" si="54"/>
        <v>341.0925922162611</v>
      </c>
      <c r="H689">
        <v>54.064659949219397</v>
      </c>
      <c r="AM689">
        <f t="shared" si="55"/>
        <v>62.490966587230915</v>
      </c>
      <c r="BG689">
        <f t="shared" si="56"/>
        <v>1.9010845595750836</v>
      </c>
    </row>
    <row r="690" spans="1:59">
      <c r="A690">
        <v>206400</v>
      </c>
      <c r="B690" s="7">
        <v>144</v>
      </c>
      <c r="C690">
        <v>-46.704406118655797</v>
      </c>
      <c r="D690">
        <f t="shared" si="58"/>
        <v>-93.408812237311594</v>
      </c>
      <c r="E690">
        <v>26.378545571729301</v>
      </c>
      <c r="F690">
        <f t="shared" si="57"/>
        <v>11.520631341188601</v>
      </c>
      <c r="G690">
        <f t="shared" si="54"/>
        <v>237.4069101455637</v>
      </c>
      <c r="H690">
        <v>58.6795889655601</v>
      </c>
      <c r="AM690">
        <f t="shared" si="55"/>
        <v>42.867426911642553</v>
      </c>
      <c r="BG690">
        <f t="shared" si="56"/>
        <v>1.3179948499861474</v>
      </c>
    </row>
    <row r="691" spans="1:59">
      <c r="A691">
        <v>206700</v>
      </c>
      <c r="B691" s="7">
        <v>266</v>
      </c>
      <c r="C691">
        <v>27.0799257611523</v>
      </c>
      <c r="D691">
        <f t="shared" si="58"/>
        <v>54.159851522304599</v>
      </c>
      <c r="E691">
        <v>23.537546374964499</v>
      </c>
      <c r="F691">
        <f t="shared" si="57"/>
        <v>2.8409991967648018</v>
      </c>
      <c r="G691">
        <f t="shared" si="54"/>
        <v>211.8379173746805</v>
      </c>
      <c r="H691">
        <v>59.151846194918697</v>
      </c>
      <c r="AM691">
        <f t="shared" si="55"/>
        <v>38.147565247759026</v>
      </c>
      <c r="BG691">
        <f t="shared" si="56"/>
        <v>1.1781669752551969</v>
      </c>
    </row>
    <row r="692" spans="1:59">
      <c r="A692">
        <v>207000</v>
      </c>
      <c r="B692" s="7">
        <v>290</v>
      </c>
      <c r="C692">
        <v>29.701034729561901</v>
      </c>
      <c r="D692">
        <f t="shared" si="58"/>
        <v>59.402069459123801</v>
      </c>
      <c r="E692">
        <v>25.6217862378954</v>
      </c>
      <c r="F692">
        <f t="shared" si="57"/>
        <v>2.0842398629309002</v>
      </c>
      <c r="G692">
        <f t="shared" si="54"/>
        <v>230.5960761410586</v>
      </c>
      <c r="H692">
        <v>56.923258105904303</v>
      </c>
      <c r="AM692">
        <f t="shared" si="55"/>
        <v>41.605580721283253</v>
      </c>
      <c r="BG692">
        <f t="shared" si="56"/>
        <v>1.2805955976990007</v>
      </c>
    </row>
    <row r="693" spans="1:59">
      <c r="A693">
        <v>207300</v>
      </c>
      <c r="B693" s="7">
        <v>323</v>
      </c>
      <c r="C693">
        <v>32.894134532574299</v>
      </c>
      <c r="D693">
        <f t="shared" si="58"/>
        <v>65.788269065148597</v>
      </c>
      <c r="E693">
        <v>28.578814633087902</v>
      </c>
      <c r="F693">
        <f t="shared" si="57"/>
        <v>2.957028395192502</v>
      </c>
      <c r="G693">
        <f t="shared" si="54"/>
        <v>257.20933169779113</v>
      </c>
      <c r="H693">
        <v>54.462881249557199</v>
      </c>
      <c r="AM693">
        <f t="shared" si="55"/>
        <v>46.555257622160013</v>
      </c>
      <c r="BG693">
        <f t="shared" si="56"/>
        <v>1.427364633753353</v>
      </c>
    </row>
    <row r="694" spans="1:59">
      <c r="A694">
        <v>207600</v>
      </c>
      <c r="B694" s="7">
        <v>592</v>
      </c>
      <c r="C694">
        <v>82.079324963611896</v>
      </c>
      <c r="D694">
        <f t="shared" si="58"/>
        <v>164.15864992722379</v>
      </c>
      <c r="E694">
        <v>44.7306608927978</v>
      </c>
      <c r="F694">
        <f t="shared" si="57"/>
        <v>16.151846259709899</v>
      </c>
      <c r="G694">
        <f t="shared" si="54"/>
        <v>402.5759480351802</v>
      </c>
      <c r="H694">
        <v>48.799480423982999</v>
      </c>
      <c r="AM694">
        <f t="shared" si="55"/>
        <v>74.493947527784073</v>
      </c>
      <c r="BG694">
        <f t="shared" si="56"/>
        <v>2.2590202299752349</v>
      </c>
    </row>
    <row r="695" spans="1:59">
      <c r="A695">
        <v>207900</v>
      </c>
      <c r="B695" s="7">
        <v>601</v>
      </c>
      <c r="C695">
        <v>50.365371029387497</v>
      </c>
      <c r="D695">
        <f t="shared" si="58"/>
        <v>100.73074205877499</v>
      </c>
      <c r="E695">
        <v>55.584527000746398</v>
      </c>
      <c r="F695">
        <f t="shared" si="57"/>
        <v>10.853866107948598</v>
      </c>
      <c r="G695">
        <f t="shared" si="54"/>
        <v>500.26074300671758</v>
      </c>
      <c r="H695">
        <v>43.553188097510301</v>
      </c>
      <c r="AM695">
        <f t="shared" si="55"/>
        <v>94.125658175785134</v>
      </c>
      <c r="BG695">
        <f t="shared" si="56"/>
        <v>2.8463512650441256</v>
      </c>
    </row>
    <row r="696" spans="1:59">
      <c r="A696">
        <v>208200</v>
      </c>
      <c r="B696" s="7">
        <v>611</v>
      </c>
      <c r="C696">
        <v>28.188261163537</v>
      </c>
      <c r="D696">
        <f t="shared" si="58"/>
        <v>56.376522327073999</v>
      </c>
      <c r="E696">
        <v>61.623679882707798</v>
      </c>
      <c r="F696">
        <f t="shared" si="57"/>
        <v>6.0391528819613995</v>
      </c>
      <c r="G696">
        <f t="shared" si="54"/>
        <v>554.61311894437017</v>
      </c>
      <c r="H696">
        <v>40.543690783691801</v>
      </c>
      <c r="AM696">
        <f t="shared" si="55"/>
        <v>105.34720778122836</v>
      </c>
      <c r="BG696">
        <f t="shared" si="56"/>
        <v>3.1830537322082044</v>
      </c>
    </row>
    <row r="697" spans="1:59">
      <c r="A697">
        <v>208500</v>
      </c>
      <c r="B697" s="7">
        <v>609</v>
      </c>
      <c r="C697">
        <v>9.4091468804084393</v>
      </c>
      <c r="D697">
        <f t="shared" si="58"/>
        <v>18.818293760816879</v>
      </c>
      <c r="E697">
        <v>65.574472760940594</v>
      </c>
      <c r="F697">
        <f t="shared" si="57"/>
        <v>3.9507928782327966</v>
      </c>
      <c r="G697">
        <f t="shared" si="54"/>
        <v>590.17025484846533</v>
      </c>
      <c r="H697">
        <v>39.1350620533157</v>
      </c>
      <c r="AM697">
        <f t="shared" si="55"/>
        <v>112.80373060983581</v>
      </c>
      <c r="BG697">
        <f t="shared" si="56"/>
        <v>3.4071564711341868</v>
      </c>
    </row>
    <row r="698" spans="1:59">
      <c r="A698">
        <v>208800</v>
      </c>
      <c r="B698" s="7">
        <v>614</v>
      </c>
      <c r="C698">
        <v>0.57330010743391402</v>
      </c>
      <c r="D698">
        <f t="shared" si="58"/>
        <v>1.146600214867828</v>
      </c>
      <c r="E698">
        <v>68.093414314562395</v>
      </c>
      <c r="F698">
        <f t="shared" si="57"/>
        <v>2.5189415536218007</v>
      </c>
      <c r="G698">
        <f t="shared" si="54"/>
        <v>612.8407288310616</v>
      </c>
      <c r="H698">
        <v>38.774862270027697</v>
      </c>
      <c r="AM698">
        <f t="shared" si="55"/>
        <v>117.60551096348516</v>
      </c>
      <c r="BG698">
        <f t="shared" si="56"/>
        <v>3.5516223667883167</v>
      </c>
    </row>
    <row r="699" spans="1:59">
      <c r="A699">
        <v>209100</v>
      </c>
      <c r="B699" s="7">
        <v>723</v>
      </c>
      <c r="C699">
        <v>36.018267794858801</v>
      </c>
      <c r="D699">
        <f t="shared" si="58"/>
        <v>72.036535589717602</v>
      </c>
      <c r="E699">
        <v>72.3272839034735</v>
      </c>
      <c r="F699">
        <f t="shared" si="57"/>
        <v>4.2338695889111051</v>
      </c>
      <c r="G699">
        <f t="shared" si="54"/>
        <v>650.94555513126147</v>
      </c>
      <c r="H699">
        <v>37.224658614266303</v>
      </c>
      <c r="AM699">
        <f t="shared" si="55"/>
        <v>125.76001798404619</v>
      </c>
      <c r="BG699">
        <f t="shared" si="56"/>
        <v>3.7972192268115466</v>
      </c>
    </row>
    <row r="700" spans="1:59">
      <c r="A700">
        <v>209400</v>
      </c>
      <c r="B700" s="7">
        <v>800</v>
      </c>
      <c r="C700">
        <v>44.023455155421601</v>
      </c>
      <c r="D700">
        <f t="shared" si="58"/>
        <v>88.046910310843202</v>
      </c>
      <c r="E700">
        <v>79.103597426202001</v>
      </c>
      <c r="F700">
        <f t="shared" si="57"/>
        <v>6.7763135227285005</v>
      </c>
      <c r="G700">
        <f t="shared" si="54"/>
        <v>711.93237683581799</v>
      </c>
      <c r="H700">
        <v>34.044948681973999</v>
      </c>
      <c r="AM700">
        <f t="shared" si="55"/>
        <v>139.02950750149145</v>
      </c>
      <c r="BG700">
        <f t="shared" si="56"/>
        <v>4.1975432784950382</v>
      </c>
    </row>
    <row r="701" spans="1:59">
      <c r="A701">
        <v>209700</v>
      </c>
      <c r="B701" s="7">
        <v>544</v>
      </c>
      <c r="C701">
        <v>-84.601458102376498</v>
      </c>
      <c r="D701">
        <f t="shared" si="58"/>
        <v>-169.202916204753</v>
      </c>
      <c r="E701">
        <v>79.243682659948803</v>
      </c>
      <c r="F701">
        <f t="shared" si="57"/>
        <v>0.14008523374680237</v>
      </c>
      <c r="G701">
        <f t="shared" si="54"/>
        <v>713.19314393953925</v>
      </c>
      <c r="H701">
        <v>35.989340236802001</v>
      </c>
      <c r="AM701">
        <f t="shared" si="55"/>
        <v>139.30665821515313</v>
      </c>
      <c r="BG701">
        <f t="shared" si="56"/>
        <v>4.2059131873974449</v>
      </c>
    </row>
    <row r="702" spans="1:59">
      <c r="A702">
        <v>210000</v>
      </c>
      <c r="B702" s="7">
        <v>676</v>
      </c>
      <c r="C702">
        <v>-7.2323274550239498</v>
      </c>
      <c r="D702">
        <f t="shared" si="58"/>
        <v>-14.4646549100479</v>
      </c>
      <c r="E702">
        <v>76.715972199398095</v>
      </c>
      <c r="F702">
        <f t="shared" si="57"/>
        <v>2.5277104605507077</v>
      </c>
      <c r="G702">
        <f t="shared" si="54"/>
        <v>690.4437497945828</v>
      </c>
      <c r="H702">
        <v>39.309921760012401</v>
      </c>
      <c r="AM702">
        <f t="shared" si="55"/>
        <v>134.3233758972859</v>
      </c>
      <c r="BG702">
        <f t="shared" si="56"/>
        <v>4.0554719452125392</v>
      </c>
    </row>
    <row r="703" spans="1:59">
      <c r="A703">
        <v>210300</v>
      </c>
      <c r="B703" s="7">
        <v>684</v>
      </c>
      <c r="C703">
        <v>-7.6188247374766398</v>
      </c>
      <c r="D703">
        <f t="shared" si="58"/>
        <v>-15.23764947495328</v>
      </c>
      <c r="E703">
        <v>77.691147783218298</v>
      </c>
      <c r="F703">
        <f t="shared" si="57"/>
        <v>0.97517558382020297</v>
      </c>
      <c r="G703">
        <f t="shared" si="54"/>
        <v>699.22033004896468</v>
      </c>
      <c r="H703">
        <v>39.889394179162402</v>
      </c>
      <c r="AM703">
        <f t="shared" si="55"/>
        <v>136.24146877759793</v>
      </c>
      <c r="BG703">
        <f t="shared" si="56"/>
        <v>4.1133642379304263</v>
      </c>
    </row>
    <row r="704" spans="1:59">
      <c r="A704">
        <v>210600</v>
      </c>
      <c r="B704" s="7">
        <v>686</v>
      </c>
      <c r="C704">
        <v>-9.8719981040946703</v>
      </c>
      <c r="D704">
        <f t="shared" si="58"/>
        <v>-19.743996208189341</v>
      </c>
      <c r="E704">
        <v>78.414054164953896</v>
      </c>
      <c r="F704">
        <f t="shared" si="57"/>
        <v>0.72290638173559785</v>
      </c>
      <c r="G704">
        <f t="shared" si="54"/>
        <v>705.72648748458505</v>
      </c>
      <c r="H704">
        <v>40.577285286719999</v>
      </c>
      <c r="AM704">
        <f t="shared" si="55"/>
        <v>137.66695814214057</v>
      </c>
      <c r="BG704">
        <f t="shared" si="56"/>
        <v>4.1563995323525535</v>
      </c>
    </row>
    <row r="705" spans="1:59">
      <c r="A705">
        <v>210900</v>
      </c>
      <c r="B705" s="7">
        <v>677</v>
      </c>
      <c r="C705">
        <v>-15.180548846224999</v>
      </c>
      <c r="D705">
        <f t="shared" si="58"/>
        <v>-30.361097692449999</v>
      </c>
      <c r="E705">
        <v>78.593759889723998</v>
      </c>
      <c r="F705">
        <f t="shared" si="57"/>
        <v>0.17970572477010194</v>
      </c>
      <c r="G705">
        <f t="shared" si="54"/>
        <v>707.34383900751595</v>
      </c>
      <c r="H705">
        <v>41.567610395667003</v>
      </c>
      <c r="AM705">
        <f t="shared" si="55"/>
        <v>138.02179180615397</v>
      </c>
      <c r="BG705">
        <f t="shared" si="56"/>
        <v>4.1671133358778345</v>
      </c>
    </row>
    <row r="706" spans="1:59">
      <c r="A706">
        <v>211200</v>
      </c>
      <c r="B706" s="7">
        <v>711</v>
      </c>
      <c r="C706">
        <v>-0.735220253049369</v>
      </c>
      <c r="D706">
        <f t="shared" si="58"/>
        <v>-1.470440506098738</v>
      </c>
      <c r="E706">
        <v>79.161272631466602</v>
      </c>
      <c r="F706">
        <f t="shared" si="57"/>
        <v>0.56751274174260402</v>
      </c>
      <c r="G706">
        <f t="shared" si="54"/>
        <v>712.45145368319936</v>
      </c>
      <c r="H706">
        <v>42.143197340680899</v>
      </c>
      <c r="AM706">
        <f t="shared" si="55"/>
        <v>139.14360073368786</v>
      </c>
      <c r="BG706">
        <f t="shared" si="56"/>
        <v>4.2009888347177675</v>
      </c>
    </row>
    <row r="707" spans="1:59">
      <c r="A707">
        <v>211500</v>
      </c>
      <c r="B707" s="7">
        <v>731</v>
      </c>
      <c r="C707">
        <v>2.8256433835853398</v>
      </c>
      <c r="D707">
        <f t="shared" si="58"/>
        <v>5.6512867671706797</v>
      </c>
      <c r="E707">
        <v>80.592156680507202</v>
      </c>
      <c r="F707">
        <f t="shared" si="57"/>
        <v>1.4308840490405998</v>
      </c>
      <c r="G707">
        <f t="shared" ref="G707:G770" si="59">$J$3*E707</f>
        <v>725.32941012456479</v>
      </c>
      <c r="H707">
        <v>42.0512730971286</v>
      </c>
      <c r="AM707">
        <f t="shared" ref="AM707:AM770" si="60">$AF$26*E707^2+$AG$26*E707+$AH$26</f>
        <v>141.98040807396492</v>
      </c>
      <c r="BG707">
        <f t="shared" ref="BG707:BG770" si="61">$BC$5*E707^2+$BD$5*E707+$BE$5</f>
        <v>4.2866776880866109</v>
      </c>
    </row>
    <row r="708" spans="1:59">
      <c r="A708">
        <v>211800</v>
      </c>
      <c r="B708" s="7">
        <v>735</v>
      </c>
      <c r="C708">
        <v>-1.3816993754370199</v>
      </c>
      <c r="D708">
        <f t="shared" si="58"/>
        <v>-2.7633987508740399</v>
      </c>
      <c r="E708">
        <v>81.971541336652194</v>
      </c>
      <c r="F708">
        <f t="shared" ref="F708:F771" si="62">ABS(E708-E707)</f>
        <v>1.3793846561449925</v>
      </c>
      <c r="G708">
        <f t="shared" si="59"/>
        <v>737.74387202986975</v>
      </c>
      <c r="H708">
        <v>42.007884531084301</v>
      </c>
      <c r="AM708">
        <f t="shared" si="60"/>
        <v>144.72645157457939</v>
      </c>
      <c r="BG708">
        <f t="shared" si="61"/>
        <v>4.3696589672812793</v>
      </c>
    </row>
    <row r="709" spans="1:59">
      <c r="A709">
        <v>212100</v>
      </c>
      <c r="B709" s="7">
        <v>738</v>
      </c>
      <c r="C709">
        <v>-4.3423295213541504</v>
      </c>
      <c r="D709">
        <f t="shared" si="58"/>
        <v>-8.6846590427083008</v>
      </c>
      <c r="E709">
        <v>82.962732369815996</v>
      </c>
      <c r="F709">
        <f t="shared" si="62"/>
        <v>0.99119103316380119</v>
      </c>
      <c r="G709">
        <f t="shared" si="59"/>
        <v>746.66459132834393</v>
      </c>
      <c r="H709">
        <v>42.239739567729103</v>
      </c>
      <c r="AM709">
        <f t="shared" si="60"/>
        <v>146.7065608247712</v>
      </c>
      <c r="BG709">
        <f t="shared" si="61"/>
        <v>4.4295154243839816</v>
      </c>
    </row>
    <row r="710" spans="1:59">
      <c r="A710">
        <v>212400</v>
      </c>
      <c r="B710" s="7">
        <v>719</v>
      </c>
      <c r="C710">
        <v>-14.7934348152073</v>
      </c>
      <c r="D710">
        <f t="shared" si="58"/>
        <v>-29.586869630414601</v>
      </c>
      <c r="E710">
        <v>83.174159562430802</v>
      </c>
      <c r="F710">
        <f t="shared" si="62"/>
        <v>0.21142719261480636</v>
      </c>
      <c r="G710">
        <f t="shared" si="59"/>
        <v>748.56743606187717</v>
      </c>
      <c r="H710">
        <v>43.014317474361803</v>
      </c>
      <c r="AM710">
        <f t="shared" si="60"/>
        <v>147.12967400063064</v>
      </c>
      <c r="BG710">
        <f t="shared" si="61"/>
        <v>4.4423078721182447</v>
      </c>
    </row>
    <row r="711" spans="1:59">
      <c r="A711">
        <v>212700</v>
      </c>
      <c r="B711" s="7">
        <v>622</v>
      </c>
      <c r="C711">
        <v>-51.8861121991605</v>
      </c>
      <c r="D711">
        <f t="shared" si="58"/>
        <v>-103.772224398321</v>
      </c>
      <c r="E711">
        <v>80.639616075942996</v>
      </c>
      <c r="F711">
        <f t="shared" si="62"/>
        <v>2.5345434864878058</v>
      </c>
      <c r="G711">
        <f t="shared" si="59"/>
        <v>725.75654468348694</v>
      </c>
      <c r="H711">
        <v>45.700972503243001</v>
      </c>
      <c r="AM711">
        <f t="shared" si="60"/>
        <v>142.0747041546077</v>
      </c>
      <c r="BG711">
        <f t="shared" si="61"/>
        <v>4.2895266200562183</v>
      </c>
    </row>
    <row r="712" spans="1:59">
      <c r="A712">
        <v>213000</v>
      </c>
      <c r="B712" s="7">
        <v>617</v>
      </c>
      <c r="C712">
        <v>-36.037076145322303</v>
      </c>
      <c r="D712">
        <f t="shared" ref="D712:D775" si="63">$K$3*C712</f>
        <v>-72.074152290644605</v>
      </c>
      <c r="E712">
        <v>76.561948552533195</v>
      </c>
      <c r="F712">
        <f t="shared" si="62"/>
        <v>4.0776675234098008</v>
      </c>
      <c r="G712">
        <f t="shared" si="59"/>
        <v>689.05753697279874</v>
      </c>
      <c r="H712">
        <v>49.048872348937202</v>
      </c>
      <c r="AM712">
        <f t="shared" si="60"/>
        <v>134.02093225896445</v>
      </c>
      <c r="BG712">
        <f t="shared" si="61"/>
        <v>4.0463450658294287</v>
      </c>
    </row>
    <row r="713" spans="1:59">
      <c r="A713">
        <v>213300</v>
      </c>
      <c r="B713" s="7">
        <v>695</v>
      </c>
      <c r="C713">
        <v>8.6296201826982397</v>
      </c>
      <c r="D713">
        <f t="shared" si="63"/>
        <v>17.259240365396479</v>
      </c>
      <c r="E713">
        <v>75.302489194941998</v>
      </c>
      <c r="F713">
        <f t="shared" si="62"/>
        <v>1.2594593575911972</v>
      </c>
      <c r="G713">
        <f t="shared" si="59"/>
        <v>677.72240275447803</v>
      </c>
      <c r="H713">
        <v>49.973145205792903</v>
      </c>
      <c r="AM713">
        <f t="shared" si="60"/>
        <v>131.55304115565173</v>
      </c>
      <c r="BG713">
        <f t="shared" si="61"/>
        <v>3.9718869946236235</v>
      </c>
    </row>
    <row r="714" spans="1:59">
      <c r="A714">
        <v>213600</v>
      </c>
      <c r="B714" s="7">
        <v>835</v>
      </c>
      <c r="C714">
        <v>60.478183183935698</v>
      </c>
      <c r="D714">
        <f t="shared" si="63"/>
        <v>120.9563663678714</v>
      </c>
      <c r="E714">
        <v>79.335620533769102</v>
      </c>
      <c r="F714">
        <f t="shared" si="62"/>
        <v>4.0331313388271042</v>
      </c>
      <c r="G714">
        <f t="shared" si="59"/>
        <v>714.02058480392191</v>
      </c>
      <c r="H714">
        <v>47.100366157515303</v>
      </c>
      <c r="AM714">
        <f t="shared" si="60"/>
        <v>139.48861448391963</v>
      </c>
      <c r="BG714">
        <f t="shared" si="61"/>
        <v>4.2114084264569787</v>
      </c>
    </row>
    <row r="715" spans="1:59">
      <c r="A715">
        <v>213900</v>
      </c>
      <c r="B715" s="7">
        <v>481</v>
      </c>
      <c r="C715">
        <v>-87.859744635373801</v>
      </c>
      <c r="D715">
        <f t="shared" si="63"/>
        <v>-175.7194892707476</v>
      </c>
      <c r="E715">
        <v>75.416982988860596</v>
      </c>
      <c r="F715">
        <f t="shared" si="62"/>
        <v>3.9186375449085062</v>
      </c>
      <c r="G715">
        <f t="shared" si="59"/>
        <v>678.75284689974535</v>
      </c>
      <c r="H715">
        <v>49.222727255220498</v>
      </c>
      <c r="AM715">
        <f t="shared" si="60"/>
        <v>131.77700659710237</v>
      </c>
      <c r="BG715">
        <f t="shared" si="61"/>
        <v>3.9786430301193043</v>
      </c>
    </row>
    <row r="716" spans="1:59">
      <c r="A716">
        <v>214200</v>
      </c>
      <c r="B716" s="7">
        <v>715</v>
      </c>
      <c r="C716">
        <v>33.823476801870697</v>
      </c>
      <c r="D716">
        <f t="shared" si="63"/>
        <v>67.646953603741395</v>
      </c>
      <c r="E716">
        <v>71.9257447138001</v>
      </c>
      <c r="F716">
        <f t="shared" si="62"/>
        <v>3.4912382750604962</v>
      </c>
      <c r="G716">
        <f t="shared" si="59"/>
        <v>647.3317024242009</v>
      </c>
      <c r="H716">
        <v>51.236931692747497</v>
      </c>
      <c r="AM716">
        <f t="shared" si="60"/>
        <v>124.98214618832938</v>
      </c>
      <c r="BG716">
        <f t="shared" si="61"/>
        <v>3.7737774274871967</v>
      </c>
    </row>
    <row r="717" spans="1:59">
      <c r="A717">
        <v>214500</v>
      </c>
      <c r="B717" s="7">
        <v>784</v>
      </c>
      <c r="C717">
        <v>47.994320683004602</v>
      </c>
      <c r="D717">
        <f t="shared" si="63"/>
        <v>95.988641366009205</v>
      </c>
      <c r="E717">
        <v>76.443606277885806</v>
      </c>
      <c r="F717">
        <f t="shared" si="62"/>
        <v>4.517861564085706</v>
      </c>
      <c r="G717">
        <f t="shared" si="59"/>
        <v>687.99245650097225</v>
      </c>
      <c r="H717">
        <v>47.984112291991202</v>
      </c>
      <c r="AM717">
        <f t="shared" si="60"/>
        <v>133.78864747603546</v>
      </c>
      <c r="BG717">
        <f t="shared" si="61"/>
        <v>4.0393356647972221</v>
      </c>
    </row>
    <row r="718" spans="1:59">
      <c r="A718">
        <v>214800</v>
      </c>
      <c r="B718" s="7">
        <v>799</v>
      </c>
      <c r="C718">
        <v>33.647340101936003</v>
      </c>
      <c r="D718">
        <f t="shared" si="63"/>
        <v>67.294680203872005</v>
      </c>
      <c r="E718">
        <v>81.298404483209595</v>
      </c>
      <c r="F718">
        <f t="shared" si="62"/>
        <v>4.8547982053237888</v>
      </c>
      <c r="G718">
        <f t="shared" si="59"/>
        <v>731.68564034888641</v>
      </c>
      <c r="H718">
        <v>44.826668066942801</v>
      </c>
      <c r="AM718">
        <f t="shared" si="60"/>
        <v>143.38499773546229</v>
      </c>
      <c r="BG718">
        <f t="shared" si="61"/>
        <v>4.3291181040256008</v>
      </c>
    </row>
    <row r="719" spans="1:59">
      <c r="A719">
        <v>215100</v>
      </c>
      <c r="B719" s="7">
        <v>800</v>
      </c>
      <c r="C719">
        <v>17.946394247583001</v>
      </c>
      <c r="D719">
        <f t="shared" si="63"/>
        <v>35.892788495166002</v>
      </c>
      <c r="E719">
        <v>84.898446322361195</v>
      </c>
      <c r="F719">
        <f t="shared" si="62"/>
        <v>3.6000418391516007</v>
      </c>
      <c r="G719">
        <f t="shared" si="59"/>
        <v>764.08601690125079</v>
      </c>
      <c r="H719">
        <v>42.855115631633801</v>
      </c>
      <c r="AM719">
        <f t="shared" si="60"/>
        <v>150.59011919079174</v>
      </c>
      <c r="BG719">
        <f t="shared" si="61"/>
        <v>4.5469603730969528</v>
      </c>
    </row>
    <row r="720" spans="1:59">
      <c r="A720">
        <v>215400</v>
      </c>
      <c r="B720" s="7">
        <v>779</v>
      </c>
      <c r="C720">
        <v>-1.43960243955274</v>
      </c>
      <c r="D720">
        <f t="shared" si="63"/>
        <v>-2.8792048791054801</v>
      </c>
      <c r="E720">
        <v>86.873073851758704</v>
      </c>
      <c r="F720">
        <f t="shared" si="62"/>
        <v>1.9746275293975089</v>
      </c>
      <c r="G720">
        <f t="shared" si="59"/>
        <v>781.85766466582834</v>
      </c>
      <c r="H720">
        <v>42.267632044238098</v>
      </c>
      <c r="AM720">
        <f t="shared" si="60"/>
        <v>154.57432984722701</v>
      </c>
      <c r="BG720">
        <f t="shared" si="61"/>
        <v>4.6675162216817405</v>
      </c>
    </row>
    <row r="721" spans="1:59">
      <c r="A721">
        <v>215700</v>
      </c>
      <c r="B721" s="7">
        <v>752</v>
      </c>
      <c r="C721">
        <v>-16.1721005702497</v>
      </c>
      <c r="D721">
        <f t="shared" si="63"/>
        <v>-32.344201140499401</v>
      </c>
      <c r="E721">
        <v>87.146964909512207</v>
      </c>
      <c r="F721">
        <f t="shared" si="62"/>
        <v>0.27389105775350231</v>
      </c>
      <c r="G721">
        <f t="shared" si="59"/>
        <v>784.32268418560989</v>
      </c>
      <c r="H721">
        <v>42.994299146784499</v>
      </c>
      <c r="AM721">
        <f t="shared" si="60"/>
        <v>155.12876152351086</v>
      </c>
      <c r="BG721">
        <f t="shared" si="61"/>
        <v>4.684297753069365</v>
      </c>
    </row>
    <row r="722" spans="1:59">
      <c r="A722">
        <v>216000</v>
      </c>
      <c r="B722" s="7">
        <v>757</v>
      </c>
      <c r="C722">
        <v>-12.065125993265999</v>
      </c>
      <c r="D722">
        <f t="shared" si="63"/>
        <v>-24.130251986531999</v>
      </c>
      <c r="E722">
        <v>86.789750725556402</v>
      </c>
      <c r="F722">
        <f t="shared" si="62"/>
        <v>0.35721418395580429</v>
      </c>
      <c r="G722">
        <f t="shared" si="59"/>
        <v>781.10775653000758</v>
      </c>
      <c r="H722">
        <v>44.079290042249298</v>
      </c>
      <c r="AM722">
        <f t="shared" si="60"/>
        <v>154.40574771053437</v>
      </c>
      <c r="BG722">
        <f t="shared" si="61"/>
        <v>4.6624138356000673</v>
      </c>
    </row>
    <row r="723" spans="1:59">
      <c r="A723">
        <v>216300</v>
      </c>
      <c r="B723" s="7">
        <v>764</v>
      </c>
      <c r="C723">
        <v>-8.0826135136394299</v>
      </c>
      <c r="D723">
        <f t="shared" si="63"/>
        <v>-16.16522702727886</v>
      </c>
      <c r="E723">
        <v>86.682525949988701</v>
      </c>
      <c r="F723">
        <f t="shared" si="62"/>
        <v>0.10722477556770116</v>
      </c>
      <c r="G723">
        <f t="shared" si="59"/>
        <v>780.14273354989837</v>
      </c>
      <c r="H723">
        <v>44.850671303720603</v>
      </c>
      <c r="AM723">
        <f t="shared" si="60"/>
        <v>154.18886670854735</v>
      </c>
      <c r="BG723">
        <f t="shared" si="61"/>
        <v>4.6558497892294426</v>
      </c>
    </row>
    <row r="724" spans="1:59">
      <c r="A724">
        <v>216600</v>
      </c>
      <c r="B724" s="7">
        <v>440</v>
      </c>
      <c r="C724">
        <v>-87.645276846281703</v>
      </c>
      <c r="D724">
        <f t="shared" si="63"/>
        <v>-175.29055369256341</v>
      </c>
      <c r="E724">
        <v>71.913309797458695</v>
      </c>
      <c r="F724">
        <f t="shared" si="62"/>
        <v>14.769216152530007</v>
      </c>
      <c r="G724">
        <f t="shared" si="59"/>
        <v>647.21978817712829</v>
      </c>
      <c r="H724">
        <v>49.9317693414256</v>
      </c>
      <c r="AM724">
        <f t="shared" si="60"/>
        <v>124.95807201075539</v>
      </c>
      <c r="BG724">
        <f t="shared" si="61"/>
        <v>3.7730519788328163</v>
      </c>
    </row>
    <row r="725" spans="1:59">
      <c r="A725">
        <v>216900</v>
      </c>
      <c r="B725" s="7">
        <v>570</v>
      </c>
      <c r="C725">
        <v>-4.8326092975516497</v>
      </c>
      <c r="D725">
        <f t="shared" si="63"/>
        <v>-9.6652185951032994</v>
      </c>
      <c r="E725">
        <v>64.405619627220105</v>
      </c>
      <c r="F725">
        <f t="shared" si="62"/>
        <v>7.5076901702385896</v>
      </c>
      <c r="G725">
        <f t="shared" si="59"/>
        <v>579.6505766449809</v>
      </c>
      <c r="H725">
        <v>53.482872315050898</v>
      </c>
      <c r="AM725">
        <f t="shared" si="60"/>
        <v>110.58818798543869</v>
      </c>
      <c r="BG725">
        <f t="shared" si="61"/>
        <v>3.3405392453584213</v>
      </c>
    </row>
    <row r="726" spans="1:59">
      <c r="A726">
        <v>217200</v>
      </c>
      <c r="B726" s="7">
        <v>546</v>
      </c>
      <c r="C726">
        <v>-9.8946977835877803</v>
      </c>
      <c r="D726">
        <f t="shared" si="63"/>
        <v>-19.789395567175561</v>
      </c>
      <c r="E726">
        <v>62.8643837578853</v>
      </c>
      <c r="F726">
        <f t="shared" si="62"/>
        <v>1.5412358693348054</v>
      </c>
      <c r="G726">
        <f t="shared" si="59"/>
        <v>565.77945382096766</v>
      </c>
      <c r="H726">
        <v>54.070667310439497</v>
      </c>
      <c r="AM726">
        <f t="shared" si="60"/>
        <v>107.67901499724314</v>
      </c>
      <c r="BG726">
        <f t="shared" si="61"/>
        <v>3.2531042213168928</v>
      </c>
    </row>
    <row r="727" spans="1:59">
      <c r="A727">
        <v>217500</v>
      </c>
      <c r="B727" s="7">
        <v>650</v>
      </c>
      <c r="C727">
        <v>37.2838020343831</v>
      </c>
      <c r="D727">
        <f t="shared" si="63"/>
        <v>74.567604068766201</v>
      </c>
      <c r="E727">
        <v>63.935409665328102</v>
      </c>
      <c r="F727">
        <f t="shared" si="62"/>
        <v>1.0710259074428023</v>
      </c>
      <c r="G727">
        <f t="shared" si="59"/>
        <v>575.41868698795292</v>
      </c>
      <c r="H727">
        <v>52.843206512554403</v>
      </c>
      <c r="AM727">
        <f t="shared" si="60"/>
        <v>109.69916634895436</v>
      </c>
      <c r="BG727">
        <f t="shared" si="61"/>
        <v>3.3138151063238097</v>
      </c>
    </row>
    <row r="728" spans="1:59">
      <c r="A728">
        <v>217800</v>
      </c>
      <c r="B728" s="7">
        <v>718</v>
      </c>
      <c r="C728">
        <v>49.884285473652902</v>
      </c>
      <c r="D728">
        <f t="shared" si="63"/>
        <v>99.768570947305804</v>
      </c>
      <c r="E728">
        <v>68.690714108685995</v>
      </c>
      <c r="F728">
        <f t="shared" si="62"/>
        <v>4.7553044433578933</v>
      </c>
      <c r="G728">
        <f t="shared" si="59"/>
        <v>618.21642697817401</v>
      </c>
      <c r="H728">
        <v>49.383228280740603</v>
      </c>
      <c r="AM728">
        <f t="shared" si="60"/>
        <v>118.74956850527855</v>
      </c>
      <c r="BG728">
        <f t="shared" si="61"/>
        <v>3.5860593725688084</v>
      </c>
    </row>
    <row r="729" spans="1:59">
      <c r="A729">
        <v>218100</v>
      </c>
      <c r="B729" s="7">
        <v>397</v>
      </c>
      <c r="C729">
        <v>-84.422486300939397</v>
      </c>
      <c r="D729">
        <f t="shared" si="63"/>
        <v>-168.84497260187879</v>
      </c>
      <c r="E729">
        <v>64.481472612702802</v>
      </c>
      <c r="F729">
        <f t="shared" si="62"/>
        <v>4.2092414959831927</v>
      </c>
      <c r="G729">
        <f t="shared" si="59"/>
        <v>580.33325351432518</v>
      </c>
      <c r="H729">
        <v>51.593293128617702</v>
      </c>
      <c r="AM729">
        <f t="shared" si="60"/>
        <v>110.73172365865948</v>
      </c>
      <c r="BG729">
        <f t="shared" si="61"/>
        <v>3.3448543331622256</v>
      </c>
    </row>
    <row r="730" spans="1:59">
      <c r="A730">
        <v>218400</v>
      </c>
      <c r="B730" s="7">
        <v>247</v>
      </c>
      <c r="C730">
        <v>-71.194699110493303</v>
      </c>
      <c r="D730">
        <f t="shared" si="63"/>
        <v>-142.38939822098661</v>
      </c>
      <c r="E730">
        <v>43.818230383541902</v>
      </c>
      <c r="F730">
        <f t="shared" si="62"/>
        <v>20.6632422291609</v>
      </c>
      <c r="G730">
        <f t="shared" si="59"/>
        <v>394.36407345187712</v>
      </c>
      <c r="H730">
        <v>57.489282664009998</v>
      </c>
      <c r="AM730">
        <f t="shared" si="60"/>
        <v>72.875004317890387</v>
      </c>
      <c r="BG730">
        <f t="shared" si="61"/>
        <v>2.2106889060481079</v>
      </c>
    </row>
    <row r="731" spans="1:59">
      <c r="A731">
        <v>218700</v>
      </c>
      <c r="B731" s="7">
        <v>111</v>
      </c>
      <c r="C731">
        <v>-60.232984043030697</v>
      </c>
      <c r="D731">
        <f t="shared" si="63"/>
        <v>-120.46596808606139</v>
      </c>
      <c r="E731">
        <v>25.890422495856601</v>
      </c>
      <c r="F731">
        <f t="shared" si="62"/>
        <v>17.927807887685301</v>
      </c>
      <c r="G731">
        <f t="shared" si="59"/>
        <v>233.01380246270941</v>
      </c>
      <c r="H731">
        <v>62.479979984560899</v>
      </c>
      <c r="AM731">
        <f t="shared" si="60"/>
        <v>42.053130452819033</v>
      </c>
      <c r="BG731">
        <f t="shared" si="61"/>
        <v>1.293858939588753</v>
      </c>
    </row>
    <row r="732" spans="1:59">
      <c r="A732">
        <v>219000</v>
      </c>
      <c r="B732" s="7">
        <v>110</v>
      </c>
      <c r="C732">
        <v>-22.858772132872801</v>
      </c>
      <c r="D732">
        <f t="shared" si="63"/>
        <v>-45.717544265745602</v>
      </c>
      <c r="E732">
        <v>17.301854925789399</v>
      </c>
      <c r="F732">
        <f t="shared" si="62"/>
        <v>8.5885675700672017</v>
      </c>
      <c r="G732">
        <f t="shared" si="59"/>
        <v>155.71669433210459</v>
      </c>
      <c r="H732">
        <v>65.538667069063607</v>
      </c>
      <c r="AM732">
        <f t="shared" si="60"/>
        <v>27.953494203997323</v>
      </c>
      <c r="BG732">
        <f t="shared" si="61"/>
        <v>0.87675658139502743</v>
      </c>
    </row>
    <row r="733" spans="1:59">
      <c r="A733">
        <v>219300</v>
      </c>
      <c r="B733" s="7">
        <v>111</v>
      </c>
      <c r="C733">
        <v>-0.15949659135043801</v>
      </c>
      <c r="D733">
        <f t="shared" si="63"/>
        <v>-0.31899318270087601</v>
      </c>
      <c r="E733" s="17">
        <v>12.3687410607515</v>
      </c>
      <c r="F733">
        <f t="shared" si="62"/>
        <v>4.9331138650378996</v>
      </c>
      <c r="G733">
        <f t="shared" si="59"/>
        <v>111.3186695467635</v>
      </c>
      <c r="H733">
        <v>66.341498063519396</v>
      </c>
      <c r="AM733">
        <f t="shared" si="60"/>
        <v>20.049999235854241</v>
      </c>
      <c r="BG733">
        <f t="shared" si="61"/>
        <v>0.6436590174327036</v>
      </c>
    </row>
    <row r="734" spans="1:59">
      <c r="A734">
        <v>219600</v>
      </c>
      <c r="B734" s="7">
        <v>122</v>
      </c>
      <c r="C734">
        <v>15.904356447448601</v>
      </c>
      <c r="D734">
        <f t="shared" si="63"/>
        <v>31.808712894897202</v>
      </c>
      <c r="E734" s="17">
        <v>10.021231059837399</v>
      </c>
      <c r="F734">
        <f t="shared" si="62"/>
        <v>2.3475100009141006</v>
      </c>
      <c r="G734">
        <f t="shared" si="59"/>
        <v>90.191079538536599</v>
      </c>
      <c r="H734">
        <v>65.665549826210196</v>
      </c>
      <c r="AM734">
        <f t="shared" si="60"/>
        <v>16.338963813265135</v>
      </c>
      <c r="BG734">
        <f t="shared" si="61"/>
        <v>0.53439530511322098</v>
      </c>
    </row>
    <row r="735" spans="1:59">
      <c r="A735">
        <v>219900</v>
      </c>
      <c r="B735" s="7">
        <v>123</v>
      </c>
      <c r="C735">
        <v>20.009817375704301</v>
      </c>
      <c r="D735">
        <f t="shared" si="63"/>
        <v>40.019634751408603</v>
      </c>
      <c r="E735" s="17">
        <v>9.2200192851505207</v>
      </c>
      <c r="F735">
        <f t="shared" si="62"/>
        <v>0.80121177468687854</v>
      </c>
      <c r="G735">
        <f t="shared" si="59"/>
        <v>82.980173566354694</v>
      </c>
      <c r="H735">
        <v>64.250600088462306</v>
      </c>
      <c r="AM735">
        <f t="shared" si="60"/>
        <v>15.079754829577023</v>
      </c>
      <c r="BG735">
        <f t="shared" si="61"/>
        <v>0.49734830602780195</v>
      </c>
    </row>
    <row r="736" spans="1:59">
      <c r="A736">
        <v>220200</v>
      </c>
      <c r="B736" s="7">
        <v>123</v>
      </c>
      <c r="C736">
        <v>20.7248366005741</v>
      </c>
      <c r="D736">
        <f t="shared" si="63"/>
        <v>41.449673201148201</v>
      </c>
      <c r="E736" s="17">
        <v>9.0611247497388803</v>
      </c>
      <c r="F736">
        <f t="shared" si="62"/>
        <v>0.15889453541164045</v>
      </c>
      <c r="G736">
        <f t="shared" si="59"/>
        <v>81.550122747649922</v>
      </c>
      <c r="H736">
        <v>62.660292305937098</v>
      </c>
      <c r="AM736">
        <f t="shared" si="60"/>
        <v>14.830477453255028</v>
      </c>
      <c r="BG736">
        <f t="shared" si="61"/>
        <v>0.49001604385156383</v>
      </c>
    </row>
    <row r="737" spans="1:59">
      <c r="A737">
        <v>220500</v>
      </c>
      <c r="B737" s="7">
        <v>123</v>
      </c>
      <c r="C737">
        <v>19.934079096696401</v>
      </c>
      <c r="D737">
        <f t="shared" si="63"/>
        <v>39.868158193392802</v>
      </c>
      <c r="E737" s="17">
        <v>9.2368466386153401</v>
      </c>
      <c r="F737">
        <f t="shared" si="62"/>
        <v>0.17572188887645979</v>
      </c>
      <c r="G737">
        <f t="shared" si="59"/>
        <v>83.131619747538053</v>
      </c>
      <c r="H737">
        <v>61.078450939998099</v>
      </c>
      <c r="AM737">
        <f t="shared" si="60"/>
        <v>15.106162613526514</v>
      </c>
      <c r="BG737">
        <f t="shared" si="61"/>
        <v>0.49812509925071574</v>
      </c>
    </row>
    <row r="738" spans="1:59">
      <c r="A738">
        <v>220800</v>
      </c>
      <c r="B738" s="7">
        <v>120</v>
      </c>
      <c r="C738">
        <v>17.271045082781299</v>
      </c>
      <c r="D738">
        <f t="shared" si="63"/>
        <v>34.542090165562598</v>
      </c>
      <c r="E738" s="17">
        <v>9.4952979006481595</v>
      </c>
      <c r="F738">
        <f t="shared" si="62"/>
        <v>0.25845126203281943</v>
      </c>
      <c r="G738">
        <f t="shared" si="59"/>
        <v>85.45768110583343</v>
      </c>
      <c r="H738">
        <v>59.638725299734098</v>
      </c>
      <c r="AM738">
        <f t="shared" si="60"/>
        <v>15.511967738670947</v>
      </c>
      <c r="BG738">
        <f t="shared" si="61"/>
        <v>0.51006277330916461</v>
      </c>
    </row>
    <row r="739" spans="1:59">
      <c r="A739">
        <v>221100</v>
      </c>
      <c r="B739" s="7">
        <v>116</v>
      </c>
      <c r="C739">
        <v>14.4797307680545</v>
      </c>
      <c r="D739">
        <f t="shared" si="63"/>
        <v>28.959461536109</v>
      </c>
      <c r="E739" s="17">
        <v>9.6711453131326799</v>
      </c>
      <c r="F739">
        <f t="shared" si="62"/>
        <v>0.1758474124845204</v>
      </c>
      <c r="G739">
        <f t="shared" si="59"/>
        <v>87.040307818194123</v>
      </c>
      <c r="H739">
        <v>58.412409191229898</v>
      </c>
      <c r="AM739">
        <f t="shared" si="60"/>
        <v>15.788296451689977</v>
      </c>
      <c r="BG739">
        <f t="shared" si="61"/>
        <v>0.51819245328166674</v>
      </c>
    </row>
    <row r="740" spans="1:59">
      <c r="A740">
        <v>221400</v>
      </c>
      <c r="B740" s="7">
        <v>194</v>
      </c>
      <c r="C740">
        <v>42.310525764848897</v>
      </c>
      <c r="D740">
        <f t="shared" si="63"/>
        <v>84.621051529697795</v>
      </c>
      <c r="E740" s="17">
        <v>12.153133645523001</v>
      </c>
      <c r="F740">
        <f t="shared" si="62"/>
        <v>2.4819883323903209</v>
      </c>
      <c r="G740">
        <f t="shared" si="59"/>
        <v>109.37820280970701</v>
      </c>
      <c r="H740">
        <v>56.080398659365599</v>
      </c>
      <c r="AM740">
        <f t="shared" si="60"/>
        <v>19.707814370690269</v>
      </c>
      <c r="BG740">
        <f t="shared" si="61"/>
        <v>0.6335790334591207</v>
      </c>
    </row>
    <row r="741" spans="1:59">
      <c r="A741">
        <v>221700</v>
      </c>
      <c r="B741" s="7">
        <v>168</v>
      </c>
      <c r="C741">
        <v>16.709509224218301</v>
      </c>
      <c r="D741">
        <f t="shared" si="63"/>
        <v>33.419018448436603</v>
      </c>
      <c r="E741" s="17">
        <v>14.9533869539873</v>
      </c>
      <c r="F741">
        <f t="shared" si="62"/>
        <v>2.8002533084642991</v>
      </c>
      <c r="G741">
        <f t="shared" si="59"/>
        <v>134.5804825858857</v>
      </c>
      <c r="H741">
        <v>53.873550460608399</v>
      </c>
      <c r="AM741">
        <f t="shared" si="60"/>
        <v>24.173189241210228</v>
      </c>
      <c r="BG741">
        <f t="shared" si="61"/>
        <v>0.76519817839756465</v>
      </c>
    </row>
    <row r="742" spans="1:59">
      <c r="A742">
        <v>222000</v>
      </c>
      <c r="B742" s="7">
        <v>152</v>
      </c>
      <c r="C742">
        <v>5.5658813684833399</v>
      </c>
      <c r="D742">
        <f t="shared" si="63"/>
        <v>11.13176273696668</v>
      </c>
      <c r="E742">
        <v>15.6519678194561</v>
      </c>
      <c r="F742">
        <f t="shared" si="62"/>
        <v>0.69858086546880038</v>
      </c>
      <c r="G742">
        <f t="shared" si="59"/>
        <v>140.86771037510491</v>
      </c>
      <c r="H742">
        <v>53.049016897302103</v>
      </c>
      <c r="AM742">
        <f t="shared" si="60"/>
        <v>25.294317045778023</v>
      </c>
      <c r="BG742">
        <f t="shared" si="61"/>
        <v>0.79827066761312682</v>
      </c>
    </row>
    <row r="743" spans="1:59">
      <c r="A743">
        <v>222300</v>
      </c>
      <c r="B743" s="7">
        <v>171</v>
      </c>
      <c r="C743">
        <v>12.1292456502738</v>
      </c>
      <c r="D743">
        <f t="shared" si="63"/>
        <v>24.2584913005476</v>
      </c>
      <c r="E743">
        <v>16.3045300121304</v>
      </c>
      <c r="F743">
        <f t="shared" si="62"/>
        <v>0.65256219267429927</v>
      </c>
      <c r="G743">
        <f t="shared" si="59"/>
        <v>146.74077010917358</v>
      </c>
      <c r="H743">
        <v>52.333370080275301</v>
      </c>
      <c r="AM743">
        <f t="shared" si="60"/>
        <v>26.344169632909132</v>
      </c>
      <c r="BG743">
        <f t="shared" si="61"/>
        <v>0.82925015395699242</v>
      </c>
    </row>
    <row r="744" spans="1:59">
      <c r="A744">
        <v>222600</v>
      </c>
      <c r="B744" s="7">
        <v>205</v>
      </c>
      <c r="C744">
        <v>20.5728462255375</v>
      </c>
      <c r="D744">
        <f t="shared" si="63"/>
        <v>41.145692451075</v>
      </c>
      <c r="E744">
        <v>18.205919432494198</v>
      </c>
      <c r="F744">
        <f t="shared" si="62"/>
        <v>1.9013894203637989</v>
      </c>
      <c r="G744">
        <f t="shared" si="59"/>
        <v>163.85327489244779</v>
      </c>
      <c r="H744">
        <v>51.023148634641402</v>
      </c>
      <c r="AM744">
        <f t="shared" si="60"/>
        <v>29.417357058831897</v>
      </c>
      <c r="BG744">
        <f t="shared" si="61"/>
        <v>0.91998760361115306</v>
      </c>
    </row>
    <row r="745" spans="1:59">
      <c r="A745">
        <v>222900</v>
      </c>
      <c r="B745" s="7">
        <v>353</v>
      </c>
      <c r="C745">
        <v>66.303884741930403</v>
      </c>
      <c r="D745">
        <f t="shared" si="63"/>
        <v>132.60776948386081</v>
      </c>
      <c r="E745">
        <v>24.487672938612999</v>
      </c>
      <c r="F745">
        <f t="shared" si="62"/>
        <v>6.2817535061188003</v>
      </c>
      <c r="G745">
        <f t="shared" si="59"/>
        <v>220.38905644751699</v>
      </c>
      <c r="H745">
        <v>47.4240684468243</v>
      </c>
      <c r="AM745">
        <f t="shared" si="60"/>
        <v>39.720793166670397</v>
      </c>
      <c r="BG745">
        <f t="shared" si="61"/>
        <v>1.224755680038375</v>
      </c>
    </row>
    <row r="746" spans="1:59">
      <c r="A746">
        <v>223200</v>
      </c>
      <c r="B746" s="7">
        <v>333</v>
      </c>
      <c r="C746">
        <v>25.605990472518101</v>
      </c>
      <c r="D746">
        <f t="shared" si="63"/>
        <v>51.211980945036203</v>
      </c>
      <c r="E746">
        <v>31.309527236807501</v>
      </c>
      <c r="F746">
        <f t="shared" si="62"/>
        <v>6.8218542981945021</v>
      </c>
      <c r="G746">
        <f t="shared" si="59"/>
        <v>281.7857451312675</v>
      </c>
      <c r="H746">
        <v>43.967076072343403</v>
      </c>
      <c r="AM746">
        <f t="shared" si="60"/>
        <v>51.171533444783549</v>
      </c>
      <c r="BG746">
        <f t="shared" si="61"/>
        <v>1.5644091479685058</v>
      </c>
    </row>
    <row r="747" spans="1:59">
      <c r="A747">
        <v>223500</v>
      </c>
      <c r="B747" s="7">
        <v>283</v>
      </c>
      <c r="C747">
        <v>-9.3630700533974505</v>
      </c>
      <c r="D747">
        <f t="shared" si="63"/>
        <v>-18.726140106794901</v>
      </c>
      <c r="E747">
        <v>33.524894114238798</v>
      </c>
      <c r="F747">
        <f t="shared" si="62"/>
        <v>2.2153668774312969</v>
      </c>
      <c r="G747">
        <f t="shared" si="59"/>
        <v>301.72404702814919</v>
      </c>
      <c r="H747">
        <v>43.463844121598001</v>
      </c>
      <c r="AM747">
        <f t="shared" si="60"/>
        <v>54.948660794029664</v>
      </c>
      <c r="BG747">
        <f t="shared" si="61"/>
        <v>1.6766545190327995</v>
      </c>
    </row>
    <row r="748" spans="1:59">
      <c r="A748">
        <v>223800</v>
      </c>
      <c r="B748" s="7">
        <v>240</v>
      </c>
      <c r="C748">
        <v>-25.778489672145401</v>
      </c>
      <c r="D748">
        <f t="shared" si="63"/>
        <v>-51.556979344290802</v>
      </c>
      <c r="E748">
        <v>32.394986482993197</v>
      </c>
      <c r="F748">
        <f t="shared" si="62"/>
        <v>1.1299076312456009</v>
      </c>
      <c r="G748">
        <f t="shared" si="59"/>
        <v>291.55487834693878</v>
      </c>
      <c r="H748">
        <v>44.890130803993301</v>
      </c>
      <c r="AM748">
        <f t="shared" si="60"/>
        <v>53.018618822098404</v>
      </c>
      <c r="BG748">
        <f t="shared" si="61"/>
        <v>1.6192866919439475</v>
      </c>
    </row>
    <row r="749" spans="1:59">
      <c r="A749">
        <v>224100</v>
      </c>
      <c r="B749" s="7">
        <v>446</v>
      </c>
      <c r="C749">
        <v>59.950103347792798</v>
      </c>
      <c r="D749">
        <f t="shared" si="63"/>
        <v>119.9002066955856</v>
      </c>
      <c r="E749">
        <v>36.232607581411102</v>
      </c>
      <c r="F749">
        <f t="shared" si="62"/>
        <v>3.8376210984179053</v>
      </c>
      <c r="G749">
        <f t="shared" si="59"/>
        <v>326.09346823269993</v>
      </c>
      <c r="H749">
        <v>43.215850448170798</v>
      </c>
      <c r="AM749">
        <f t="shared" si="60"/>
        <v>59.604206985138454</v>
      </c>
      <c r="BG749">
        <f t="shared" si="61"/>
        <v>1.8151401142678758</v>
      </c>
    </row>
    <row r="750" spans="1:59">
      <c r="A750">
        <v>224400</v>
      </c>
      <c r="B750" s="7">
        <v>517</v>
      </c>
      <c r="C750">
        <v>54.4806029064721</v>
      </c>
      <c r="D750">
        <f t="shared" si="63"/>
        <v>108.9612058129442</v>
      </c>
      <c r="E750">
        <v>45.336885812068701</v>
      </c>
      <c r="F750">
        <f t="shared" si="62"/>
        <v>9.1042782306575987</v>
      </c>
      <c r="G750">
        <f t="shared" si="59"/>
        <v>408.03197230861832</v>
      </c>
      <c r="H750">
        <v>38.716819749355103</v>
      </c>
      <c r="AM750">
        <f t="shared" si="60"/>
        <v>75.572276613178985</v>
      </c>
      <c r="BG750">
        <f t="shared" si="61"/>
        <v>2.2912212973355506</v>
      </c>
    </row>
    <row r="751" spans="1:59">
      <c r="A751">
        <v>224700</v>
      </c>
      <c r="B751" s="7">
        <v>509</v>
      </c>
      <c r="C751">
        <v>19.408047601501</v>
      </c>
      <c r="D751">
        <f t="shared" si="63"/>
        <v>38.816095203002</v>
      </c>
      <c r="E751">
        <v>52.241898023722797</v>
      </c>
      <c r="F751">
        <f t="shared" si="62"/>
        <v>6.9050122116540962</v>
      </c>
      <c r="G751">
        <f t="shared" si="59"/>
        <v>470.17708221350517</v>
      </c>
      <c r="H751">
        <v>35.934958576372097</v>
      </c>
      <c r="AM751">
        <f t="shared" si="60"/>
        <v>88.006319931134911</v>
      </c>
      <c r="BG751">
        <f t="shared" si="61"/>
        <v>2.663034464406417</v>
      </c>
    </row>
    <row r="752" spans="1:59">
      <c r="A752">
        <v>225000</v>
      </c>
      <c r="B752" s="7">
        <v>643</v>
      </c>
      <c r="C752">
        <v>48.566901195031797</v>
      </c>
      <c r="D752">
        <f t="shared" si="63"/>
        <v>97.133802390063593</v>
      </c>
      <c r="E752">
        <v>59.985564632362397</v>
      </c>
      <c r="F752">
        <f t="shared" si="62"/>
        <v>7.7436666086396002</v>
      </c>
      <c r="G752">
        <f t="shared" si="59"/>
        <v>539.87008169126159</v>
      </c>
      <c r="H752">
        <v>32.978824320530002</v>
      </c>
      <c r="AM752">
        <f t="shared" si="60"/>
        <v>102.28228791742551</v>
      </c>
      <c r="BG752">
        <f t="shared" si="61"/>
        <v>3.0910232874271744</v>
      </c>
    </row>
    <row r="753" spans="1:59">
      <c r="A753">
        <v>225300</v>
      </c>
      <c r="B753" s="7">
        <v>770</v>
      </c>
      <c r="C753">
        <v>41.028133768918998</v>
      </c>
      <c r="D753">
        <f t="shared" si="63"/>
        <v>82.056267537837996</v>
      </c>
      <c r="E753">
        <v>74.936938360205005</v>
      </c>
      <c r="F753">
        <f t="shared" si="62"/>
        <v>14.951373727842608</v>
      </c>
      <c r="G753">
        <f t="shared" si="59"/>
        <v>674.43244524184502</v>
      </c>
      <c r="H753">
        <v>29.450650896827799</v>
      </c>
      <c r="AM753">
        <f t="shared" si="60"/>
        <v>130.83848716785363</v>
      </c>
      <c r="BG753">
        <f t="shared" si="61"/>
        <v>3.950333659297705</v>
      </c>
    </row>
    <row r="754" spans="1:59">
      <c r="A754">
        <v>225600</v>
      </c>
      <c r="B754" s="7">
        <v>765</v>
      </c>
      <c r="C754">
        <v>12.935554667238399</v>
      </c>
      <c r="D754">
        <f t="shared" si="63"/>
        <v>25.871109334476799</v>
      </c>
      <c r="E754">
        <v>82.123288216585095</v>
      </c>
      <c r="F754">
        <f t="shared" si="62"/>
        <v>7.1863498563800903</v>
      </c>
      <c r="G754">
        <f t="shared" si="59"/>
        <v>739.1095939492659</v>
      </c>
      <c r="H754">
        <v>27.274394462520601</v>
      </c>
      <c r="AM754">
        <f t="shared" si="60"/>
        <v>145.02922484741137</v>
      </c>
      <c r="BG754">
        <f t="shared" si="61"/>
        <v>4.3788103496538984</v>
      </c>
    </row>
    <row r="755" spans="1:59">
      <c r="A755">
        <v>225900</v>
      </c>
      <c r="B755" s="7">
        <v>772</v>
      </c>
      <c r="C755">
        <v>-2.4703958900905501</v>
      </c>
      <c r="D755">
        <f t="shared" si="63"/>
        <v>-4.9407917801811001</v>
      </c>
      <c r="E755">
        <v>86.3242891632419</v>
      </c>
      <c r="F755">
        <f t="shared" si="62"/>
        <v>4.201000946656805</v>
      </c>
      <c r="G755">
        <f t="shared" si="59"/>
        <v>776.91860246917713</v>
      </c>
      <c r="H755">
        <v>26.911943865662</v>
      </c>
      <c r="AM755">
        <f t="shared" si="60"/>
        <v>153.46475732845408</v>
      </c>
      <c r="BG755">
        <f t="shared" si="61"/>
        <v>4.6339355773762705</v>
      </c>
    </row>
    <row r="756" spans="1:59">
      <c r="A756">
        <v>226200</v>
      </c>
      <c r="B756" s="7">
        <v>768</v>
      </c>
      <c r="C756">
        <v>-16.298518095513199</v>
      </c>
      <c r="D756">
        <f t="shared" si="63"/>
        <v>-32.597036191026397</v>
      </c>
      <c r="E756">
        <v>88.952619985340107</v>
      </c>
      <c r="F756">
        <f t="shared" si="62"/>
        <v>2.6283308220982065</v>
      </c>
      <c r="G756">
        <f t="shared" si="59"/>
        <v>800.57357986806096</v>
      </c>
      <c r="H756">
        <v>27.688940304510499</v>
      </c>
      <c r="AM756">
        <f t="shared" si="60"/>
        <v>158.79489084691156</v>
      </c>
      <c r="BG756">
        <f t="shared" si="61"/>
        <v>4.7952964114006749</v>
      </c>
    </row>
    <row r="757" spans="1:59">
      <c r="A757">
        <v>226500</v>
      </c>
      <c r="B757" s="7">
        <v>767</v>
      </c>
      <c r="C757">
        <v>-23.179842428037301</v>
      </c>
      <c r="D757">
        <f t="shared" si="63"/>
        <v>-46.359684856074601</v>
      </c>
      <c r="E757">
        <v>90.370569973196297</v>
      </c>
      <c r="F757">
        <f t="shared" si="62"/>
        <v>1.4179499878561899</v>
      </c>
      <c r="G757">
        <f t="shared" si="59"/>
        <v>813.3351297587667</v>
      </c>
      <c r="H757">
        <v>29.252210388851001</v>
      </c>
      <c r="AM757">
        <f t="shared" si="60"/>
        <v>161.68720691587083</v>
      </c>
      <c r="BG757">
        <f t="shared" si="61"/>
        <v>4.8829056824769888</v>
      </c>
    </row>
    <row r="758" spans="1:59">
      <c r="A758">
        <v>226800</v>
      </c>
      <c r="B758" s="7">
        <v>762</v>
      </c>
      <c r="C758">
        <v>-28.222428826772699</v>
      </c>
      <c r="D758">
        <f t="shared" si="63"/>
        <v>-56.444857653545398</v>
      </c>
      <c r="E758">
        <v>90.935559702107597</v>
      </c>
      <c r="F758">
        <f t="shared" si="62"/>
        <v>0.56498972891129995</v>
      </c>
      <c r="G758">
        <f t="shared" si="59"/>
        <v>818.42003731896841</v>
      </c>
      <c r="H758">
        <v>31.271188773253801</v>
      </c>
      <c r="AM758">
        <f t="shared" si="60"/>
        <v>162.8429420802878</v>
      </c>
      <c r="BG758">
        <f t="shared" si="61"/>
        <v>4.917922870883265</v>
      </c>
    </row>
    <row r="759" spans="1:59">
      <c r="A759">
        <v>227100</v>
      </c>
      <c r="B759" s="7">
        <v>762</v>
      </c>
      <c r="C759">
        <v>-28.259509142070598</v>
      </c>
      <c r="D759">
        <f t="shared" si="63"/>
        <v>-56.519018284141197</v>
      </c>
      <c r="E759">
        <v>90.943774638718494</v>
      </c>
      <c r="F759">
        <f t="shared" si="62"/>
        <v>8.2149366108978938E-3</v>
      </c>
      <c r="G759">
        <f t="shared" si="59"/>
        <v>818.49397174846649</v>
      </c>
      <c r="H759">
        <v>33.470354298144599</v>
      </c>
      <c r="AM759">
        <f t="shared" si="60"/>
        <v>162.85976021175148</v>
      </c>
      <c r="BG759">
        <f t="shared" si="61"/>
        <v>4.9184324772545915</v>
      </c>
    </row>
    <row r="760" spans="1:59">
      <c r="A760">
        <v>227400</v>
      </c>
      <c r="B760" s="7">
        <v>758</v>
      </c>
      <c r="C760">
        <v>-28.677951228803501</v>
      </c>
      <c r="D760">
        <f t="shared" si="63"/>
        <v>-57.355902457607002</v>
      </c>
      <c r="E760">
        <v>90.592359461654695</v>
      </c>
      <c r="F760">
        <f t="shared" si="62"/>
        <v>0.35141517706379943</v>
      </c>
      <c r="G760">
        <f t="shared" si="59"/>
        <v>815.33123515489228</v>
      </c>
      <c r="H760">
        <v>35.685403684212197</v>
      </c>
      <c r="AM760">
        <f t="shared" si="60"/>
        <v>162.14067381553153</v>
      </c>
      <c r="BG760">
        <f t="shared" si="61"/>
        <v>4.8966444588892344</v>
      </c>
    </row>
    <row r="761" spans="1:59">
      <c r="A761">
        <v>227700</v>
      </c>
      <c r="B761" s="7">
        <v>760</v>
      </c>
      <c r="C761">
        <v>-25.2774279325461</v>
      </c>
      <c r="D761">
        <f t="shared" si="63"/>
        <v>-50.5548558650922</v>
      </c>
      <c r="E761">
        <v>90.058923933845904</v>
      </c>
      <c r="F761">
        <f t="shared" si="62"/>
        <v>0.53343552780879122</v>
      </c>
      <c r="G761">
        <f t="shared" si="59"/>
        <v>810.53031540461313</v>
      </c>
      <c r="H761">
        <v>37.772229085691002</v>
      </c>
      <c r="AM761">
        <f t="shared" si="60"/>
        <v>161.05050706216463</v>
      </c>
      <c r="BG761">
        <f t="shared" si="61"/>
        <v>4.863616876790215</v>
      </c>
    </row>
    <row r="762" spans="1:59">
      <c r="A762">
        <v>228000</v>
      </c>
      <c r="B762" s="7">
        <v>759</v>
      </c>
      <c r="C762">
        <v>-23.171078567568401</v>
      </c>
      <c r="D762">
        <f t="shared" si="63"/>
        <v>-46.342157135136802</v>
      </c>
      <c r="E762">
        <v>89.479791090757502</v>
      </c>
      <c r="F762">
        <f t="shared" si="62"/>
        <v>0.57913284308840218</v>
      </c>
      <c r="G762">
        <f t="shared" si="59"/>
        <v>805.31811981681756</v>
      </c>
      <c r="H762">
        <v>39.647871082132497</v>
      </c>
      <c r="AM762">
        <f t="shared" si="60"/>
        <v>159.86883434303658</v>
      </c>
      <c r="BG762">
        <f t="shared" si="61"/>
        <v>4.8278225289821712</v>
      </c>
    </row>
    <row r="763" spans="1:59">
      <c r="A763">
        <v>228300</v>
      </c>
      <c r="B763" s="7">
        <v>783</v>
      </c>
      <c r="C763">
        <v>-10.7033607336981</v>
      </c>
      <c r="D763">
        <f t="shared" si="63"/>
        <v>-21.406721467396199</v>
      </c>
      <c r="E763">
        <v>89.375757837234602</v>
      </c>
      <c r="F763">
        <f t="shared" si="62"/>
        <v>0.10403325352289983</v>
      </c>
      <c r="G763">
        <f t="shared" si="59"/>
        <v>804.38182053511139</v>
      </c>
      <c r="H763">
        <v>40.929217198539199</v>
      </c>
      <c r="AM763">
        <f t="shared" si="60"/>
        <v>159.65677093293206</v>
      </c>
      <c r="BG763">
        <f t="shared" si="61"/>
        <v>4.8213994689998376</v>
      </c>
    </row>
    <row r="764" spans="1:59">
      <c r="A764">
        <v>228600</v>
      </c>
      <c r="B764" s="7">
        <v>772</v>
      </c>
      <c r="C764">
        <v>-16.270003603909501</v>
      </c>
      <c r="D764">
        <f t="shared" si="63"/>
        <v>-32.540007207819002</v>
      </c>
      <c r="E764">
        <v>89.390715444395198</v>
      </c>
      <c r="F764">
        <f t="shared" si="62"/>
        <v>1.4957607160596353E-2</v>
      </c>
      <c r="G764">
        <f t="shared" si="59"/>
        <v>804.51643899955684</v>
      </c>
      <c r="H764">
        <v>41.993011740180499</v>
      </c>
      <c r="AM764">
        <f t="shared" si="60"/>
        <v>159.68725691422264</v>
      </c>
      <c r="BG764">
        <f t="shared" si="61"/>
        <v>4.822322829011835</v>
      </c>
    </row>
    <row r="765" spans="1:59">
      <c r="A765">
        <v>228900</v>
      </c>
      <c r="B765" s="7">
        <v>776</v>
      </c>
      <c r="C765">
        <v>-13.1149748493613</v>
      </c>
      <c r="D765">
        <f t="shared" si="63"/>
        <v>-26.229949698722599</v>
      </c>
      <c r="E765">
        <v>89.133996923507993</v>
      </c>
      <c r="F765">
        <f t="shared" si="62"/>
        <v>0.2567185208872047</v>
      </c>
      <c r="G765">
        <f t="shared" si="59"/>
        <v>802.20597231157194</v>
      </c>
      <c r="H765">
        <v>43.125572644776803</v>
      </c>
      <c r="AM765">
        <f t="shared" si="60"/>
        <v>159.16420526302795</v>
      </c>
      <c r="BG765">
        <f t="shared" si="61"/>
        <v>4.8064811603582704</v>
      </c>
    </row>
    <row r="766" spans="1:59">
      <c r="A766">
        <v>229200</v>
      </c>
      <c r="B766" s="7">
        <v>769</v>
      </c>
      <c r="C766">
        <v>-14.9275752065519</v>
      </c>
      <c r="D766">
        <f t="shared" si="63"/>
        <v>-29.8551504131038</v>
      </c>
      <c r="E766">
        <v>88.759092650931606</v>
      </c>
      <c r="F766">
        <f t="shared" si="62"/>
        <v>0.37490427257638714</v>
      </c>
      <c r="G766">
        <f t="shared" si="59"/>
        <v>798.83183385838447</v>
      </c>
      <c r="H766">
        <v>44.219560512032402</v>
      </c>
      <c r="AM766">
        <f t="shared" si="60"/>
        <v>158.40104833275478</v>
      </c>
      <c r="BG766">
        <f t="shared" si="61"/>
        <v>4.7833694453422382</v>
      </c>
    </row>
    <row r="767" spans="1:59">
      <c r="A767">
        <v>229500</v>
      </c>
      <c r="B767" s="7">
        <v>772</v>
      </c>
      <c r="C767">
        <v>-11.4098471333522</v>
      </c>
      <c r="D767">
        <f t="shared" si="63"/>
        <v>-22.819694266704399</v>
      </c>
      <c r="E767">
        <v>88.310699241525597</v>
      </c>
      <c r="F767">
        <f t="shared" si="62"/>
        <v>0.44839340940600891</v>
      </c>
      <c r="G767">
        <f t="shared" si="59"/>
        <v>794.79629317373042</v>
      </c>
      <c r="H767">
        <v>45.2322226559425</v>
      </c>
      <c r="AM767">
        <f t="shared" si="60"/>
        <v>157.48937616878797</v>
      </c>
      <c r="BG767">
        <f t="shared" si="61"/>
        <v>4.7557632001496914</v>
      </c>
    </row>
    <row r="768" spans="1:59">
      <c r="A768">
        <v>229800</v>
      </c>
      <c r="B768" s="7">
        <v>775</v>
      </c>
      <c r="C768">
        <v>-8.6310217854259506</v>
      </c>
      <c r="D768">
        <f t="shared" si="63"/>
        <v>-17.262043570851901</v>
      </c>
      <c r="E768">
        <v>88.0265369922178</v>
      </c>
      <c r="F768">
        <f t="shared" si="62"/>
        <v>0.28416224930779777</v>
      </c>
      <c r="G768">
        <f t="shared" si="59"/>
        <v>792.23883292996015</v>
      </c>
      <c r="H768">
        <v>46.002670528373102</v>
      </c>
      <c r="AM768">
        <f t="shared" si="60"/>
        <v>156.91222709090914</v>
      </c>
      <c r="BG768">
        <f t="shared" si="61"/>
        <v>4.738288394730187</v>
      </c>
    </row>
    <row r="769" spans="1:59">
      <c r="A769">
        <v>230100</v>
      </c>
      <c r="B769" s="7">
        <v>785</v>
      </c>
      <c r="C769">
        <v>-3.6402601096221798</v>
      </c>
      <c r="D769">
        <f t="shared" si="63"/>
        <v>-7.2805202192443597</v>
      </c>
      <c r="E769">
        <v>88.028561211940598</v>
      </c>
      <c r="F769">
        <f t="shared" si="62"/>
        <v>2.024219722798648E-3</v>
      </c>
      <c r="G769">
        <f t="shared" si="59"/>
        <v>792.25705090746533</v>
      </c>
      <c r="H769">
        <v>46.465326651154797</v>
      </c>
      <c r="AM769">
        <f t="shared" si="60"/>
        <v>156.91633672173481</v>
      </c>
      <c r="BG769">
        <f t="shared" si="61"/>
        <v>4.7384128204217939</v>
      </c>
    </row>
    <row r="770" spans="1:59">
      <c r="A770">
        <v>230400</v>
      </c>
      <c r="B770" s="7">
        <v>786</v>
      </c>
      <c r="C770">
        <v>-3.8821649260265301</v>
      </c>
      <c r="D770">
        <f t="shared" si="63"/>
        <v>-7.7643298520530601</v>
      </c>
      <c r="E770">
        <v>88.193455054006506</v>
      </c>
      <c r="F770">
        <f t="shared" si="62"/>
        <v>0.16489384206590785</v>
      </c>
      <c r="G770">
        <f t="shared" si="59"/>
        <v>793.74109548605861</v>
      </c>
      <c r="H770">
        <v>46.758387959234398</v>
      </c>
      <c r="AM770">
        <f t="shared" si="60"/>
        <v>157.25118957568381</v>
      </c>
      <c r="BG770">
        <f t="shared" si="61"/>
        <v>4.7485512659012095</v>
      </c>
    </row>
    <row r="771" spans="1:59">
      <c r="A771">
        <v>230700</v>
      </c>
      <c r="B771" s="7">
        <v>786</v>
      </c>
      <c r="C771">
        <v>-4.2688149510541598</v>
      </c>
      <c r="D771">
        <f t="shared" si="63"/>
        <v>-8.5376299021083195</v>
      </c>
      <c r="E771">
        <v>88.2793751371686</v>
      </c>
      <c r="F771">
        <f t="shared" si="62"/>
        <v>8.5920083162093874E-2</v>
      </c>
      <c r="G771">
        <f t="shared" ref="G771:G834" si="64">$J$3*E771</f>
        <v>794.51437623451739</v>
      </c>
      <c r="H771">
        <v>47.0762619680565</v>
      </c>
      <c r="AM771">
        <f t="shared" ref="AM771:AM834" si="65">$AF$26*E771^2+$AG$26*E771+$AH$26</f>
        <v>157.42573203709216</v>
      </c>
      <c r="BG771">
        <f t="shared" ref="BG771:BG834" si="66">$BC$5*E771^2+$BD$5*E771+$BE$5</f>
        <v>4.7538361278421917</v>
      </c>
    </row>
    <row r="772" spans="1:59">
      <c r="A772">
        <v>231000</v>
      </c>
      <c r="B772" s="7">
        <v>785</v>
      </c>
      <c r="C772">
        <v>-4.7318210436083596</v>
      </c>
      <c r="D772">
        <f t="shared" si="63"/>
        <v>-9.4636420872167193</v>
      </c>
      <c r="E772">
        <v>88.271158938361097</v>
      </c>
      <c r="F772">
        <f t="shared" ref="F772:F835" si="67">ABS(E772-E771)</f>
        <v>8.2161988075029058E-3</v>
      </c>
      <c r="G772">
        <f t="shared" si="64"/>
        <v>794.44043044524983</v>
      </c>
      <c r="H772">
        <v>47.427306452546901</v>
      </c>
      <c r="AM772">
        <f t="shared" si="65"/>
        <v>157.40903936257482</v>
      </c>
      <c r="BG772">
        <f t="shared" si="66"/>
        <v>4.753330695326297</v>
      </c>
    </row>
    <row r="773" spans="1:59">
      <c r="A773">
        <v>231300</v>
      </c>
      <c r="B773" s="7">
        <v>780</v>
      </c>
      <c r="C773">
        <v>-6.4307161124455501</v>
      </c>
      <c r="D773">
        <f t="shared" si="63"/>
        <v>-12.8614322248911</v>
      </c>
      <c r="E773">
        <v>88.093164814573299</v>
      </c>
      <c r="F773">
        <f t="shared" si="67"/>
        <v>0.17799412378779778</v>
      </c>
      <c r="G773">
        <f t="shared" si="64"/>
        <v>792.83848333115975</v>
      </c>
      <c r="H773">
        <v>47.865708009971499</v>
      </c>
      <c r="AM773">
        <f t="shared" si="65"/>
        <v>157.04750945706868</v>
      </c>
      <c r="BG773">
        <f t="shared" si="66"/>
        <v>4.742384323148678</v>
      </c>
    </row>
    <row r="774" spans="1:59">
      <c r="A774">
        <v>231600</v>
      </c>
      <c r="B774" s="7">
        <v>775</v>
      </c>
      <c r="C774">
        <v>-7.2396325928122902</v>
      </c>
      <c r="D774">
        <f t="shared" si="63"/>
        <v>-14.47926518562458</v>
      </c>
      <c r="E774">
        <v>87.717394816635206</v>
      </c>
      <c r="F774">
        <f t="shared" si="67"/>
        <v>0.37576999793809307</v>
      </c>
      <c r="G774">
        <f t="shared" si="64"/>
        <v>789.45655334971684</v>
      </c>
      <c r="H774">
        <v>48.398842710942901</v>
      </c>
      <c r="AM774">
        <f t="shared" si="65"/>
        <v>156.28487881057862</v>
      </c>
      <c r="BG774">
        <f t="shared" si="66"/>
        <v>4.719295240258008</v>
      </c>
    </row>
    <row r="775" spans="1:59">
      <c r="A775">
        <v>231900</v>
      </c>
      <c r="B775" s="7">
        <v>770</v>
      </c>
      <c r="C775">
        <v>-7.4344846082811999</v>
      </c>
      <c r="D775">
        <f t="shared" si="63"/>
        <v>-14.8689692165624</v>
      </c>
      <c r="E775">
        <v>87.2051756017012</v>
      </c>
      <c r="F775">
        <f t="shared" si="67"/>
        <v>0.51221921493400657</v>
      </c>
      <c r="G775">
        <f t="shared" si="64"/>
        <v>784.84658041531077</v>
      </c>
      <c r="H775">
        <v>48.969101370665797</v>
      </c>
      <c r="AM775">
        <f t="shared" si="65"/>
        <v>155.2466526899064</v>
      </c>
      <c r="BG775">
        <f t="shared" si="66"/>
        <v>4.687866247782873</v>
      </c>
    </row>
    <row r="776" spans="1:59">
      <c r="A776">
        <v>232200</v>
      </c>
      <c r="B776" s="7">
        <v>769</v>
      </c>
      <c r="C776">
        <v>-5.6150032614298002</v>
      </c>
      <c r="D776">
        <f t="shared" ref="D776:D839" si="68">$K$3*C776</f>
        <v>-11.2300065228596</v>
      </c>
      <c r="E776">
        <v>86.689755089184501</v>
      </c>
      <c r="F776">
        <f t="shared" si="67"/>
        <v>0.51542051251669818</v>
      </c>
      <c r="G776">
        <f t="shared" si="64"/>
        <v>780.20779580266048</v>
      </c>
      <c r="H776">
        <v>49.4705682745535</v>
      </c>
      <c r="AM776">
        <f t="shared" si="65"/>
        <v>154.20348680231683</v>
      </c>
      <c r="BG776">
        <f t="shared" si="66"/>
        <v>4.6562922697736173</v>
      </c>
    </row>
    <row r="777" spans="1:59">
      <c r="A777">
        <v>232500</v>
      </c>
      <c r="B777" s="7">
        <v>771</v>
      </c>
      <c r="C777">
        <v>-2.9867294755316798</v>
      </c>
      <c r="D777">
        <f t="shared" si="68"/>
        <v>-5.9734589510633596</v>
      </c>
      <c r="E777">
        <v>86.327929828924795</v>
      </c>
      <c r="F777">
        <f t="shared" si="67"/>
        <v>0.36182526025970674</v>
      </c>
      <c r="G777">
        <f t="shared" si="64"/>
        <v>776.95136846032312</v>
      </c>
      <c r="H777">
        <v>49.7971038488866</v>
      </c>
      <c r="AM777">
        <f t="shared" si="65"/>
        <v>153.47211248509805</v>
      </c>
      <c r="BG777">
        <f t="shared" si="66"/>
        <v>4.6341581603347519</v>
      </c>
    </row>
    <row r="778" spans="1:59">
      <c r="A778">
        <v>232800</v>
      </c>
      <c r="B778" s="7">
        <v>772</v>
      </c>
      <c r="C778">
        <v>-1.5672124996973</v>
      </c>
      <c r="D778">
        <f t="shared" si="68"/>
        <v>-3.1344249993946001</v>
      </c>
      <c r="E778">
        <v>86.123611260970193</v>
      </c>
      <c r="F778">
        <f t="shared" si="67"/>
        <v>0.20431856795460135</v>
      </c>
      <c r="G778">
        <f t="shared" si="64"/>
        <v>775.11250134873171</v>
      </c>
      <c r="H778">
        <v>49.969933517298102</v>
      </c>
      <c r="AM778">
        <f t="shared" si="65"/>
        <v>153.05945209533198</v>
      </c>
      <c r="BG778">
        <f t="shared" si="66"/>
        <v>4.6216705172324222</v>
      </c>
    </row>
    <row r="779" spans="1:59">
      <c r="A779">
        <v>233100</v>
      </c>
      <c r="B779" s="7">
        <v>773</v>
      </c>
      <c r="C779">
        <v>-0.587234457551429</v>
      </c>
      <c r="D779">
        <f t="shared" si="68"/>
        <v>-1.174468915102858</v>
      </c>
      <c r="E779">
        <v>86.016957095224498</v>
      </c>
      <c r="F779">
        <f t="shared" si="67"/>
        <v>0.1066541657456952</v>
      </c>
      <c r="G779">
        <f t="shared" si="64"/>
        <v>774.15261385702047</v>
      </c>
      <c r="H779">
        <v>50.050823240216197</v>
      </c>
      <c r="AM779">
        <f t="shared" si="65"/>
        <v>152.84414062269823</v>
      </c>
      <c r="BG779">
        <f t="shared" si="66"/>
        <v>4.6151551964124655</v>
      </c>
    </row>
    <row r="780" spans="1:59">
      <c r="A780">
        <v>233400</v>
      </c>
      <c r="B780" s="7">
        <v>769</v>
      </c>
      <c r="C780">
        <v>-1.93809389714377</v>
      </c>
      <c r="D780">
        <f t="shared" si="68"/>
        <v>-3.87618779428754</v>
      </c>
      <c r="E780">
        <v>85.872733840193007</v>
      </c>
      <c r="F780">
        <f t="shared" si="67"/>
        <v>0.14422325503149125</v>
      </c>
      <c r="G780">
        <f t="shared" si="64"/>
        <v>772.85460456173701</v>
      </c>
      <c r="H780">
        <v>50.152822245505497</v>
      </c>
      <c r="AM780">
        <f t="shared" si="65"/>
        <v>152.55309117661469</v>
      </c>
      <c r="BG780">
        <f t="shared" si="66"/>
        <v>4.6063483581267235</v>
      </c>
    </row>
    <row r="781" spans="1:59">
      <c r="A781">
        <v>233700</v>
      </c>
      <c r="B781" s="7">
        <v>770</v>
      </c>
      <c r="C781">
        <v>-0.71081302213159803</v>
      </c>
      <c r="D781">
        <f t="shared" si="68"/>
        <v>-1.4216260442631961</v>
      </c>
      <c r="E781">
        <v>85.711106581489702</v>
      </c>
      <c r="F781">
        <f t="shared" si="67"/>
        <v>0.16162725870330519</v>
      </c>
      <c r="G781">
        <f t="shared" si="64"/>
        <v>771.39995923340734</v>
      </c>
      <c r="H781">
        <v>50.252214753575103</v>
      </c>
      <c r="AM781">
        <f t="shared" si="65"/>
        <v>152.22706418446839</v>
      </c>
      <c r="BG781">
        <f t="shared" si="66"/>
        <v>4.5964835640437478</v>
      </c>
    </row>
    <row r="782" spans="1:59">
      <c r="A782">
        <v>234000</v>
      </c>
      <c r="B782" s="7">
        <v>770</v>
      </c>
      <c r="C782">
        <v>-0.29399212126375501</v>
      </c>
      <c r="D782">
        <f t="shared" si="68"/>
        <v>-0.58798424252751003</v>
      </c>
      <c r="E782">
        <v>85.618490232584804</v>
      </c>
      <c r="F782">
        <f t="shared" si="67"/>
        <v>9.261634890489745E-2</v>
      </c>
      <c r="G782">
        <f t="shared" si="64"/>
        <v>770.56641209326324</v>
      </c>
      <c r="H782">
        <v>50.290052944394198</v>
      </c>
      <c r="AM782">
        <f t="shared" si="65"/>
        <v>152.04031165429106</v>
      </c>
      <c r="BG782">
        <f t="shared" si="66"/>
        <v>4.5908330840857525</v>
      </c>
    </row>
    <row r="783" spans="1:59">
      <c r="A783">
        <v>234300</v>
      </c>
      <c r="B783" s="7">
        <v>770</v>
      </c>
      <c r="C783">
        <v>-1.41874148009255E-2</v>
      </c>
      <c r="D783">
        <f t="shared" si="68"/>
        <v>-2.8374829601851E-2</v>
      </c>
      <c r="E783">
        <v>85.556315703925904</v>
      </c>
      <c r="F783">
        <f t="shared" si="67"/>
        <v>6.2174528658900385E-2</v>
      </c>
      <c r="G783">
        <f t="shared" si="64"/>
        <v>770.00684133533309</v>
      </c>
      <c r="H783">
        <v>50.301220181890599</v>
      </c>
      <c r="AM783">
        <f t="shared" si="65"/>
        <v>151.9149704595869</v>
      </c>
      <c r="BG783">
        <f t="shared" si="66"/>
        <v>4.5870407799745063</v>
      </c>
    </row>
    <row r="784" spans="1:59">
      <c r="A784">
        <v>234600</v>
      </c>
      <c r="B784" s="7">
        <v>770</v>
      </c>
      <c r="C784">
        <v>0.16537572282674401</v>
      </c>
      <c r="D784">
        <f t="shared" si="68"/>
        <v>0.33075144565348802</v>
      </c>
      <c r="E784">
        <v>85.516415540661598</v>
      </c>
      <c r="F784">
        <f t="shared" si="67"/>
        <v>3.9900163264306343E-2</v>
      </c>
      <c r="G784">
        <f t="shared" si="64"/>
        <v>769.64773986595435</v>
      </c>
      <c r="H784">
        <v>50.294825143953801</v>
      </c>
      <c r="AM784">
        <f t="shared" si="65"/>
        <v>151.83454534513706</v>
      </c>
      <c r="BG784">
        <f t="shared" si="66"/>
        <v>4.5846074851299274</v>
      </c>
    </row>
    <row r="785" spans="1:59">
      <c r="A785">
        <v>234900</v>
      </c>
      <c r="B785" s="7">
        <v>771</v>
      </c>
      <c r="C785">
        <v>0.67338243806248199</v>
      </c>
      <c r="D785">
        <f t="shared" si="68"/>
        <v>1.346764876124964</v>
      </c>
      <c r="E785">
        <v>85.514632416906295</v>
      </c>
      <c r="F785">
        <f t="shared" si="67"/>
        <v>1.7831237553025403E-3</v>
      </c>
      <c r="G785">
        <f t="shared" si="64"/>
        <v>769.63169175215671</v>
      </c>
      <c r="H785">
        <v>50.260758033829298</v>
      </c>
      <c r="AM785">
        <f t="shared" si="65"/>
        <v>151.8309513934482</v>
      </c>
      <c r="BG785">
        <f t="shared" si="66"/>
        <v>4.5844987492886844</v>
      </c>
    </row>
    <row r="786" spans="1:59">
      <c r="A786">
        <v>235200</v>
      </c>
      <c r="B786" s="7">
        <v>771</v>
      </c>
      <c r="C786">
        <v>0.56719473308939605</v>
      </c>
      <c r="D786">
        <f t="shared" si="68"/>
        <v>1.1343894661787921</v>
      </c>
      <c r="E786">
        <v>85.538232171026195</v>
      </c>
      <c r="F786">
        <f t="shared" si="67"/>
        <v>2.3599754119899785E-2</v>
      </c>
      <c r="G786">
        <f t="shared" si="64"/>
        <v>769.84408953923571</v>
      </c>
      <c r="H786">
        <v>50.212844224102902</v>
      </c>
      <c r="AM786">
        <f t="shared" si="65"/>
        <v>151.87851907393383</v>
      </c>
      <c r="BG786">
        <f t="shared" si="66"/>
        <v>4.5859379249335905</v>
      </c>
    </row>
    <row r="787" spans="1:59">
      <c r="A787">
        <v>235500</v>
      </c>
      <c r="B787" s="7">
        <v>772</v>
      </c>
      <c r="C787">
        <v>0.87446462350377197</v>
      </c>
      <c r="D787">
        <f t="shared" si="68"/>
        <v>1.7489292470075439</v>
      </c>
      <c r="E787">
        <v>85.581054075554604</v>
      </c>
      <c r="F787">
        <f t="shared" si="67"/>
        <v>4.2821904528409505E-2</v>
      </c>
      <c r="G787">
        <f t="shared" si="64"/>
        <v>770.2294866799914</v>
      </c>
      <c r="H787">
        <v>50.155922031623597</v>
      </c>
      <c r="AM787">
        <f t="shared" si="65"/>
        <v>151.96483925198552</v>
      </c>
      <c r="BG787">
        <f t="shared" si="66"/>
        <v>4.5885495945686108</v>
      </c>
    </row>
    <row r="788" spans="1:59">
      <c r="A788">
        <v>235800</v>
      </c>
      <c r="B788" s="7">
        <v>776</v>
      </c>
      <c r="C788">
        <v>2.2338947239062801</v>
      </c>
      <c r="D788">
        <f t="shared" si="68"/>
        <v>4.4677894478125602</v>
      </c>
      <c r="E788">
        <v>85.7233810801999</v>
      </c>
      <c r="F788">
        <f t="shared" si="67"/>
        <v>0.14232700464529557</v>
      </c>
      <c r="G788">
        <f t="shared" si="64"/>
        <v>771.51042972179914</v>
      </c>
      <c r="H788">
        <v>50.031153149595298</v>
      </c>
      <c r="AM788">
        <f t="shared" si="65"/>
        <v>152.25181837137546</v>
      </c>
      <c r="BG788">
        <f t="shared" si="66"/>
        <v>4.5972325504867824</v>
      </c>
    </row>
    <row r="789" spans="1:59">
      <c r="A789">
        <v>236100</v>
      </c>
      <c r="B789" s="7">
        <v>795</v>
      </c>
      <c r="C789">
        <v>9.0172973960511893</v>
      </c>
      <c r="D789">
        <f t="shared" si="68"/>
        <v>18.034594792102379</v>
      </c>
      <c r="E789">
        <v>86.3269655959744</v>
      </c>
      <c r="F789">
        <f t="shared" si="67"/>
        <v>0.60358451577450012</v>
      </c>
      <c r="G789">
        <f t="shared" si="64"/>
        <v>776.94269036376954</v>
      </c>
      <c r="H789">
        <v>49.573720294732198</v>
      </c>
      <c r="AM789">
        <f t="shared" si="65"/>
        <v>153.47016445897148</v>
      </c>
      <c r="BG789">
        <f t="shared" si="66"/>
        <v>4.6340992088258943</v>
      </c>
    </row>
    <row r="790" spans="1:59">
      <c r="A790">
        <v>236400</v>
      </c>
      <c r="B790" s="7">
        <v>776</v>
      </c>
      <c r="C790">
        <v>-2.2747163475174799</v>
      </c>
      <c r="D790">
        <f t="shared" si="68"/>
        <v>-4.5494326950349597</v>
      </c>
      <c r="E790">
        <v>86.725320410710395</v>
      </c>
      <c r="F790">
        <f t="shared" si="67"/>
        <v>0.39835481473599543</v>
      </c>
      <c r="G790">
        <f t="shared" si="64"/>
        <v>780.52788369639359</v>
      </c>
      <c r="H790">
        <v>49.343731397128501</v>
      </c>
      <c r="AM790">
        <f t="shared" si="65"/>
        <v>154.27541798234554</v>
      </c>
      <c r="BG790">
        <f t="shared" si="66"/>
        <v>4.6584692968002779</v>
      </c>
    </row>
    <row r="791" spans="1:59">
      <c r="A791">
        <v>236700</v>
      </c>
      <c r="B791" s="7">
        <v>777</v>
      </c>
      <c r="C791">
        <v>-1.3890418110020499</v>
      </c>
      <c r="D791">
        <f t="shared" si="68"/>
        <v>-2.7780836220040999</v>
      </c>
      <c r="E791">
        <v>86.639537888247105</v>
      </c>
      <c r="F791">
        <f t="shared" si="67"/>
        <v>8.5782522463290434E-2</v>
      </c>
      <c r="G791">
        <f t="shared" si="64"/>
        <v>779.75584099422395</v>
      </c>
      <c r="H791">
        <v>49.483611450418699</v>
      </c>
      <c r="AM791">
        <f t="shared" si="65"/>
        <v>154.10193466343623</v>
      </c>
      <c r="BG791">
        <f t="shared" si="66"/>
        <v>4.653218789217016</v>
      </c>
    </row>
    <row r="792" spans="1:59">
      <c r="A792">
        <v>237000</v>
      </c>
      <c r="B792" s="7">
        <v>778</v>
      </c>
      <c r="C792">
        <v>-0.75753841611697104</v>
      </c>
      <c r="D792">
        <f t="shared" si="68"/>
        <v>-1.5150768322339421</v>
      </c>
      <c r="E792">
        <v>86.610316867920105</v>
      </c>
      <c r="F792">
        <f t="shared" si="67"/>
        <v>2.9221020327000247E-2</v>
      </c>
      <c r="G792">
        <f t="shared" si="64"/>
        <v>779.49285181128096</v>
      </c>
      <c r="H792">
        <v>49.565214302014397</v>
      </c>
      <c r="AM792">
        <f t="shared" si="65"/>
        <v>154.04284900832513</v>
      </c>
      <c r="BG792">
        <f t="shared" si="66"/>
        <v>4.6514305789004382</v>
      </c>
    </row>
    <row r="793" spans="1:59">
      <c r="A793">
        <v>237300</v>
      </c>
      <c r="B793" s="7">
        <v>783</v>
      </c>
      <c r="C793">
        <v>1.2867329629345099</v>
      </c>
      <c r="D793">
        <f t="shared" si="68"/>
        <v>2.5734659258690198</v>
      </c>
      <c r="E793">
        <v>86.711566469454198</v>
      </c>
      <c r="F793">
        <f t="shared" si="67"/>
        <v>0.1012496015340929</v>
      </c>
      <c r="G793">
        <f t="shared" si="64"/>
        <v>780.40409822508775</v>
      </c>
      <c r="H793">
        <v>49.538779026031101</v>
      </c>
      <c r="AM793">
        <f t="shared" si="65"/>
        <v>154.24759963614784</v>
      </c>
      <c r="BG793">
        <f t="shared" si="66"/>
        <v>4.6576273604207312</v>
      </c>
    </row>
    <row r="794" spans="1:59">
      <c r="A794">
        <v>237600</v>
      </c>
      <c r="B794" s="7">
        <v>778</v>
      </c>
      <c r="C794">
        <v>-1.4726850866497201</v>
      </c>
      <c r="D794">
        <f t="shared" si="68"/>
        <v>-2.9453701732994402</v>
      </c>
      <c r="E794">
        <v>86.769252119236398</v>
      </c>
      <c r="F794">
        <f t="shared" si="67"/>
        <v>5.7685649782200699E-2</v>
      </c>
      <c r="G794">
        <f t="shared" si="64"/>
        <v>780.92326907312759</v>
      </c>
      <c r="H794">
        <v>49.5538859914246</v>
      </c>
      <c r="AM794">
        <f t="shared" si="65"/>
        <v>154.36428046828209</v>
      </c>
      <c r="BG794">
        <f t="shared" si="66"/>
        <v>4.6611587868972846</v>
      </c>
    </row>
    <row r="795" spans="1:59">
      <c r="A795">
        <v>237900</v>
      </c>
      <c r="B795" s="7">
        <v>777</v>
      </c>
      <c r="C795">
        <v>-1.5723980278902201</v>
      </c>
      <c r="D795">
        <f t="shared" si="68"/>
        <v>-3.1447960557804402</v>
      </c>
      <c r="E795">
        <v>86.680289100142204</v>
      </c>
      <c r="F795">
        <f t="shared" si="67"/>
        <v>8.8963019094194351E-2</v>
      </c>
      <c r="G795">
        <f t="shared" si="64"/>
        <v>780.12260190127984</v>
      </c>
      <c r="H795">
        <v>49.672504712009101</v>
      </c>
      <c r="AM795">
        <f t="shared" si="65"/>
        <v>154.18434300164824</v>
      </c>
      <c r="BG795">
        <f t="shared" si="66"/>
        <v>4.6557128783684982</v>
      </c>
    </row>
    <row r="796" spans="1:59">
      <c r="A796">
        <v>238200</v>
      </c>
      <c r="B796" s="7">
        <v>778</v>
      </c>
      <c r="C796">
        <v>-0.762973743698238</v>
      </c>
      <c r="D796">
        <f t="shared" si="68"/>
        <v>-1.525947487396476</v>
      </c>
      <c r="E796">
        <v>86.611524575841102</v>
      </c>
      <c r="F796">
        <f t="shared" si="67"/>
        <v>6.8764524301101915E-2</v>
      </c>
      <c r="G796">
        <f t="shared" si="64"/>
        <v>779.50372118256996</v>
      </c>
      <c r="H796">
        <v>49.760934304017901</v>
      </c>
      <c r="AM796">
        <f t="shared" si="65"/>
        <v>154.04529092588135</v>
      </c>
      <c r="BG796">
        <f t="shared" si="66"/>
        <v>4.6515044825398899</v>
      </c>
    </row>
    <row r="797" spans="1:59">
      <c r="A797">
        <v>238500</v>
      </c>
      <c r="B797" s="7">
        <v>779</v>
      </c>
      <c r="C797">
        <v>-0.20955155491821001</v>
      </c>
      <c r="D797">
        <f t="shared" si="68"/>
        <v>-0.41910310983642002</v>
      </c>
      <c r="E797">
        <v>86.599654088686293</v>
      </c>
      <c r="F797">
        <f t="shared" si="67"/>
        <v>1.1870487154808984E-2</v>
      </c>
      <c r="G797">
        <f t="shared" si="64"/>
        <v>779.39688679817664</v>
      </c>
      <c r="H797">
        <v>49.7971385685155</v>
      </c>
      <c r="AM797">
        <f t="shared" si="65"/>
        <v>154.02128983800512</v>
      </c>
      <c r="BG797">
        <f t="shared" si="66"/>
        <v>4.6507781004887763</v>
      </c>
    </row>
    <row r="798" spans="1:59">
      <c r="A798">
        <v>238800</v>
      </c>
      <c r="B798" s="7">
        <v>774</v>
      </c>
      <c r="C798">
        <v>-2.2531762594410498</v>
      </c>
      <c r="D798">
        <f t="shared" si="68"/>
        <v>-4.5063525188820996</v>
      </c>
      <c r="E798">
        <v>86.498268914639397</v>
      </c>
      <c r="F798">
        <f t="shared" si="67"/>
        <v>0.10138517404689651</v>
      </c>
      <c r="G798">
        <f t="shared" si="64"/>
        <v>778.4844202317546</v>
      </c>
      <c r="H798">
        <v>49.898675284781199</v>
      </c>
      <c r="AM798">
        <f t="shared" si="65"/>
        <v>153.81633145451045</v>
      </c>
      <c r="BG798">
        <f t="shared" si="66"/>
        <v>4.6445752267528171</v>
      </c>
    </row>
    <row r="799" spans="1:59">
      <c r="A799">
        <v>239100</v>
      </c>
      <c r="B799" s="7">
        <v>777</v>
      </c>
      <c r="C799">
        <v>-0.25263280364610402</v>
      </c>
      <c r="D799">
        <f t="shared" si="68"/>
        <v>-0.50526560729220804</v>
      </c>
      <c r="E799">
        <v>86.387011934033794</v>
      </c>
      <c r="F799">
        <f t="shared" si="67"/>
        <v>0.11125698060560296</v>
      </c>
      <c r="G799">
        <f t="shared" si="64"/>
        <v>777.48310740630416</v>
      </c>
      <c r="H799">
        <v>49.990310732845003</v>
      </c>
      <c r="AM799">
        <f t="shared" si="65"/>
        <v>153.59148559748127</v>
      </c>
      <c r="BG799">
        <f t="shared" si="66"/>
        <v>4.6377706810092034</v>
      </c>
    </row>
    <row r="800" spans="1:59">
      <c r="A800">
        <v>239400</v>
      </c>
      <c r="B800" s="7">
        <v>774</v>
      </c>
      <c r="C800">
        <v>-1.36560556903973</v>
      </c>
      <c r="D800">
        <f t="shared" si="68"/>
        <v>-2.7312111380794599</v>
      </c>
      <c r="E800">
        <v>86.301036482214599</v>
      </c>
      <c r="F800">
        <f t="shared" si="67"/>
        <v>8.5975451819194859E-2</v>
      </c>
      <c r="G800">
        <f t="shared" si="64"/>
        <v>776.7093283399314</v>
      </c>
      <c r="H800">
        <v>50.056373460864698</v>
      </c>
      <c r="AM800">
        <f t="shared" si="65"/>
        <v>153.41778227823258</v>
      </c>
      <c r="BG800">
        <f t="shared" si="66"/>
        <v>4.63251401608035</v>
      </c>
    </row>
    <row r="801" spans="1:59">
      <c r="A801">
        <v>239700</v>
      </c>
      <c r="B801" s="7">
        <v>769</v>
      </c>
      <c r="C801">
        <v>-2.8197107559330399</v>
      </c>
      <c r="D801">
        <f t="shared" si="68"/>
        <v>-5.6394215118660798</v>
      </c>
      <c r="E801">
        <v>86.068639299164602</v>
      </c>
      <c r="F801">
        <f t="shared" si="67"/>
        <v>0.23239718304999712</v>
      </c>
      <c r="G801">
        <f t="shared" si="64"/>
        <v>774.61775369248141</v>
      </c>
      <c r="H801">
        <v>50.223142827827303</v>
      </c>
      <c r="AM801">
        <f t="shared" si="65"/>
        <v>152.94846739895164</v>
      </c>
      <c r="BG801">
        <f t="shared" si="66"/>
        <v>4.6183120980529715</v>
      </c>
    </row>
    <row r="802" spans="1:59">
      <c r="A802">
        <v>240000</v>
      </c>
      <c r="B802" s="7">
        <v>766</v>
      </c>
      <c r="C802">
        <v>-2.8206260031955899</v>
      </c>
      <c r="D802">
        <f t="shared" si="68"/>
        <v>-5.6412520063911797</v>
      </c>
      <c r="E802">
        <v>85.735523827302302</v>
      </c>
      <c r="F802">
        <f t="shared" si="67"/>
        <v>0.33311547186229973</v>
      </c>
      <c r="G802">
        <f t="shared" si="64"/>
        <v>771.61971444572077</v>
      </c>
      <c r="H802">
        <v>50.442240296517603</v>
      </c>
      <c r="AM802">
        <f t="shared" si="65"/>
        <v>152.27630771969703</v>
      </c>
      <c r="BG802">
        <f t="shared" si="66"/>
        <v>4.5979735262792829</v>
      </c>
    </row>
    <row r="803" spans="1:59">
      <c r="A803">
        <v>240300</v>
      </c>
      <c r="B803" s="7">
        <v>770</v>
      </c>
      <c r="C803">
        <v>0.11335923101269001</v>
      </c>
      <c r="D803">
        <f t="shared" si="68"/>
        <v>0.22671846202538001</v>
      </c>
      <c r="E803">
        <v>85.527957630908304</v>
      </c>
      <c r="F803">
        <f t="shared" si="67"/>
        <v>0.20756619639399787</v>
      </c>
      <c r="G803">
        <f t="shared" si="64"/>
        <v>769.75161867817474</v>
      </c>
      <c r="H803">
        <v>50.538957644234799</v>
      </c>
      <c r="AM803">
        <f t="shared" si="65"/>
        <v>151.85780930347897</v>
      </c>
      <c r="BG803">
        <f t="shared" si="66"/>
        <v>4.5853113429096846</v>
      </c>
    </row>
    <row r="804" spans="1:59">
      <c r="A804">
        <v>240600</v>
      </c>
      <c r="B804" s="7">
        <v>766</v>
      </c>
      <c r="C804">
        <v>-1.2205213425188599</v>
      </c>
      <c r="D804">
        <f t="shared" si="68"/>
        <v>-2.4410426850377198</v>
      </c>
      <c r="E804">
        <v>85.379973661480506</v>
      </c>
      <c r="F804">
        <f t="shared" si="67"/>
        <v>0.14798396942779846</v>
      </c>
      <c r="G804">
        <f t="shared" si="64"/>
        <v>768.41976295332461</v>
      </c>
      <c r="H804">
        <v>50.585813788960102</v>
      </c>
      <c r="AM804">
        <f t="shared" si="65"/>
        <v>151.55959543753451</v>
      </c>
      <c r="BG804">
        <f t="shared" si="66"/>
        <v>4.5762889706843879</v>
      </c>
    </row>
    <row r="805" spans="1:59">
      <c r="A805">
        <v>240900</v>
      </c>
      <c r="B805" s="7">
        <v>764</v>
      </c>
      <c r="C805">
        <v>-1.2162853889409799</v>
      </c>
      <c r="D805">
        <f t="shared" si="68"/>
        <v>-2.4325707778819599</v>
      </c>
      <c r="E805">
        <v>85.156816987465007</v>
      </c>
      <c r="F805">
        <f t="shared" si="67"/>
        <v>0.22315667401549888</v>
      </c>
      <c r="G805">
        <f t="shared" si="64"/>
        <v>766.4113528871851</v>
      </c>
      <c r="H805">
        <v>50.6804862663287</v>
      </c>
      <c r="AM805">
        <f t="shared" si="65"/>
        <v>151.11013749206774</v>
      </c>
      <c r="BG805">
        <f t="shared" si="66"/>
        <v>4.5626914692567055</v>
      </c>
    </row>
    <row r="806" spans="1:59">
      <c r="A806">
        <v>241200</v>
      </c>
      <c r="B806" s="7">
        <v>766</v>
      </c>
      <c r="C806">
        <v>0.44408941221183001</v>
      </c>
      <c r="D806">
        <f t="shared" si="68"/>
        <v>0.88817882442366003</v>
      </c>
      <c r="E806">
        <v>85.010060991658094</v>
      </c>
      <c r="F806">
        <f t="shared" si="67"/>
        <v>0.14675599580691312</v>
      </c>
      <c r="G806">
        <f t="shared" si="64"/>
        <v>765.09054892492281</v>
      </c>
      <c r="H806">
        <v>50.7056847261914</v>
      </c>
      <c r="AM806">
        <f t="shared" si="65"/>
        <v>150.81471625905561</v>
      </c>
      <c r="BG806">
        <f t="shared" si="66"/>
        <v>4.5537545270273734</v>
      </c>
    </row>
    <row r="807" spans="1:59">
      <c r="A807">
        <v>241500</v>
      </c>
      <c r="B807" s="7">
        <v>767</v>
      </c>
      <c r="C807">
        <v>1.0837639011689</v>
      </c>
      <c r="D807">
        <f t="shared" si="68"/>
        <v>2.1675278023378</v>
      </c>
      <c r="E807">
        <v>84.979028450282399</v>
      </c>
      <c r="F807">
        <f t="shared" si="67"/>
        <v>3.1032541375694223E-2</v>
      </c>
      <c r="G807">
        <f t="shared" si="64"/>
        <v>764.81125605254158</v>
      </c>
      <c r="H807">
        <v>50.644441758368799</v>
      </c>
      <c r="AM807">
        <f t="shared" si="65"/>
        <v>150.75226358941143</v>
      </c>
      <c r="BG807">
        <f t="shared" si="66"/>
        <v>4.5518652863785221</v>
      </c>
    </row>
    <row r="808" spans="1:59">
      <c r="A808">
        <v>241800</v>
      </c>
      <c r="B808" s="7">
        <v>763</v>
      </c>
      <c r="C808">
        <v>-0.55861621349264901</v>
      </c>
      <c r="D808">
        <f t="shared" si="68"/>
        <v>-1.117232426985298</v>
      </c>
      <c r="E808">
        <v>84.899582748696105</v>
      </c>
      <c r="F808">
        <f t="shared" si="67"/>
        <v>7.9445701586294604E-2</v>
      </c>
      <c r="G808">
        <f t="shared" si="64"/>
        <v>764.09624473826489</v>
      </c>
      <c r="H808">
        <v>50.628788841039899</v>
      </c>
      <c r="AM808">
        <f t="shared" si="65"/>
        <v>150.59240560209605</v>
      </c>
      <c r="BG808">
        <f t="shared" si="66"/>
        <v>4.547029536895316</v>
      </c>
    </row>
    <row r="809" spans="1:59">
      <c r="A809">
        <v>242100</v>
      </c>
      <c r="B809" s="7">
        <v>761</v>
      </c>
      <c r="C809">
        <v>-0.780407231171658</v>
      </c>
      <c r="D809">
        <f t="shared" si="68"/>
        <v>-1.560814462343316</v>
      </c>
      <c r="E809">
        <v>84.726650802873706</v>
      </c>
      <c r="F809">
        <f t="shared" si="67"/>
        <v>0.17293194582239835</v>
      </c>
      <c r="G809">
        <f t="shared" si="64"/>
        <v>762.53985722586333</v>
      </c>
      <c r="H809">
        <v>50.681472215626997</v>
      </c>
      <c r="AM809">
        <f t="shared" si="65"/>
        <v>150.24456535295332</v>
      </c>
      <c r="BG809">
        <f t="shared" si="66"/>
        <v>4.5365076483246529</v>
      </c>
    </row>
    <row r="810" spans="1:59">
      <c r="A810">
        <v>242400</v>
      </c>
      <c r="B810" s="7">
        <v>762</v>
      </c>
      <c r="C810">
        <v>0.31473651479266002</v>
      </c>
      <c r="D810">
        <f t="shared" si="68"/>
        <v>0.62947302958532003</v>
      </c>
      <c r="E810">
        <v>84.5943937189585</v>
      </c>
      <c r="F810">
        <f t="shared" si="67"/>
        <v>0.13225708391520641</v>
      </c>
      <c r="G810">
        <f t="shared" si="64"/>
        <v>761.34954347062649</v>
      </c>
      <c r="H810">
        <v>50.696390223148697</v>
      </c>
      <c r="AM810">
        <f t="shared" si="65"/>
        <v>149.97865772339128</v>
      </c>
      <c r="BG810">
        <f t="shared" si="66"/>
        <v>4.5284645052058119</v>
      </c>
    </row>
    <row r="811" spans="1:59">
      <c r="A811">
        <v>242700</v>
      </c>
      <c r="B811" s="7">
        <v>760</v>
      </c>
      <c r="C811">
        <v>-0.20133603989839599</v>
      </c>
      <c r="D811">
        <f t="shared" si="68"/>
        <v>-0.40267207979679198</v>
      </c>
      <c r="E811">
        <v>84.486873503194602</v>
      </c>
      <c r="F811">
        <f t="shared" si="67"/>
        <v>0.10752021576389836</v>
      </c>
      <c r="G811">
        <f t="shared" si="64"/>
        <v>760.38186152875141</v>
      </c>
      <c r="H811">
        <v>50.693479755831198</v>
      </c>
      <c r="AM811">
        <f t="shared" si="65"/>
        <v>149.76255985372646</v>
      </c>
      <c r="BG811">
        <f t="shared" si="66"/>
        <v>4.5219282252035118</v>
      </c>
    </row>
    <row r="812" spans="1:59">
      <c r="A812">
        <v>243000</v>
      </c>
      <c r="B812" s="7">
        <v>764</v>
      </c>
      <c r="C812">
        <v>1.87918890078005</v>
      </c>
      <c r="D812">
        <f t="shared" si="68"/>
        <v>3.7583778015600999</v>
      </c>
      <c r="E812">
        <v>84.4689564096563</v>
      </c>
      <c r="F812">
        <f t="shared" si="67"/>
        <v>1.7917093538301287E-2</v>
      </c>
      <c r="G812">
        <f t="shared" si="64"/>
        <v>760.22060768690676</v>
      </c>
      <c r="H812">
        <v>50.622210696299902</v>
      </c>
      <c r="AM812">
        <f t="shared" si="65"/>
        <v>149.72655602858538</v>
      </c>
      <c r="BG812">
        <f t="shared" si="66"/>
        <v>4.5208392423509149</v>
      </c>
    </row>
    <row r="813" spans="1:59">
      <c r="A813">
        <v>243300</v>
      </c>
      <c r="B813" s="7">
        <v>765</v>
      </c>
      <c r="C813">
        <v>1.9198918375128999</v>
      </c>
      <c r="D813">
        <f t="shared" si="68"/>
        <v>3.8397836750257999</v>
      </c>
      <c r="E813">
        <v>84.571027660309596</v>
      </c>
      <c r="F813">
        <f t="shared" si="67"/>
        <v>0.10207125065329592</v>
      </c>
      <c r="G813">
        <f t="shared" si="64"/>
        <v>761.13924894278637</v>
      </c>
      <c r="H813">
        <v>50.474390220988802</v>
      </c>
      <c r="AM813">
        <f t="shared" si="65"/>
        <v>149.93169005539107</v>
      </c>
      <c r="BG813">
        <f t="shared" si="66"/>
        <v>4.5270438641278021</v>
      </c>
    </row>
    <row r="814" spans="1:59">
      <c r="A814">
        <v>243600</v>
      </c>
      <c r="B814" s="7">
        <v>764</v>
      </c>
      <c r="C814">
        <v>1.05897743012874</v>
      </c>
      <c r="D814">
        <f t="shared" si="68"/>
        <v>2.11795486025748</v>
      </c>
      <c r="E814">
        <v>84.651233616411204</v>
      </c>
      <c r="F814">
        <f t="shared" si="67"/>
        <v>8.0205956101607967E-2</v>
      </c>
      <c r="G814">
        <f t="shared" si="64"/>
        <v>761.86110254770085</v>
      </c>
      <c r="H814">
        <v>50.361093925672797</v>
      </c>
      <c r="AM814">
        <f t="shared" si="65"/>
        <v>150.0929238475436</v>
      </c>
      <c r="BG814">
        <f t="shared" si="66"/>
        <v>4.5319207765421812</v>
      </c>
    </row>
    <row r="815" spans="1:59">
      <c r="A815">
        <v>243900</v>
      </c>
      <c r="B815" s="7">
        <v>760</v>
      </c>
      <c r="C815">
        <v>-0.73798460094257901</v>
      </c>
      <c r="D815">
        <f t="shared" si="68"/>
        <v>-1.475969201885158</v>
      </c>
      <c r="E815">
        <v>84.606128892687906</v>
      </c>
      <c r="F815">
        <f t="shared" si="67"/>
        <v>4.5104723723298434E-2</v>
      </c>
      <c r="G815">
        <f t="shared" si="64"/>
        <v>761.45516003419118</v>
      </c>
      <c r="H815">
        <v>50.353839455075402</v>
      </c>
      <c r="AM815">
        <f t="shared" si="65"/>
        <v>150.00224757651242</v>
      </c>
      <c r="BG815">
        <f t="shared" si="66"/>
        <v>4.5291780360961003</v>
      </c>
    </row>
    <row r="816" spans="1:59">
      <c r="A816">
        <v>244200</v>
      </c>
      <c r="B816" s="7">
        <v>761</v>
      </c>
      <c r="C816">
        <v>0.15064795738457901</v>
      </c>
      <c r="D816">
        <f t="shared" si="68"/>
        <v>0.30129591476915801</v>
      </c>
      <c r="E816">
        <v>84.519751583502</v>
      </c>
      <c r="F816">
        <f t="shared" si="67"/>
        <v>8.6377309185905915E-2</v>
      </c>
      <c r="G816">
        <f t="shared" si="64"/>
        <v>760.67776425151806</v>
      </c>
      <c r="H816">
        <v>50.374090836048502</v>
      </c>
      <c r="AM816">
        <f t="shared" si="65"/>
        <v>149.82863218623396</v>
      </c>
      <c r="BG816">
        <f t="shared" si="66"/>
        <v>4.5239266839193908</v>
      </c>
    </row>
    <row r="817" spans="1:59">
      <c r="A817">
        <v>244500</v>
      </c>
      <c r="B817" s="7">
        <v>764</v>
      </c>
      <c r="C817">
        <v>1.5105367855916201</v>
      </c>
      <c r="D817">
        <f t="shared" si="68"/>
        <v>3.0210735711832402</v>
      </c>
      <c r="E817">
        <v>84.550877484043696</v>
      </c>
      <c r="F817">
        <f t="shared" si="67"/>
        <v>3.1125900541695728E-2</v>
      </c>
      <c r="G817">
        <f t="shared" si="64"/>
        <v>760.95789735639323</v>
      </c>
      <c r="H817">
        <v>50.305558963380101</v>
      </c>
      <c r="AM817">
        <f t="shared" si="65"/>
        <v>149.8911891354773</v>
      </c>
      <c r="BG817">
        <f t="shared" si="66"/>
        <v>4.5258188317552293</v>
      </c>
    </row>
    <row r="818" spans="1:59">
      <c r="A818">
        <v>244800</v>
      </c>
      <c r="B818" s="7">
        <v>767</v>
      </c>
      <c r="C818">
        <v>2.3090741642850099</v>
      </c>
      <c r="D818">
        <f t="shared" si="68"/>
        <v>4.6181483285700198</v>
      </c>
      <c r="E818">
        <v>84.706747774025601</v>
      </c>
      <c r="F818">
        <f t="shared" si="67"/>
        <v>0.15587028998190533</v>
      </c>
      <c r="G818">
        <f t="shared" si="64"/>
        <v>762.36072996623045</v>
      </c>
      <c r="H818">
        <v>50.154728605574398</v>
      </c>
      <c r="AM818">
        <f t="shared" si="65"/>
        <v>150.20454305709907</v>
      </c>
      <c r="BG818">
        <f t="shared" si="66"/>
        <v>4.5352970391976122</v>
      </c>
    </row>
    <row r="819" spans="1:59">
      <c r="A819">
        <v>245100</v>
      </c>
      <c r="B819" s="7">
        <v>753</v>
      </c>
      <c r="C819">
        <v>-4.08876993879697</v>
      </c>
      <c r="D819">
        <f t="shared" si="68"/>
        <v>-8.1775398775939401</v>
      </c>
      <c r="E819">
        <v>84.573011808728097</v>
      </c>
      <c r="F819">
        <f t="shared" si="67"/>
        <v>0.13373596529750387</v>
      </c>
      <c r="G819">
        <f t="shared" si="64"/>
        <v>761.15710627855287</v>
      </c>
      <c r="H819">
        <v>50.242394528629198</v>
      </c>
      <c r="AM819">
        <f t="shared" si="65"/>
        <v>149.93567823014234</v>
      </c>
      <c r="BG819">
        <f t="shared" si="66"/>
        <v>4.527164494933162</v>
      </c>
    </row>
    <row r="820" spans="1:59">
      <c r="A820">
        <v>245400</v>
      </c>
      <c r="B820" s="7">
        <v>758</v>
      </c>
      <c r="C820">
        <v>-0.37915595798414398</v>
      </c>
      <c r="D820">
        <f t="shared" si="68"/>
        <v>-0.75831191596828795</v>
      </c>
      <c r="E820">
        <v>84.304150567075993</v>
      </c>
      <c r="F820">
        <f t="shared" si="67"/>
        <v>0.2688612416521039</v>
      </c>
      <c r="G820">
        <f t="shared" si="64"/>
        <v>758.73735510368397</v>
      </c>
      <c r="H820">
        <v>50.405208917462701</v>
      </c>
      <c r="AM820">
        <f t="shared" si="65"/>
        <v>149.39547203792276</v>
      </c>
      <c r="BG820">
        <f t="shared" si="66"/>
        <v>4.5108254343126157</v>
      </c>
    </row>
    <row r="821" spans="1:59">
      <c r="A821">
        <v>245700</v>
      </c>
      <c r="B821" s="7">
        <v>754</v>
      </c>
      <c r="C821">
        <v>-1.5968605825942399</v>
      </c>
      <c r="D821">
        <f t="shared" si="68"/>
        <v>-3.1937211651884798</v>
      </c>
      <c r="E821">
        <v>84.130354667432201</v>
      </c>
      <c r="F821">
        <f t="shared" si="67"/>
        <v>0.1737958996437925</v>
      </c>
      <c r="G821">
        <f t="shared" si="64"/>
        <v>757.17319200688985</v>
      </c>
      <c r="H821">
        <v>50.485514936037703</v>
      </c>
      <c r="AM821">
        <f t="shared" si="65"/>
        <v>149.04649971838901</v>
      </c>
      <c r="BG821">
        <f t="shared" si="66"/>
        <v>4.5002710945005324</v>
      </c>
    </row>
    <row r="822" spans="1:59">
      <c r="A822">
        <v>246000</v>
      </c>
      <c r="B822" s="7">
        <v>753</v>
      </c>
      <c r="C822">
        <v>-1.09958035894295</v>
      </c>
      <c r="D822">
        <f t="shared" si="68"/>
        <v>-2.1991607178859001</v>
      </c>
      <c r="E822">
        <v>83.908739399772003</v>
      </c>
      <c r="F822">
        <f t="shared" si="67"/>
        <v>0.2216152676601979</v>
      </c>
      <c r="G822">
        <f t="shared" si="64"/>
        <v>755.17865459794803</v>
      </c>
      <c r="H822">
        <v>50.588840110727297</v>
      </c>
      <c r="AM822">
        <f t="shared" si="65"/>
        <v>148.60176508693584</v>
      </c>
      <c r="BG822">
        <f t="shared" si="66"/>
        <v>4.4868212734765116</v>
      </c>
    </row>
    <row r="823" spans="1:59">
      <c r="A823">
        <v>246300</v>
      </c>
      <c r="B823" s="7">
        <v>754</v>
      </c>
      <c r="C823">
        <v>6.7080599739110194E-2</v>
      </c>
      <c r="D823">
        <f t="shared" si="68"/>
        <v>0.13416119947822039</v>
      </c>
      <c r="E823">
        <v>83.760594552619906</v>
      </c>
      <c r="F823">
        <f t="shared" si="67"/>
        <v>0.1481448471520963</v>
      </c>
      <c r="G823">
        <f t="shared" si="64"/>
        <v>753.84535097357912</v>
      </c>
      <c r="H823">
        <v>50.625553839280599</v>
      </c>
      <c r="AM823">
        <f t="shared" si="65"/>
        <v>148.3046301353537</v>
      </c>
      <c r="BG823">
        <f t="shared" si="66"/>
        <v>4.4778356891451354</v>
      </c>
    </row>
    <row r="824" spans="1:59">
      <c r="A824">
        <v>246600</v>
      </c>
      <c r="B824" s="7">
        <v>757</v>
      </c>
      <c r="C824">
        <v>1.60524636353706</v>
      </c>
      <c r="D824">
        <f t="shared" si="68"/>
        <v>3.2104927270741199</v>
      </c>
      <c r="E824">
        <v>83.752106140667806</v>
      </c>
      <c r="F824">
        <f t="shared" si="67"/>
        <v>8.4884119521007051E-3</v>
      </c>
      <c r="G824">
        <f t="shared" si="64"/>
        <v>753.76895526601027</v>
      </c>
      <c r="H824">
        <v>50.556047098753901</v>
      </c>
      <c r="AM824">
        <f t="shared" si="65"/>
        <v>148.28760876814343</v>
      </c>
      <c r="BG824">
        <f t="shared" si="66"/>
        <v>4.477320961746166</v>
      </c>
    </row>
    <row r="825" spans="1:59">
      <c r="A825">
        <v>246900</v>
      </c>
      <c r="B825" s="7">
        <v>801</v>
      </c>
      <c r="C825">
        <v>18.897608354076102</v>
      </c>
      <c r="D825">
        <f t="shared" si="68"/>
        <v>37.795216708152203</v>
      </c>
      <c r="E825">
        <v>84.7980103269105</v>
      </c>
      <c r="F825">
        <f t="shared" si="67"/>
        <v>1.0459041862426943</v>
      </c>
      <c r="G825">
        <f t="shared" si="64"/>
        <v>763.18209294219446</v>
      </c>
      <c r="H825">
        <v>49.706407741840799</v>
      </c>
      <c r="AM825">
        <f t="shared" si="65"/>
        <v>150.38807873821153</v>
      </c>
      <c r="BG825">
        <f t="shared" si="66"/>
        <v>4.5408487503857407</v>
      </c>
    </row>
    <row r="826" spans="1:59">
      <c r="A826">
        <v>247200</v>
      </c>
      <c r="B826" s="7">
        <v>741</v>
      </c>
      <c r="C826">
        <v>-12.5315850897885</v>
      </c>
      <c r="D826">
        <f t="shared" si="68"/>
        <v>-25.063170179577</v>
      </c>
      <c r="E826">
        <v>85.116008912527604</v>
      </c>
      <c r="F826">
        <f t="shared" si="67"/>
        <v>0.31799858561710437</v>
      </c>
      <c r="G826">
        <f t="shared" si="64"/>
        <v>766.04408021274844</v>
      </c>
      <c r="H826">
        <v>49.5486244860857</v>
      </c>
      <c r="AM826">
        <f t="shared" si="65"/>
        <v>151.0279778001044</v>
      </c>
      <c r="BG826">
        <f t="shared" si="66"/>
        <v>4.5602059760457889</v>
      </c>
    </row>
    <row r="827" spans="1:59">
      <c r="A827">
        <v>247500</v>
      </c>
      <c r="B827" s="7">
        <v>569</v>
      </c>
      <c r="C827">
        <v>-76.763452293632497</v>
      </c>
      <c r="D827">
        <f t="shared" si="68"/>
        <v>-153.52690458726499</v>
      </c>
      <c r="E827">
        <v>80.279268477633707</v>
      </c>
      <c r="F827">
        <f t="shared" si="67"/>
        <v>4.8367404348938976</v>
      </c>
      <c r="G827">
        <f t="shared" si="64"/>
        <v>722.51341629870331</v>
      </c>
      <c r="H827">
        <v>53.168846529147501</v>
      </c>
      <c r="AM827">
        <f t="shared" si="65"/>
        <v>141.35906677543861</v>
      </c>
      <c r="BG827">
        <f t="shared" si="66"/>
        <v>4.2679063255547716</v>
      </c>
    </row>
    <row r="828" spans="1:59">
      <c r="A828">
        <v>247800</v>
      </c>
      <c r="B828" s="7">
        <v>597</v>
      </c>
      <c r="C828">
        <v>-33.399271704056197</v>
      </c>
      <c r="D828">
        <f t="shared" si="68"/>
        <v>-66.798543408112394</v>
      </c>
      <c r="E828">
        <v>73.7535756357574</v>
      </c>
      <c r="F828">
        <f t="shared" si="67"/>
        <v>6.5256928418763067</v>
      </c>
      <c r="G828">
        <f t="shared" si="64"/>
        <v>663.78218072181664</v>
      </c>
      <c r="H828">
        <v>57.276682048703002</v>
      </c>
      <c r="AM828">
        <f t="shared" si="65"/>
        <v>128.53069030189215</v>
      </c>
      <c r="BG828">
        <f t="shared" si="66"/>
        <v>3.8807391238976034</v>
      </c>
    </row>
    <row r="829" spans="1:59">
      <c r="A829">
        <v>248100</v>
      </c>
      <c r="B829" s="7">
        <v>779</v>
      </c>
      <c r="C829">
        <v>56.221719453120699</v>
      </c>
      <c r="D829">
        <f t="shared" si="68"/>
        <v>112.4434389062414</v>
      </c>
      <c r="E829">
        <v>74.059495741781902</v>
      </c>
      <c r="F829">
        <f t="shared" si="67"/>
        <v>0.30592010602450159</v>
      </c>
      <c r="G829">
        <f t="shared" si="64"/>
        <v>666.53546167603713</v>
      </c>
      <c r="H829">
        <v>56.0962915380467</v>
      </c>
      <c r="AM829">
        <f t="shared" si="65"/>
        <v>129.12651142700017</v>
      </c>
      <c r="BG829">
        <f t="shared" si="66"/>
        <v>3.8987044673561266</v>
      </c>
    </row>
    <row r="830" spans="1:59">
      <c r="A830">
        <v>248400</v>
      </c>
      <c r="B830" s="7">
        <v>824</v>
      </c>
      <c r="C830">
        <v>55.064737066830602</v>
      </c>
      <c r="D830">
        <f t="shared" si="68"/>
        <v>110.1294741336612</v>
      </c>
      <c r="E830">
        <v>79.316750822200504</v>
      </c>
      <c r="F830">
        <f t="shared" si="67"/>
        <v>5.2572550804186022</v>
      </c>
      <c r="G830">
        <f t="shared" si="64"/>
        <v>713.85075739980448</v>
      </c>
      <c r="H830">
        <v>51.731836164281397</v>
      </c>
      <c r="AM830">
        <f t="shared" si="65"/>
        <v>139.45126499040884</v>
      </c>
      <c r="BG830">
        <f t="shared" si="66"/>
        <v>4.2102804268324867</v>
      </c>
    </row>
    <row r="831" spans="1:59">
      <c r="A831">
        <v>248700</v>
      </c>
      <c r="B831" s="7">
        <v>855</v>
      </c>
      <c r="C831">
        <v>46.837291652343097</v>
      </c>
      <c r="D831">
        <f t="shared" si="68"/>
        <v>93.674583304686195</v>
      </c>
      <c r="E831">
        <v>84.589231409925901</v>
      </c>
      <c r="F831">
        <f t="shared" si="67"/>
        <v>5.2724805877253971</v>
      </c>
      <c r="G831">
        <f t="shared" si="64"/>
        <v>761.30308268933311</v>
      </c>
      <c r="H831">
        <v>47.757144019060703</v>
      </c>
      <c r="AM831">
        <f t="shared" si="65"/>
        <v>149.96828078982549</v>
      </c>
      <c r="BG831">
        <f t="shared" si="66"/>
        <v>4.5281506310675086</v>
      </c>
    </row>
    <row r="832" spans="1:59">
      <c r="A832">
        <v>249000</v>
      </c>
      <c r="B832" s="7">
        <v>869</v>
      </c>
      <c r="C832">
        <v>33.305457637194102</v>
      </c>
      <c r="D832">
        <f t="shared" si="68"/>
        <v>66.610915274388205</v>
      </c>
      <c r="E832">
        <v>89.151617678444595</v>
      </c>
      <c r="F832">
        <f t="shared" si="67"/>
        <v>4.5623862685186936</v>
      </c>
      <c r="G832">
        <f t="shared" si="64"/>
        <v>802.36455910600137</v>
      </c>
      <c r="H832">
        <v>44.6549977819354</v>
      </c>
      <c r="AM832">
        <f t="shared" si="65"/>
        <v>159.20009438347117</v>
      </c>
      <c r="BG832">
        <f t="shared" si="66"/>
        <v>4.8075680983690532</v>
      </c>
    </row>
    <row r="833" spans="1:59">
      <c r="A833">
        <v>249300</v>
      </c>
      <c r="B833" s="7">
        <v>781</v>
      </c>
      <c r="C833">
        <v>-17.620800037697499</v>
      </c>
      <c r="D833">
        <f t="shared" si="68"/>
        <v>-35.241600075394999</v>
      </c>
      <c r="E833">
        <v>90.691133158433701</v>
      </c>
      <c r="F833">
        <f t="shared" si="67"/>
        <v>1.539515479989106</v>
      </c>
      <c r="G833">
        <f t="shared" si="64"/>
        <v>816.22019842590328</v>
      </c>
      <c r="H833">
        <v>44.183798244522301</v>
      </c>
      <c r="AM833">
        <f t="shared" si="65"/>
        <v>162.34271738267984</v>
      </c>
      <c r="BG833">
        <f t="shared" si="66"/>
        <v>4.9027660824911239</v>
      </c>
    </row>
    <row r="834" spans="1:59">
      <c r="A834">
        <v>249600</v>
      </c>
      <c r="B834" s="7">
        <v>757</v>
      </c>
      <c r="C834">
        <v>-24.052843921212901</v>
      </c>
      <c r="D834">
        <f t="shared" si="68"/>
        <v>-48.105687842425802</v>
      </c>
      <c r="E834">
        <v>89.453613038250396</v>
      </c>
      <c r="F834">
        <f t="shared" si="67"/>
        <v>1.237520120183305</v>
      </c>
      <c r="G834">
        <f t="shared" si="64"/>
        <v>805.08251734425357</v>
      </c>
      <c r="H834">
        <v>45.817386527580098</v>
      </c>
      <c r="AM834">
        <f t="shared" si="65"/>
        <v>159.81546653059394</v>
      </c>
      <c r="BG834">
        <f t="shared" si="66"/>
        <v>4.8262060862763549</v>
      </c>
    </row>
    <row r="835" spans="1:59">
      <c r="A835">
        <v>249900</v>
      </c>
      <c r="B835" s="7">
        <v>754</v>
      </c>
      <c r="C835">
        <v>-18.642702869996398</v>
      </c>
      <c r="D835">
        <f t="shared" si="68"/>
        <v>-37.285405739992797</v>
      </c>
      <c r="E835">
        <v>87.918048948544694</v>
      </c>
      <c r="F835">
        <f t="shared" si="67"/>
        <v>1.5355640897057015</v>
      </c>
      <c r="G835">
        <f t="shared" ref="G835:G898" si="69">$J$3*E835</f>
        <v>791.2624405369022</v>
      </c>
      <c r="H835">
        <v>47.456745161018098</v>
      </c>
      <c r="AM835">
        <f t="shared" ref="AM835:AM898" si="70">$AF$26*E835^2+$AG$26*E835+$AH$26</f>
        <v>156.69200651427181</v>
      </c>
      <c r="BG835">
        <f t="shared" ref="BG835:BG898" si="71">$BC$5*E835^2+$BD$5*E835+$BE$5</f>
        <v>4.7316209649457521</v>
      </c>
    </row>
    <row r="836" spans="1:59">
      <c r="A836">
        <v>250200</v>
      </c>
      <c r="B836" s="7">
        <v>752</v>
      </c>
      <c r="C836">
        <v>-13.8708653253117</v>
      </c>
      <c r="D836">
        <f t="shared" si="68"/>
        <v>-27.741730650623399</v>
      </c>
      <c r="E836">
        <v>86.635506796238403</v>
      </c>
      <c r="F836">
        <f t="shared" ref="F836:F899" si="72">ABS(E836-E835)</f>
        <v>1.2825421523062914</v>
      </c>
      <c r="G836">
        <f t="shared" si="69"/>
        <v>779.71956116614558</v>
      </c>
      <c r="H836">
        <v>48.703785096376002</v>
      </c>
      <c r="AM836">
        <f t="shared" si="70"/>
        <v>154.0937833946933</v>
      </c>
      <c r="BG836">
        <f t="shared" si="71"/>
        <v>4.6529720925442231</v>
      </c>
    </row>
    <row r="837" spans="1:59">
      <c r="A837">
        <v>250500</v>
      </c>
      <c r="B837" s="7">
        <v>752</v>
      </c>
      <c r="C837">
        <v>-9.3495973128771208</v>
      </c>
      <c r="D837">
        <f t="shared" si="68"/>
        <v>-18.699194625754242</v>
      </c>
      <c r="E837">
        <v>85.630843395097003</v>
      </c>
      <c r="F837">
        <f t="shared" si="72"/>
        <v>1.0046634011414</v>
      </c>
      <c r="G837">
        <f t="shared" si="69"/>
        <v>770.67759055587305</v>
      </c>
      <c r="H837">
        <v>49.591628486078598</v>
      </c>
      <c r="AM837">
        <f t="shared" si="70"/>
        <v>152.0652177948223</v>
      </c>
      <c r="BG837">
        <f t="shared" si="71"/>
        <v>4.591586648435217</v>
      </c>
    </row>
    <row r="838" spans="1:59">
      <c r="A838">
        <v>250800</v>
      </c>
      <c r="B838" s="7">
        <v>754</v>
      </c>
      <c r="C838">
        <v>-5.2152103249191404</v>
      </c>
      <c r="D838">
        <f t="shared" si="68"/>
        <v>-10.430420649838281</v>
      </c>
      <c r="E838">
        <v>84.934353455076902</v>
      </c>
      <c r="F838">
        <f t="shared" si="72"/>
        <v>0.69648994002010056</v>
      </c>
      <c r="G838">
        <f t="shared" si="69"/>
        <v>764.40918109569213</v>
      </c>
      <c r="H838">
        <v>50.145050850339999</v>
      </c>
      <c r="AM838">
        <f t="shared" si="70"/>
        <v>150.66236551333239</v>
      </c>
      <c r="BG838">
        <f t="shared" si="71"/>
        <v>4.5491458306220798</v>
      </c>
    </row>
    <row r="839" spans="1:59">
      <c r="A839">
        <v>251100</v>
      </c>
      <c r="B839" s="7">
        <v>749</v>
      </c>
      <c r="C839">
        <v>-5.1334966917241802</v>
      </c>
      <c r="D839">
        <f t="shared" si="68"/>
        <v>-10.26699338344836</v>
      </c>
      <c r="E839">
        <v>84.360705924631702</v>
      </c>
      <c r="F839">
        <f t="shared" si="72"/>
        <v>0.5736475304452</v>
      </c>
      <c r="G839">
        <f t="shared" si="69"/>
        <v>759.24635332168532</v>
      </c>
      <c r="H839">
        <v>50.546618551639298</v>
      </c>
      <c r="AM839">
        <f t="shared" si="70"/>
        <v>149.50907009052267</v>
      </c>
      <c r="BG839">
        <f t="shared" si="71"/>
        <v>4.5142612136183136</v>
      </c>
    </row>
    <row r="840" spans="1:59">
      <c r="A840">
        <v>251400</v>
      </c>
      <c r="B840" s="7">
        <v>753</v>
      </c>
      <c r="C840">
        <v>-1.2428849362570999</v>
      </c>
      <c r="D840">
        <f t="shared" ref="D840:D903" si="73">$K$3*C840</f>
        <v>-2.4857698725141999</v>
      </c>
      <c r="E840">
        <v>83.940562617231706</v>
      </c>
      <c r="F840">
        <f t="shared" si="72"/>
        <v>0.4201433073999965</v>
      </c>
      <c r="G840">
        <f t="shared" si="69"/>
        <v>755.46506355508541</v>
      </c>
      <c r="H840">
        <v>50.782949086454401</v>
      </c>
      <c r="AM840">
        <f t="shared" si="70"/>
        <v>148.66560984181584</v>
      </c>
      <c r="BG840">
        <f t="shared" si="71"/>
        <v>4.4887520365851179</v>
      </c>
    </row>
    <row r="841" spans="1:59">
      <c r="A841">
        <v>251700</v>
      </c>
      <c r="B841" s="7">
        <v>752</v>
      </c>
      <c r="C841">
        <v>-0.70682327206437601</v>
      </c>
      <c r="D841">
        <f t="shared" si="73"/>
        <v>-1.413646544128752</v>
      </c>
      <c r="E841">
        <v>83.710362053985605</v>
      </c>
      <c r="F841">
        <f t="shared" si="72"/>
        <v>0.23020056324610039</v>
      </c>
      <c r="G841">
        <f t="shared" si="69"/>
        <v>753.39325848587043</v>
      </c>
      <c r="H841">
        <v>50.857123407130999</v>
      </c>
      <c r="AM841">
        <f t="shared" si="70"/>
        <v>148.20390767326307</v>
      </c>
      <c r="BG841">
        <f t="shared" si="71"/>
        <v>4.4747898526764738</v>
      </c>
    </row>
    <row r="842" spans="1:59">
      <c r="A842">
        <v>252000</v>
      </c>
      <c r="B842" s="7">
        <v>751</v>
      </c>
      <c r="C842">
        <v>-0.33319149387588798</v>
      </c>
      <c r="D842">
        <f t="shared" si="73"/>
        <v>-0.66638298775177596</v>
      </c>
      <c r="E842">
        <v>83.516234421902794</v>
      </c>
      <c r="F842">
        <f t="shared" si="72"/>
        <v>0.19412763208281092</v>
      </c>
      <c r="G842">
        <f t="shared" si="69"/>
        <v>751.64610979712518</v>
      </c>
      <c r="H842">
        <v>50.896444749804203</v>
      </c>
      <c r="AM842">
        <f t="shared" si="70"/>
        <v>147.81479614378199</v>
      </c>
      <c r="BG842">
        <f t="shared" si="71"/>
        <v>4.4630235736346489</v>
      </c>
    </row>
    <row r="843" spans="1:59">
      <c r="A843">
        <v>252300</v>
      </c>
      <c r="B843" s="7">
        <v>752</v>
      </c>
      <c r="C843">
        <v>0.71889942377624705</v>
      </c>
      <c r="D843">
        <f t="shared" si="73"/>
        <v>1.4377988475524941</v>
      </c>
      <c r="E843">
        <v>83.393547821274495</v>
      </c>
      <c r="F843">
        <f t="shared" si="72"/>
        <v>0.12268660062829895</v>
      </c>
      <c r="G843">
        <f t="shared" si="69"/>
        <v>750.54193039147049</v>
      </c>
      <c r="H843">
        <v>50.878375040274399</v>
      </c>
      <c r="AM843">
        <f t="shared" si="70"/>
        <v>147.56899546315219</v>
      </c>
      <c r="BG843">
        <f t="shared" si="71"/>
        <v>4.4555911852553978</v>
      </c>
    </row>
    <row r="844" spans="1:59">
      <c r="A844">
        <v>252600</v>
      </c>
      <c r="B844" s="7">
        <v>750</v>
      </c>
      <c r="C844">
        <v>0.156445917349015</v>
      </c>
      <c r="D844">
        <f t="shared" si="73"/>
        <v>0.31289183469803</v>
      </c>
      <c r="E844">
        <v>83.296333437984302</v>
      </c>
      <c r="F844">
        <f t="shared" si="72"/>
        <v>9.7214383290193496E-2</v>
      </c>
      <c r="G844">
        <f t="shared" si="69"/>
        <v>749.66700094185876</v>
      </c>
      <c r="H844">
        <v>50.846001569788299</v>
      </c>
      <c r="AM844">
        <f t="shared" si="70"/>
        <v>147.37429048873818</v>
      </c>
      <c r="BG844">
        <f t="shared" si="71"/>
        <v>4.4497039870716195</v>
      </c>
    </row>
    <row r="845" spans="1:59">
      <c r="A845">
        <v>252900</v>
      </c>
      <c r="B845" s="7">
        <v>749</v>
      </c>
      <c r="C845">
        <v>0.19176423009510901</v>
      </c>
      <c r="D845">
        <f t="shared" si="73"/>
        <v>0.38352846019021802</v>
      </c>
      <c r="E845">
        <v>83.177377601879201</v>
      </c>
      <c r="F845">
        <f t="shared" si="72"/>
        <v>0.1189558361051013</v>
      </c>
      <c r="G845">
        <f t="shared" si="69"/>
        <v>748.59639841691285</v>
      </c>
      <c r="H845">
        <v>50.832371967689099</v>
      </c>
      <c r="AM845">
        <f t="shared" si="70"/>
        <v>147.13611603851078</v>
      </c>
      <c r="BG845">
        <f t="shared" si="71"/>
        <v>4.4425026473711302</v>
      </c>
    </row>
    <row r="846" spans="1:59">
      <c r="A846">
        <v>253200</v>
      </c>
      <c r="B846" s="7">
        <v>747</v>
      </c>
      <c r="C846">
        <v>-0.19337997767350401</v>
      </c>
      <c r="D846">
        <f t="shared" si="73"/>
        <v>-0.38675995534700802</v>
      </c>
      <c r="E846">
        <v>83.040755689350704</v>
      </c>
      <c r="F846">
        <f t="shared" si="72"/>
        <v>0.13662191252849709</v>
      </c>
      <c r="G846">
        <f t="shared" si="69"/>
        <v>747.36680120415633</v>
      </c>
      <c r="H846">
        <v>50.833568175615</v>
      </c>
      <c r="AM846">
        <f t="shared" si="70"/>
        <v>146.86267252598554</v>
      </c>
      <c r="BG846">
        <f t="shared" si="71"/>
        <v>4.4342352312186133</v>
      </c>
    </row>
    <row r="847" spans="1:59">
      <c r="A847">
        <v>253500</v>
      </c>
      <c r="B847" s="7">
        <v>747</v>
      </c>
      <c r="C847">
        <v>0.369902355898448</v>
      </c>
      <c r="D847">
        <f t="shared" si="73"/>
        <v>0.739804711796896</v>
      </c>
      <c r="E847">
        <v>82.915582111797605</v>
      </c>
      <c r="F847">
        <f t="shared" si="72"/>
        <v>0.12517357755309888</v>
      </c>
      <c r="G847">
        <f t="shared" si="69"/>
        <v>746.2402390061784</v>
      </c>
      <c r="H847">
        <v>50.825058458284602</v>
      </c>
      <c r="AM847">
        <f t="shared" si="70"/>
        <v>146.6122382512244</v>
      </c>
      <c r="BG847">
        <f t="shared" si="71"/>
        <v>4.4266637719743027</v>
      </c>
    </row>
    <row r="848" spans="1:59">
      <c r="A848">
        <v>253800</v>
      </c>
      <c r="B848" s="7">
        <v>745</v>
      </c>
      <c r="C848">
        <v>-8.7590097942751702E-2</v>
      </c>
      <c r="D848">
        <f t="shared" si="73"/>
        <v>-0.1751801958855034</v>
      </c>
      <c r="E848">
        <v>82.795040448955206</v>
      </c>
      <c r="F848">
        <f t="shared" si="72"/>
        <v>0.12054166284239898</v>
      </c>
      <c r="G848">
        <f t="shared" si="69"/>
        <v>745.15536404059685</v>
      </c>
      <c r="H848">
        <v>50.815432153160401</v>
      </c>
      <c r="AM848">
        <f t="shared" si="70"/>
        <v>146.37115764960441</v>
      </c>
      <c r="BG848">
        <f t="shared" si="71"/>
        <v>4.4193753630924766</v>
      </c>
    </row>
    <row r="849" spans="1:59">
      <c r="A849">
        <v>254100</v>
      </c>
      <c r="B849" s="7">
        <v>744</v>
      </c>
      <c r="C849">
        <v>2.5783455301824899E-2</v>
      </c>
      <c r="D849">
        <f t="shared" si="73"/>
        <v>5.1566910603649797E-2</v>
      </c>
      <c r="E849">
        <v>82.658739884185493</v>
      </c>
      <c r="F849">
        <f t="shared" si="72"/>
        <v>0.1363005647697122</v>
      </c>
      <c r="G849">
        <f t="shared" si="69"/>
        <v>743.92865895766943</v>
      </c>
      <c r="H849">
        <v>50.817506288422202</v>
      </c>
      <c r="AM849">
        <f t="shared" si="70"/>
        <v>146.09866197969532</v>
      </c>
      <c r="BG849">
        <f t="shared" si="71"/>
        <v>4.4111375108212387</v>
      </c>
    </row>
    <row r="850" spans="1:59">
      <c r="A850">
        <v>254400</v>
      </c>
      <c r="B850" s="7">
        <v>745</v>
      </c>
      <c r="C850">
        <v>0.894743207113047</v>
      </c>
      <c r="D850">
        <f t="shared" si="73"/>
        <v>1.789486414226094</v>
      </c>
      <c r="E850">
        <v>82.576746539776707</v>
      </c>
      <c r="F850">
        <f t="shared" si="72"/>
        <v>8.1993344408786584E-2</v>
      </c>
      <c r="G850">
        <f t="shared" si="69"/>
        <v>743.1907188579903</v>
      </c>
      <c r="H850">
        <v>50.779171082610603</v>
      </c>
      <c r="AM850">
        <f t="shared" si="70"/>
        <v>145.93479107570158</v>
      </c>
      <c r="BG850">
        <f t="shared" si="71"/>
        <v>4.4061836639603529</v>
      </c>
    </row>
    <row r="851" spans="1:59">
      <c r="A851">
        <v>254700</v>
      </c>
      <c r="B851" s="7">
        <v>744</v>
      </c>
      <c r="C851">
        <v>0.60662246245208395</v>
      </c>
      <c r="D851">
        <f t="shared" si="73"/>
        <v>1.2132449249041679</v>
      </c>
      <c r="E851">
        <v>82.529672973864706</v>
      </c>
      <c r="F851">
        <f t="shared" si="72"/>
        <v>4.7073565912000959E-2</v>
      </c>
      <c r="G851">
        <f t="shared" si="69"/>
        <v>742.76705676478241</v>
      </c>
      <c r="H851">
        <v>50.721662571367801</v>
      </c>
      <c r="AM851">
        <f t="shared" si="70"/>
        <v>145.8407281857078</v>
      </c>
      <c r="BG851">
        <f t="shared" si="71"/>
        <v>4.4033401788347044</v>
      </c>
    </row>
    <row r="852" spans="1:59">
      <c r="A852">
        <v>255000</v>
      </c>
      <c r="B852" s="7">
        <v>743</v>
      </c>
      <c r="C852">
        <v>0.39642652493382202</v>
      </c>
      <c r="D852">
        <f t="shared" si="73"/>
        <v>0.79285304986764404</v>
      </c>
      <c r="E852">
        <v>82.465276338308897</v>
      </c>
      <c r="F852">
        <f t="shared" si="72"/>
        <v>6.4396635555809212E-2</v>
      </c>
      <c r="G852">
        <f t="shared" si="69"/>
        <v>742.18748704478003</v>
      </c>
      <c r="H852">
        <v>50.683300364151997</v>
      </c>
      <c r="AM852">
        <f t="shared" si="70"/>
        <v>145.71207115022739</v>
      </c>
      <c r="BG852">
        <f t="shared" si="71"/>
        <v>4.399450988497656</v>
      </c>
    </row>
    <row r="853" spans="1:59">
      <c r="A853">
        <v>255300</v>
      </c>
      <c r="B853" s="7">
        <v>743</v>
      </c>
      <c r="C853">
        <v>0.64417505334602299</v>
      </c>
      <c r="D853">
        <f t="shared" si="73"/>
        <v>1.288350106692046</v>
      </c>
      <c r="E853">
        <v>82.41022075299</v>
      </c>
      <c r="F853">
        <f t="shared" si="72"/>
        <v>5.505558531889676E-2</v>
      </c>
      <c r="G853">
        <f t="shared" si="69"/>
        <v>741.69198677690997</v>
      </c>
      <c r="H853">
        <v>50.642127055615298</v>
      </c>
      <c r="AM853">
        <f t="shared" si="70"/>
        <v>145.60209568644686</v>
      </c>
      <c r="BG853">
        <f t="shared" si="71"/>
        <v>4.3961265831502985</v>
      </c>
    </row>
    <row r="854" spans="1:59">
      <c r="A854">
        <v>255600</v>
      </c>
      <c r="B854" s="7">
        <v>743</v>
      </c>
      <c r="C854">
        <v>0.77166731250813803</v>
      </c>
      <c r="D854">
        <f t="shared" si="73"/>
        <v>1.5433346250162761</v>
      </c>
      <c r="E854">
        <v>82.381890992802198</v>
      </c>
      <c r="F854">
        <f t="shared" si="72"/>
        <v>2.8329760187801867E-2</v>
      </c>
      <c r="G854">
        <f t="shared" si="69"/>
        <v>741.43701893521984</v>
      </c>
      <c r="H854">
        <v>50.586718458199499</v>
      </c>
      <c r="AM854">
        <f t="shared" si="70"/>
        <v>145.54551290473529</v>
      </c>
      <c r="BG854">
        <f t="shared" si="71"/>
        <v>4.3944161849306038</v>
      </c>
    </row>
    <row r="855" spans="1:59">
      <c r="A855">
        <v>255900</v>
      </c>
      <c r="B855" s="7">
        <v>743</v>
      </c>
      <c r="C855">
        <v>0.81710042982932996</v>
      </c>
      <c r="D855">
        <f t="shared" si="73"/>
        <v>1.6342008596586599</v>
      </c>
      <c r="E855">
        <v>82.371795418528293</v>
      </c>
      <c r="F855">
        <f t="shared" si="72"/>
        <v>1.0095574273904617E-2</v>
      </c>
      <c r="G855">
        <f t="shared" si="69"/>
        <v>741.34615876675468</v>
      </c>
      <c r="H855">
        <v>50.524829023652899</v>
      </c>
      <c r="AM855">
        <f t="shared" si="70"/>
        <v>145.52535023720745</v>
      </c>
      <c r="BG855">
        <f t="shared" si="71"/>
        <v>4.3938067062475294</v>
      </c>
    </row>
    <row r="856" spans="1:59">
      <c r="A856">
        <v>256200</v>
      </c>
      <c r="B856" s="7">
        <v>742</v>
      </c>
      <c r="C856">
        <v>0.40971817942387501</v>
      </c>
      <c r="D856">
        <f t="shared" si="73"/>
        <v>0.81943635884775001</v>
      </c>
      <c r="E856">
        <v>82.351218683206596</v>
      </c>
      <c r="F856">
        <f t="shared" si="72"/>
        <v>2.0576735321697015E-2</v>
      </c>
      <c r="G856">
        <f t="shared" si="69"/>
        <v>741.16096814885941</v>
      </c>
      <c r="H856">
        <v>50.478346111474501</v>
      </c>
      <c r="AM856">
        <f t="shared" si="70"/>
        <v>145.48425666214251</v>
      </c>
      <c r="BG856">
        <f t="shared" si="71"/>
        <v>4.3925645319652133</v>
      </c>
    </row>
    <row r="857" spans="1:59">
      <c r="A857">
        <v>256500</v>
      </c>
      <c r="B857" s="7">
        <v>743</v>
      </c>
      <c r="C857">
        <v>0.93067160284331996</v>
      </c>
      <c r="D857">
        <f t="shared" si="73"/>
        <v>1.8613432056866399</v>
      </c>
      <c r="E857">
        <v>82.346555112271304</v>
      </c>
      <c r="F857">
        <f t="shared" si="72"/>
        <v>4.6635709352926824E-3</v>
      </c>
      <c r="G857">
        <f t="shared" si="69"/>
        <v>741.11899601044172</v>
      </c>
      <c r="H857">
        <v>50.424709635031299</v>
      </c>
      <c r="AM857">
        <f t="shared" si="70"/>
        <v>145.47494343941986</v>
      </c>
      <c r="BG857">
        <f t="shared" si="71"/>
        <v>4.3922830134173996</v>
      </c>
    </row>
    <row r="858" spans="1:59">
      <c r="A858">
        <v>256800</v>
      </c>
      <c r="B858" s="7">
        <v>745</v>
      </c>
      <c r="C858">
        <v>1.6167396374387499</v>
      </c>
      <c r="D858">
        <f t="shared" si="73"/>
        <v>3.2334792748774999</v>
      </c>
      <c r="E858">
        <v>82.416309545926595</v>
      </c>
      <c r="F858">
        <f t="shared" si="72"/>
        <v>6.9754433655290882E-2</v>
      </c>
      <c r="G858">
        <f t="shared" si="69"/>
        <v>741.74678591333941</v>
      </c>
      <c r="H858">
        <v>50.323650019533801</v>
      </c>
      <c r="AM858">
        <f t="shared" si="70"/>
        <v>145.61425739208639</v>
      </c>
      <c r="BG858">
        <f t="shared" si="71"/>
        <v>4.3964942120017527</v>
      </c>
    </row>
    <row r="859" spans="1:59">
      <c r="A859">
        <v>257100</v>
      </c>
      <c r="B859" s="7">
        <v>745</v>
      </c>
      <c r="C859">
        <v>1.1797170937355701</v>
      </c>
      <c r="D859">
        <f t="shared" si="73"/>
        <v>2.3594341874711402</v>
      </c>
      <c r="E859">
        <v>82.513427289338196</v>
      </c>
      <c r="F859">
        <f t="shared" si="72"/>
        <v>9.7117743411601509E-2</v>
      </c>
      <c r="G859">
        <f t="shared" si="69"/>
        <v>742.62084560404378</v>
      </c>
      <c r="H859">
        <v>50.216219081395401</v>
      </c>
      <c r="AM859">
        <f t="shared" si="70"/>
        <v>145.80826889788759</v>
      </c>
      <c r="BG859">
        <f t="shared" si="71"/>
        <v>4.4023589559640914</v>
      </c>
    </row>
    <row r="860" spans="1:59">
      <c r="A860">
        <v>257400</v>
      </c>
      <c r="B860" s="7">
        <v>745</v>
      </c>
      <c r="C860">
        <v>0.84918966030974596</v>
      </c>
      <c r="D860">
        <f t="shared" si="73"/>
        <v>1.6983793206194919</v>
      </c>
      <c r="E860">
        <v>82.586873092021904</v>
      </c>
      <c r="F860">
        <f t="shared" si="72"/>
        <v>7.3445802683707484E-2</v>
      </c>
      <c r="G860">
        <f t="shared" si="69"/>
        <v>743.28185782819719</v>
      </c>
      <c r="H860">
        <v>50.138323052231001</v>
      </c>
      <c r="AM860">
        <f t="shared" si="70"/>
        <v>145.95502775190997</v>
      </c>
      <c r="BG860">
        <f t="shared" si="71"/>
        <v>4.4067954159762861</v>
      </c>
    </row>
    <row r="861" spans="1:59">
      <c r="A861">
        <v>257700</v>
      </c>
      <c r="B861" s="7">
        <v>739</v>
      </c>
      <c r="C861">
        <v>-1.7924097024327399</v>
      </c>
      <c r="D861">
        <f t="shared" si="73"/>
        <v>-3.5848194048654798</v>
      </c>
      <c r="E861">
        <v>82.507256642065698</v>
      </c>
      <c r="F861">
        <f t="shared" si="72"/>
        <v>7.9616449956205315E-2</v>
      </c>
      <c r="G861">
        <f t="shared" si="69"/>
        <v>742.56530977859131</v>
      </c>
      <c r="H861">
        <v>50.182752881330003</v>
      </c>
      <c r="AM861">
        <f t="shared" si="70"/>
        <v>145.7959401933775</v>
      </c>
      <c r="BG861">
        <f t="shared" si="71"/>
        <v>4.4019862685604574</v>
      </c>
    </row>
    <row r="862" spans="1:59">
      <c r="A862">
        <v>258000</v>
      </c>
      <c r="B862" s="7">
        <v>744</v>
      </c>
      <c r="C862">
        <v>1.00426380972595</v>
      </c>
      <c r="D862">
        <f t="shared" si="73"/>
        <v>2.0085276194518999</v>
      </c>
      <c r="E862">
        <v>82.441290689079395</v>
      </c>
      <c r="F862">
        <f t="shared" si="72"/>
        <v>6.5965952986303478E-2</v>
      </c>
      <c r="G862">
        <f t="shared" si="69"/>
        <v>741.9716162017146</v>
      </c>
      <c r="H862">
        <v>50.2051438554751</v>
      </c>
      <c r="AM862">
        <f t="shared" si="70"/>
        <v>145.66415679472766</v>
      </c>
      <c r="BG862">
        <f t="shared" si="71"/>
        <v>4.3980025976603958</v>
      </c>
    </row>
    <row r="863" spans="1:59">
      <c r="A863">
        <v>258300</v>
      </c>
      <c r="B863" s="7">
        <v>743</v>
      </c>
      <c r="C863">
        <v>0.33661075839642701</v>
      </c>
      <c r="D863">
        <f t="shared" si="73"/>
        <v>0.67322151679285402</v>
      </c>
      <c r="E863">
        <v>82.478568244766393</v>
      </c>
      <c r="F863">
        <f t="shared" si="72"/>
        <v>3.7277555686998198E-2</v>
      </c>
      <c r="G863">
        <f t="shared" si="69"/>
        <v>742.30711420289754</v>
      </c>
      <c r="H863">
        <v>50.154976122592601</v>
      </c>
      <c r="AM863">
        <f t="shared" si="70"/>
        <v>145.73862485663673</v>
      </c>
      <c r="BG863">
        <f t="shared" si="71"/>
        <v>4.4002536780381885</v>
      </c>
    </row>
    <row r="864" spans="1:59">
      <c r="A864">
        <v>258600</v>
      </c>
      <c r="B864" s="7">
        <v>740</v>
      </c>
      <c r="C864">
        <v>-0.89954993994961696</v>
      </c>
      <c r="D864">
        <f t="shared" si="73"/>
        <v>-1.7990998798992339</v>
      </c>
      <c r="E864">
        <v>82.419948604736803</v>
      </c>
      <c r="F864">
        <f t="shared" si="72"/>
        <v>5.8619640029590414E-2</v>
      </c>
      <c r="G864">
        <f t="shared" si="69"/>
        <v>741.77953744263118</v>
      </c>
      <c r="H864">
        <v>50.180500223565801</v>
      </c>
      <c r="AM864">
        <f t="shared" si="70"/>
        <v>145.62152612217321</v>
      </c>
      <c r="BG864">
        <f t="shared" si="71"/>
        <v>4.3967139343602559</v>
      </c>
    </row>
    <row r="865" spans="1:59">
      <c r="A865">
        <v>258900</v>
      </c>
      <c r="B865" s="7">
        <v>742</v>
      </c>
      <c r="C865">
        <v>0.35313856088010098</v>
      </c>
      <c r="D865">
        <f t="shared" si="73"/>
        <v>0.70627712176020196</v>
      </c>
      <c r="E865">
        <v>82.363779777123597</v>
      </c>
      <c r="F865">
        <f t="shared" si="72"/>
        <v>5.6168827613205963E-2</v>
      </c>
      <c r="G865">
        <f t="shared" si="69"/>
        <v>741.27401799411234</v>
      </c>
      <c r="H865">
        <v>50.198046711619703</v>
      </c>
      <c r="AM865">
        <f t="shared" si="70"/>
        <v>145.5093419921935</v>
      </c>
      <c r="BG865">
        <f t="shared" si="71"/>
        <v>4.393322809037203</v>
      </c>
    </row>
    <row r="866" spans="1:59">
      <c r="A866">
        <v>259200</v>
      </c>
      <c r="B866" s="7">
        <v>740</v>
      </c>
      <c r="C866">
        <v>-0.46496535564890001</v>
      </c>
      <c r="D866">
        <f t="shared" si="73"/>
        <v>-0.92993071129780003</v>
      </c>
      <c r="E866">
        <v>82.323376555725901</v>
      </c>
      <c r="F866">
        <f t="shared" si="72"/>
        <v>4.0403221397696143E-2</v>
      </c>
      <c r="G866">
        <f t="shared" si="69"/>
        <v>740.91038900153308</v>
      </c>
      <c r="H866">
        <v>50.204799678245301</v>
      </c>
      <c r="AM866">
        <f t="shared" si="70"/>
        <v>145.42865739359681</v>
      </c>
      <c r="BG866">
        <f t="shared" si="71"/>
        <v>4.3908838921478388</v>
      </c>
    </row>
    <row r="867" spans="1:59">
      <c r="A867">
        <v>259500</v>
      </c>
      <c r="B867" s="7">
        <v>741</v>
      </c>
      <c r="C867">
        <v>0.23468184265773401</v>
      </c>
      <c r="D867">
        <f t="shared" si="73"/>
        <v>0.46936368531546802</v>
      </c>
      <c r="E867">
        <v>82.279001871261698</v>
      </c>
      <c r="F867">
        <f t="shared" si="72"/>
        <v>4.4374684464202119E-2</v>
      </c>
      <c r="G867">
        <f t="shared" si="69"/>
        <v>740.51101684135529</v>
      </c>
      <c r="H867">
        <v>50.211688894852799</v>
      </c>
      <c r="AM867">
        <f t="shared" si="70"/>
        <v>145.34005284750111</v>
      </c>
      <c r="BG867">
        <f t="shared" si="71"/>
        <v>4.3882056055720682</v>
      </c>
    </row>
    <row r="868" spans="1:59">
      <c r="A868">
        <v>259800</v>
      </c>
      <c r="B868" s="7">
        <v>740</v>
      </c>
      <c r="C868">
        <v>-0.130614780640462</v>
      </c>
      <c r="D868">
        <f t="shared" si="73"/>
        <v>-0.26122956128092401</v>
      </c>
      <c r="E868">
        <v>82.249077294690395</v>
      </c>
      <c r="F868">
        <f t="shared" si="72"/>
        <v>2.9924576571303874E-2</v>
      </c>
      <c r="G868">
        <f t="shared" si="69"/>
        <v>740.24169565221359</v>
      </c>
      <c r="H868">
        <v>50.208718979544798</v>
      </c>
      <c r="AM868">
        <f t="shared" si="70"/>
        <v>145.28030785950656</v>
      </c>
      <c r="BG868">
        <f t="shared" si="71"/>
        <v>4.3863996882866241</v>
      </c>
    </row>
    <row r="869" spans="1:59">
      <c r="A869">
        <v>260100</v>
      </c>
      <c r="B869" s="7">
        <v>742</v>
      </c>
      <c r="C869">
        <v>0.84031106788482102</v>
      </c>
      <c r="D869">
        <f t="shared" si="73"/>
        <v>1.680622135769642</v>
      </c>
      <c r="E869">
        <v>82.255526233578493</v>
      </c>
      <c r="F869">
        <f t="shared" si="72"/>
        <v>6.4489388880986098E-3</v>
      </c>
      <c r="G869">
        <f t="shared" si="69"/>
        <v>740.29973610220645</v>
      </c>
      <c r="H869">
        <v>50.178266384857302</v>
      </c>
      <c r="AM869">
        <f t="shared" si="70"/>
        <v>145.29318284627715</v>
      </c>
      <c r="BG869">
        <f t="shared" si="71"/>
        <v>4.3867888603837963</v>
      </c>
    </row>
    <row r="870" spans="1:59">
      <c r="A870">
        <v>260400</v>
      </c>
      <c r="B870" s="7">
        <v>741</v>
      </c>
      <c r="C870">
        <v>0.220195519370913</v>
      </c>
      <c r="D870">
        <f t="shared" si="73"/>
        <v>0.440391038741826</v>
      </c>
      <c r="E870">
        <v>82.282228738602299</v>
      </c>
      <c r="F870">
        <f t="shared" si="72"/>
        <v>2.6702505023806111E-2</v>
      </c>
      <c r="G870">
        <f t="shared" si="69"/>
        <v>740.54005864742066</v>
      </c>
      <c r="H870">
        <v>50.138868942604802</v>
      </c>
      <c r="AM870">
        <f t="shared" si="70"/>
        <v>145.3464956625526</v>
      </c>
      <c r="BG870">
        <f t="shared" si="71"/>
        <v>4.3884003540723189</v>
      </c>
    </row>
    <row r="871" spans="1:59">
      <c r="A871">
        <v>260700</v>
      </c>
      <c r="B871" s="7">
        <v>741</v>
      </c>
      <c r="C871">
        <v>0.21631447371625601</v>
      </c>
      <c r="D871">
        <f t="shared" si="73"/>
        <v>0.43262894743251201</v>
      </c>
      <c r="E871">
        <v>82.2830872121677</v>
      </c>
      <c r="F871">
        <f t="shared" si="72"/>
        <v>8.5847356540114106E-4</v>
      </c>
      <c r="G871">
        <f t="shared" si="69"/>
        <v>740.54778490950935</v>
      </c>
      <c r="H871">
        <v>50.121916701926502</v>
      </c>
      <c r="AM871">
        <f t="shared" si="70"/>
        <v>145.34820971488924</v>
      </c>
      <c r="BG871">
        <f t="shared" si="71"/>
        <v>4.3884521651698449</v>
      </c>
    </row>
    <row r="872" spans="1:59">
      <c r="A872">
        <v>261000</v>
      </c>
      <c r="B872" s="7">
        <v>742</v>
      </c>
      <c r="C872">
        <v>0.60277903519006504</v>
      </c>
      <c r="D872">
        <f t="shared" si="73"/>
        <v>1.2055580703801301</v>
      </c>
      <c r="E872">
        <v>82.308311678832098</v>
      </c>
      <c r="F872">
        <f t="shared" si="72"/>
        <v>2.5224466664397482E-2</v>
      </c>
      <c r="G872">
        <f t="shared" si="69"/>
        <v>740.77480510948885</v>
      </c>
      <c r="H872">
        <v>50.088936558915499</v>
      </c>
      <c r="AM872">
        <f t="shared" si="70"/>
        <v>145.39857551478869</v>
      </c>
      <c r="BG872">
        <f t="shared" si="71"/>
        <v>4.3899745907980687</v>
      </c>
    </row>
    <row r="873" spans="1:59">
      <c r="A873">
        <v>261300</v>
      </c>
      <c r="B873" s="7">
        <v>741</v>
      </c>
      <c r="C873">
        <v>2.2328467561152698E-2</v>
      </c>
      <c r="D873">
        <f t="shared" si="73"/>
        <v>4.4656935122305397E-2</v>
      </c>
      <c r="E873">
        <v>82.326196380215094</v>
      </c>
      <c r="F873">
        <f t="shared" si="72"/>
        <v>1.7884701382996582E-2</v>
      </c>
      <c r="G873">
        <f t="shared" si="69"/>
        <v>740.93576742193591</v>
      </c>
      <c r="H873">
        <v>50.066349381306402</v>
      </c>
      <c r="AM873">
        <f t="shared" si="70"/>
        <v>145.43428822888401</v>
      </c>
      <c r="BG873">
        <f t="shared" si="71"/>
        <v>4.3910540989154683</v>
      </c>
    </row>
    <row r="874" spans="1:59">
      <c r="A874">
        <v>261600</v>
      </c>
      <c r="B874" s="7">
        <v>742</v>
      </c>
      <c r="C874">
        <v>0.45139848233692398</v>
      </c>
      <c r="D874">
        <f t="shared" si="73"/>
        <v>0.90279696467384796</v>
      </c>
      <c r="E874">
        <v>82.341949640358905</v>
      </c>
      <c r="F874">
        <f t="shared" si="72"/>
        <v>1.5753260143810621E-2</v>
      </c>
      <c r="G874">
        <f t="shared" si="69"/>
        <v>741.0775467632302</v>
      </c>
      <c r="H874">
        <v>50.046671901111203</v>
      </c>
      <c r="AM874">
        <f t="shared" si="70"/>
        <v>145.46574636617862</v>
      </c>
      <c r="BG874">
        <f t="shared" si="71"/>
        <v>4.3920050061890077</v>
      </c>
    </row>
    <row r="875" spans="1:59">
      <c r="A875">
        <v>261900</v>
      </c>
      <c r="B875" s="7">
        <v>741</v>
      </c>
      <c r="C875">
        <v>-9.5125847704550903E-2</v>
      </c>
      <c r="D875">
        <f t="shared" si="73"/>
        <v>-0.19025169540910181</v>
      </c>
      <c r="E875">
        <v>82.352295663055898</v>
      </c>
      <c r="F875">
        <f t="shared" si="72"/>
        <v>1.0346022696992918E-2</v>
      </c>
      <c r="G875">
        <f t="shared" si="69"/>
        <v>741.17066096750307</v>
      </c>
      <c r="H875">
        <v>50.0344339063451</v>
      </c>
      <c r="AM875">
        <f t="shared" si="70"/>
        <v>145.48640742550884</v>
      </c>
      <c r="BG875">
        <f t="shared" si="71"/>
        <v>4.3926295449365185</v>
      </c>
    </row>
    <row r="876" spans="1:59">
      <c r="A876">
        <v>262200</v>
      </c>
      <c r="B876" s="7">
        <v>742</v>
      </c>
      <c r="C876">
        <v>0.36078341301996603</v>
      </c>
      <c r="D876">
        <f t="shared" si="73"/>
        <v>0.72156682603993205</v>
      </c>
      <c r="E876">
        <v>82.362085027248696</v>
      </c>
      <c r="F876">
        <f t="shared" si="72"/>
        <v>9.7893641927981889E-3</v>
      </c>
      <c r="G876">
        <f t="shared" si="69"/>
        <v>741.25876524523824</v>
      </c>
      <c r="H876">
        <v>50.022765098611004</v>
      </c>
      <c r="AM876">
        <f t="shared" si="70"/>
        <v>145.50595741146012</v>
      </c>
      <c r="BG876">
        <f t="shared" si="71"/>
        <v>4.3932205000784963</v>
      </c>
    </row>
    <row r="877" spans="1:59">
      <c r="A877">
        <v>262500</v>
      </c>
      <c r="B877" s="7">
        <v>742</v>
      </c>
      <c r="C877">
        <v>0.23418619113835401</v>
      </c>
      <c r="D877">
        <f t="shared" si="73"/>
        <v>0.46837238227670802</v>
      </c>
      <c r="E877">
        <v>82.390219866010298</v>
      </c>
      <c r="F877">
        <f t="shared" si="72"/>
        <v>2.8134838761602055E-2</v>
      </c>
      <c r="G877">
        <f t="shared" si="69"/>
        <v>741.51197879409267</v>
      </c>
      <c r="H877">
        <v>50.0000094657576</v>
      </c>
      <c r="AM877">
        <f t="shared" si="70"/>
        <v>145.56214760301683</v>
      </c>
      <c r="BG877">
        <f t="shared" si="71"/>
        <v>4.3949190212226688</v>
      </c>
    </row>
    <row r="878" spans="1:59">
      <c r="A878">
        <v>262800</v>
      </c>
      <c r="B878" s="7">
        <v>742</v>
      </c>
      <c r="C878">
        <v>0.14330408503824699</v>
      </c>
      <c r="D878">
        <f t="shared" si="73"/>
        <v>0.28660817007649397</v>
      </c>
      <c r="E878">
        <v>82.410414586818803</v>
      </c>
      <c r="F878">
        <f t="shared" si="72"/>
        <v>2.0194720808504485E-2</v>
      </c>
      <c r="G878">
        <f t="shared" si="69"/>
        <v>741.6937312813692</v>
      </c>
      <c r="H878">
        <v>49.985605144331203</v>
      </c>
      <c r="AM878">
        <f t="shared" si="70"/>
        <v>145.60248284522314</v>
      </c>
      <c r="BG878">
        <f t="shared" si="71"/>
        <v>4.396138286329057</v>
      </c>
    </row>
    <row r="879" spans="1:59">
      <c r="A879">
        <v>263100</v>
      </c>
      <c r="B879" s="7">
        <v>741</v>
      </c>
      <c r="C879">
        <v>-0.31960114862645</v>
      </c>
      <c r="D879">
        <f t="shared" si="73"/>
        <v>-0.63920229725290001</v>
      </c>
      <c r="E879">
        <v>82.402175849267906</v>
      </c>
      <c r="F879">
        <f t="shared" si="72"/>
        <v>8.2387375508972127E-3</v>
      </c>
      <c r="G879">
        <f t="shared" si="69"/>
        <v>741.61958264341115</v>
      </c>
      <c r="H879">
        <v>49.993822847329199</v>
      </c>
      <c r="AM879">
        <f t="shared" si="70"/>
        <v>145.58602719351157</v>
      </c>
      <c r="BG879">
        <f t="shared" si="71"/>
        <v>4.3956408593774663</v>
      </c>
    </row>
    <row r="880" spans="1:59">
      <c r="A880">
        <v>263400</v>
      </c>
      <c r="B880" s="7">
        <v>743</v>
      </c>
      <c r="C880">
        <v>0.59838769820244997</v>
      </c>
      <c r="D880">
        <f t="shared" si="73"/>
        <v>1.1967753964048999</v>
      </c>
      <c r="E880">
        <v>82.420387772349997</v>
      </c>
      <c r="F880">
        <f t="shared" si="72"/>
        <v>1.821192308209163E-2</v>
      </c>
      <c r="G880">
        <f t="shared" si="69"/>
        <v>741.78348995114993</v>
      </c>
      <c r="H880">
        <v>49.980279656627701</v>
      </c>
      <c r="AM880">
        <f t="shared" si="70"/>
        <v>145.6224033297344</v>
      </c>
      <c r="BG880">
        <f t="shared" si="71"/>
        <v>4.3967404509904551</v>
      </c>
    </row>
    <row r="881" spans="1:59">
      <c r="A881">
        <v>263700</v>
      </c>
      <c r="B881" s="7">
        <v>744</v>
      </c>
      <c r="C881">
        <v>0.75357754097424001</v>
      </c>
      <c r="D881">
        <f t="shared" si="73"/>
        <v>1.50715508194848</v>
      </c>
      <c r="E881">
        <v>82.497011152353707</v>
      </c>
      <c r="F881">
        <f t="shared" si="72"/>
        <v>7.662338000370994E-2</v>
      </c>
      <c r="G881">
        <f t="shared" si="69"/>
        <v>742.47310037118336</v>
      </c>
      <c r="H881">
        <v>49.927261221380299</v>
      </c>
      <c r="AM881">
        <f t="shared" si="70"/>
        <v>145.77547060980353</v>
      </c>
      <c r="BG881">
        <f t="shared" si="71"/>
        <v>4.401367490011765</v>
      </c>
    </row>
    <row r="882" spans="1:59">
      <c r="A882">
        <v>264000</v>
      </c>
      <c r="B882" s="7">
        <v>739</v>
      </c>
      <c r="C882">
        <v>-1.5758519186739499</v>
      </c>
      <c r="D882">
        <f t="shared" si="73"/>
        <v>-3.1517038373478998</v>
      </c>
      <c r="E882">
        <v>82.459132121033804</v>
      </c>
      <c r="F882">
        <f t="shared" si="72"/>
        <v>3.7879031319903333E-2</v>
      </c>
      <c r="G882">
        <f t="shared" si="69"/>
        <v>742.13218908930423</v>
      </c>
      <c r="H882">
        <v>49.9660765662613</v>
      </c>
      <c r="AM882">
        <f t="shared" si="70"/>
        <v>145.69979698172608</v>
      </c>
      <c r="BG882">
        <f t="shared" si="71"/>
        <v>4.3990799548316373</v>
      </c>
    </row>
    <row r="883" spans="1:59">
      <c r="A883">
        <v>264300</v>
      </c>
      <c r="B883" s="7">
        <v>742</v>
      </c>
      <c r="C883">
        <v>0.21188707585594199</v>
      </c>
      <c r="D883">
        <f t="shared" si="73"/>
        <v>0.42377415171188398</v>
      </c>
      <c r="E883">
        <v>82.395163079148105</v>
      </c>
      <c r="F883">
        <f t="shared" si="72"/>
        <v>6.396904188569863E-2</v>
      </c>
      <c r="G883">
        <f t="shared" si="69"/>
        <v>741.55646771233296</v>
      </c>
      <c r="H883">
        <v>50.0138232909027</v>
      </c>
      <c r="AM883">
        <f t="shared" si="70"/>
        <v>145.57202054201576</v>
      </c>
      <c r="BG883">
        <f t="shared" si="71"/>
        <v>4.3952174625570848</v>
      </c>
    </row>
    <row r="884" spans="1:59">
      <c r="A884">
        <v>264600</v>
      </c>
      <c r="B884" s="7">
        <v>742</v>
      </c>
      <c r="C884">
        <v>0.137955426110351</v>
      </c>
      <c r="D884">
        <f t="shared" si="73"/>
        <v>0.275910852220702</v>
      </c>
      <c r="E884">
        <v>82.411603087611795</v>
      </c>
      <c r="F884">
        <f t="shared" si="72"/>
        <v>1.6440008463689537E-2</v>
      </c>
      <c r="G884">
        <f t="shared" si="69"/>
        <v>741.70442778850611</v>
      </c>
      <c r="H884">
        <v>50.0004341218443</v>
      </c>
      <c r="AM884">
        <f t="shared" si="70"/>
        <v>145.60485673138513</v>
      </c>
      <c r="BG884">
        <f t="shared" si="71"/>
        <v>4.3962100450527481</v>
      </c>
    </row>
    <row r="885" spans="1:59">
      <c r="A885">
        <v>264900</v>
      </c>
      <c r="B885" s="7">
        <v>740</v>
      </c>
      <c r="C885">
        <v>-0.71298743091496497</v>
      </c>
      <c r="D885">
        <f t="shared" si="73"/>
        <v>-1.4259748618299299</v>
      </c>
      <c r="E885">
        <v>82.378489066274895</v>
      </c>
      <c r="F885">
        <f t="shared" si="72"/>
        <v>3.3114021336899668E-2</v>
      </c>
      <c r="G885">
        <f t="shared" si="69"/>
        <v>741.4064015964741</v>
      </c>
      <c r="H885">
        <v>50.025292432517702</v>
      </c>
      <c r="AM885">
        <f t="shared" si="70"/>
        <v>145.53871858239464</v>
      </c>
      <c r="BG885">
        <f t="shared" si="71"/>
        <v>4.3942108054276288</v>
      </c>
    </row>
    <row r="886" spans="1:59">
      <c r="A886">
        <v>265200</v>
      </c>
      <c r="B886" s="7">
        <v>740</v>
      </c>
      <c r="C886">
        <v>-0.42147018772927197</v>
      </c>
      <c r="D886">
        <f t="shared" si="73"/>
        <v>-0.84294037545854394</v>
      </c>
      <c r="E886">
        <v>82.3137037621361</v>
      </c>
      <c r="F886">
        <f t="shared" si="72"/>
        <v>6.4785304138794686E-2</v>
      </c>
      <c r="G886">
        <f t="shared" si="69"/>
        <v>740.82333385922493</v>
      </c>
      <c r="H886">
        <v>50.068526916758401</v>
      </c>
      <c r="AM886">
        <f t="shared" si="70"/>
        <v>145.40934239325455</v>
      </c>
      <c r="BG886">
        <f t="shared" si="71"/>
        <v>4.3903000466481714</v>
      </c>
    </row>
    <row r="887" spans="1:59">
      <c r="A887">
        <v>265500</v>
      </c>
      <c r="B887" s="7">
        <v>737</v>
      </c>
      <c r="C887">
        <v>-1.4137691732334201</v>
      </c>
      <c r="D887">
        <f t="shared" si="73"/>
        <v>-2.8275383464668402</v>
      </c>
      <c r="E887">
        <v>82.200899996944599</v>
      </c>
      <c r="F887">
        <f t="shared" si="72"/>
        <v>0.11280376519150082</v>
      </c>
      <c r="G887">
        <f t="shared" si="69"/>
        <v>739.8080999725014</v>
      </c>
      <c r="H887">
        <v>50.142772407432702</v>
      </c>
      <c r="AM887">
        <f t="shared" si="70"/>
        <v>145.1841319695306</v>
      </c>
      <c r="BG887">
        <f t="shared" si="71"/>
        <v>4.3834926035695148</v>
      </c>
    </row>
    <row r="888" spans="1:59">
      <c r="A888">
        <v>265800</v>
      </c>
      <c r="B888" s="7">
        <v>744</v>
      </c>
      <c r="C888">
        <v>2.0101799492853001</v>
      </c>
      <c r="D888">
        <f t="shared" si="73"/>
        <v>4.0203598985706002</v>
      </c>
      <c r="E888">
        <v>82.217760592855299</v>
      </c>
      <c r="F888">
        <f t="shared" si="72"/>
        <v>1.6860595910699772E-2</v>
      </c>
      <c r="G888">
        <f t="shared" si="69"/>
        <v>739.95984533569765</v>
      </c>
      <c r="H888">
        <v>50.109463072833798</v>
      </c>
      <c r="AM888">
        <f t="shared" si="70"/>
        <v>145.21778907565201</v>
      </c>
      <c r="BG888">
        <f t="shared" si="71"/>
        <v>4.3845099439435131</v>
      </c>
    </row>
    <row r="889" spans="1:59">
      <c r="A889">
        <v>266100</v>
      </c>
      <c r="B889" s="7">
        <v>739</v>
      </c>
      <c r="C889">
        <v>-0.69951185984388098</v>
      </c>
      <c r="D889">
        <f t="shared" si="73"/>
        <v>-1.399023719687762</v>
      </c>
      <c r="E889">
        <v>82.264402416729993</v>
      </c>
      <c r="F889">
        <f t="shared" si="72"/>
        <v>4.6641823874693955E-2</v>
      </c>
      <c r="G889">
        <f t="shared" si="69"/>
        <v>740.37962175056998</v>
      </c>
      <c r="H889">
        <v>50.066490206434402</v>
      </c>
      <c r="AM889">
        <f t="shared" si="70"/>
        <v>145.31090410369683</v>
      </c>
      <c r="BG889">
        <f t="shared" si="71"/>
        <v>4.3873245218421317</v>
      </c>
    </row>
    <row r="890" spans="1:59">
      <c r="A890">
        <v>266400</v>
      </c>
      <c r="B890" s="7">
        <v>738</v>
      </c>
      <c r="C890">
        <v>-0.78770843364467702</v>
      </c>
      <c r="D890">
        <f t="shared" si="73"/>
        <v>-1.575416867289354</v>
      </c>
      <c r="E890">
        <v>82.172880451947194</v>
      </c>
      <c r="F890">
        <f t="shared" si="72"/>
        <v>9.1521964782799614E-2</v>
      </c>
      <c r="G890">
        <f t="shared" si="69"/>
        <v>739.55592406752476</v>
      </c>
      <c r="H890">
        <v>50.124562155705</v>
      </c>
      <c r="AM890">
        <f t="shared" si="70"/>
        <v>145.12820305705344</v>
      </c>
      <c r="BG890">
        <f t="shared" si="71"/>
        <v>4.3818020728583997</v>
      </c>
    </row>
    <row r="891" spans="1:59">
      <c r="A891">
        <v>266700</v>
      </c>
      <c r="B891" s="7">
        <v>739</v>
      </c>
      <c r="C891">
        <v>-9.6663556941187501E-3</v>
      </c>
      <c r="D891">
        <f t="shared" si="73"/>
        <v>-1.93327113882375E-2</v>
      </c>
      <c r="E891">
        <v>82.111089698974595</v>
      </c>
      <c r="F891">
        <f t="shared" si="72"/>
        <v>6.1790752972598284E-2</v>
      </c>
      <c r="G891">
        <f t="shared" si="69"/>
        <v>738.9998072907714</v>
      </c>
      <c r="H891">
        <v>50.153253965129501</v>
      </c>
      <c r="AM891">
        <f t="shared" si="70"/>
        <v>145.00488075188403</v>
      </c>
      <c r="BG891">
        <f t="shared" si="71"/>
        <v>4.3780745296703349</v>
      </c>
    </row>
    <row r="892" spans="1:59">
      <c r="A892">
        <v>267000</v>
      </c>
      <c r="B892" s="7">
        <v>736</v>
      </c>
      <c r="C892">
        <v>-1.1115389106159299</v>
      </c>
      <c r="D892">
        <f t="shared" si="73"/>
        <v>-2.2230778212318598</v>
      </c>
      <c r="E892">
        <v>82.022637949662794</v>
      </c>
      <c r="F892">
        <f t="shared" si="72"/>
        <v>8.8451749311801109E-2</v>
      </c>
      <c r="G892">
        <f t="shared" si="69"/>
        <v>738.20374154696515</v>
      </c>
      <c r="H892">
        <v>50.2000787058629</v>
      </c>
      <c r="AM892">
        <f t="shared" si="70"/>
        <v>144.82838715601795</v>
      </c>
      <c r="BG892">
        <f t="shared" si="71"/>
        <v>4.3727399456163667</v>
      </c>
    </row>
    <row r="893" spans="1:59">
      <c r="A893">
        <v>267300</v>
      </c>
      <c r="B893" s="7">
        <v>742</v>
      </c>
      <c r="C893">
        <v>1.8299182884140599</v>
      </c>
      <c r="D893">
        <f t="shared" si="73"/>
        <v>3.6598365768281198</v>
      </c>
      <c r="E893">
        <v>82.035612027172604</v>
      </c>
      <c r="F893">
        <f t="shared" si="72"/>
        <v>1.2974077509809945E-2</v>
      </c>
      <c r="G893">
        <f t="shared" si="69"/>
        <v>738.32050824455348</v>
      </c>
      <c r="H893">
        <v>50.163448092804003</v>
      </c>
      <c r="AM893">
        <f t="shared" si="70"/>
        <v>144.85427232281103</v>
      </c>
      <c r="BG893">
        <f t="shared" si="71"/>
        <v>4.3735223257877891</v>
      </c>
    </row>
    <row r="894" spans="1:59">
      <c r="A894">
        <v>267600</v>
      </c>
      <c r="B894" s="7">
        <v>744</v>
      </c>
      <c r="C894">
        <v>2.0123723659632602</v>
      </c>
      <c r="D894">
        <f t="shared" si="73"/>
        <v>4.0247447319265204</v>
      </c>
      <c r="E894">
        <v>82.217293090735794</v>
      </c>
      <c r="F894">
        <f t="shared" si="72"/>
        <v>0.18168106356318958</v>
      </c>
      <c r="G894">
        <f t="shared" si="69"/>
        <v>739.95563781662213</v>
      </c>
      <c r="H894">
        <v>50.013496108789802</v>
      </c>
      <c r="AM894">
        <f t="shared" si="70"/>
        <v>145.21685582593639</v>
      </c>
      <c r="BG894">
        <f t="shared" si="71"/>
        <v>4.3844817348972187</v>
      </c>
    </row>
    <row r="895" spans="1:59">
      <c r="A895">
        <v>267900</v>
      </c>
      <c r="B895" s="7">
        <v>746</v>
      </c>
      <c r="C895">
        <v>2.0363960351280501</v>
      </c>
      <c r="D895">
        <f t="shared" si="73"/>
        <v>4.0727920702561002</v>
      </c>
      <c r="E895">
        <v>82.434162935223895</v>
      </c>
      <c r="F895">
        <f t="shared" si="72"/>
        <v>0.21686984448810165</v>
      </c>
      <c r="G895">
        <f t="shared" si="69"/>
        <v>741.90746641701503</v>
      </c>
      <c r="H895">
        <v>49.855992056120698</v>
      </c>
      <c r="AM895">
        <f t="shared" si="70"/>
        <v>145.64991885716788</v>
      </c>
      <c r="BG895">
        <f t="shared" si="71"/>
        <v>4.3975722046087551</v>
      </c>
    </row>
    <row r="896" spans="1:59">
      <c r="A896">
        <v>268200</v>
      </c>
      <c r="B896" s="7">
        <v>746</v>
      </c>
      <c r="C896">
        <v>1.1619533732528899</v>
      </c>
      <c r="D896">
        <f t="shared" si="73"/>
        <v>2.3239067465057799</v>
      </c>
      <c r="E896">
        <v>82.628478863787905</v>
      </c>
      <c r="F896">
        <f t="shared" si="72"/>
        <v>0.19431592856400925</v>
      </c>
      <c r="G896">
        <f t="shared" si="69"/>
        <v>743.65630977409114</v>
      </c>
      <c r="H896">
        <v>49.734214682924197</v>
      </c>
      <c r="AM896">
        <f t="shared" si="70"/>
        <v>146.03817809303916</v>
      </c>
      <c r="BG896">
        <f t="shared" si="71"/>
        <v>4.4093090584249044</v>
      </c>
    </row>
    <row r="897" spans="1:59">
      <c r="A897">
        <v>268500</v>
      </c>
      <c r="B897" s="7">
        <v>746</v>
      </c>
      <c r="C897">
        <v>0.55563799294399796</v>
      </c>
      <c r="D897">
        <f t="shared" si="73"/>
        <v>1.1112759858879959</v>
      </c>
      <c r="E897">
        <v>82.763206875770607</v>
      </c>
      <c r="F897">
        <f t="shared" si="72"/>
        <v>0.1347280119827019</v>
      </c>
      <c r="G897">
        <f t="shared" si="69"/>
        <v>744.86886188193546</v>
      </c>
      <c r="H897">
        <v>49.669231172467597</v>
      </c>
      <c r="AM897">
        <f t="shared" si="70"/>
        <v>146.30750540825102</v>
      </c>
      <c r="BG897">
        <f t="shared" si="71"/>
        <v>4.4174510548865005</v>
      </c>
    </row>
    <row r="898" spans="1:59">
      <c r="A898">
        <v>268800</v>
      </c>
      <c r="B898" s="7">
        <v>747</v>
      </c>
      <c r="C898">
        <v>0.54548738051526702</v>
      </c>
      <c r="D898">
        <f t="shared" si="73"/>
        <v>1.090974761030534</v>
      </c>
      <c r="E898">
        <v>82.876562531933004</v>
      </c>
      <c r="F898">
        <f t="shared" si="72"/>
        <v>0.11335565616239762</v>
      </c>
      <c r="G898">
        <f t="shared" si="69"/>
        <v>745.88906278739705</v>
      </c>
      <c r="H898">
        <v>49.626458921090801</v>
      </c>
      <c r="AM898">
        <f t="shared" si="70"/>
        <v>146.5341906706341</v>
      </c>
      <c r="BG898">
        <f t="shared" si="71"/>
        <v>4.4243041903555325</v>
      </c>
    </row>
    <row r="899" spans="1:59">
      <c r="A899">
        <v>269100</v>
      </c>
      <c r="B899" s="7">
        <v>749</v>
      </c>
      <c r="C899">
        <v>0.91371107680158803</v>
      </c>
      <c r="D899">
        <f t="shared" si="73"/>
        <v>1.8274221536031761</v>
      </c>
      <c r="E899">
        <v>83.016944324315006</v>
      </c>
      <c r="F899">
        <f t="shared" si="72"/>
        <v>0.14038179238200144</v>
      </c>
      <c r="G899">
        <f t="shared" ref="G899:G962" si="74">$J$3*E899</f>
        <v>747.15249891883502</v>
      </c>
      <c r="H899">
        <v>49.5686486746215</v>
      </c>
      <c r="AM899">
        <f t="shared" ref="AM899:AM962" si="75">$AF$26*E899^2+$AG$26*E899+$AH$26</f>
        <v>146.81502616497889</v>
      </c>
      <c r="BG899">
        <f t="shared" ref="BG899:BG962" si="76">$BC$5*E899^2+$BD$5*E899+$BE$5</f>
        <v>4.4327947025950527</v>
      </c>
    </row>
    <row r="900" spans="1:59">
      <c r="A900">
        <v>269400</v>
      </c>
      <c r="B900" s="7">
        <v>738</v>
      </c>
      <c r="C900">
        <v>-4.0836046519204698</v>
      </c>
      <c r="D900">
        <f t="shared" si="73"/>
        <v>-8.1672093038409397</v>
      </c>
      <c r="E900">
        <v>82.905294216633294</v>
      </c>
      <c r="F900">
        <f t="shared" ref="F900:F963" si="77">ABS(E900-E899)</f>
        <v>0.11165010768171157</v>
      </c>
      <c r="G900">
        <f t="shared" si="74"/>
        <v>746.1476479496996</v>
      </c>
      <c r="H900">
        <v>49.706463259652097</v>
      </c>
      <c r="AM900">
        <f t="shared" si="75"/>
        <v>146.59165937621029</v>
      </c>
      <c r="BG900">
        <f t="shared" si="76"/>
        <v>4.4260416164163301</v>
      </c>
    </row>
    <row r="901" spans="1:59">
      <c r="A901">
        <v>269700</v>
      </c>
      <c r="B901" s="7">
        <v>735</v>
      </c>
      <c r="C901">
        <v>-3.87234712958701</v>
      </c>
      <c r="D901">
        <f t="shared" si="73"/>
        <v>-7.74469425917402</v>
      </c>
      <c r="E901">
        <v>82.525007261881299</v>
      </c>
      <c r="F901">
        <f t="shared" si="77"/>
        <v>0.3802869547519947</v>
      </c>
      <c r="G901">
        <f t="shared" si="74"/>
        <v>742.72506535693174</v>
      </c>
      <c r="H901">
        <v>50.014896555691102</v>
      </c>
      <c r="AM901">
        <f t="shared" si="75"/>
        <v>145.83140581736885</v>
      </c>
      <c r="BG901">
        <f t="shared" si="76"/>
        <v>4.4030583693151373</v>
      </c>
    </row>
    <row r="902" spans="1:59">
      <c r="A902">
        <v>270000</v>
      </c>
      <c r="B902" s="7">
        <v>742</v>
      </c>
      <c r="C902">
        <v>0.43043430498670299</v>
      </c>
      <c r="D902">
        <f t="shared" si="73"/>
        <v>0.86086860997340597</v>
      </c>
      <c r="E902">
        <v>82.346584528492102</v>
      </c>
      <c r="F902">
        <f t="shared" si="77"/>
        <v>0.17842273338919767</v>
      </c>
      <c r="G902">
        <f t="shared" si="74"/>
        <v>741.11926075642896</v>
      </c>
      <c r="H902">
        <v>50.135937801887302</v>
      </c>
      <c r="AM902">
        <f t="shared" si="75"/>
        <v>145.47500218366554</v>
      </c>
      <c r="BG902">
        <f t="shared" si="76"/>
        <v>4.3922847891275003</v>
      </c>
    </row>
    <row r="903" spans="1:59">
      <c r="A903">
        <v>270300</v>
      </c>
      <c r="B903" s="7">
        <v>740</v>
      </c>
      <c r="C903">
        <v>-0.45390153129806698</v>
      </c>
      <c r="D903">
        <f t="shared" si="73"/>
        <v>-0.90780306259613397</v>
      </c>
      <c r="E903">
        <v>82.320918232602395</v>
      </c>
      <c r="F903">
        <f t="shared" si="77"/>
        <v>2.5666295889706703E-2</v>
      </c>
      <c r="G903">
        <f t="shared" si="74"/>
        <v>740.88826409342153</v>
      </c>
      <c r="H903">
        <v>50.139436714828001</v>
      </c>
      <c r="AM903">
        <f t="shared" si="75"/>
        <v>145.42374846907248</v>
      </c>
      <c r="BG903">
        <f t="shared" si="76"/>
        <v>4.3907355071399117</v>
      </c>
    </row>
    <row r="904" spans="1:59">
      <c r="A904">
        <v>270600</v>
      </c>
      <c r="B904" s="7">
        <v>741</v>
      </c>
      <c r="C904">
        <v>0.203003319148997</v>
      </c>
      <c r="D904">
        <f t="shared" ref="D904:D967" si="78">$K$3*C904</f>
        <v>0.40600663829799399</v>
      </c>
      <c r="E904">
        <v>82.286041231716993</v>
      </c>
      <c r="F904">
        <f t="shared" si="77"/>
        <v>3.4877000885401799E-2</v>
      </c>
      <c r="G904">
        <f t="shared" si="74"/>
        <v>740.57437108545298</v>
      </c>
      <c r="H904">
        <v>50.147253674142497</v>
      </c>
      <c r="AM904">
        <f t="shared" si="75"/>
        <v>145.35410782589665</v>
      </c>
      <c r="BG904">
        <f t="shared" si="76"/>
        <v>4.3886304489750927</v>
      </c>
    </row>
    <row r="905" spans="1:59">
      <c r="A905">
        <v>270900</v>
      </c>
      <c r="B905" s="7">
        <v>738</v>
      </c>
      <c r="C905">
        <v>-0.98539579299898605</v>
      </c>
      <c r="D905">
        <f t="shared" si="78"/>
        <v>-1.9707915859979721</v>
      </c>
      <c r="E905">
        <v>82.216816417048605</v>
      </c>
      <c r="F905">
        <f t="shared" si="77"/>
        <v>6.9224814668388035E-2</v>
      </c>
      <c r="G905">
        <f t="shared" si="74"/>
        <v>739.9513477534374</v>
      </c>
      <c r="H905">
        <v>50.181163666390503</v>
      </c>
      <c r="AM905">
        <f t="shared" si="75"/>
        <v>145.2159042688223</v>
      </c>
      <c r="BG905">
        <f t="shared" si="76"/>
        <v>4.38445297248286</v>
      </c>
    </row>
    <row r="906" spans="1:59">
      <c r="A906">
        <v>271200</v>
      </c>
      <c r="B906" s="7">
        <v>720</v>
      </c>
      <c r="C906">
        <v>-7.6717154795151101</v>
      </c>
      <c r="D906">
        <f t="shared" si="78"/>
        <v>-15.34343095903022</v>
      </c>
      <c r="E906">
        <v>81.702753665044</v>
      </c>
      <c r="F906">
        <f t="shared" si="77"/>
        <v>0.51406275200460527</v>
      </c>
      <c r="G906">
        <f t="shared" si="74"/>
        <v>735.32478298539604</v>
      </c>
      <c r="H906">
        <v>50.537038846151503</v>
      </c>
      <c r="AM906">
        <f t="shared" si="75"/>
        <v>144.19048298970247</v>
      </c>
      <c r="BG906">
        <f t="shared" si="76"/>
        <v>4.35346019668851</v>
      </c>
    </row>
    <row r="907" spans="1:59">
      <c r="A907">
        <v>271500</v>
      </c>
      <c r="B907" s="7">
        <v>730</v>
      </c>
      <c r="C907">
        <v>-0.38205847318861402</v>
      </c>
      <c r="D907">
        <f t="shared" si="78"/>
        <v>-0.76411694637722805</v>
      </c>
      <c r="E907">
        <v>81.193866238061503</v>
      </c>
      <c r="F907">
        <f t="shared" si="77"/>
        <v>0.508887426982497</v>
      </c>
      <c r="G907">
        <f t="shared" si="74"/>
        <v>730.74479614255347</v>
      </c>
      <c r="H907">
        <v>50.8282239938031</v>
      </c>
      <c r="AM907">
        <f t="shared" si="75"/>
        <v>143.17690752212459</v>
      </c>
      <c r="BG907">
        <f t="shared" si="76"/>
        <v>4.3228299979769211</v>
      </c>
    </row>
    <row r="908" spans="1:59">
      <c r="A908">
        <v>271800</v>
      </c>
      <c r="B908" s="7">
        <v>734</v>
      </c>
      <c r="C908">
        <v>1.8501321349165101</v>
      </c>
      <c r="D908">
        <f t="shared" si="78"/>
        <v>3.7002642698330201</v>
      </c>
      <c r="E908">
        <v>81.1422953307667</v>
      </c>
      <c r="F908">
        <f t="shared" si="77"/>
        <v>5.1570907294802737E-2</v>
      </c>
      <c r="G908">
        <f t="shared" si="74"/>
        <v>730.28065797690033</v>
      </c>
      <c r="H908">
        <v>50.764479756772701</v>
      </c>
      <c r="AM908">
        <f t="shared" si="75"/>
        <v>143.0742758027132</v>
      </c>
      <c r="BG908">
        <f t="shared" si="76"/>
        <v>4.3197287253570043</v>
      </c>
    </row>
    <row r="909" spans="1:59">
      <c r="A909">
        <v>272100</v>
      </c>
      <c r="B909" s="7">
        <v>731</v>
      </c>
      <c r="C909">
        <v>0.385671374891706</v>
      </c>
      <c r="D909">
        <f t="shared" si="78"/>
        <v>0.771342749783412</v>
      </c>
      <c r="E909">
        <v>81.134425021400304</v>
      </c>
      <c r="F909">
        <f t="shared" si="77"/>
        <v>7.8703093663960999E-3</v>
      </c>
      <c r="G909">
        <f t="shared" si="74"/>
        <v>730.20982519260269</v>
      </c>
      <c r="H909">
        <v>50.681913386317802</v>
      </c>
      <c r="AM909">
        <f t="shared" si="75"/>
        <v>143.05861439846211</v>
      </c>
      <c r="BG909">
        <f t="shared" si="76"/>
        <v>4.3192554811750208</v>
      </c>
    </row>
    <row r="910" spans="1:59">
      <c r="A910">
        <v>272400</v>
      </c>
      <c r="B910" s="7">
        <v>731</v>
      </c>
      <c r="C910">
        <v>0.63837761015043704</v>
      </c>
      <c r="D910">
        <f t="shared" si="78"/>
        <v>1.2767552203008741</v>
      </c>
      <c r="E910">
        <v>81.078260028100701</v>
      </c>
      <c r="F910">
        <f t="shared" si="77"/>
        <v>5.6164993299603339E-2</v>
      </c>
      <c r="G910">
        <f t="shared" si="74"/>
        <v>729.70434025290626</v>
      </c>
      <c r="H910">
        <v>50.6413668547385</v>
      </c>
      <c r="AM910">
        <f t="shared" si="75"/>
        <v>142.94686022923722</v>
      </c>
      <c r="BG910">
        <f t="shared" si="76"/>
        <v>4.3158786117276087</v>
      </c>
    </row>
    <row r="911" spans="1:59">
      <c r="A911">
        <v>272700</v>
      </c>
      <c r="B911" s="7">
        <v>735</v>
      </c>
      <c r="C911">
        <v>2.3606866968861899</v>
      </c>
      <c r="D911">
        <f t="shared" si="78"/>
        <v>4.7213733937723799</v>
      </c>
      <c r="E911">
        <v>81.139950196992601</v>
      </c>
      <c r="F911">
        <f t="shared" si="77"/>
        <v>6.1690168891900043E-2</v>
      </c>
      <c r="G911">
        <f t="shared" si="74"/>
        <v>730.25955177293338</v>
      </c>
      <c r="H911">
        <v>50.519639449767702</v>
      </c>
      <c r="AM911">
        <f t="shared" si="75"/>
        <v>143.06960910098891</v>
      </c>
      <c r="BG911">
        <f t="shared" si="76"/>
        <v>4.3195877104658509</v>
      </c>
    </row>
    <row r="912" spans="1:59">
      <c r="A912">
        <v>273000</v>
      </c>
      <c r="B912" s="7">
        <v>733</v>
      </c>
      <c r="C912">
        <v>0.95000058518056696</v>
      </c>
      <c r="D912">
        <f t="shared" si="78"/>
        <v>1.9000011703611339</v>
      </c>
      <c r="E912">
        <v>81.231231116407201</v>
      </c>
      <c r="F912">
        <f t="shared" si="77"/>
        <v>9.1280919414600703E-2</v>
      </c>
      <c r="G912">
        <f t="shared" si="74"/>
        <v>731.08108004766484</v>
      </c>
      <c r="H912">
        <v>50.395112136399803</v>
      </c>
      <c r="AM912">
        <f t="shared" si="75"/>
        <v>143.25127741575625</v>
      </c>
      <c r="BG912">
        <f t="shared" si="76"/>
        <v>4.3250772983266845</v>
      </c>
    </row>
    <row r="913" spans="1:59">
      <c r="A913">
        <v>273300</v>
      </c>
      <c r="B913" s="7">
        <v>730</v>
      </c>
      <c r="C913">
        <v>-0.38179523414785099</v>
      </c>
      <c r="D913">
        <f t="shared" si="78"/>
        <v>-0.76359046829570199</v>
      </c>
      <c r="E913">
        <v>81.193858303454306</v>
      </c>
      <c r="F913">
        <f t="shared" si="77"/>
        <v>3.7372812952895629E-2</v>
      </c>
      <c r="G913">
        <f t="shared" si="74"/>
        <v>730.74472473108881</v>
      </c>
      <c r="H913">
        <v>50.376990884689597</v>
      </c>
      <c r="AM913">
        <f t="shared" si="75"/>
        <v>143.17689173019605</v>
      </c>
      <c r="BG913">
        <f t="shared" si="76"/>
        <v>4.3228295207809486</v>
      </c>
    </row>
    <row r="914" spans="1:59">
      <c r="A914">
        <v>273600</v>
      </c>
      <c r="B914" s="7">
        <v>724</v>
      </c>
      <c r="C914">
        <v>-2.3982795147189702</v>
      </c>
      <c r="D914">
        <f t="shared" si="78"/>
        <v>-4.7965590294379403</v>
      </c>
      <c r="E914">
        <v>80.975323753201394</v>
      </c>
      <c r="F914">
        <f t="shared" si="77"/>
        <v>0.21853455025291169</v>
      </c>
      <c r="G914">
        <f t="shared" si="74"/>
        <v>728.77791377881249</v>
      </c>
      <c r="H914">
        <v>50.491012637911702</v>
      </c>
      <c r="AM914">
        <f t="shared" si="75"/>
        <v>142.74209090259882</v>
      </c>
      <c r="BG914">
        <f t="shared" si="76"/>
        <v>4.3096912518191495</v>
      </c>
    </row>
    <row r="915" spans="1:59">
      <c r="A915">
        <v>273900</v>
      </c>
      <c r="B915" s="7">
        <v>725</v>
      </c>
      <c r="C915">
        <v>-0.77173726359900097</v>
      </c>
      <c r="D915">
        <f t="shared" si="78"/>
        <v>-1.5434745271980019</v>
      </c>
      <c r="E915">
        <v>80.724969663802199</v>
      </c>
      <c r="F915">
        <f t="shared" si="77"/>
        <v>0.25035408939919535</v>
      </c>
      <c r="G915">
        <f t="shared" si="74"/>
        <v>726.52472697421979</v>
      </c>
      <c r="H915">
        <v>50.609354457949898</v>
      </c>
      <c r="AM915">
        <f t="shared" si="75"/>
        <v>142.24432456608488</v>
      </c>
      <c r="BG915">
        <f t="shared" si="76"/>
        <v>4.2946513970106839</v>
      </c>
    </row>
    <row r="916" spans="1:59">
      <c r="A916">
        <v>274200</v>
      </c>
      <c r="B916" s="7">
        <v>727</v>
      </c>
      <c r="C916">
        <v>0.68754695316176895</v>
      </c>
      <c r="D916">
        <f t="shared" si="78"/>
        <v>1.3750939063235379</v>
      </c>
      <c r="E916">
        <v>80.622909321920105</v>
      </c>
      <c r="F916">
        <f t="shared" si="77"/>
        <v>0.10206034188209401</v>
      </c>
      <c r="G916">
        <f t="shared" si="74"/>
        <v>725.60618389728097</v>
      </c>
      <c r="H916">
        <v>50.608264934956097</v>
      </c>
      <c r="AM916">
        <f t="shared" si="75"/>
        <v>142.04150835176779</v>
      </c>
      <c r="BG916">
        <f t="shared" si="76"/>
        <v>4.2885236832649625</v>
      </c>
    </row>
    <row r="917" spans="1:59">
      <c r="A917">
        <v>274500</v>
      </c>
      <c r="B917" s="7">
        <v>728</v>
      </c>
      <c r="C917">
        <v>1.1769975157972501</v>
      </c>
      <c r="D917">
        <f t="shared" si="78"/>
        <v>2.3539950315945002</v>
      </c>
      <c r="E917">
        <v>80.625257598082797</v>
      </c>
      <c r="F917">
        <f t="shared" si="77"/>
        <v>2.3482761626922866E-3</v>
      </c>
      <c r="G917">
        <f t="shared" si="74"/>
        <v>725.62731838274522</v>
      </c>
      <c r="H917">
        <v>50.534316023626999</v>
      </c>
      <c r="AM917">
        <f t="shared" si="75"/>
        <v>142.04617420517096</v>
      </c>
      <c r="BG917">
        <f t="shared" si="76"/>
        <v>4.2886646512739137</v>
      </c>
    </row>
    <row r="918" spans="1:59">
      <c r="A918">
        <v>274800</v>
      </c>
      <c r="B918" s="7">
        <v>727</v>
      </c>
      <c r="C918">
        <v>0.63523185659735104</v>
      </c>
      <c r="D918">
        <f t="shared" si="78"/>
        <v>1.2704637131947021</v>
      </c>
      <c r="E918">
        <v>80.634545755867705</v>
      </c>
      <c r="F918">
        <f t="shared" si="77"/>
        <v>9.2881577849084351E-3</v>
      </c>
      <c r="G918">
        <f t="shared" si="74"/>
        <v>725.71091180280939</v>
      </c>
      <c r="H918">
        <v>50.465483582868998</v>
      </c>
      <c r="AM918">
        <f t="shared" si="75"/>
        <v>142.06462941309891</v>
      </c>
      <c r="BG918">
        <f t="shared" si="76"/>
        <v>4.2892222338019073</v>
      </c>
    </row>
    <row r="919" spans="1:59">
      <c r="A919">
        <v>275100</v>
      </c>
      <c r="B919" s="7">
        <v>726</v>
      </c>
      <c r="C919">
        <v>0.26472947511439798</v>
      </c>
      <c r="D919">
        <f t="shared" si="78"/>
        <v>0.52945895022879597</v>
      </c>
      <c r="E919">
        <v>80.605770363843902</v>
      </c>
      <c r="F919">
        <f t="shared" si="77"/>
        <v>2.8775392023803192E-2</v>
      </c>
      <c r="G919">
        <f t="shared" si="74"/>
        <v>725.45193327459515</v>
      </c>
      <c r="H919">
        <v>50.4316106923213</v>
      </c>
      <c r="AM919">
        <f t="shared" si="75"/>
        <v>142.00745546929227</v>
      </c>
      <c r="BG919">
        <f t="shared" si="76"/>
        <v>4.2874948568166955</v>
      </c>
    </row>
    <row r="920" spans="1:59">
      <c r="A920">
        <v>275400</v>
      </c>
      <c r="B920" s="7">
        <v>728</v>
      </c>
      <c r="C920">
        <v>1.2125989356278699</v>
      </c>
      <c r="D920">
        <f t="shared" si="78"/>
        <v>2.4251978712557398</v>
      </c>
      <c r="E920">
        <v>80.617342931151001</v>
      </c>
      <c r="F920">
        <f t="shared" si="77"/>
        <v>1.1572567307098325E-2</v>
      </c>
      <c r="G920">
        <f t="shared" si="74"/>
        <v>725.55608638035903</v>
      </c>
      <c r="H920">
        <v>50.371353104776702</v>
      </c>
      <c r="AM920">
        <f t="shared" si="75"/>
        <v>142.03044846827922</v>
      </c>
      <c r="BG920">
        <f t="shared" si="76"/>
        <v>4.2881895347569667</v>
      </c>
    </row>
    <row r="921" spans="1:59">
      <c r="A921">
        <v>275700</v>
      </c>
      <c r="B921" s="7">
        <v>726</v>
      </c>
      <c r="C921">
        <v>0.16247703220833301</v>
      </c>
      <c r="D921">
        <f t="shared" si="78"/>
        <v>0.32495406441666602</v>
      </c>
      <c r="E921">
        <v>80.6284955971106</v>
      </c>
      <c r="F921">
        <f t="shared" si="77"/>
        <v>1.1152665959599517E-2</v>
      </c>
      <c r="G921">
        <f t="shared" si="74"/>
        <v>725.6564603739954</v>
      </c>
      <c r="H921">
        <v>50.321028691834798</v>
      </c>
      <c r="AM921">
        <f t="shared" si="75"/>
        <v>142.05260792589121</v>
      </c>
      <c r="BG921">
        <f t="shared" si="76"/>
        <v>4.2888590314786361</v>
      </c>
    </row>
    <row r="922" spans="1:59">
      <c r="A922">
        <v>276000</v>
      </c>
      <c r="B922" s="7">
        <v>727</v>
      </c>
      <c r="C922">
        <v>0.68696275562002695</v>
      </c>
      <c r="D922">
        <f t="shared" si="78"/>
        <v>1.3739255112400539</v>
      </c>
      <c r="E922">
        <v>80.623043097240199</v>
      </c>
      <c r="F922">
        <f t="shared" si="77"/>
        <v>5.4524998704010841E-3</v>
      </c>
      <c r="G922">
        <f t="shared" si="74"/>
        <v>725.60738787516175</v>
      </c>
      <c r="H922">
        <v>50.286449240298403</v>
      </c>
      <c r="AM922">
        <f t="shared" si="75"/>
        <v>142.04177415270212</v>
      </c>
      <c r="BG922">
        <f t="shared" si="76"/>
        <v>4.2885317138251056</v>
      </c>
    </row>
    <row r="923" spans="1:59">
      <c r="A923">
        <v>276300</v>
      </c>
      <c r="B923" s="7">
        <v>732</v>
      </c>
      <c r="C923">
        <v>2.5768964326450399</v>
      </c>
      <c r="D923">
        <f t="shared" si="78"/>
        <v>5.1537928652900797</v>
      </c>
      <c r="E923">
        <v>80.758590051481093</v>
      </c>
      <c r="F923">
        <f t="shared" si="77"/>
        <v>0.13554695424089402</v>
      </c>
      <c r="G923">
        <f t="shared" si="74"/>
        <v>726.82731046332981</v>
      </c>
      <c r="H923">
        <v>50.153894561992502</v>
      </c>
      <c r="AM923">
        <f t="shared" si="75"/>
        <v>142.3111489677583</v>
      </c>
      <c r="BG923">
        <f t="shared" si="76"/>
        <v>4.2966704116772769</v>
      </c>
    </row>
    <row r="924" spans="1:59">
      <c r="A924">
        <v>276600</v>
      </c>
      <c r="B924" s="7">
        <v>756</v>
      </c>
      <c r="C924">
        <v>11.211104642199199</v>
      </c>
      <c r="D924">
        <f t="shared" si="78"/>
        <v>22.422209284398399</v>
      </c>
      <c r="E924">
        <v>81.506423609417496</v>
      </c>
      <c r="F924">
        <f t="shared" si="77"/>
        <v>0.74783355793640283</v>
      </c>
      <c r="G924">
        <f t="shared" si="74"/>
        <v>733.55781248475751</v>
      </c>
      <c r="H924">
        <v>49.591290613380203</v>
      </c>
      <c r="AM924">
        <f t="shared" si="75"/>
        <v>143.79926355335391</v>
      </c>
      <c r="BG924">
        <f t="shared" si="76"/>
        <v>4.3416370288915935</v>
      </c>
    </row>
    <row r="925" spans="1:59">
      <c r="A925">
        <v>276900</v>
      </c>
      <c r="B925" s="7">
        <v>761</v>
      </c>
      <c r="C925">
        <v>8.5992379978763793</v>
      </c>
      <c r="D925">
        <f t="shared" si="78"/>
        <v>17.198475995752759</v>
      </c>
      <c r="E925">
        <v>82.642395550860797</v>
      </c>
      <c r="F925">
        <f t="shared" si="77"/>
        <v>1.1359719414433016</v>
      </c>
      <c r="G925">
        <f t="shared" si="74"/>
        <v>743.78155995774716</v>
      </c>
      <c r="H925">
        <v>48.827450834376201</v>
      </c>
      <c r="AM925">
        <f t="shared" si="75"/>
        <v>146.06599325534631</v>
      </c>
      <c r="BG925">
        <f t="shared" si="76"/>
        <v>4.4101499200681191</v>
      </c>
    </row>
    <row r="926" spans="1:59">
      <c r="A926">
        <v>277200</v>
      </c>
      <c r="B926" s="7">
        <v>736</v>
      </c>
      <c r="C926">
        <v>-5.3964366460916704</v>
      </c>
      <c r="D926">
        <f t="shared" si="78"/>
        <v>-10.792873292183341</v>
      </c>
      <c r="E926">
        <v>82.974863713560197</v>
      </c>
      <c r="F926">
        <f t="shared" si="77"/>
        <v>0.33246816269939927</v>
      </c>
      <c r="G926">
        <f t="shared" si="74"/>
        <v>746.77377342204181</v>
      </c>
      <c r="H926">
        <v>48.743870718453998</v>
      </c>
      <c r="AM926">
        <f t="shared" si="75"/>
        <v>146.73083129064665</v>
      </c>
      <c r="BG926">
        <f t="shared" si="76"/>
        <v>4.4302491991351971</v>
      </c>
    </row>
    <row r="927" spans="1:59">
      <c r="A927">
        <v>277500</v>
      </c>
      <c r="B927" s="7">
        <v>737</v>
      </c>
      <c r="C927">
        <v>-3.6469704039962401</v>
      </c>
      <c r="D927">
        <f t="shared" si="78"/>
        <v>-7.2939408079924801</v>
      </c>
      <c r="E927">
        <v>82.697119493978605</v>
      </c>
      <c r="F927">
        <f t="shared" si="77"/>
        <v>0.27774421958159223</v>
      </c>
      <c r="G927">
        <f t="shared" si="74"/>
        <v>744.2740754458074</v>
      </c>
      <c r="H927">
        <v>49.090109295786903</v>
      </c>
      <c r="AM927">
        <f t="shared" si="75"/>
        <v>146.1753805131967</v>
      </c>
      <c r="BG927">
        <f t="shared" si="76"/>
        <v>4.4134567661188768</v>
      </c>
    </row>
    <row r="928" spans="1:59">
      <c r="A928">
        <v>277800</v>
      </c>
      <c r="B928" s="7">
        <v>737</v>
      </c>
      <c r="C928">
        <v>-2.76783830965047</v>
      </c>
      <c r="D928">
        <f t="shared" si="78"/>
        <v>-5.5356766193009399</v>
      </c>
      <c r="E928">
        <v>82.501773440266803</v>
      </c>
      <c r="F928">
        <f t="shared" si="77"/>
        <v>0.19534605371180191</v>
      </c>
      <c r="G928">
        <f t="shared" si="74"/>
        <v>742.51596096240121</v>
      </c>
      <c r="H928">
        <v>49.336749393081497</v>
      </c>
      <c r="AM928">
        <f t="shared" si="75"/>
        <v>145.78498516408806</v>
      </c>
      <c r="BG928">
        <f t="shared" si="76"/>
        <v>4.4016551068756771</v>
      </c>
    </row>
    <row r="929" spans="1:59">
      <c r="A929">
        <v>278100</v>
      </c>
      <c r="B929" s="7">
        <v>736</v>
      </c>
      <c r="C929">
        <v>-2.4827919054192402</v>
      </c>
      <c r="D929">
        <f t="shared" si="78"/>
        <v>-4.9655838108384804</v>
      </c>
      <c r="E929">
        <v>82.327333665964204</v>
      </c>
      <c r="F929">
        <f t="shared" si="77"/>
        <v>0.17443977430259849</v>
      </c>
      <c r="G929">
        <f t="shared" si="74"/>
        <v>740.94600299367789</v>
      </c>
      <c r="H929">
        <v>49.539920099008199</v>
      </c>
      <c r="AM929">
        <f t="shared" si="75"/>
        <v>145.43655925882385</v>
      </c>
      <c r="BG929">
        <f t="shared" si="76"/>
        <v>4.3911227467921163</v>
      </c>
    </row>
    <row r="930" spans="1:59">
      <c r="A930">
        <v>278400</v>
      </c>
      <c r="B930" s="7">
        <v>738</v>
      </c>
      <c r="C930">
        <v>-0.99194451612687196</v>
      </c>
      <c r="D930">
        <f t="shared" si="78"/>
        <v>-1.9838890322537439</v>
      </c>
      <c r="E930">
        <v>82.218251941383997</v>
      </c>
      <c r="F930">
        <f t="shared" si="77"/>
        <v>0.10908172458020715</v>
      </c>
      <c r="G930">
        <f t="shared" si="74"/>
        <v>739.96426747245596</v>
      </c>
      <c r="H930">
        <v>49.670547802591003</v>
      </c>
      <c r="AM930">
        <f t="shared" si="75"/>
        <v>145.21876993006887</v>
      </c>
      <c r="BG930">
        <f t="shared" si="76"/>
        <v>4.3845395919262824</v>
      </c>
    </row>
    <row r="931" spans="1:59">
      <c r="A931">
        <v>278700</v>
      </c>
      <c r="B931" s="7">
        <v>737</v>
      </c>
      <c r="C931">
        <v>-1.1990805162737299</v>
      </c>
      <c r="D931">
        <f t="shared" si="78"/>
        <v>-2.3981610325474598</v>
      </c>
      <c r="E931">
        <v>82.153186984987997</v>
      </c>
      <c r="F931">
        <f t="shared" si="77"/>
        <v>6.5064956396000184E-2</v>
      </c>
      <c r="G931">
        <f t="shared" si="74"/>
        <v>739.37868286489197</v>
      </c>
      <c r="H931">
        <v>49.756302969499203</v>
      </c>
      <c r="AM931">
        <f t="shared" si="75"/>
        <v>145.08889630906981</v>
      </c>
      <c r="BG931">
        <f t="shared" si="76"/>
        <v>4.3806139788434013</v>
      </c>
    </row>
    <row r="932" spans="1:59">
      <c r="A932">
        <v>279000</v>
      </c>
      <c r="B932" s="7">
        <v>738</v>
      </c>
      <c r="C932">
        <v>-0.47795477967364902</v>
      </c>
      <c r="D932">
        <f t="shared" si="78"/>
        <v>-0.95590955934729804</v>
      </c>
      <c r="E932">
        <v>82.104043254047497</v>
      </c>
      <c r="F932">
        <f t="shared" si="77"/>
        <v>4.9143730940500063E-2</v>
      </c>
      <c r="G932">
        <f t="shared" si="74"/>
        <v>738.93638928642747</v>
      </c>
      <c r="H932">
        <v>49.819351288449099</v>
      </c>
      <c r="AM932">
        <f t="shared" si="75"/>
        <v>144.99081883910353</v>
      </c>
      <c r="BG932">
        <f t="shared" si="76"/>
        <v>4.3776494981625893</v>
      </c>
    </row>
    <row r="933" spans="1:59">
      <c r="A933">
        <v>279300</v>
      </c>
      <c r="B933" s="7">
        <v>737</v>
      </c>
      <c r="C933">
        <v>-0.79713572860943205</v>
      </c>
      <c r="D933">
        <f t="shared" si="78"/>
        <v>-1.5942714572188641</v>
      </c>
      <c r="E933">
        <v>82.063871635093307</v>
      </c>
      <c r="F933">
        <f t="shared" si="77"/>
        <v>4.017161895419008E-2</v>
      </c>
      <c r="G933">
        <f t="shared" si="74"/>
        <v>738.57484471583973</v>
      </c>
      <c r="H933">
        <v>49.869848063310997</v>
      </c>
      <c r="AM933">
        <f t="shared" si="75"/>
        <v>144.91065774800322</v>
      </c>
      <c r="BG933">
        <f t="shared" si="76"/>
        <v>4.3752265876233034</v>
      </c>
    </row>
    <row r="934" spans="1:59">
      <c r="A934">
        <v>279600</v>
      </c>
      <c r="B934" s="7">
        <v>738</v>
      </c>
      <c r="C934">
        <v>-0.16530797684378501</v>
      </c>
      <c r="D934">
        <f t="shared" si="78"/>
        <v>-0.33061595368757002</v>
      </c>
      <c r="E934">
        <v>82.034570632371597</v>
      </c>
      <c r="F934">
        <f t="shared" si="77"/>
        <v>2.9301002721709324E-2</v>
      </c>
      <c r="G934">
        <f t="shared" si="74"/>
        <v>738.31113569134436</v>
      </c>
      <c r="H934">
        <v>49.905388582798501</v>
      </c>
      <c r="AM934">
        <f t="shared" si="75"/>
        <v>144.8521945527655</v>
      </c>
      <c r="BG934">
        <f t="shared" si="76"/>
        <v>4.3734595249990322</v>
      </c>
    </row>
    <row r="935" spans="1:59">
      <c r="A935">
        <v>279900</v>
      </c>
      <c r="B935" s="7">
        <v>736</v>
      </c>
      <c r="C935">
        <v>-0.95392145578080101</v>
      </c>
      <c r="D935">
        <f t="shared" si="78"/>
        <v>-1.907842911561602</v>
      </c>
      <c r="E935">
        <v>81.987610384587597</v>
      </c>
      <c r="F935">
        <f t="shared" si="77"/>
        <v>4.6960247783999876E-2</v>
      </c>
      <c r="G935">
        <f t="shared" si="74"/>
        <v>737.88849346128836</v>
      </c>
      <c r="H935">
        <v>49.951215534153299</v>
      </c>
      <c r="AM935">
        <f t="shared" si="75"/>
        <v>144.75850699937692</v>
      </c>
      <c r="BG935">
        <f t="shared" si="76"/>
        <v>4.370627829842709</v>
      </c>
    </row>
    <row r="936" spans="1:59">
      <c r="A936">
        <v>280200</v>
      </c>
      <c r="B936" s="7">
        <v>737</v>
      </c>
      <c r="C936">
        <v>-0.21317624618015699</v>
      </c>
      <c r="D936">
        <f t="shared" si="78"/>
        <v>-0.42635249236031397</v>
      </c>
      <c r="E936">
        <v>81.934103327375993</v>
      </c>
      <c r="F936">
        <f t="shared" si="77"/>
        <v>5.3507057211604092E-2</v>
      </c>
      <c r="G936">
        <f t="shared" si="74"/>
        <v>737.40692994638391</v>
      </c>
      <c r="H936">
        <v>49.994388028301003</v>
      </c>
      <c r="AM936">
        <f t="shared" si="75"/>
        <v>144.65177402316149</v>
      </c>
      <c r="BG936">
        <f t="shared" si="76"/>
        <v>4.3674018852521694</v>
      </c>
    </row>
    <row r="937" spans="1:59">
      <c r="A937">
        <v>280500</v>
      </c>
      <c r="B937" s="7">
        <v>739</v>
      </c>
      <c r="C937">
        <v>0.66361158523272601</v>
      </c>
      <c r="D937">
        <f t="shared" si="78"/>
        <v>1.327223170465452</v>
      </c>
      <c r="E937">
        <v>81.961478351359901</v>
      </c>
      <c r="F937">
        <f t="shared" si="77"/>
        <v>2.7375023983907454E-2</v>
      </c>
      <c r="G937">
        <f t="shared" si="74"/>
        <v>737.65330516223912</v>
      </c>
      <c r="H937">
        <v>49.974279815391</v>
      </c>
      <c r="AM937">
        <f t="shared" si="75"/>
        <v>144.70637814447707</v>
      </c>
      <c r="BG937">
        <f t="shared" si="76"/>
        <v>4.3690522580752855</v>
      </c>
    </row>
    <row r="938" spans="1:59">
      <c r="A938">
        <v>280800</v>
      </c>
      <c r="B938" s="7">
        <v>740</v>
      </c>
      <c r="C938">
        <v>0.78905336338435905</v>
      </c>
      <c r="D938">
        <f t="shared" si="78"/>
        <v>1.5781067267687181</v>
      </c>
      <c r="E938">
        <v>82.044712060548903</v>
      </c>
      <c r="F938">
        <f t="shared" si="77"/>
        <v>8.3233709189002525E-2</v>
      </c>
      <c r="G938">
        <f t="shared" si="74"/>
        <v>738.40240854494016</v>
      </c>
      <c r="H938">
        <v>49.917432203378702</v>
      </c>
      <c r="AM938">
        <f t="shared" si="75"/>
        <v>144.87242879700204</v>
      </c>
      <c r="BG938">
        <f t="shared" si="76"/>
        <v>4.3740711076783496</v>
      </c>
    </row>
    <row r="939" spans="1:59">
      <c r="A939">
        <v>281100</v>
      </c>
      <c r="B939" s="7">
        <v>738</v>
      </c>
      <c r="C939">
        <v>-0.36354225045618799</v>
      </c>
      <c r="D939">
        <f t="shared" si="78"/>
        <v>-0.72708450091237598</v>
      </c>
      <c r="E939">
        <v>82.078631579803798</v>
      </c>
      <c r="F939">
        <f t="shared" si="77"/>
        <v>3.3919519254894226E-2</v>
      </c>
      <c r="G939">
        <f t="shared" si="74"/>
        <v>738.70768421823414</v>
      </c>
      <c r="H939">
        <v>49.904297537535001</v>
      </c>
      <c r="AM939">
        <f t="shared" si="75"/>
        <v>144.94010961574375</v>
      </c>
      <c r="BG939">
        <f t="shared" si="76"/>
        <v>4.3761167823226135</v>
      </c>
    </row>
    <row r="940" spans="1:59">
      <c r="A940">
        <v>281400</v>
      </c>
      <c r="B940" s="7">
        <v>738</v>
      </c>
      <c r="C940">
        <v>-0.27868883488597102</v>
      </c>
      <c r="D940">
        <f t="shared" si="78"/>
        <v>-0.55737766977194203</v>
      </c>
      <c r="E940">
        <v>82.059768626277005</v>
      </c>
      <c r="F940">
        <f t="shared" si="77"/>
        <v>1.8862953526792126E-2</v>
      </c>
      <c r="G940">
        <f t="shared" si="74"/>
        <v>738.53791763649303</v>
      </c>
      <c r="H940">
        <v>49.9290144025084</v>
      </c>
      <c r="AM940">
        <f t="shared" si="75"/>
        <v>144.90247086555857</v>
      </c>
      <c r="BG940">
        <f t="shared" si="76"/>
        <v>4.3749791364419677</v>
      </c>
    </row>
    <row r="941" spans="1:59">
      <c r="A941">
        <v>281700</v>
      </c>
      <c r="B941" s="7">
        <v>738</v>
      </c>
      <c r="C941">
        <v>-0.212144087556979</v>
      </c>
      <c r="D941">
        <f t="shared" si="78"/>
        <v>-0.424288175113958</v>
      </c>
      <c r="E941">
        <v>82.044981849401793</v>
      </c>
      <c r="F941">
        <f t="shared" si="77"/>
        <v>1.4786776875212126E-2</v>
      </c>
      <c r="G941">
        <f t="shared" si="74"/>
        <v>738.40483664461613</v>
      </c>
      <c r="H941">
        <v>49.947894871067</v>
      </c>
      <c r="AM941">
        <f t="shared" si="75"/>
        <v>144.8729670897111</v>
      </c>
      <c r="BG941">
        <f t="shared" si="76"/>
        <v>4.3740873776704188</v>
      </c>
    </row>
    <row r="942" spans="1:59">
      <c r="A942">
        <v>282000</v>
      </c>
      <c r="B942" s="7">
        <v>737</v>
      </c>
      <c r="C942">
        <v>-0.55896302663931596</v>
      </c>
      <c r="D942">
        <f t="shared" si="78"/>
        <v>-1.1179260532786319</v>
      </c>
      <c r="E942">
        <v>82.010947690052106</v>
      </c>
      <c r="F942">
        <f t="shared" si="77"/>
        <v>3.4034159349687343E-2</v>
      </c>
      <c r="G942">
        <f t="shared" si="74"/>
        <v>738.098529210469</v>
      </c>
      <c r="H942">
        <v>49.978889981226203</v>
      </c>
      <c r="AM942">
        <f t="shared" si="75"/>
        <v>144.80506423540089</v>
      </c>
      <c r="BG942">
        <f t="shared" si="76"/>
        <v>4.3720350119515192</v>
      </c>
    </row>
    <row r="943" spans="1:59">
      <c r="A943">
        <v>282300</v>
      </c>
      <c r="B943" s="7">
        <v>735</v>
      </c>
      <c r="C943">
        <v>-1.1512418307407599</v>
      </c>
      <c r="D943">
        <f t="shared" si="78"/>
        <v>-2.3024836614815198</v>
      </c>
      <c r="E943">
        <v>81.920352459218194</v>
      </c>
      <c r="F943">
        <f t="shared" si="77"/>
        <v>9.059523083391241E-2</v>
      </c>
      <c r="G943">
        <f t="shared" si="74"/>
        <v>737.28317213296373</v>
      </c>
      <c r="H943">
        <v>50.047106268572797</v>
      </c>
      <c r="AM943">
        <f t="shared" si="75"/>
        <v>144.62434724174383</v>
      </c>
      <c r="BG943">
        <f t="shared" si="76"/>
        <v>4.3665729341762827</v>
      </c>
    </row>
    <row r="944" spans="1:59">
      <c r="A944">
        <v>282600</v>
      </c>
      <c r="B944" s="7">
        <v>733</v>
      </c>
      <c r="C944">
        <v>-1.4726418559421299</v>
      </c>
      <c r="D944">
        <f t="shared" si="78"/>
        <v>-2.9452837118842599</v>
      </c>
      <c r="E944">
        <v>81.769561844284397</v>
      </c>
      <c r="F944">
        <f t="shared" si="77"/>
        <v>0.15079061493379697</v>
      </c>
      <c r="G944">
        <f t="shared" si="74"/>
        <v>735.92605659855963</v>
      </c>
      <c r="H944">
        <v>50.150023054758897</v>
      </c>
      <c r="AM944">
        <f t="shared" si="75"/>
        <v>144.32366051981111</v>
      </c>
      <c r="BG944">
        <f t="shared" si="76"/>
        <v>4.35748515106821</v>
      </c>
    </row>
    <row r="945" spans="1:59">
      <c r="A945">
        <v>282900</v>
      </c>
      <c r="B945" s="7">
        <v>734</v>
      </c>
      <c r="C945">
        <v>-0.41231327474968399</v>
      </c>
      <c r="D945">
        <f t="shared" si="78"/>
        <v>-0.82462654949936798</v>
      </c>
      <c r="E945">
        <v>81.645040735195295</v>
      </c>
      <c r="F945">
        <f t="shared" si="77"/>
        <v>0.12452110908910186</v>
      </c>
      <c r="G945">
        <f t="shared" si="74"/>
        <v>734.80536661675762</v>
      </c>
      <c r="H945">
        <v>50.220136418707398</v>
      </c>
      <c r="AM945">
        <f t="shared" si="75"/>
        <v>144.07545723309991</v>
      </c>
      <c r="BG945">
        <f t="shared" si="76"/>
        <v>4.3499838965770286</v>
      </c>
    </row>
    <row r="946" spans="1:59">
      <c r="A946">
        <v>283200</v>
      </c>
      <c r="B946" s="7">
        <v>734</v>
      </c>
      <c r="C946">
        <v>-0.12165469223090999</v>
      </c>
      <c r="D946">
        <f t="shared" si="78"/>
        <v>-0.24330938446181999</v>
      </c>
      <c r="E946">
        <v>81.580457953251994</v>
      </c>
      <c r="F946">
        <f t="shared" si="77"/>
        <v>6.4582781943300915E-2</v>
      </c>
      <c r="G946">
        <f t="shared" si="74"/>
        <v>734.22412157926794</v>
      </c>
      <c r="H946">
        <v>50.240022987184602</v>
      </c>
      <c r="AM946">
        <f t="shared" si="75"/>
        <v>143.94676249665488</v>
      </c>
      <c r="BG946">
        <f t="shared" si="76"/>
        <v>4.3460945625468188</v>
      </c>
    </row>
    <row r="947" spans="1:59">
      <c r="A947">
        <v>283500</v>
      </c>
      <c r="B947" s="7">
        <v>735</v>
      </c>
      <c r="C947">
        <v>0.465809428294019</v>
      </c>
      <c r="D947">
        <f t="shared" si="78"/>
        <v>0.931618856588038</v>
      </c>
      <c r="E947">
        <v>81.561018979291603</v>
      </c>
      <c r="F947">
        <f t="shared" si="77"/>
        <v>1.9438973960390626E-2</v>
      </c>
      <c r="G947">
        <f t="shared" si="74"/>
        <v>734.04917081362441</v>
      </c>
      <c r="H947">
        <v>50.224901833411998</v>
      </c>
      <c r="AM947">
        <f t="shared" si="75"/>
        <v>143.90803104110509</v>
      </c>
      <c r="BG947">
        <f t="shared" si="76"/>
        <v>4.3449240583324169</v>
      </c>
    </row>
    <row r="948" spans="1:59">
      <c r="A948">
        <v>283800</v>
      </c>
      <c r="B948" s="7">
        <v>732</v>
      </c>
      <c r="C948">
        <v>-0.77790288945213804</v>
      </c>
      <c r="D948">
        <f t="shared" si="78"/>
        <v>-1.5558057789042761</v>
      </c>
      <c r="E948">
        <v>81.504084996033299</v>
      </c>
      <c r="F948">
        <f t="shared" si="77"/>
        <v>5.6933983258304011E-2</v>
      </c>
      <c r="G948">
        <f t="shared" si="74"/>
        <v>733.53676496429966</v>
      </c>
      <c r="H948">
        <v>50.240715845796601</v>
      </c>
      <c r="AM948">
        <f t="shared" si="75"/>
        <v>143.79460484612989</v>
      </c>
      <c r="BG948">
        <f t="shared" si="76"/>
        <v>4.3414962406694624</v>
      </c>
    </row>
    <row r="949" spans="1:59">
      <c r="A949">
        <v>284100</v>
      </c>
      <c r="B949" s="7">
        <v>736</v>
      </c>
      <c r="C949">
        <v>1.26057526355223</v>
      </c>
      <c r="D949">
        <f t="shared" si="78"/>
        <v>2.5211505271044601</v>
      </c>
      <c r="E949">
        <v>81.495508073978399</v>
      </c>
      <c r="F949">
        <f t="shared" si="77"/>
        <v>8.5769220548996827E-3</v>
      </c>
      <c r="G949">
        <f t="shared" si="74"/>
        <v>733.45957266580558</v>
      </c>
      <c r="H949">
        <v>50.2159052717534</v>
      </c>
      <c r="AM949">
        <f t="shared" si="75"/>
        <v>143.77751919669902</v>
      </c>
      <c r="BG949">
        <f t="shared" si="76"/>
        <v>4.3409799054976501</v>
      </c>
    </row>
    <row r="950" spans="1:59">
      <c r="A950">
        <v>284400</v>
      </c>
      <c r="B950" s="7">
        <v>737</v>
      </c>
      <c r="C950">
        <v>1.2951307224645701</v>
      </c>
      <c r="D950">
        <f t="shared" si="78"/>
        <v>2.5902614449291401</v>
      </c>
      <c r="E950">
        <v>81.598945496252099</v>
      </c>
      <c r="F950">
        <f t="shared" si="77"/>
        <v>0.10343742227370001</v>
      </c>
      <c r="G950">
        <f t="shared" si="74"/>
        <v>734.3905094662689</v>
      </c>
      <c r="H950">
        <v>50.116432409492703</v>
      </c>
      <c r="AM950">
        <f t="shared" si="75"/>
        <v>143.98360031083286</v>
      </c>
      <c r="BG950">
        <f t="shared" si="76"/>
        <v>4.3472078451091685</v>
      </c>
    </row>
    <row r="951" spans="1:59">
      <c r="A951">
        <v>284700</v>
      </c>
      <c r="B951" s="7">
        <v>733</v>
      </c>
      <c r="C951">
        <v>-0.73427099459525103</v>
      </c>
      <c r="D951">
        <f t="shared" si="78"/>
        <v>-1.4685419891905021</v>
      </c>
      <c r="E951">
        <v>81.605497835494305</v>
      </c>
      <c r="F951">
        <f t="shared" si="77"/>
        <v>6.5523392422051074E-3</v>
      </c>
      <c r="G951">
        <f t="shared" si="74"/>
        <v>734.4494805194488</v>
      </c>
      <c r="H951">
        <v>50.100643738190001</v>
      </c>
      <c r="AM951">
        <f t="shared" si="75"/>
        <v>143.9966568173738</v>
      </c>
      <c r="BG951">
        <f t="shared" si="76"/>
        <v>4.3476024297010696</v>
      </c>
    </row>
    <row r="952" spans="1:59">
      <c r="A952">
        <v>285000</v>
      </c>
      <c r="B952" s="7">
        <v>731</v>
      </c>
      <c r="C952">
        <v>-1.1855802861795699</v>
      </c>
      <c r="D952">
        <f t="shared" si="78"/>
        <v>-2.3711605723591398</v>
      </c>
      <c r="E952">
        <v>81.483566230081607</v>
      </c>
      <c r="F952">
        <f t="shared" si="77"/>
        <v>0.12193160541269776</v>
      </c>
      <c r="G952">
        <f t="shared" si="74"/>
        <v>733.35209607073443</v>
      </c>
      <c r="H952">
        <v>50.176601022909097</v>
      </c>
      <c r="AM952">
        <f t="shared" si="75"/>
        <v>143.75373117450076</v>
      </c>
      <c r="BG952">
        <f t="shared" si="76"/>
        <v>4.3402610240770834</v>
      </c>
    </row>
    <row r="953" spans="1:59">
      <c r="A953">
        <v>285300</v>
      </c>
      <c r="B953" s="7">
        <v>733</v>
      </c>
      <c r="C953">
        <v>0.17754845805731101</v>
      </c>
      <c r="D953">
        <f t="shared" si="78"/>
        <v>0.35509691611462202</v>
      </c>
      <c r="E953">
        <v>81.402860790422906</v>
      </c>
      <c r="F953">
        <f t="shared" si="77"/>
        <v>8.0705439658700584E-2</v>
      </c>
      <c r="G953">
        <f t="shared" si="74"/>
        <v>732.62574711380614</v>
      </c>
      <c r="H953">
        <v>50.211733549046301</v>
      </c>
      <c r="AM953">
        <f t="shared" si="75"/>
        <v>143.59298868971797</v>
      </c>
      <c r="BG953">
        <f t="shared" si="76"/>
        <v>4.3354034016123508</v>
      </c>
    </row>
    <row r="954" spans="1:59">
      <c r="A954">
        <v>285600</v>
      </c>
      <c r="B954" s="7">
        <v>733</v>
      </c>
      <c r="C954">
        <v>0.23351597860020101</v>
      </c>
      <c r="D954">
        <f t="shared" si="78"/>
        <v>0.46703195720040203</v>
      </c>
      <c r="E954">
        <v>81.390432129828994</v>
      </c>
      <c r="F954">
        <f t="shared" si="77"/>
        <v>1.24286605939119E-2</v>
      </c>
      <c r="G954">
        <f t="shared" si="74"/>
        <v>732.51388916846099</v>
      </c>
      <c r="H954">
        <v>50.1955827330899</v>
      </c>
      <c r="AM954">
        <f t="shared" si="75"/>
        <v>143.56823768665757</v>
      </c>
      <c r="BG954">
        <f t="shared" si="76"/>
        <v>4.3346554387947753</v>
      </c>
    </row>
    <row r="955" spans="1:59">
      <c r="A955">
        <v>285900</v>
      </c>
      <c r="B955" s="7">
        <v>733</v>
      </c>
      <c r="C955">
        <v>0.25799069202307601</v>
      </c>
      <c r="D955">
        <f t="shared" si="78"/>
        <v>0.51598138404615201</v>
      </c>
      <c r="E955">
        <v>81.384993656858299</v>
      </c>
      <c r="F955">
        <f t="shared" si="77"/>
        <v>5.4384729706953294E-3</v>
      </c>
      <c r="G955">
        <f t="shared" si="74"/>
        <v>732.46494291172473</v>
      </c>
      <c r="H955">
        <v>50.1764049244251</v>
      </c>
      <c r="AM955">
        <f t="shared" si="75"/>
        <v>143.55740754705775</v>
      </c>
      <c r="BG955">
        <f t="shared" si="76"/>
        <v>4.3343281582930118</v>
      </c>
    </row>
    <row r="956" spans="1:59">
      <c r="A956">
        <v>286200</v>
      </c>
      <c r="B956" s="7">
        <v>732</v>
      </c>
      <c r="C956">
        <v>-0.13664465357727501</v>
      </c>
      <c r="D956">
        <f t="shared" si="78"/>
        <v>-0.27328930715455002</v>
      </c>
      <c r="E956">
        <v>81.361584558503793</v>
      </c>
      <c r="F956">
        <f t="shared" si="77"/>
        <v>2.3409098354505886E-2</v>
      </c>
      <c r="G956">
        <f t="shared" si="74"/>
        <v>732.2542610265341</v>
      </c>
      <c r="H956">
        <v>50.172860042141899</v>
      </c>
      <c r="AM956">
        <f t="shared" si="75"/>
        <v>143.51079279617593</v>
      </c>
      <c r="BG956">
        <f t="shared" si="76"/>
        <v>4.3329194936152824</v>
      </c>
    </row>
    <row r="957" spans="1:59">
      <c r="A957">
        <v>286500</v>
      </c>
      <c r="B957" s="7">
        <v>731</v>
      </c>
      <c r="C957">
        <v>-0.37941647315659499</v>
      </c>
      <c r="D957">
        <f t="shared" si="78"/>
        <v>-0.75883294631318998</v>
      </c>
      <c r="E957">
        <v>81.3044262006607</v>
      </c>
      <c r="F957">
        <f t="shared" si="77"/>
        <v>5.7158357843093199E-2</v>
      </c>
      <c r="G957">
        <f t="shared" si="74"/>
        <v>731.73983580594631</v>
      </c>
      <c r="H957">
        <v>50.193640726570898</v>
      </c>
      <c r="AM957">
        <f t="shared" si="75"/>
        <v>143.39698630484853</v>
      </c>
      <c r="BG957">
        <f t="shared" si="76"/>
        <v>4.3294803825121058</v>
      </c>
    </row>
    <row r="958" spans="1:59">
      <c r="A958">
        <v>286800</v>
      </c>
      <c r="B958" s="7">
        <v>730</v>
      </c>
      <c r="C958">
        <v>-0.515043744756426</v>
      </c>
      <c r="D958">
        <f t="shared" si="78"/>
        <v>-1.030087489512852</v>
      </c>
      <c r="E958">
        <v>81.223459539125201</v>
      </c>
      <c r="F958">
        <f t="shared" si="77"/>
        <v>8.0966661535498474E-2</v>
      </c>
      <c r="G958">
        <f t="shared" si="74"/>
        <v>731.01113585212681</v>
      </c>
      <c r="H958">
        <v>50.228808681277698</v>
      </c>
      <c r="AM958">
        <f t="shared" si="75"/>
        <v>143.23580843706034</v>
      </c>
      <c r="BG958">
        <f t="shared" si="76"/>
        <v>4.3246098566084044</v>
      </c>
    </row>
    <row r="959" spans="1:59">
      <c r="A959">
        <v>287100</v>
      </c>
      <c r="B959" s="7">
        <v>730</v>
      </c>
      <c r="C959">
        <v>-0.17862019045852701</v>
      </c>
      <c r="D959">
        <f t="shared" si="78"/>
        <v>-0.35724038091705401</v>
      </c>
      <c r="E959">
        <v>81.148699593964395</v>
      </c>
      <c r="F959">
        <f t="shared" si="77"/>
        <v>7.4759945160806751E-2</v>
      </c>
      <c r="G959">
        <f t="shared" si="74"/>
        <v>730.33829634567951</v>
      </c>
      <c r="H959">
        <v>50.254769519900101</v>
      </c>
      <c r="AM959">
        <f t="shared" si="75"/>
        <v>143.08702013769815</v>
      </c>
      <c r="BG959">
        <f t="shared" si="76"/>
        <v>4.3201138245994688</v>
      </c>
    </row>
    <row r="960" spans="1:59">
      <c r="A960">
        <v>287400</v>
      </c>
      <c r="B960" s="7">
        <v>729</v>
      </c>
      <c r="C960">
        <v>-0.356163599851399</v>
      </c>
      <c r="D960">
        <f t="shared" si="78"/>
        <v>-0.71232719970279801</v>
      </c>
      <c r="E960">
        <v>81.077050757854195</v>
      </c>
      <c r="F960">
        <f t="shared" si="77"/>
        <v>7.1648836110199454E-2</v>
      </c>
      <c r="G960">
        <f t="shared" si="74"/>
        <v>729.69345682068774</v>
      </c>
      <c r="H960">
        <v>50.276081315243502</v>
      </c>
      <c r="AM960">
        <f t="shared" si="75"/>
        <v>142.94445428938457</v>
      </c>
      <c r="BG960">
        <f t="shared" si="76"/>
        <v>4.3158059121855334</v>
      </c>
    </row>
    <row r="961" spans="1:59">
      <c r="A961">
        <v>287700</v>
      </c>
      <c r="B961" s="7">
        <v>729</v>
      </c>
      <c r="C961">
        <v>-5.3597365717774001E-2</v>
      </c>
      <c r="D961">
        <f t="shared" si="78"/>
        <v>-0.107194731435548</v>
      </c>
      <c r="E961">
        <v>81.009814184359996</v>
      </c>
      <c r="F961">
        <f t="shared" si="77"/>
        <v>6.7236573494199092E-2</v>
      </c>
      <c r="G961">
        <f t="shared" si="74"/>
        <v>729.08832765924001</v>
      </c>
      <c r="H961">
        <v>50.291108382844101</v>
      </c>
      <c r="AM961">
        <f t="shared" si="75"/>
        <v>142.81069520860456</v>
      </c>
      <c r="BG961">
        <f t="shared" si="76"/>
        <v>4.3117641955952548</v>
      </c>
    </row>
    <row r="962" spans="1:59">
      <c r="A962">
        <v>288000</v>
      </c>
      <c r="B962" s="7">
        <v>732</v>
      </c>
      <c r="C962">
        <v>1.3337411199532601</v>
      </c>
      <c r="D962">
        <f t="shared" si="78"/>
        <v>2.6674822399065201</v>
      </c>
      <c r="E962">
        <v>81.034837242074502</v>
      </c>
      <c r="F962">
        <f t="shared" si="77"/>
        <v>2.5023057714506081E-2</v>
      </c>
      <c r="G962">
        <f t="shared" si="74"/>
        <v>729.31353517867046</v>
      </c>
      <c r="H962">
        <v>50.237209966950303</v>
      </c>
      <c r="AM962">
        <f t="shared" si="75"/>
        <v>142.86047248486446</v>
      </c>
      <c r="BG962">
        <f t="shared" si="76"/>
        <v>4.3132682759568697</v>
      </c>
    </row>
    <row r="963" spans="1:59">
      <c r="A963">
        <v>288300</v>
      </c>
      <c r="B963" s="7">
        <v>742</v>
      </c>
      <c r="C963">
        <v>4.93371564656751</v>
      </c>
      <c r="D963">
        <f t="shared" si="78"/>
        <v>9.8674312931350201</v>
      </c>
      <c r="E963">
        <v>81.345908036224699</v>
      </c>
      <c r="F963">
        <f t="shared" si="77"/>
        <v>0.31107079415019712</v>
      </c>
      <c r="G963">
        <f t="shared" ref="G963:G1026" si="79">$J$3*E963</f>
        <v>732.11317232602232</v>
      </c>
      <c r="H963">
        <v>49.982697577599303</v>
      </c>
      <c r="AM963">
        <f t="shared" ref="AM963:AM1026" si="80">$AF$26*E963^2+$AG$26*E963+$AH$26</f>
        <v>143.47957778640719</v>
      </c>
      <c r="BG963">
        <f t="shared" ref="BG963:BG1026" si="81">$BC$5*E963^2+$BD$5*E963+$BE$5</f>
        <v>4.3319762035388774</v>
      </c>
    </row>
    <row r="964" spans="1:59">
      <c r="A964">
        <v>288600</v>
      </c>
      <c r="B964" s="7">
        <v>733</v>
      </c>
      <c r="C964">
        <v>-0.58497985595530499</v>
      </c>
      <c r="D964">
        <f t="shared" si="78"/>
        <v>-1.16995971191061</v>
      </c>
      <c r="E964">
        <v>81.572343672528504</v>
      </c>
      <c r="F964">
        <f t="shared" ref="F964:F1027" si="82">ABS(E964-E963)</f>
        <v>0.2264356363038047</v>
      </c>
      <c r="G964">
        <f t="shared" si="79"/>
        <v>734.15109305275655</v>
      </c>
      <c r="H964">
        <v>49.829936363707198</v>
      </c>
      <c r="AM964">
        <f t="shared" si="80"/>
        <v>143.93059481580175</v>
      </c>
      <c r="BG964">
        <f t="shared" si="81"/>
        <v>4.3456059578865798</v>
      </c>
    </row>
    <row r="965" spans="1:59">
      <c r="A965">
        <v>288900</v>
      </c>
      <c r="B965" s="7">
        <v>735</v>
      </c>
      <c r="C965">
        <v>0.33878796317915699</v>
      </c>
      <c r="D965">
        <f t="shared" si="78"/>
        <v>0.67757592635831398</v>
      </c>
      <c r="E965">
        <v>81.589240432025207</v>
      </c>
      <c r="F965">
        <f t="shared" si="82"/>
        <v>1.6896759496702884E-2</v>
      </c>
      <c r="G965">
        <f t="shared" si="79"/>
        <v>734.30316388822689</v>
      </c>
      <c r="H965">
        <v>49.836792689043399</v>
      </c>
      <c r="AM965">
        <f t="shared" si="80"/>
        <v>143.96426199416734</v>
      </c>
      <c r="BG965">
        <f t="shared" si="81"/>
        <v>4.346623417432129</v>
      </c>
    </row>
    <row r="966" spans="1:59">
      <c r="A966">
        <v>289200</v>
      </c>
      <c r="B966" s="7">
        <v>737</v>
      </c>
      <c r="C966">
        <v>0.90730051308770399</v>
      </c>
      <c r="D966">
        <f t="shared" si="78"/>
        <v>1.814601026175408</v>
      </c>
      <c r="E966">
        <v>81.685120617649801</v>
      </c>
      <c r="F966">
        <f t="shared" si="82"/>
        <v>9.5880185624594105E-2</v>
      </c>
      <c r="G966">
        <f t="shared" si="79"/>
        <v>735.16608555884818</v>
      </c>
      <c r="H966">
        <v>49.786659181804701</v>
      </c>
      <c r="AM966">
        <f t="shared" si="80"/>
        <v>144.15533707170403</v>
      </c>
      <c r="BG966">
        <f t="shared" si="81"/>
        <v>4.3523980131177993</v>
      </c>
    </row>
    <row r="967" spans="1:59">
      <c r="A967">
        <v>289500</v>
      </c>
      <c r="B967" s="7">
        <v>735</v>
      </c>
      <c r="C967">
        <v>-0.36867938515654602</v>
      </c>
      <c r="D967">
        <f t="shared" si="78"/>
        <v>-0.73735877031309205</v>
      </c>
      <c r="E967">
        <v>81.746460989978999</v>
      </c>
      <c r="F967">
        <f t="shared" si="82"/>
        <v>6.134037232919809E-2</v>
      </c>
      <c r="G967">
        <f t="shared" si="79"/>
        <v>735.71814890981102</v>
      </c>
      <c r="H967">
        <v>49.769498274829097</v>
      </c>
      <c r="AM967">
        <f t="shared" si="80"/>
        <v>144.27760759598422</v>
      </c>
      <c r="BG967">
        <f t="shared" si="81"/>
        <v>4.356093308976952</v>
      </c>
    </row>
    <row r="968" spans="1:59">
      <c r="A968">
        <v>289800</v>
      </c>
      <c r="B968" s="7">
        <v>734</v>
      </c>
      <c r="C968">
        <v>-0.75964350078104703</v>
      </c>
      <c r="D968">
        <f t="shared" ref="D968:D1031" si="83">$K$3*C968</f>
        <v>-1.5192870015620941</v>
      </c>
      <c r="E968">
        <v>81.722228268628797</v>
      </c>
      <c r="F968">
        <f t="shared" si="82"/>
        <v>2.4232721350202269E-2</v>
      </c>
      <c r="G968">
        <f t="shared" si="79"/>
        <v>735.50005441765916</v>
      </c>
      <c r="H968">
        <v>49.814517188400899</v>
      </c>
      <c r="AM968">
        <f t="shared" si="80"/>
        <v>144.22930158248124</v>
      </c>
      <c r="BG968">
        <f t="shared" si="81"/>
        <v>4.3546333825296601</v>
      </c>
    </row>
    <row r="969" spans="1:59">
      <c r="A969">
        <v>290100</v>
      </c>
      <c r="B969" s="7">
        <v>733</v>
      </c>
      <c r="C969">
        <v>-0.97169738938613903</v>
      </c>
      <c r="D969">
        <f t="shared" si="83"/>
        <v>-1.9433947787722781</v>
      </c>
      <c r="E969">
        <v>81.658244192340206</v>
      </c>
      <c r="F969">
        <f t="shared" si="82"/>
        <v>6.3984076288591041E-2</v>
      </c>
      <c r="G969">
        <f t="shared" si="79"/>
        <v>734.92419773106189</v>
      </c>
      <c r="H969">
        <v>49.882435243971798</v>
      </c>
      <c r="AM969">
        <f t="shared" si="80"/>
        <v>144.10177089388986</v>
      </c>
      <c r="BG969">
        <f t="shared" si="81"/>
        <v>4.350779140999343</v>
      </c>
    </row>
    <row r="970" spans="1:59">
      <c r="A970">
        <v>290400</v>
      </c>
      <c r="B970" s="7">
        <v>734</v>
      </c>
      <c r="C970">
        <v>-0.264172792656653</v>
      </c>
      <c r="D970">
        <f t="shared" si="83"/>
        <v>-0.528345585313306</v>
      </c>
      <c r="E970">
        <v>81.612122856600095</v>
      </c>
      <c r="F970">
        <f t="shared" si="82"/>
        <v>4.612133574011068E-2</v>
      </c>
      <c r="G970">
        <f t="shared" si="79"/>
        <v>734.50910570940084</v>
      </c>
      <c r="H970">
        <v>49.928372291827202</v>
      </c>
      <c r="AM970">
        <f t="shared" si="80"/>
        <v>144.0098584086023</v>
      </c>
      <c r="BG970">
        <f t="shared" si="81"/>
        <v>4.3480013997036018</v>
      </c>
    </row>
    <row r="971" spans="1:59">
      <c r="A971">
        <v>290700</v>
      </c>
      <c r="B971" s="7">
        <v>734</v>
      </c>
      <c r="C971">
        <v>-0.20345099859349</v>
      </c>
      <c r="D971">
        <f t="shared" si="83"/>
        <v>-0.40690199718698</v>
      </c>
      <c r="E971">
        <v>81.598633875806797</v>
      </c>
      <c r="F971">
        <f t="shared" si="82"/>
        <v>1.3488980793297856E-2</v>
      </c>
      <c r="G971">
        <f t="shared" si="79"/>
        <v>734.38770488226123</v>
      </c>
      <c r="H971">
        <v>49.9463645376375</v>
      </c>
      <c r="AM971">
        <f t="shared" si="80"/>
        <v>143.98297936719044</v>
      </c>
      <c r="BG971">
        <f t="shared" si="81"/>
        <v>4.3471890794041981</v>
      </c>
    </row>
    <row r="972" spans="1:59">
      <c r="A972">
        <v>291000</v>
      </c>
      <c r="B972" s="7">
        <v>734</v>
      </c>
      <c r="C972">
        <v>-0.15582568921192599</v>
      </c>
      <c r="D972">
        <f t="shared" si="83"/>
        <v>-0.31165137842385199</v>
      </c>
      <c r="E972">
        <v>81.588051143319007</v>
      </c>
      <c r="F972">
        <f t="shared" si="82"/>
        <v>1.0582732487790736E-2</v>
      </c>
      <c r="G972">
        <f t="shared" si="79"/>
        <v>734.29246028987109</v>
      </c>
      <c r="H972">
        <v>49.960187639733398</v>
      </c>
      <c r="AM972">
        <f t="shared" si="80"/>
        <v>143.96189225468558</v>
      </c>
      <c r="BG972">
        <f t="shared" si="81"/>
        <v>4.3465518011081778</v>
      </c>
    </row>
    <row r="973" spans="1:59">
      <c r="A973">
        <v>291300</v>
      </c>
      <c r="B973" s="7">
        <v>730</v>
      </c>
      <c r="C973">
        <v>-1.7119833050214099</v>
      </c>
      <c r="D973">
        <f t="shared" si="83"/>
        <v>-3.4239666100428199</v>
      </c>
      <c r="E973">
        <v>81.489440825273803</v>
      </c>
      <c r="F973">
        <f t="shared" si="82"/>
        <v>9.8610318045203371E-2</v>
      </c>
      <c r="G973">
        <f t="shared" si="79"/>
        <v>733.40496742746427</v>
      </c>
      <c r="H973">
        <v>50.037386409991697</v>
      </c>
      <c r="AM973">
        <f t="shared" si="80"/>
        <v>143.7654331995208</v>
      </c>
      <c r="BG973">
        <f t="shared" si="81"/>
        <v>4.3406146625968534</v>
      </c>
    </row>
    <row r="974" spans="1:59">
      <c r="A974">
        <v>291600</v>
      </c>
      <c r="B974" s="7">
        <v>731</v>
      </c>
      <c r="C974">
        <v>-0.62418615910966502</v>
      </c>
      <c r="D974">
        <f t="shared" si="83"/>
        <v>-1.24837231821933</v>
      </c>
      <c r="E974">
        <v>81.358808134132701</v>
      </c>
      <c r="F974">
        <f t="shared" si="82"/>
        <v>0.13063269114110199</v>
      </c>
      <c r="G974">
        <f t="shared" si="79"/>
        <v>732.2292732071943</v>
      </c>
      <c r="H974">
        <v>50.124952727867999</v>
      </c>
      <c r="AM974">
        <f t="shared" si="80"/>
        <v>143.50526428963997</v>
      </c>
      <c r="BG974">
        <f t="shared" si="81"/>
        <v>4.3327524267084305</v>
      </c>
    </row>
    <row r="975" spans="1:59">
      <c r="A975">
        <v>291900</v>
      </c>
      <c r="B975" s="7">
        <v>730</v>
      </c>
      <c r="C975">
        <v>-0.70488378048230704</v>
      </c>
      <c r="D975">
        <f t="shared" si="83"/>
        <v>-1.4097675609646141</v>
      </c>
      <c r="E975">
        <v>81.265643424614396</v>
      </c>
      <c r="F975">
        <f t="shared" si="82"/>
        <v>9.3164709518305244E-2</v>
      </c>
      <c r="G975">
        <f t="shared" si="79"/>
        <v>731.39079082152955</v>
      </c>
      <c r="H975">
        <v>50.176840498746799</v>
      </c>
      <c r="AM975">
        <f t="shared" si="80"/>
        <v>143.31977782898551</v>
      </c>
      <c r="BG975">
        <f t="shared" si="81"/>
        <v>4.3271472570442944</v>
      </c>
    </row>
    <row r="976" spans="1:59">
      <c r="A976">
        <v>292200</v>
      </c>
      <c r="B976" s="7">
        <v>732</v>
      </c>
      <c r="C976">
        <v>0.47113619823472902</v>
      </c>
      <c r="D976">
        <f t="shared" si="83"/>
        <v>0.94227239646945804</v>
      </c>
      <c r="E976">
        <v>81.226518975943407</v>
      </c>
      <c r="F976">
        <f t="shared" si="82"/>
        <v>3.9124448670989409E-2</v>
      </c>
      <c r="G976">
        <f t="shared" si="79"/>
        <v>731.03867078349072</v>
      </c>
      <c r="H976">
        <v>50.182429459684201</v>
      </c>
      <c r="AM976">
        <f t="shared" si="80"/>
        <v>143.2418980677221</v>
      </c>
      <c r="BG976">
        <f t="shared" si="81"/>
        <v>4.3247938729888844</v>
      </c>
    </row>
    <row r="977" spans="1:59">
      <c r="A977">
        <v>292500</v>
      </c>
      <c r="B977" s="7">
        <v>731</v>
      </c>
      <c r="C977">
        <v>-2.9573952644337499E-3</v>
      </c>
      <c r="D977">
        <f t="shared" si="83"/>
        <v>-5.9147905288674998E-3</v>
      </c>
      <c r="E977">
        <v>81.220773843755694</v>
      </c>
      <c r="F977">
        <f t="shared" si="82"/>
        <v>5.7451321877124428E-3</v>
      </c>
      <c r="G977">
        <f t="shared" si="79"/>
        <v>730.9869645938013</v>
      </c>
      <c r="H977">
        <v>50.165634516954398</v>
      </c>
      <c r="AM977">
        <f t="shared" si="80"/>
        <v>143.2304627620918</v>
      </c>
      <c r="BG977">
        <f t="shared" si="81"/>
        <v>4.3244483212064093</v>
      </c>
    </row>
    <row r="978" spans="1:59">
      <c r="A978">
        <v>292800</v>
      </c>
      <c r="B978" s="7">
        <v>733</v>
      </c>
      <c r="C978">
        <v>0.89237297217187395</v>
      </c>
      <c r="D978">
        <f t="shared" si="83"/>
        <v>1.7847459443437479</v>
      </c>
      <c r="E978">
        <v>81.244020916959002</v>
      </c>
      <c r="F978">
        <f t="shared" si="82"/>
        <v>2.3247073203307878E-2</v>
      </c>
      <c r="G978">
        <f t="shared" si="79"/>
        <v>731.19618825263103</v>
      </c>
      <c r="H978">
        <v>50.128400068719699</v>
      </c>
      <c r="AM978">
        <f t="shared" si="80"/>
        <v>143.27673571359608</v>
      </c>
      <c r="BG978">
        <f t="shared" si="81"/>
        <v>4.3258465996689033</v>
      </c>
    </row>
    <row r="979" spans="1:59">
      <c r="A979">
        <v>293100</v>
      </c>
      <c r="B979" s="7">
        <v>731</v>
      </c>
      <c r="C979">
        <v>-0.176296633870865</v>
      </c>
      <c r="D979">
        <f t="shared" si="83"/>
        <v>-0.35259326774173</v>
      </c>
      <c r="E979">
        <v>81.259295141802795</v>
      </c>
      <c r="F979">
        <f t="shared" si="82"/>
        <v>1.5274224843793149E-2</v>
      </c>
      <c r="G979">
        <f t="shared" si="79"/>
        <v>731.33365627622516</v>
      </c>
      <c r="H979">
        <v>50.103735713973499</v>
      </c>
      <c r="AM979">
        <f t="shared" si="80"/>
        <v>143.30714055040502</v>
      </c>
      <c r="BG979">
        <f t="shared" si="81"/>
        <v>4.3267653797608565</v>
      </c>
    </row>
    <row r="980" spans="1:59">
      <c r="A980">
        <v>293400</v>
      </c>
      <c r="B980" s="7">
        <v>731</v>
      </c>
      <c r="C980">
        <v>-4.6238442244543598E-2</v>
      </c>
      <c r="D980">
        <f t="shared" si="83"/>
        <v>-9.2476884489087197E-2</v>
      </c>
      <c r="E980">
        <v>81.230387391289696</v>
      </c>
      <c r="F980">
        <f t="shared" si="82"/>
        <v>2.8907750513099018E-2</v>
      </c>
      <c r="G980">
        <f t="shared" si="79"/>
        <v>731.07348652160726</v>
      </c>
      <c r="H980">
        <v>50.112004173861102</v>
      </c>
      <c r="AM980">
        <f t="shared" si="80"/>
        <v>143.24959800136673</v>
      </c>
      <c r="BG980">
        <f t="shared" si="81"/>
        <v>4.325026549718495</v>
      </c>
    </row>
    <row r="981" spans="1:59">
      <c r="A981">
        <v>293700</v>
      </c>
      <c r="B981" s="7">
        <v>729</v>
      </c>
      <c r="C981">
        <v>-0.75821237037977496</v>
      </c>
      <c r="D981">
        <f t="shared" si="83"/>
        <v>-1.5164247407595499</v>
      </c>
      <c r="E981">
        <v>81.166393121477</v>
      </c>
      <c r="F981">
        <f t="shared" si="82"/>
        <v>6.3994269812695848E-2</v>
      </c>
      <c r="G981">
        <f t="shared" si="79"/>
        <v>730.49753809329297</v>
      </c>
      <c r="H981">
        <v>50.145385084590202</v>
      </c>
      <c r="AM981">
        <f t="shared" si="80"/>
        <v>143.12223109333195</v>
      </c>
      <c r="BG981">
        <f t="shared" si="81"/>
        <v>4.3211778079225809</v>
      </c>
    </row>
    <row r="982" spans="1:59">
      <c r="A982">
        <v>294000</v>
      </c>
      <c r="B982" s="7">
        <v>727</v>
      </c>
      <c r="C982">
        <v>-1.1722809388289901</v>
      </c>
      <c r="D982">
        <f t="shared" si="83"/>
        <v>-2.3445618776579802</v>
      </c>
      <c r="E982">
        <v>81.036194051911707</v>
      </c>
      <c r="F982">
        <f t="shared" si="82"/>
        <v>0.13019906956529326</v>
      </c>
      <c r="G982">
        <f t="shared" si="79"/>
        <v>729.32574646720536</v>
      </c>
      <c r="H982">
        <v>50.221642993322902</v>
      </c>
      <c r="AM982">
        <f t="shared" si="80"/>
        <v>142.86317163211262</v>
      </c>
      <c r="BG982">
        <f t="shared" si="81"/>
        <v>4.3133498342555443</v>
      </c>
    </row>
    <row r="983" spans="1:59">
      <c r="A983">
        <v>294300</v>
      </c>
      <c r="B983" s="7">
        <v>727</v>
      </c>
      <c r="C983">
        <v>-0.58288335242590505</v>
      </c>
      <c r="D983">
        <f t="shared" si="83"/>
        <v>-1.1657667048518101</v>
      </c>
      <c r="E983">
        <v>80.905217310761103</v>
      </c>
      <c r="F983">
        <f t="shared" si="82"/>
        <v>0.13097674115060443</v>
      </c>
      <c r="G983">
        <f t="shared" si="79"/>
        <v>728.14695579684997</v>
      </c>
      <c r="H983">
        <v>50.288101560288702</v>
      </c>
      <c r="AM983">
        <f t="shared" si="80"/>
        <v>142.60266486405396</v>
      </c>
      <c r="BG983">
        <f t="shared" si="81"/>
        <v>4.3054784268268858</v>
      </c>
    </row>
    <row r="984" spans="1:59">
      <c r="A984">
        <v>294600</v>
      </c>
      <c r="B984" s="7">
        <v>726</v>
      </c>
      <c r="C984">
        <v>-0.58210243030384901</v>
      </c>
      <c r="D984">
        <f t="shared" si="83"/>
        <v>-1.164204860607698</v>
      </c>
      <c r="E984">
        <v>80.793943530446995</v>
      </c>
      <c r="F984">
        <f t="shared" si="82"/>
        <v>0.11127378031410728</v>
      </c>
      <c r="G984">
        <f t="shared" si="79"/>
        <v>727.14549177402296</v>
      </c>
      <c r="H984">
        <v>50.333373263477</v>
      </c>
      <c r="AM984">
        <f t="shared" si="80"/>
        <v>142.38142521967944</v>
      </c>
      <c r="BG984">
        <f t="shared" si="81"/>
        <v>4.2987937409897805</v>
      </c>
    </row>
    <row r="985" spans="1:59">
      <c r="A985">
        <v>294900</v>
      </c>
      <c r="B985" s="7">
        <v>726</v>
      </c>
      <c r="C985">
        <v>-0.15668854090096199</v>
      </c>
      <c r="D985">
        <f t="shared" si="83"/>
        <v>-0.31337708180192397</v>
      </c>
      <c r="E985">
        <v>80.699409177201503</v>
      </c>
      <c r="F985">
        <f t="shared" si="82"/>
        <v>9.4534353245492753E-2</v>
      </c>
      <c r="G985">
        <f t="shared" si="79"/>
        <v>726.29468259481348</v>
      </c>
      <c r="H985">
        <v>50.360819238908498</v>
      </c>
      <c r="AM985">
        <f t="shared" si="80"/>
        <v>142.19352457208245</v>
      </c>
      <c r="BG985">
        <f t="shared" si="81"/>
        <v>4.2931165527797077</v>
      </c>
    </row>
    <row r="986" spans="1:59">
      <c r="A986">
        <v>295200</v>
      </c>
      <c r="B986" s="7">
        <v>724</v>
      </c>
      <c r="C986">
        <v>-0.67695446647743496</v>
      </c>
      <c r="D986">
        <f t="shared" si="83"/>
        <v>-1.3539089329548699</v>
      </c>
      <c r="E986">
        <v>80.592815695578295</v>
      </c>
      <c r="F986">
        <f t="shared" si="82"/>
        <v>0.10659348162320725</v>
      </c>
      <c r="G986">
        <f t="shared" si="79"/>
        <v>725.3353412602047</v>
      </c>
      <c r="H986">
        <v>50.394768924701999</v>
      </c>
      <c r="AM986">
        <f t="shared" si="80"/>
        <v>141.98171736703557</v>
      </c>
      <c r="BG986">
        <f t="shared" si="81"/>
        <v>4.2867172449947386</v>
      </c>
    </row>
    <row r="987" spans="1:59">
      <c r="A987">
        <v>295500</v>
      </c>
      <c r="B987" s="7">
        <v>722</v>
      </c>
      <c r="C987">
        <v>-0.97301925756403196</v>
      </c>
      <c r="D987">
        <f t="shared" si="83"/>
        <v>-1.9460385151280639</v>
      </c>
      <c r="E987">
        <v>80.436395111791796</v>
      </c>
      <c r="F987">
        <f t="shared" si="82"/>
        <v>0.15642058378649892</v>
      </c>
      <c r="G987">
        <f t="shared" si="79"/>
        <v>723.92755600612622</v>
      </c>
      <c r="H987">
        <v>50.459777646476297</v>
      </c>
      <c r="AM987">
        <f t="shared" si="80"/>
        <v>141.67102124084968</v>
      </c>
      <c r="BG987">
        <f t="shared" si="81"/>
        <v>4.2773305776315187</v>
      </c>
    </row>
    <row r="988" spans="1:59">
      <c r="A988">
        <v>295800</v>
      </c>
      <c r="B988" s="7">
        <v>719</v>
      </c>
      <c r="C988">
        <v>-1.5113709198424199</v>
      </c>
      <c r="D988">
        <f t="shared" si="83"/>
        <v>-3.0227418396848398</v>
      </c>
      <c r="E988">
        <v>80.222712135433</v>
      </c>
      <c r="F988">
        <f t="shared" si="82"/>
        <v>0.21368297635879685</v>
      </c>
      <c r="G988">
        <f t="shared" si="79"/>
        <v>722.00440921889697</v>
      </c>
      <c r="H988">
        <v>50.557929236170999</v>
      </c>
      <c r="AM988">
        <f t="shared" si="80"/>
        <v>141.24681686752402</v>
      </c>
      <c r="BG988">
        <f t="shared" si="81"/>
        <v>4.2645153230836073</v>
      </c>
    </row>
    <row r="989" spans="1:59">
      <c r="A989">
        <v>296100</v>
      </c>
      <c r="B989" s="7">
        <v>721</v>
      </c>
      <c r="C989">
        <v>0.20861308042804899</v>
      </c>
      <c r="D989">
        <f t="shared" si="83"/>
        <v>0.41722616085609798</v>
      </c>
      <c r="E989">
        <v>80.062706762931697</v>
      </c>
      <c r="F989">
        <f t="shared" si="82"/>
        <v>0.16000537250130265</v>
      </c>
      <c r="G989">
        <f t="shared" si="79"/>
        <v>720.5643608663853</v>
      </c>
      <c r="H989">
        <v>50.603413181110596</v>
      </c>
      <c r="AM989">
        <f t="shared" si="80"/>
        <v>140.92934836758482</v>
      </c>
      <c r="BG989">
        <f t="shared" si="81"/>
        <v>4.2549250938910816</v>
      </c>
    </row>
    <row r="990" spans="1:59">
      <c r="A990">
        <v>296400</v>
      </c>
      <c r="B990" s="7">
        <v>724</v>
      </c>
      <c r="C990">
        <v>1.678153769578</v>
      </c>
      <c r="D990">
        <f t="shared" si="83"/>
        <v>3.356307539156</v>
      </c>
      <c r="E990">
        <v>80.069471655395105</v>
      </c>
      <c r="F990">
        <f t="shared" si="82"/>
        <v>6.7648924634085006E-3</v>
      </c>
      <c r="G990">
        <f t="shared" si="79"/>
        <v>720.62524489855593</v>
      </c>
      <c r="H990">
        <v>50.525652391627901</v>
      </c>
      <c r="AM990">
        <f t="shared" si="80"/>
        <v>140.94276763685241</v>
      </c>
      <c r="BG990">
        <f t="shared" si="81"/>
        <v>4.2553304600287118</v>
      </c>
    </row>
    <row r="991" spans="1:59">
      <c r="A991">
        <v>296700</v>
      </c>
      <c r="B991" s="7">
        <v>725</v>
      </c>
      <c r="C991">
        <v>1.72937528468632</v>
      </c>
      <c r="D991">
        <f t="shared" si="83"/>
        <v>3.4587505693726399</v>
      </c>
      <c r="E991">
        <v>80.169201616987905</v>
      </c>
      <c r="F991">
        <f t="shared" si="82"/>
        <v>9.9729961592800009E-2</v>
      </c>
      <c r="G991">
        <f t="shared" si="79"/>
        <v>721.52281455289119</v>
      </c>
      <c r="H991">
        <v>50.393005882086797</v>
      </c>
      <c r="AM991">
        <f t="shared" si="80"/>
        <v>141.14062936697994</v>
      </c>
      <c r="BG991">
        <f t="shared" si="81"/>
        <v>4.2613075139791121</v>
      </c>
    </row>
    <row r="992" spans="1:59">
      <c r="A992">
        <v>297000</v>
      </c>
      <c r="B992" s="7">
        <v>722</v>
      </c>
      <c r="C992">
        <v>9.1581539857006303E-2</v>
      </c>
      <c r="D992">
        <f t="shared" si="83"/>
        <v>0.18316307971401261</v>
      </c>
      <c r="E992">
        <v>80.199835543676002</v>
      </c>
      <c r="F992">
        <f t="shared" si="82"/>
        <v>3.0633926688096835E-2</v>
      </c>
      <c r="G992">
        <f t="shared" si="79"/>
        <v>721.79851989308406</v>
      </c>
      <c r="H992">
        <v>50.327116240099997</v>
      </c>
      <c r="AM992">
        <f t="shared" si="80"/>
        <v>141.20141798448742</v>
      </c>
      <c r="BG992">
        <f t="shared" si="81"/>
        <v>4.263143865967022</v>
      </c>
    </row>
    <row r="993" spans="1:59">
      <c r="A993">
        <v>297300</v>
      </c>
      <c r="B993" s="7">
        <v>723</v>
      </c>
      <c r="C993">
        <v>0.64748603649054604</v>
      </c>
      <c r="D993">
        <f t="shared" si="83"/>
        <v>1.2949720729810921</v>
      </c>
      <c r="E993">
        <v>80.187397772243401</v>
      </c>
      <c r="F993">
        <f t="shared" si="82"/>
        <v>1.2437771432601608E-2</v>
      </c>
      <c r="G993">
        <f t="shared" si="79"/>
        <v>721.68657995019066</v>
      </c>
      <c r="H993">
        <v>50.296731613564397</v>
      </c>
      <c r="AM993">
        <f t="shared" si="80"/>
        <v>141.17673635573146</v>
      </c>
      <c r="BG993">
        <f t="shared" si="81"/>
        <v>4.2623982612697642</v>
      </c>
    </row>
    <row r="994" spans="1:59">
      <c r="A994">
        <v>297600</v>
      </c>
      <c r="B994" s="7">
        <v>723</v>
      </c>
      <c r="C994">
        <v>0.56979920004143603</v>
      </c>
      <c r="D994">
        <f t="shared" si="83"/>
        <v>1.1395984000828721</v>
      </c>
      <c r="E994">
        <v>80.204664283574402</v>
      </c>
      <c r="F994">
        <f t="shared" si="82"/>
        <v>1.7266511331001766E-2</v>
      </c>
      <c r="G994">
        <f t="shared" si="79"/>
        <v>721.84197855216962</v>
      </c>
      <c r="H994">
        <v>50.249641283013197</v>
      </c>
      <c r="AM994">
        <f t="shared" si="80"/>
        <v>141.21100042446699</v>
      </c>
      <c r="BG994">
        <f t="shared" si="81"/>
        <v>4.2634333416085024</v>
      </c>
    </row>
    <row r="995" spans="1:59">
      <c r="A995">
        <v>297900</v>
      </c>
      <c r="B995" s="7">
        <v>722</v>
      </c>
      <c r="C995">
        <v>9.7007829007543206E-2</v>
      </c>
      <c r="D995">
        <f t="shared" si="83"/>
        <v>0.19401565801508641</v>
      </c>
      <c r="E995">
        <v>80.198622171770097</v>
      </c>
      <c r="F995">
        <f t="shared" si="82"/>
        <v>6.0421118043052502E-3</v>
      </c>
      <c r="G995">
        <f t="shared" si="79"/>
        <v>721.7875995459309</v>
      </c>
      <c r="H995">
        <v>50.225136530526598</v>
      </c>
      <c r="AM995">
        <f t="shared" si="80"/>
        <v>141.19901011821668</v>
      </c>
      <c r="BG995">
        <f t="shared" si="81"/>
        <v>4.2630711268715116</v>
      </c>
    </row>
    <row r="996" spans="1:59">
      <c r="A996">
        <v>298200</v>
      </c>
      <c r="B996" s="7">
        <v>724</v>
      </c>
      <c r="C996">
        <v>0.98781527470789798</v>
      </c>
      <c r="D996">
        <f t="shared" si="83"/>
        <v>1.975630549415796</v>
      </c>
      <c r="E996">
        <v>80.2228744583485</v>
      </c>
      <c r="F996">
        <f t="shared" si="82"/>
        <v>2.4252286578402504E-2</v>
      </c>
      <c r="G996">
        <f t="shared" si="79"/>
        <v>722.00587012513654</v>
      </c>
      <c r="H996">
        <v>50.180300167450703</v>
      </c>
      <c r="AM996">
        <f t="shared" si="80"/>
        <v>141.24713901032092</v>
      </c>
      <c r="BG996">
        <f t="shared" si="81"/>
        <v>4.2645250547442011</v>
      </c>
    </row>
    <row r="997" spans="1:59">
      <c r="A997">
        <v>298500</v>
      </c>
      <c r="B997" s="7">
        <v>724</v>
      </c>
      <c r="C997">
        <v>0.70744232842867205</v>
      </c>
      <c r="D997">
        <f t="shared" si="83"/>
        <v>1.4148846568573441</v>
      </c>
      <c r="E997">
        <v>80.285183367376106</v>
      </c>
      <c r="F997">
        <f t="shared" si="82"/>
        <v>6.2308909027606774E-2</v>
      </c>
      <c r="G997">
        <f t="shared" si="79"/>
        <v>722.56665030638499</v>
      </c>
      <c r="H997">
        <v>50.115229544239803</v>
      </c>
      <c r="AM997">
        <f t="shared" si="80"/>
        <v>141.37080740291415</v>
      </c>
      <c r="BG997">
        <f t="shared" si="81"/>
        <v>4.2682610061189994</v>
      </c>
    </row>
    <row r="998" spans="1:59">
      <c r="A998">
        <v>298800</v>
      </c>
      <c r="B998" s="7">
        <v>725</v>
      </c>
      <c r="C998">
        <v>0.895987401157326</v>
      </c>
      <c r="D998">
        <f t="shared" si="83"/>
        <v>1.791974802314652</v>
      </c>
      <c r="E998">
        <v>80.354387378228907</v>
      </c>
      <c r="F998">
        <f t="shared" si="82"/>
        <v>6.9204010852800479E-2</v>
      </c>
      <c r="G998">
        <f t="shared" si="79"/>
        <v>723.18948640406018</v>
      </c>
      <c r="H998">
        <v>50.052331230180499</v>
      </c>
      <c r="AM998">
        <f t="shared" si="80"/>
        <v>141.5081875521077</v>
      </c>
      <c r="BG998">
        <f t="shared" si="81"/>
        <v>4.2724112616607846</v>
      </c>
    </row>
    <row r="999" spans="1:59">
      <c r="A999">
        <v>299100</v>
      </c>
      <c r="B999" s="7">
        <v>724</v>
      </c>
      <c r="C999">
        <v>0.178098611812776</v>
      </c>
      <c r="D999">
        <f t="shared" si="83"/>
        <v>0.35619722362555201</v>
      </c>
      <c r="E999">
        <v>80.4028118723284</v>
      </c>
      <c r="F999">
        <f t="shared" si="82"/>
        <v>4.8424494099492676E-2</v>
      </c>
      <c r="G999">
        <f t="shared" si="79"/>
        <v>723.62530685095555</v>
      </c>
      <c r="H999">
        <v>50.012721441064201</v>
      </c>
      <c r="AM999">
        <f t="shared" si="80"/>
        <v>141.60433395968775</v>
      </c>
      <c r="BG999">
        <f t="shared" si="81"/>
        <v>4.2753158954608201</v>
      </c>
    </row>
    <row r="1000" spans="1:59">
      <c r="A1000">
        <v>299400</v>
      </c>
      <c r="B1000" s="7">
        <v>724</v>
      </c>
      <c r="C1000">
        <v>0.115766244099057</v>
      </c>
      <c r="D1000">
        <f t="shared" si="83"/>
        <v>0.23153248819811401</v>
      </c>
      <c r="E1000">
        <v>80.416658818977595</v>
      </c>
      <c r="F1000">
        <f t="shared" si="82"/>
        <v>1.3846946649195502E-2</v>
      </c>
      <c r="G1000">
        <f t="shared" si="79"/>
        <v>723.74992937079833</v>
      </c>
      <c r="H1000">
        <v>50.001488178395803</v>
      </c>
      <c r="AM1000">
        <f t="shared" si="80"/>
        <v>141.63182947229072</v>
      </c>
      <c r="BG1000">
        <f t="shared" si="81"/>
        <v>4.2761465569938704</v>
      </c>
    </row>
    <row r="1001" spans="1:59">
      <c r="A1001">
        <v>299700</v>
      </c>
      <c r="B1001" s="7">
        <v>723</v>
      </c>
      <c r="C1001">
        <v>-0.326421383745646</v>
      </c>
      <c r="D1001">
        <f t="shared" si="83"/>
        <v>-0.652842767491292</v>
      </c>
      <c r="E1001">
        <v>80.403815930089493</v>
      </c>
      <c r="F1001">
        <f t="shared" si="82"/>
        <v>1.2842888888101811E-2</v>
      </c>
      <c r="G1001">
        <f t="shared" si="79"/>
        <v>723.63434337080548</v>
      </c>
      <c r="H1001">
        <v>50.010997776039801</v>
      </c>
      <c r="AM1001">
        <f t="shared" si="80"/>
        <v>141.6063276526902</v>
      </c>
      <c r="BG1001">
        <f t="shared" si="81"/>
        <v>4.2753761264156172</v>
      </c>
    </row>
    <row r="1002" spans="1:59">
      <c r="A1002">
        <v>300000</v>
      </c>
      <c r="B1002" s="7">
        <v>722</v>
      </c>
      <c r="C1002">
        <v>-0.58961966125174103</v>
      </c>
      <c r="D1002">
        <f t="shared" si="83"/>
        <v>-1.1792393225034821</v>
      </c>
      <c r="E1002">
        <v>80.351196618279104</v>
      </c>
      <c r="F1002">
        <f t="shared" si="82"/>
        <v>5.2619311810389036E-2</v>
      </c>
      <c r="G1002">
        <f t="shared" si="79"/>
        <v>723.16076956451195</v>
      </c>
      <c r="H1002">
        <v>50.047390781407302</v>
      </c>
      <c r="AM1002">
        <f t="shared" si="80"/>
        <v>141.50185280789933</v>
      </c>
      <c r="BG1002">
        <f t="shared" si="81"/>
        <v>4.2722198871337689</v>
      </c>
    </row>
    <row r="1003" spans="1:59">
      <c r="A1003">
        <v>300300</v>
      </c>
      <c r="B1003" s="7">
        <v>721</v>
      </c>
      <c r="C1003">
        <v>-0.72788330597392004</v>
      </c>
      <c r="D1003">
        <f t="shared" si="83"/>
        <v>-1.4557666119478401</v>
      </c>
      <c r="E1003">
        <v>80.270815446840899</v>
      </c>
      <c r="F1003">
        <f t="shared" si="82"/>
        <v>8.0381171438205001E-2</v>
      </c>
      <c r="G1003">
        <f t="shared" si="79"/>
        <v>722.43733902156805</v>
      </c>
      <c r="H1003">
        <v>50.099011637641802</v>
      </c>
      <c r="AM1003">
        <f t="shared" si="80"/>
        <v>141.34228847710713</v>
      </c>
      <c r="BG1003">
        <f t="shared" si="81"/>
        <v>4.2673994596464073</v>
      </c>
    </row>
    <row r="1004" spans="1:59">
      <c r="A1004">
        <v>300600</v>
      </c>
      <c r="B1004" s="7">
        <v>721</v>
      </c>
      <c r="C1004">
        <v>-0.38346965470051703</v>
      </c>
      <c r="D1004">
        <f t="shared" si="83"/>
        <v>-0.76693930940103405</v>
      </c>
      <c r="E1004">
        <v>80.194279988147699</v>
      </c>
      <c r="F1004">
        <f t="shared" si="82"/>
        <v>7.6535458693200553E-2</v>
      </c>
      <c r="G1004">
        <f t="shared" si="79"/>
        <v>721.74851989332933</v>
      </c>
      <c r="H1004">
        <v>50.141176801124303</v>
      </c>
      <c r="AM1004">
        <f t="shared" si="80"/>
        <v>141.1903933768582</v>
      </c>
      <c r="BG1004">
        <f t="shared" si="81"/>
        <v>4.2628108244325418</v>
      </c>
    </row>
    <row r="1005" spans="1:59">
      <c r="A1005">
        <v>300900</v>
      </c>
      <c r="B1005" s="7">
        <v>723</v>
      </c>
      <c r="C1005">
        <v>0.64607528768496902</v>
      </c>
      <c r="D1005">
        <f t="shared" si="83"/>
        <v>1.292150575369938</v>
      </c>
      <c r="E1005">
        <v>80.187707449722097</v>
      </c>
      <c r="F1005">
        <f t="shared" si="82"/>
        <v>6.5725384256012376E-3</v>
      </c>
      <c r="G1005">
        <f t="shared" si="79"/>
        <v>721.68936704749888</v>
      </c>
      <c r="H1005">
        <v>50.127884416659299</v>
      </c>
      <c r="AM1005">
        <f t="shared" si="80"/>
        <v>141.17735087160281</v>
      </c>
      <c r="BG1005">
        <f t="shared" si="81"/>
        <v>4.2624168250813899</v>
      </c>
    </row>
    <row r="1006" spans="1:59">
      <c r="A1006">
        <v>301200</v>
      </c>
      <c r="B1006" s="7">
        <v>720</v>
      </c>
      <c r="C1006">
        <v>-0.72403259592177305</v>
      </c>
      <c r="D1006">
        <f t="shared" si="83"/>
        <v>-1.4480651918435461</v>
      </c>
      <c r="E1006">
        <v>80.158863060326894</v>
      </c>
      <c r="F1006">
        <f t="shared" si="82"/>
        <v>2.8844389395203507E-2</v>
      </c>
      <c r="G1006">
        <f t="shared" si="79"/>
        <v>721.42976754294205</v>
      </c>
      <c r="H1006">
        <v>50.135007248678697</v>
      </c>
      <c r="AM1006">
        <f t="shared" si="80"/>
        <v>141.12011522840527</v>
      </c>
      <c r="BG1006">
        <f t="shared" si="81"/>
        <v>4.2606878099170107</v>
      </c>
    </row>
    <row r="1007" spans="1:59">
      <c r="A1007">
        <v>301500</v>
      </c>
      <c r="B1007" s="7">
        <v>724</v>
      </c>
      <c r="C1007">
        <v>1.23041329329065</v>
      </c>
      <c r="D1007">
        <f t="shared" si="83"/>
        <v>2.4608265865812999</v>
      </c>
      <c r="E1007">
        <v>80.168959299147502</v>
      </c>
      <c r="F1007">
        <f t="shared" si="82"/>
        <v>1.0096238820608505E-2</v>
      </c>
      <c r="G1007">
        <f t="shared" si="79"/>
        <v>721.52063369232746</v>
      </c>
      <c r="H1007">
        <v>50.109473084887597</v>
      </c>
      <c r="AM1007">
        <f t="shared" si="80"/>
        <v>141.14014854398988</v>
      </c>
      <c r="BG1007">
        <f t="shared" si="81"/>
        <v>4.2612929889528992</v>
      </c>
    </row>
    <row r="1008" spans="1:59">
      <c r="A1008">
        <v>301800</v>
      </c>
      <c r="B1008" s="7">
        <v>724</v>
      </c>
      <c r="C1008">
        <v>0.81276102120278204</v>
      </c>
      <c r="D1008">
        <f t="shared" si="83"/>
        <v>1.6255220424055641</v>
      </c>
      <c r="E1008">
        <v>80.261780479566497</v>
      </c>
      <c r="F1008">
        <f t="shared" si="82"/>
        <v>9.2821180418994231E-2</v>
      </c>
      <c r="G1008">
        <f t="shared" si="79"/>
        <v>722.35602431609846</v>
      </c>
      <c r="H1008">
        <v>50.0312788649507</v>
      </c>
      <c r="AM1008">
        <f t="shared" si="80"/>
        <v>141.32435556356401</v>
      </c>
      <c r="BG1008">
        <f t="shared" si="81"/>
        <v>4.266857714644817</v>
      </c>
    </row>
    <row r="1009" spans="1:59">
      <c r="A1009">
        <v>302100</v>
      </c>
      <c r="B1009" s="7">
        <v>723</v>
      </c>
      <c r="C1009">
        <v>0.114859956291801</v>
      </c>
      <c r="D1009">
        <f t="shared" si="83"/>
        <v>0.229719912583602</v>
      </c>
      <c r="E1009">
        <v>80.3057592917786</v>
      </c>
      <c r="F1009">
        <f t="shared" si="82"/>
        <v>4.397881221210298E-2</v>
      </c>
      <c r="G1009">
        <f t="shared" si="79"/>
        <v>722.7518336260074</v>
      </c>
      <c r="H1009">
        <v>49.997307595315903</v>
      </c>
      <c r="AM1009">
        <f t="shared" si="80"/>
        <v>141.41165071573246</v>
      </c>
      <c r="BG1009">
        <f t="shared" si="81"/>
        <v>4.2694948741898893</v>
      </c>
    </row>
    <row r="1010" spans="1:59">
      <c r="A1010">
        <v>302400</v>
      </c>
      <c r="B1010" s="7">
        <v>722</v>
      </c>
      <c r="C1010">
        <v>-0.32947426141292901</v>
      </c>
      <c r="D1010">
        <f t="shared" si="83"/>
        <v>-0.65894852282585803</v>
      </c>
      <c r="E1010">
        <v>80.293389922329794</v>
      </c>
      <c r="F1010">
        <f t="shared" si="82"/>
        <v>1.2369369448805401E-2</v>
      </c>
      <c r="G1010">
        <f t="shared" si="79"/>
        <v>722.64050930096812</v>
      </c>
      <c r="H1010">
        <v>50.006981622190601</v>
      </c>
      <c r="AM1010">
        <f t="shared" si="80"/>
        <v>141.38709715866619</v>
      </c>
      <c r="BG1010">
        <f t="shared" si="81"/>
        <v>4.2687531153958709</v>
      </c>
    </row>
    <row r="1011" spans="1:59">
      <c r="A1011">
        <v>302700</v>
      </c>
      <c r="B1011" s="7">
        <v>722</v>
      </c>
      <c r="C1011">
        <v>-0.19612223362151099</v>
      </c>
      <c r="D1011">
        <f t="shared" si="83"/>
        <v>-0.39224446724302198</v>
      </c>
      <c r="E1011">
        <v>80.263754142471001</v>
      </c>
      <c r="F1011">
        <f t="shared" si="82"/>
        <v>2.9635779858793398E-2</v>
      </c>
      <c r="G1011">
        <f t="shared" si="79"/>
        <v>722.37378728223905</v>
      </c>
      <c r="H1011">
        <v>50.027014582887801</v>
      </c>
      <c r="AM1011">
        <f t="shared" si="80"/>
        <v>141.32827291676662</v>
      </c>
      <c r="BG1011">
        <f t="shared" si="81"/>
        <v>4.2669760559460972</v>
      </c>
    </row>
    <row r="1012" spans="1:59">
      <c r="A1012">
        <v>303000</v>
      </c>
      <c r="B1012" s="7">
        <v>720</v>
      </c>
      <c r="C1012">
        <v>-0.89828296273166897</v>
      </c>
      <c r="D1012">
        <f t="shared" si="83"/>
        <v>-1.7965659254633379</v>
      </c>
      <c r="E1012">
        <v>80.197579126118896</v>
      </c>
      <c r="F1012">
        <f t="shared" si="82"/>
        <v>6.6175016352104876E-2</v>
      </c>
      <c r="G1012">
        <f t="shared" si="79"/>
        <v>721.77821213507002</v>
      </c>
      <c r="H1012">
        <v>50.071649599686602</v>
      </c>
      <c r="AM1012">
        <f t="shared" si="80"/>
        <v>141.19694026141627</v>
      </c>
      <c r="BG1012">
        <f t="shared" si="81"/>
        <v>4.2630085987055581</v>
      </c>
    </row>
    <row r="1013" spans="1:59">
      <c r="A1013">
        <v>303300</v>
      </c>
      <c r="B1013" s="7">
        <v>721</v>
      </c>
      <c r="C1013">
        <v>-0.10564397748295</v>
      </c>
      <c r="D1013">
        <f t="shared" si="83"/>
        <v>-0.2112879549659</v>
      </c>
      <c r="E1013">
        <v>80.132540802318303</v>
      </c>
      <c r="F1013">
        <f t="shared" si="82"/>
        <v>6.5038323800592934E-2</v>
      </c>
      <c r="G1013">
        <f t="shared" si="79"/>
        <v>721.19286722086474</v>
      </c>
      <c r="H1013">
        <v>50.108300584927498</v>
      </c>
      <c r="AM1013">
        <f t="shared" si="80"/>
        <v>141.06788847281942</v>
      </c>
      <c r="BG1013">
        <f t="shared" si="81"/>
        <v>4.2591101195475307</v>
      </c>
    </row>
    <row r="1014" spans="1:59">
      <c r="A1014">
        <v>303600</v>
      </c>
      <c r="B1014" s="7">
        <v>724</v>
      </c>
      <c r="C1014">
        <v>1.19284275984862</v>
      </c>
      <c r="D1014">
        <f t="shared" si="83"/>
        <v>2.38568551969724</v>
      </c>
      <c r="E1014">
        <v>80.177311490343399</v>
      </c>
      <c r="F1014">
        <f t="shared" si="82"/>
        <v>4.4770688025096206E-2</v>
      </c>
      <c r="G1014">
        <f t="shared" si="79"/>
        <v>721.59580341309061</v>
      </c>
      <c r="H1014">
        <v>50.062141113492103</v>
      </c>
      <c r="AM1014">
        <f t="shared" si="80"/>
        <v>141.15672170896451</v>
      </c>
      <c r="BG1014">
        <f t="shared" si="81"/>
        <v>4.2617936429283718</v>
      </c>
    </row>
    <row r="1015" spans="1:59">
      <c r="A1015">
        <v>303900</v>
      </c>
      <c r="B1015" s="7">
        <v>724</v>
      </c>
      <c r="C1015">
        <v>0.76176638371350702</v>
      </c>
      <c r="D1015">
        <f t="shared" si="83"/>
        <v>1.523532767427014</v>
      </c>
      <c r="E1015">
        <v>80.273111800576601</v>
      </c>
      <c r="F1015">
        <f t="shared" si="82"/>
        <v>9.5800310233201458E-2</v>
      </c>
      <c r="G1015">
        <f t="shared" si="79"/>
        <v>722.45800620518935</v>
      </c>
      <c r="H1015">
        <v>49.987433496534102</v>
      </c>
      <c r="AM1015">
        <f t="shared" si="80"/>
        <v>141.34684643501564</v>
      </c>
      <c r="BG1015">
        <f t="shared" si="81"/>
        <v>4.2675371536693048</v>
      </c>
    </row>
    <row r="1016" spans="1:59">
      <c r="A1016">
        <v>304200</v>
      </c>
      <c r="B1016" s="7">
        <v>725</v>
      </c>
      <c r="C1016">
        <v>0.85306536249515397</v>
      </c>
      <c r="D1016">
        <f t="shared" si="83"/>
        <v>1.7061307249903079</v>
      </c>
      <c r="E1016">
        <v>80.363924713367396</v>
      </c>
      <c r="F1016">
        <f t="shared" si="82"/>
        <v>9.0812912790795508E-2</v>
      </c>
      <c r="G1016">
        <f t="shared" si="79"/>
        <v>723.27532242030657</v>
      </c>
      <c r="H1016">
        <v>49.924382100113803</v>
      </c>
      <c r="AM1016">
        <f t="shared" si="80"/>
        <v>141.52712276260002</v>
      </c>
      <c r="BG1016">
        <f t="shared" si="81"/>
        <v>4.2729833011271223</v>
      </c>
    </row>
    <row r="1017" spans="1:59">
      <c r="A1017">
        <v>304500</v>
      </c>
      <c r="B1017" s="7">
        <v>726</v>
      </c>
      <c r="C1017">
        <v>0.87138543858673101</v>
      </c>
      <c r="D1017">
        <f t="shared" si="83"/>
        <v>1.742770877173462</v>
      </c>
      <c r="E1017">
        <v>80.470958337675995</v>
      </c>
      <c r="F1017">
        <f t="shared" si="82"/>
        <v>0.10703362430859897</v>
      </c>
      <c r="G1017">
        <f t="shared" si="79"/>
        <v>724.2386250390839</v>
      </c>
      <c r="H1017">
        <v>49.857283583658798</v>
      </c>
      <c r="AM1017">
        <f t="shared" si="80"/>
        <v>141.73966139967825</v>
      </c>
      <c r="BG1017">
        <f t="shared" si="81"/>
        <v>4.2794042786300244</v>
      </c>
    </row>
    <row r="1018" spans="1:59">
      <c r="A1018">
        <v>304800</v>
      </c>
      <c r="B1018" s="7">
        <v>727</v>
      </c>
      <c r="C1018">
        <v>0.84297945456509604</v>
      </c>
      <c r="D1018">
        <f t="shared" si="83"/>
        <v>1.6859589091301921</v>
      </c>
      <c r="E1018">
        <v>80.588374537508898</v>
      </c>
      <c r="F1018">
        <f t="shared" si="82"/>
        <v>0.11741619983290263</v>
      </c>
      <c r="G1018">
        <f t="shared" si="79"/>
        <v>725.29537083758009</v>
      </c>
      <c r="H1018">
        <v>49.790716824260301</v>
      </c>
      <c r="AM1018">
        <f t="shared" si="80"/>
        <v>141.97289397988058</v>
      </c>
      <c r="BG1018">
        <f t="shared" si="81"/>
        <v>4.2864506692905291</v>
      </c>
    </row>
    <row r="1019" spans="1:59">
      <c r="A1019">
        <v>305100</v>
      </c>
      <c r="B1019" s="7">
        <v>725</v>
      </c>
      <c r="C1019">
        <v>-0.406891408275186</v>
      </c>
      <c r="D1019">
        <f t="shared" si="83"/>
        <v>-0.81378281655037199</v>
      </c>
      <c r="E1019">
        <v>80.643909241011599</v>
      </c>
      <c r="F1019">
        <f t="shared" si="82"/>
        <v>5.5534703502701177E-2</v>
      </c>
      <c r="G1019">
        <f t="shared" si="79"/>
        <v>725.79518316910435</v>
      </c>
      <c r="H1019">
        <v>49.777493579915898</v>
      </c>
      <c r="AM1019">
        <f t="shared" si="80"/>
        <v>142.08323480430067</v>
      </c>
      <c r="BG1019">
        <f t="shared" si="81"/>
        <v>4.2897843553096395</v>
      </c>
    </row>
    <row r="1020" spans="1:59">
      <c r="A1020">
        <v>305400</v>
      </c>
      <c r="B1020" s="7">
        <v>726</v>
      </c>
      <c r="C1020">
        <v>1.8171569240926101E-2</v>
      </c>
      <c r="D1020">
        <f t="shared" si="83"/>
        <v>3.6343138481852201E-2</v>
      </c>
      <c r="E1020">
        <v>80.660549609366697</v>
      </c>
      <c r="F1020">
        <f t="shared" si="82"/>
        <v>1.664036835509819E-2</v>
      </c>
      <c r="G1020">
        <f t="shared" si="79"/>
        <v>725.94494648430032</v>
      </c>
      <c r="H1020">
        <v>49.791341447334098</v>
      </c>
      <c r="AM1020">
        <f t="shared" si="80"/>
        <v>142.11630074154195</v>
      </c>
      <c r="BG1020">
        <f t="shared" si="81"/>
        <v>4.2907833746178499</v>
      </c>
    </row>
    <row r="1021" spans="1:59">
      <c r="A1021">
        <v>305700</v>
      </c>
      <c r="B1021" s="7">
        <v>725</v>
      </c>
      <c r="C1021">
        <v>-0.510470630786656</v>
      </c>
      <c r="D1021">
        <f t="shared" si="83"/>
        <v>-1.020941261573312</v>
      </c>
      <c r="E1021">
        <v>80.666921545644996</v>
      </c>
      <c r="F1021">
        <f t="shared" si="82"/>
        <v>6.3719362782990174E-3</v>
      </c>
      <c r="G1021">
        <f t="shared" si="79"/>
        <v>726.00229391080495</v>
      </c>
      <c r="H1021">
        <v>49.8120520975895</v>
      </c>
      <c r="AM1021">
        <f t="shared" si="80"/>
        <v>142.12896279182803</v>
      </c>
      <c r="BG1021">
        <f t="shared" si="81"/>
        <v>4.2911659337182373</v>
      </c>
    </row>
    <row r="1022" spans="1:59">
      <c r="A1022">
        <v>306000</v>
      </c>
      <c r="B1022" s="7">
        <v>725</v>
      </c>
      <c r="C1022">
        <v>-0.42211948517897502</v>
      </c>
      <c r="D1022">
        <f t="shared" si="83"/>
        <v>-0.84423897035795004</v>
      </c>
      <c r="E1022">
        <v>80.647285323771399</v>
      </c>
      <c r="F1022">
        <f t="shared" si="82"/>
        <v>1.9636221873597037E-2</v>
      </c>
      <c r="G1022">
        <f t="shared" si="79"/>
        <v>725.82556791394256</v>
      </c>
      <c r="H1022">
        <v>49.848039943498499</v>
      </c>
      <c r="AM1022">
        <f t="shared" si="80"/>
        <v>142.08994325924692</v>
      </c>
      <c r="BG1022">
        <f t="shared" si="81"/>
        <v>4.2899870370904463</v>
      </c>
    </row>
    <row r="1023" spans="1:59">
      <c r="A1023">
        <v>306300</v>
      </c>
      <c r="B1023" s="7">
        <v>726</v>
      </c>
      <c r="C1023">
        <v>5.0864023753822797E-2</v>
      </c>
      <c r="D1023">
        <f t="shared" si="83"/>
        <v>0.10172804750764559</v>
      </c>
      <c r="E1023">
        <v>80.653285047638605</v>
      </c>
      <c r="F1023">
        <f t="shared" si="82"/>
        <v>5.9997238672053754E-3</v>
      </c>
      <c r="G1023">
        <f t="shared" si="79"/>
        <v>725.87956542874747</v>
      </c>
      <c r="H1023">
        <v>49.861058965110701</v>
      </c>
      <c r="AM1023">
        <f t="shared" si="80"/>
        <v>142.10186519230115</v>
      </c>
      <c r="BG1023">
        <f t="shared" si="81"/>
        <v>4.2903472335810395</v>
      </c>
    </row>
    <row r="1024" spans="1:59">
      <c r="A1024">
        <v>306600</v>
      </c>
      <c r="B1024" s="7">
        <v>726</v>
      </c>
      <c r="C1024">
        <v>-5.1401368995042503E-2</v>
      </c>
      <c r="D1024">
        <f t="shared" si="83"/>
        <v>-0.10280273799008501</v>
      </c>
      <c r="E1024">
        <v>80.676013115770601</v>
      </c>
      <c r="F1024">
        <f t="shared" si="82"/>
        <v>2.2728068131996793E-2</v>
      </c>
      <c r="G1024">
        <f t="shared" si="79"/>
        <v>726.08411804193543</v>
      </c>
      <c r="H1024">
        <v>49.861382709613203</v>
      </c>
      <c r="AM1024">
        <f t="shared" si="80"/>
        <v>142.14702959803495</v>
      </c>
      <c r="BG1024">
        <f t="shared" si="81"/>
        <v>4.2917117881866433</v>
      </c>
    </row>
    <row r="1025" spans="1:59">
      <c r="A1025">
        <v>306900</v>
      </c>
      <c r="B1025" s="7">
        <v>727</v>
      </c>
      <c r="C1025">
        <v>0.28435659928853002</v>
      </c>
      <c r="D1025">
        <f t="shared" si="83"/>
        <v>0.56871319857706004</v>
      </c>
      <c r="E1025">
        <v>80.712505167005503</v>
      </c>
      <c r="F1025">
        <f t="shared" si="82"/>
        <v>3.6492051234901624E-2</v>
      </c>
      <c r="G1025">
        <f t="shared" si="79"/>
        <v>726.4125465030495</v>
      </c>
      <c r="H1025">
        <v>49.851325886896298</v>
      </c>
      <c r="AM1025">
        <f t="shared" si="80"/>
        <v>142.21955161968512</v>
      </c>
      <c r="BG1025">
        <f t="shared" si="81"/>
        <v>4.2939029188412619</v>
      </c>
    </row>
    <row r="1026" spans="1:59">
      <c r="A1026">
        <v>307200</v>
      </c>
      <c r="B1026" s="7">
        <v>727</v>
      </c>
      <c r="C1026">
        <v>8.4956685262312606E-2</v>
      </c>
      <c r="D1026">
        <f t="shared" si="83"/>
        <v>0.16991337052462521</v>
      </c>
      <c r="E1026">
        <v>80.756817339649999</v>
      </c>
      <c r="F1026">
        <f t="shared" si="82"/>
        <v>4.4312172644495718E-2</v>
      </c>
      <c r="G1026">
        <f t="shared" si="79"/>
        <v>726.81135605684995</v>
      </c>
      <c r="H1026">
        <v>49.837562723762197</v>
      </c>
      <c r="AM1026">
        <f t="shared" si="80"/>
        <v>142.30762533324423</v>
      </c>
      <c r="BG1026">
        <f t="shared" si="81"/>
        <v>4.2965639490283607</v>
      </c>
    </row>
    <row r="1027" spans="1:59">
      <c r="A1027">
        <v>307500</v>
      </c>
      <c r="B1027" s="7">
        <v>728</v>
      </c>
      <c r="C1027">
        <v>0.35330870187350599</v>
      </c>
      <c r="D1027">
        <f t="shared" si="83"/>
        <v>0.70661740374701199</v>
      </c>
      <c r="E1027">
        <v>80.808287830531199</v>
      </c>
      <c r="F1027">
        <f t="shared" si="82"/>
        <v>5.1470490881200703E-2</v>
      </c>
      <c r="G1027">
        <f t="shared" ref="G1027:G1090" si="84">$J$3*E1027</f>
        <v>727.27459047478078</v>
      </c>
      <c r="H1027">
        <v>49.819726670464298</v>
      </c>
      <c r="AM1027">
        <f t="shared" ref="AM1027:AM1090" si="85">$AF$26*E1027^2+$AG$26*E1027+$AH$26</f>
        <v>142.40994115024333</v>
      </c>
      <c r="BG1027">
        <f t="shared" ref="BG1027:BG1090" si="86">$BC$5*E1027^2+$BD$5*E1027+$BE$5</f>
        <v>4.2996553286304131</v>
      </c>
    </row>
    <row r="1028" spans="1:59">
      <c r="A1028">
        <v>307800</v>
      </c>
      <c r="B1028" s="7">
        <v>729</v>
      </c>
      <c r="C1028">
        <v>0.50623366669539105</v>
      </c>
      <c r="D1028">
        <f t="shared" si="83"/>
        <v>1.0124673333907821</v>
      </c>
      <c r="E1028">
        <v>80.885410784341701</v>
      </c>
      <c r="F1028">
        <f t="shared" ref="F1028:F1091" si="87">ABS(E1028-E1027)</f>
        <v>7.7122953810501826E-2</v>
      </c>
      <c r="G1028">
        <f t="shared" si="84"/>
        <v>727.96869705907534</v>
      </c>
      <c r="H1028">
        <v>49.7858548817754</v>
      </c>
      <c r="AM1028">
        <f t="shared" si="85"/>
        <v>142.56327931975133</v>
      </c>
      <c r="BG1028">
        <f t="shared" si="86"/>
        <v>4.3042883892044861</v>
      </c>
    </row>
    <row r="1029" spans="1:59">
      <c r="A1029">
        <v>308100</v>
      </c>
      <c r="B1029" s="7">
        <v>729</v>
      </c>
      <c r="C1029">
        <v>0.18146664247463301</v>
      </c>
      <c r="D1029">
        <f t="shared" si="83"/>
        <v>0.36293328494926602</v>
      </c>
      <c r="E1029">
        <v>80.957580568961006</v>
      </c>
      <c r="F1029">
        <f t="shared" si="87"/>
        <v>7.2169784619305233E-2</v>
      </c>
      <c r="G1029">
        <f t="shared" si="84"/>
        <v>728.61822512064907</v>
      </c>
      <c r="H1029">
        <v>49.760087924875599</v>
      </c>
      <c r="AM1029">
        <f t="shared" si="85"/>
        <v>142.70680095932889</v>
      </c>
      <c r="BG1029">
        <f t="shared" si="86"/>
        <v>4.3086249410302315</v>
      </c>
    </row>
    <row r="1030" spans="1:59">
      <c r="A1030">
        <v>308400</v>
      </c>
      <c r="B1030" s="7">
        <v>730</v>
      </c>
      <c r="C1030">
        <v>0.36647188295105798</v>
      </c>
      <c r="D1030">
        <f t="shared" si="83"/>
        <v>0.73294376590211596</v>
      </c>
      <c r="E1030">
        <v>81.027571332949506</v>
      </c>
      <c r="F1030">
        <f t="shared" si="87"/>
        <v>6.9990763988499793E-2</v>
      </c>
      <c r="G1030">
        <f t="shared" si="84"/>
        <v>729.24814199654554</v>
      </c>
      <c r="H1030">
        <v>49.738238219787398</v>
      </c>
      <c r="AM1030">
        <f t="shared" si="85"/>
        <v>142.84601835173393</v>
      </c>
      <c r="BG1030">
        <f t="shared" si="86"/>
        <v>4.3128315257841772</v>
      </c>
    </row>
    <row r="1031" spans="1:59">
      <c r="A1031">
        <v>308700</v>
      </c>
      <c r="B1031" s="7">
        <v>730</v>
      </c>
      <c r="C1031">
        <v>6.8372905182089702E-2</v>
      </c>
      <c r="D1031">
        <f t="shared" si="83"/>
        <v>0.1367458103641794</v>
      </c>
      <c r="E1031">
        <v>81.093815248677402</v>
      </c>
      <c r="F1031">
        <f t="shared" si="87"/>
        <v>6.6243915727895342E-2</v>
      </c>
      <c r="G1031">
        <f t="shared" si="84"/>
        <v>729.84433723809661</v>
      </c>
      <c r="H1031">
        <v>49.722220871141097</v>
      </c>
      <c r="AM1031">
        <f t="shared" si="85"/>
        <v>142.97780934705344</v>
      </c>
      <c r="BG1031">
        <f t="shared" si="86"/>
        <v>4.316813793952309</v>
      </c>
    </row>
    <row r="1032" spans="1:59">
      <c r="A1032">
        <v>309000</v>
      </c>
      <c r="B1032" s="7">
        <v>730</v>
      </c>
      <c r="C1032">
        <v>-0.122713525153825</v>
      </c>
      <c r="D1032">
        <f t="shared" ref="D1032:D1095" si="88">$K$3*C1032</f>
        <v>-0.24542705030765</v>
      </c>
      <c r="E1032">
        <v>81.136276219212704</v>
      </c>
      <c r="F1032">
        <f t="shared" si="87"/>
        <v>4.2460970535302067E-2</v>
      </c>
      <c r="G1032">
        <f t="shared" si="84"/>
        <v>730.22648597291436</v>
      </c>
      <c r="H1032">
        <v>49.724903509113297</v>
      </c>
      <c r="AM1032">
        <f t="shared" si="85"/>
        <v>143.06229812923755</v>
      </c>
      <c r="BG1032">
        <f t="shared" si="86"/>
        <v>4.319366793200591</v>
      </c>
    </row>
    <row r="1033" spans="1:59">
      <c r="A1033">
        <v>309300</v>
      </c>
      <c r="B1033" s="7">
        <v>732</v>
      </c>
      <c r="C1033">
        <v>0.558685821669339</v>
      </c>
      <c r="D1033">
        <f t="shared" si="88"/>
        <v>1.117371643338678</v>
      </c>
      <c r="E1033">
        <v>81.207064386301198</v>
      </c>
      <c r="F1033">
        <f t="shared" si="87"/>
        <v>7.0788167088494447E-2</v>
      </c>
      <c r="G1033">
        <f t="shared" si="84"/>
        <v>730.86357947671081</v>
      </c>
      <c r="H1033">
        <v>49.705929425166502</v>
      </c>
      <c r="AM1033">
        <f t="shared" si="85"/>
        <v>143.20317577378069</v>
      </c>
      <c r="BG1033">
        <f t="shared" si="86"/>
        <v>4.3236237660022976</v>
      </c>
    </row>
    <row r="1034" spans="1:59">
      <c r="A1034">
        <v>309600</v>
      </c>
      <c r="B1034" s="7">
        <v>731</v>
      </c>
      <c r="C1034">
        <v>-0.23138955812906201</v>
      </c>
      <c r="D1034">
        <f t="shared" si="88"/>
        <v>-0.46277911625812401</v>
      </c>
      <c r="E1034">
        <v>81.271532995240307</v>
      </c>
      <c r="F1034">
        <f t="shared" si="87"/>
        <v>6.4468608939108663E-2</v>
      </c>
      <c r="G1034">
        <f t="shared" si="84"/>
        <v>731.4437969571627</v>
      </c>
      <c r="H1034">
        <v>49.695551408890204</v>
      </c>
      <c r="AM1034">
        <f t="shared" si="85"/>
        <v>143.33150217792272</v>
      </c>
      <c r="BG1034">
        <f t="shared" si="86"/>
        <v>4.3275015477613143</v>
      </c>
    </row>
    <row r="1035" spans="1:59">
      <c r="A1035">
        <v>309900</v>
      </c>
      <c r="B1035" s="7">
        <v>732</v>
      </c>
      <c r="C1035">
        <v>7.7059142971722103E-2</v>
      </c>
      <c r="D1035">
        <f t="shared" si="88"/>
        <v>0.15411828594344421</v>
      </c>
      <c r="E1035">
        <v>81.3140896392634</v>
      </c>
      <c r="F1035">
        <f t="shared" si="87"/>
        <v>4.2556644023093781E-2</v>
      </c>
      <c r="G1035">
        <f t="shared" si="84"/>
        <v>731.82680675337065</v>
      </c>
      <c r="H1035">
        <v>49.7006381377997</v>
      </c>
      <c r="AM1035">
        <f t="shared" si="85"/>
        <v>143.41622557909062</v>
      </c>
      <c r="BG1035">
        <f t="shared" si="86"/>
        <v>4.3300617688996104</v>
      </c>
    </row>
    <row r="1036" spans="1:59">
      <c r="A1036">
        <v>310200</v>
      </c>
      <c r="B1036" s="7">
        <v>732</v>
      </c>
      <c r="C1036">
        <v>-0.12990027902319801</v>
      </c>
      <c r="D1036">
        <f t="shared" si="88"/>
        <v>-0.25980055804639601</v>
      </c>
      <c r="E1036">
        <v>81.360081587141096</v>
      </c>
      <c r="F1036">
        <f t="shared" si="87"/>
        <v>4.5991947877695338E-2</v>
      </c>
      <c r="G1036">
        <f t="shared" si="84"/>
        <v>732.24073428426982</v>
      </c>
      <c r="H1036">
        <v>49.703305847901298</v>
      </c>
      <c r="AM1036">
        <f t="shared" si="85"/>
        <v>143.50780002510348</v>
      </c>
      <c r="BG1036">
        <f t="shared" si="86"/>
        <v>4.3328290545255816</v>
      </c>
    </row>
    <row r="1037" spans="1:59">
      <c r="A1037">
        <v>310500</v>
      </c>
      <c r="B1037" s="7">
        <v>731</v>
      </c>
      <c r="C1037">
        <v>-0.65279457963812404</v>
      </c>
      <c r="D1037">
        <f t="shared" si="88"/>
        <v>-1.3055891592762481</v>
      </c>
      <c r="E1037">
        <v>81.365172606336202</v>
      </c>
      <c r="F1037">
        <f t="shared" si="87"/>
        <v>5.0910191951061279E-3</v>
      </c>
      <c r="G1037">
        <f t="shared" si="84"/>
        <v>732.28655345702578</v>
      </c>
      <c r="H1037">
        <v>49.735282307438403</v>
      </c>
      <c r="AM1037">
        <f t="shared" si="85"/>
        <v>143.51793750053696</v>
      </c>
      <c r="BG1037">
        <f t="shared" si="86"/>
        <v>4.3331354008868406</v>
      </c>
    </row>
    <row r="1038" spans="1:59">
      <c r="A1038">
        <v>310800</v>
      </c>
      <c r="B1038" s="7">
        <v>730</v>
      </c>
      <c r="C1038">
        <v>-0.95283027903861195</v>
      </c>
      <c r="D1038">
        <f t="shared" si="88"/>
        <v>-1.9056605580772239</v>
      </c>
      <c r="E1038">
        <v>81.320738830010399</v>
      </c>
      <c r="F1038">
        <f t="shared" si="87"/>
        <v>4.4433776325803365E-2</v>
      </c>
      <c r="G1038">
        <f t="shared" si="84"/>
        <v>731.88664947009363</v>
      </c>
      <c r="H1038">
        <v>49.7985802298099</v>
      </c>
      <c r="AM1038">
        <f t="shared" si="85"/>
        <v>143.42946400019824</v>
      </c>
      <c r="BG1038">
        <f t="shared" si="86"/>
        <v>4.3304618180895238</v>
      </c>
    </row>
    <row r="1039" spans="1:59">
      <c r="A1039">
        <v>311100</v>
      </c>
      <c r="B1039" s="7">
        <v>731</v>
      </c>
      <c r="C1039">
        <v>-0.30190327251064297</v>
      </c>
      <c r="D1039">
        <f t="shared" si="88"/>
        <v>-0.60380654502128595</v>
      </c>
      <c r="E1039">
        <v>81.287193898543805</v>
      </c>
      <c r="F1039">
        <f t="shared" si="87"/>
        <v>3.3544931466593653E-2</v>
      </c>
      <c r="G1039">
        <f t="shared" si="84"/>
        <v>731.58474508689426</v>
      </c>
      <c r="H1039">
        <v>49.845415739697103</v>
      </c>
      <c r="AM1039">
        <f t="shared" si="85"/>
        <v>143.36267927379947</v>
      </c>
      <c r="BG1039">
        <f t="shared" si="86"/>
        <v>4.3284436717396639</v>
      </c>
    </row>
    <row r="1040" spans="1:59">
      <c r="A1040">
        <v>311400</v>
      </c>
      <c r="B1040" s="7">
        <v>731</v>
      </c>
      <c r="C1040">
        <v>-0.275400881247231</v>
      </c>
      <c r="D1040">
        <f t="shared" si="88"/>
        <v>-0.550801762494462</v>
      </c>
      <c r="E1040">
        <v>81.281308723395497</v>
      </c>
      <c r="F1040">
        <f t="shared" si="87"/>
        <v>5.8851751483075532E-3</v>
      </c>
      <c r="G1040">
        <f t="shared" si="84"/>
        <v>731.53177851055943</v>
      </c>
      <c r="H1040">
        <v>49.867773090784297</v>
      </c>
      <c r="AM1040">
        <f t="shared" si="85"/>
        <v>143.35096313576744</v>
      </c>
      <c r="BG1040">
        <f t="shared" si="86"/>
        <v>4.3280896275302219</v>
      </c>
    </row>
    <row r="1041" spans="1:59">
      <c r="A1041">
        <v>311700</v>
      </c>
      <c r="B1041" s="7">
        <v>732</v>
      </c>
      <c r="C1041">
        <v>0.15210017422548</v>
      </c>
      <c r="D1041">
        <f t="shared" si="88"/>
        <v>0.30420034845096</v>
      </c>
      <c r="E1041">
        <v>81.297414847718002</v>
      </c>
      <c r="F1041">
        <f t="shared" si="87"/>
        <v>1.6106124322504911E-2</v>
      </c>
      <c r="G1041">
        <f t="shared" si="84"/>
        <v>731.67673362946198</v>
      </c>
      <c r="H1041">
        <v>49.871295194288997</v>
      </c>
      <c r="AM1041">
        <f t="shared" si="85"/>
        <v>143.383027501611</v>
      </c>
      <c r="BG1041">
        <f t="shared" si="86"/>
        <v>4.3290585662619883</v>
      </c>
    </row>
    <row r="1042" spans="1:59">
      <c r="A1042">
        <v>312000</v>
      </c>
      <c r="B1042" s="7">
        <v>734</v>
      </c>
      <c r="C1042">
        <v>0.81311228349472198</v>
      </c>
      <c r="D1042">
        <f t="shared" si="88"/>
        <v>1.626224566989444</v>
      </c>
      <c r="E1042">
        <v>81.372737059302295</v>
      </c>
      <c r="F1042">
        <f t="shared" si="87"/>
        <v>7.5322211584293086E-2</v>
      </c>
      <c r="G1042">
        <f t="shared" si="84"/>
        <v>732.35463353372063</v>
      </c>
      <c r="H1042">
        <v>49.831805982559203</v>
      </c>
      <c r="AM1042">
        <f t="shared" si="85"/>
        <v>143.53300047289721</v>
      </c>
      <c r="BG1042">
        <f t="shared" si="86"/>
        <v>4.3335905926442937</v>
      </c>
    </row>
    <row r="1043" spans="1:59">
      <c r="A1043">
        <v>312300</v>
      </c>
      <c r="B1043" s="7">
        <v>733</v>
      </c>
      <c r="C1043">
        <v>-1.60472432362641E-3</v>
      </c>
      <c r="D1043">
        <f t="shared" si="88"/>
        <v>-3.2094486472528201E-3</v>
      </c>
      <c r="E1043">
        <v>81.442681303035201</v>
      </c>
      <c r="F1043">
        <f t="shared" si="87"/>
        <v>6.994424373290542E-2</v>
      </c>
      <c r="G1043">
        <f t="shared" si="84"/>
        <v>732.98413172731682</v>
      </c>
      <c r="H1043">
        <v>49.802675190238297</v>
      </c>
      <c r="AM1043">
        <f t="shared" si="85"/>
        <v>143.67229516413795</v>
      </c>
      <c r="BG1043">
        <f t="shared" si="86"/>
        <v>4.3378000214255037</v>
      </c>
    </row>
    <row r="1044" spans="1:59">
      <c r="A1044">
        <v>312600</v>
      </c>
      <c r="B1044" s="7">
        <v>733</v>
      </c>
      <c r="C1044">
        <v>-0.117601226115189</v>
      </c>
      <c r="D1044">
        <f t="shared" si="88"/>
        <v>-0.235202452230378</v>
      </c>
      <c r="E1044">
        <v>81.468452778689397</v>
      </c>
      <c r="F1044">
        <f t="shared" si="87"/>
        <v>2.5771475654195797E-2</v>
      </c>
      <c r="G1044">
        <f t="shared" si="84"/>
        <v>733.2160750082046</v>
      </c>
      <c r="H1044">
        <v>49.807657357301103</v>
      </c>
      <c r="AM1044">
        <f t="shared" si="85"/>
        <v>143.72362654073885</v>
      </c>
      <c r="BG1044">
        <f t="shared" si="86"/>
        <v>4.339351256267121</v>
      </c>
    </row>
    <row r="1045" spans="1:59">
      <c r="A1045">
        <v>312900</v>
      </c>
      <c r="B1045" s="7">
        <v>732</v>
      </c>
      <c r="C1045">
        <v>-0.58364671608292695</v>
      </c>
      <c r="D1045">
        <f t="shared" si="88"/>
        <v>-1.1672934321658539</v>
      </c>
      <c r="E1045">
        <v>81.460911587319202</v>
      </c>
      <c r="F1045">
        <f t="shared" si="87"/>
        <v>7.5411913701941558E-3</v>
      </c>
      <c r="G1045">
        <f t="shared" si="84"/>
        <v>733.14820428587279</v>
      </c>
      <c r="H1045">
        <v>49.836297293060902</v>
      </c>
      <c r="AM1045">
        <f t="shared" si="85"/>
        <v>143.70860566646272</v>
      </c>
      <c r="BG1045">
        <f t="shared" si="86"/>
        <v>4.3388973240571422</v>
      </c>
    </row>
    <row r="1046" spans="1:59">
      <c r="A1046">
        <v>313200</v>
      </c>
      <c r="B1046" s="7">
        <v>733</v>
      </c>
      <c r="C1046">
        <v>-5.4514929824718297E-2</v>
      </c>
      <c r="D1046">
        <f t="shared" si="88"/>
        <v>-0.10902985964943659</v>
      </c>
      <c r="E1046">
        <v>81.454430584448005</v>
      </c>
      <c r="F1046">
        <f t="shared" si="87"/>
        <v>6.481002871197461E-3</v>
      </c>
      <c r="G1046">
        <f t="shared" si="84"/>
        <v>733.08987526003204</v>
      </c>
      <c r="H1046">
        <v>49.859533588001497</v>
      </c>
      <c r="AM1046">
        <f t="shared" si="85"/>
        <v>143.6956967877052</v>
      </c>
      <c r="BG1046">
        <f t="shared" si="86"/>
        <v>4.338507217341534</v>
      </c>
    </row>
    <row r="1047" spans="1:59">
      <c r="A1047">
        <v>313500</v>
      </c>
      <c r="B1047" s="7">
        <v>734</v>
      </c>
      <c r="C1047">
        <v>0.28211425582977601</v>
      </c>
      <c r="D1047">
        <f t="shared" si="88"/>
        <v>0.56422851165955201</v>
      </c>
      <c r="E1047">
        <v>81.490733004717498</v>
      </c>
      <c r="F1047">
        <f t="shared" si="87"/>
        <v>3.6302420269493041E-2</v>
      </c>
      <c r="G1047">
        <f t="shared" si="84"/>
        <v>733.41659704245751</v>
      </c>
      <c r="H1047">
        <v>49.849684493822302</v>
      </c>
      <c r="AM1047">
        <f t="shared" si="85"/>
        <v>143.76800721096959</v>
      </c>
      <c r="BG1047">
        <f t="shared" si="86"/>
        <v>4.3406924500348705</v>
      </c>
    </row>
    <row r="1048" spans="1:59">
      <c r="A1048">
        <v>313800</v>
      </c>
      <c r="B1048" s="7">
        <v>734</v>
      </c>
      <c r="C1048">
        <v>8.3408832652025505E-2</v>
      </c>
      <c r="D1048">
        <f t="shared" si="88"/>
        <v>0.16681766530405101</v>
      </c>
      <c r="E1048">
        <v>81.534890852399101</v>
      </c>
      <c r="F1048">
        <f t="shared" si="87"/>
        <v>4.4157847681603357E-2</v>
      </c>
      <c r="G1048">
        <f t="shared" si="84"/>
        <v>733.81401767159196</v>
      </c>
      <c r="H1048">
        <v>49.836063923653903</v>
      </c>
      <c r="AM1048">
        <f t="shared" si="85"/>
        <v>143.85597517107428</v>
      </c>
      <c r="BG1048">
        <f t="shared" si="86"/>
        <v>4.3433508870844317</v>
      </c>
    </row>
    <row r="1049" spans="1:59">
      <c r="A1049">
        <v>314100</v>
      </c>
      <c r="B1049" s="7">
        <v>733</v>
      </c>
      <c r="C1049">
        <v>-0.444235810611255</v>
      </c>
      <c r="D1049">
        <f t="shared" si="88"/>
        <v>-0.88847162122251</v>
      </c>
      <c r="E1049">
        <v>81.541037499019893</v>
      </c>
      <c r="F1049">
        <f t="shared" si="87"/>
        <v>6.1466466207917847E-3</v>
      </c>
      <c r="G1049">
        <f t="shared" si="84"/>
        <v>733.86933749117907</v>
      </c>
      <c r="H1049">
        <v>49.8516549432224</v>
      </c>
      <c r="AM1049">
        <f t="shared" si="85"/>
        <v>143.86822096481913</v>
      </c>
      <c r="BG1049">
        <f t="shared" si="86"/>
        <v>4.3437209639794903</v>
      </c>
    </row>
    <row r="1050" spans="1:59">
      <c r="A1050">
        <v>314400</v>
      </c>
      <c r="B1050" s="7">
        <v>732</v>
      </c>
      <c r="C1050">
        <v>-0.75704133270101803</v>
      </c>
      <c r="D1050">
        <f t="shared" si="88"/>
        <v>-1.5140826654020361</v>
      </c>
      <c r="E1050">
        <v>81.4994412481132</v>
      </c>
      <c r="F1050">
        <f t="shared" si="87"/>
        <v>4.1596250906692944E-2</v>
      </c>
      <c r="G1050">
        <f t="shared" si="84"/>
        <v>733.49497123301876</v>
      </c>
      <c r="H1050">
        <v>49.8992746385739</v>
      </c>
      <c r="AM1050">
        <f t="shared" si="85"/>
        <v>143.78535421908282</v>
      </c>
      <c r="BG1050">
        <f t="shared" si="86"/>
        <v>4.341216682853835</v>
      </c>
    </row>
    <row r="1051" spans="1:59">
      <c r="A1051">
        <v>314700</v>
      </c>
      <c r="B1051" s="7">
        <v>732</v>
      </c>
      <c r="C1051">
        <v>-0.52140283657965303</v>
      </c>
      <c r="D1051">
        <f t="shared" si="88"/>
        <v>-1.0428056731593061</v>
      </c>
      <c r="E1051">
        <v>81.447076560324106</v>
      </c>
      <c r="F1051">
        <f t="shared" si="87"/>
        <v>5.2364687789093978E-2</v>
      </c>
      <c r="G1051">
        <f t="shared" si="84"/>
        <v>733.023689042917</v>
      </c>
      <c r="H1051">
        <v>49.948265064624401</v>
      </c>
      <c r="AM1051">
        <f t="shared" si="85"/>
        <v>143.68104932044017</v>
      </c>
      <c r="BG1051">
        <f t="shared" si="86"/>
        <v>4.3380645713168668</v>
      </c>
    </row>
    <row r="1052" spans="1:59">
      <c r="A1052">
        <v>315000</v>
      </c>
      <c r="B1052" s="7">
        <v>732</v>
      </c>
      <c r="C1052">
        <v>-0.34860622375127398</v>
      </c>
      <c r="D1052">
        <f t="shared" si="88"/>
        <v>-0.69721244750254796</v>
      </c>
      <c r="E1052">
        <v>81.408679741841993</v>
      </c>
      <c r="F1052">
        <f t="shared" si="87"/>
        <v>3.8396818482112849E-2</v>
      </c>
      <c r="G1052">
        <f t="shared" si="84"/>
        <v>732.67811767657793</v>
      </c>
      <c r="H1052">
        <v>49.981565742916899</v>
      </c>
      <c r="AM1052">
        <f t="shared" si="85"/>
        <v>143.60457712619743</v>
      </c>
      <c r="BG1052">
        <f t="shared" si="86"/>
        <v>4.3357535992410572</v>
      </c>
    </row>
    <row r="1053" spans="1:59">
      <c r="A1053">
        <v>315300</v>
      </c>
      <c r="B1053" s="7">
        <v>731</v>
      </c>
      <c r="C1053">
        <v>-0.621749634998638</v>
      </c>
      <c r="D1053">
        <f t="shared" si="88"/>
        <v>-1.243499269997276</v>
      </c>
      <c r="E1053">
        <v>81.3582740810606</v>
      </c>
      <c r="F1053">
        <f t="shared" si="87"/>
        <v>5.0405660781393635E-2</v>
      </c>
      <c r="G1053">
        <f t="shared" si="84"/>
        <v>732.22446672954538</v>
      </c>
      <c r="H1053">
        <v>50.020089947759203</v>
      </c>
      <c r="AM1053">
        <f t="shared" si="85"/>
        <v>143.5042008709583</v>
      </c>
      <c r="BG1053">
        <f t="shared" si="86"/>
        <v>4.3327202910885836</v>
      </c>
    </row>
    <row r="1054" spans="1:59">
      <c r="A1054">
        <v>315600</v>
      </c>
      <c r="B1054" s="7">
        <v>731</v>
      </c>
      <c r="C1054">
        <v>-0.36731321600109001</v>
      </c>
      <c r="D1054">
        <f t="shared" si="88"/>
        <v>-0.73462643200218003</v>
      </c>
      <c r="E1054">
        <v>81.301732344407</v>
      </c>
      <c r="F1054">
        <f t="shared" si="87"/>
        <v>5.6541736653599628E-2</v>
      </c>
      <c r="G1054">
        <f t="shared" si="84"/>
        <v>731.71559109966302</v>
      </c>
      <c r="H1054">
        <v>50.057776886911199</v>
      </c>
      <c r="AM1054">
        <f t="shared" si="85"/>
        <v>143.39162311058553</v>
      </c>
      <c r="BG1054">
        <f t="shared" si="86"/>
        <v>4.3293183138967573</v>
      </c>
    </row>
    <row r="1055" spans="1:59">
      <c r="A1055">
        <v>315900</v>
      </c>
      <c r="B1055" s="7">
        <v>732</v>
      </c>
      <c r="C1055">
        <v>0.20839681671855201</v>
      </c>
      <c r="D1055">
        <f t="shared" si="88"/>
        <v>0.41679363343710402</v>
      </c>
      <c r="E1055">
        <v>81.284905230686704</v>
      </c>
      <c r="F1055">
        <f t="shared" si="87"/>
        <v>1.6827113720296438E-2</v>
      </c>
      <c r="G1055">
        <f t="shared" si="84"/>
        <v>731.56414707618035</v>
      </c>
      <c r="H1055">
        <v>50.062241545995597</v>
      </c>
      <c r="AM1055">
        <f t="shared" si="85"/>
        <v>143.35812299645588</v>
      </c>
      <c r="BG1055">
        <f t="shared" si="86"/>
        <v>4.3283059877648595</v>
      </c>
    </row>
    <row r="1056" spans="1:59">
      <c r="A1056">
        <v>316200</v>
      </c>
      <c r="B1056" s="7">
        <v>733</v>
      </c>
      <c r="C1056">
        <v>0.56208929162563603</v>
      </c>
      <c r="D1056">
        <f t="shared" si="88"/>
        <v>1.1241785832512721</v>
      </c>
      <c r="E1056">
        <v>81.317416060699003</v>
      </c>
      <c r="F1056">
        <f t="shared" si="87"/>
        <v>3.2510830012299152E-2</v>
      </c>
      <c r="G1056">
        <f t="shared" si="84"/>
        <v>731.856744546291</v>
      </c>
      <c r="H1056">
        <v>50.031236676006202</v>
      </c>
      <c r="AM1056">
        <f t="shared" si="85"/>
        <v>143.42284839297767</v>
      </c>
      <c r="BG1056">
        <f t="shared" si="86"/>
        <v>4.3302619022863054</v>
      </c>
    </row>
    <row r="1057" spans="1:59">
      <c r="A1057">
        <v>316500</v>
      </c>
      <c r="B1057" s="7">
        <v>732</v>
      </c>
      <c r="C1057">
        <v>-3.6951178608839501E-2</v>
      </c>
      <c r="D1057">
        <f t="shared" si="88"/>
        <v>-7.3902357217679002E-2</v>
      </c>
      <c r="E1057">
        <v>81.339431332334001</v>
      </c>
      <c r="F1057">
        <f t="shared" si="87"/>
        <v>2.2015271634998612E-2</v>
      </c>
      <c r="G1057">
        <f t="shared" si="84"/>
        <v>732.05488199100603</v>
      </c>
      <c r="H1057">
        <v>50.0126012723549</v>
      </c>
      <c r="AM1057">
        <f t="shared" si="85"/>
        <v>143.4666818268515</v>
      </c>
      <c r="BG1057">
        <f t="shared" si="86"/>
        <v>4.3315865002647413</v>
      </c>
    </row>
    <row r="1058" spans="1:59">
      <c r="A1058">
        <v>316800</v>
      </c>
      <c r="B1058" s="7">
        <v>732</v>
      </c>
      <c r="C1058">
        <v>-1.5141043667786199E-2</v>
      </c>
      <c r="D1058">
        <f t="shared" si="88"/>
        <v>-3.0282087335572399E-2</v>
      </c>
      <c r="E1058">
        <v>81.334581060102707</v>
      </c>
      <c r="F1058">
        <f t="shared" si="87"/>
        <v>4.8502722312946389E-3</v>
      </c>
      <c r="G1058">
        <f t="shared" si="84"/>
        <v>732.01122954092432</v>
      </c>
      <c r="H1058">
        <v>50.014564283420498</v>
      </c>
      <c r="AM1058">
        <f t="shared" si="85"/>
        <v>143.45702446486817</v>
      </c>
      <c r="BG1058">
        <f t="shared" si="86"/>
        <v>4.3312946647194783</v>
      </c>
    </row>
    <row r="1059" spans="1:59">
      <c r="A1059">
        <v>317100</v>
      </c>
      <c r="B1059" s="7">
        <v>732</v>
      </c>
      <c r="C1059">
        <v>-6.2341930796034305E-4</v>
      </c>
      <c r="D1059">
        <f t="shared" si="88"/>
        <v>-1.2468386159206861E-3</v>
      </c>
      <c r="E1059">
        <v>81.331355125711696</v>
      </c>
      <c r="F1059">
        <f t="shared" si="87"/>
        <v>3.2259343910112648E-3</v>
      </c>
      <c r="G1059">
        <f t="shared" si="84"/>
        <v>731.98219613140532</v>
      </c>
      <c r="H1059">
        <v>50.015133810664999</v>
      </c>
      <c r="AM1059">
        <f t="shared" si="85"/>
        <v>143.45060139310868</v>
      </c>
      <c r="BG1059">
        <f t="shared" si="86"/>
        <v>4.3311005663257269</v>
      </c>
    </row>
    <row r="1060" spans="1:59">
      <c r="A1060">
        <v>317400</v>
      </c>
      <c r="B1060" s="7">
        <v>732</v>
      </c>
      <c r="C1060">
        <v>8.5655667205319797E-3</v>
      </c>
      <c r="D1060">
        <f t="shared" si="88"/>
        <v>1.7131133441063959E-2</v>
      </c>
      <c r="E1060">
        <v>81.329313258413507</v>
      </c>
      <c r="F1060">
        <f t="shared" si="87"/>
        <v>2.041867298189004E-3</v>
      </c>
      <c r="G1060">
        <f t="shared" si="84"/>
        <v>731.9638193257216</v>
      </c>
      <c r="H1060">
        <v>50.014797732711997</v>
      </c>
      <c r="AM1060">
        <f t="shared" si="85"/>
        <v>143.44653591715212</v>
      </c>
      <c r="BG1060">
        <f t="shared" si="86"/>
        <v>4.3309777120624773</v>
      </c>
    </row>
    <row r="1061" spans="1:59">
      <c r="A1061">
        <v>317700</v>
      </c>
      <c r="B1061" s="7">
        <v>732</v>
      </c>
      <c r="C1061">
        <v>1.3969990228281E-2</v>
      </c>
      <c r="D1061">
        <f t="shared" si="88"/>
        <v>2.7939980456562E-2</v>
      </c>
      <c r="E1061">
        <v>81.328112351893395</v>
      </c>
      <c r="F1061">
        <f t="shared" si="87"/>
        <v>1.200906520111289E-3</v>
      </c>
      <c r="G1061">
        <f t="shared" si="84"/>
        <v>731.95301116704059</v>
      </c>
      <c r="H1061">
        <v>50.0139056792163</v>
      </c>
      <c r="AM1061">
        <f t="shared" si="85"/>
        <v>143.44414485416107</v>
      </c>
      <c r="BG1061">
        <f t="shared" si="86"/>
        <v>4.3309054567726095</v>
      </c>
    </row>
    <row r="1062" spans="1:59">
      <c r="A1062">
        <v>318000</v>
      </c>
      <c r="B1062" s="7">
        <v>731</v>
      </c>
      <c r="C1062">
        <v>-0.38146482299974899</v>
      </c>
      <c r="D1062">
        <f t="shared" si="88"/>
        <v>-0.76292964599949797</v>
      </c>
      <c r="E1062">
        <v>81.304880838868996</v>
      </c>
      <c r="F1062">
        <f t="shared" si="87"/>
        <v>2.3231513024398964E-2</v>
      </c>
      <c r="G1062">
        <f t="shared" si="84"/>
        <v>731.74392754982091</v>
      </c>
      <c r="H1062">
        <v>50.029363992775103</v>
      </c>
      <c r="AM1062">
        <f t="shared" si="85"/>
        <v>143.3978914475428</v>
      </c>
      <c r="BG1062">
        <f t="shared" si="86"/>
        <v>4.3295077347360049</v>
      </c>
    </row>
    <row r="1063" spans="1:59">
      <c r="A1063">
        <v>318300</v>
      </c>
      <c r="B1063" s="7">
        <v>730</v>
      </c>
      <c r="C1063">
        <v>-0.61344717019731798</v>
      </c>
      <c r="D1063">
        <f t="shared" si="88"/>
        <v>-1.226894340394636</v>
      </c>
      <c r="E1063">
        <v>81.245325059933293</v>
      </c>
      <c r="F1063">
        <f t="shared" si="87"/>
        <v>5.9555778935703074E-2</v>
      </c>
      <c r="G1063">
        <f t="shared" si="84"/>
        <v>731.20792553939964</v>
      </c>
      <c r="H1063">
        <v>50.068723523391398</v>
      </c>
      <c r="AM1063">
        <f t="shared" si="85"/>
        <v>143.27933168431721</v>
      </c>
      <c r="BG1063">
        <f t="shared" si="86"/>
        <v>4.3259250451276712</v>
      </c>
    </row>
    <row r="1064" spans="1:59">
      <c r="A1064">
        <v>318600</v>
      </c>
      <c r="B1064" s="7">
        <v>730</v>
      </c>
      <c r="C1064">
        <v>-0.33333677921161398</v>
      </c>
      <c r="D1064">
        <f t="shared" si="88"/>
        <v>-0.66667355842322795</v>
      </c>
      <c r="E1064">
        <v>81.183078355872397</v>
      </c>
      <c r="F1064">
        <f t="shared" si="87"/>
        <v>6.2246704060896718E-2</v>
      </c>
      <c r="G1064">
        <f t="shared" si="84"/>
        <v>730.64770520285151</v>
      </c>
      <c r="H1064">
        <v>50.104690132015698</v>
      </c>
      <c r="AM1064">
        <f t="shared" si="85"/>
        <v>143.15543717556187</v>
      </c>
      <c r="BG1064">
        <f t="shared" si="86"/>
        <v>4.3221812142149831</v>
      </c>
    </row>
    <row r="1065" spans="1:59">
      <c r="A1065">
        <v>318900</v>
      </c>
      <c r="B1065" s="7">
        <v>730</v>
      </c>
      <c r="C1065">
        <v>-0.141209528777055</v>
      </c>
      <c r="D1065">
        <f t="shared" si="88"/>
        <v>-0.28241905755411001</v>
      </c>
      <c r="E1065">
        <v>81.140386104208702</v>
      </c>
      <c r="F1065">
        <f t="shared" si="87"/>
        <v>4.2692251663694947E-2</v>
      </c>
      <c r="G1065">
        <f t="shared" si="84"/>
        <v>730.2634749378783</v>
      </c>
      <c r="H1065">
        <v>50.122562040408297</v>
      </c>
      <c r="AM1065">
        <f t="shared" si="85"/>
        <v>143.07047653263467</v>
      </c>
      <c r="BG1065">
        <f t="shared" si="86"/>
        <v>4.319613921857183</v>
      </c>
    </row>
    <row r="1066" spans="1:59">
      <c r="A1066">
        <v>319200</v>
      </c>
      <c r="B1066" s="7">
        <v>729</v>
      </c>
      <c r="C1066">
        <v>-0.41160668884777402</v>
      </c>
      <c r="D1066">
        <f t="shared" si="88"/>
        <v>-0.82321337769554803</v>
      </c>
      <c r="E1066">
        <v>81.089370132503404</v>
      </c>
      <c r="F1066">
        <f t="shared" si="87"/>
        <v>5.1015971705297147E-2</v>
      </c>
      <c r="G1066">
        <f t="shared" si="84"/>
        <v>729.80433119253064</v>
      </c>
      <c r="H1066">
        <v>50.144851717042101</v>
      </c>
      <c r="AM1066">
        <f t="shared" si="85"/>
        <v>142.96896507061908</v>
      </c>
      <c r="BG1066">
        <f t="shared" si="86"/>
        <v>4.3165465480961496</v>
      </c>
    </row>
    <row r="1067" spans="1:59">
      <c r="A1067">
        <v>319500</v>
      </c>
      <c r="B1067" s="7">
        <v>730</v>
      </c>
      <c r="C1067">
        <v>0.23296464401682401</v>
      </c>
      <c r="D1067">
        <f t="shared" si="88"/>
        <v>0.46592928803364803</v>
      </c>
      <c r="E1067">
        <v>81.057237658537105</v>
      </c>
      <c r="F1067">
        <f t="shared" si="87"/>
        <v>3.2132473966299813E-2</v>
      </c>
      <c r="G1067">
        <f t="shared" si="84"/>
        <v>729.51513892683397</v>
      </c>
      <c r="H1067">
        <v>50.149878346763202</v>
      </c>
      <c r="AM1067">
        <f t="shared" si="85"/>
        <v>142.90503576207209</v>
      </c>
      <c r="BG1067">
        <f t="shared" si="86"/>
        <v>4.3146148183552704</v>
      </c>
    </row>
    <row r="1068" spans="1:59">
      <c r="A1068">
        <v>319800</v>
      </c>
      <c r="B1068" s="7">
        <v>730</v>
      </c>
      <c r="C1068">
        <v>0.23069816390676001</v>
      </c>
      <c r="D1068">
        <f t="shared" si="88"/>
        <v>0.46139632781352002</v>
      </c>
      <c r="E1068">
        <v>81.057745162979202</v>
      </c>
      <c r="F1068">
        <f t="shared" si="87"/>
        <v>5.0750444209768375E-4</v>
      </c>
      <c r="G1068">
        <f t="shared" si="84"/>
        <v>729.51970646681286</v>
      </c>
      <c r="H1068">
        <v>50.1318589777418</v>
      </c>
      <c r="AM1068">
        <f t="shared" si="85"/>
        <v>142.90604542288713</v>
      </c>
      <c r="BG1068">
        <f t="shared" si="86"/>
        <v>4.314645326785425</v>
      </c>
    </row>
    <row r="1069" spans="1:59">
      <c r="A1069">
        <v>320100</v>
      </c>
      <c r="B1069" s="7">
        <v>732</v>
      </c>
      <c r="C1069">
        <v>1.01468641632506</v>
      </c>
      <c r="D1069">
        <f t="shared" si="88"/>
        <v>2.0293728326501199</v>
      </c>
      <c r="E1069">
        <v>81.105737263151099</v>
      </c>
      <c r="F1069">
        <f t="shared" si="87"/>
        <v>4.7992100171896368E-2</v>
      </c>
      <c r="G1069">
        <f t="shared" si="84"/>
        <v>729.95163536835992</v>
      </c>
      <c r="H1069">
        <v>50.081111273721199</v>
      </c>
      <c r="AM1069">
        <f t="shared" si="85"/>
        <v>143.00153069069074</v>
      </c>
      <c r="BG1069">
        <f t="shared" si="86"/>
        <v>4.3175305790889862</v>
      </c>
    </row>
    <row r="1070" spans="1:59">
      <c r="A1070">
        <v>320400</v>
      </c>
      <c r="B1070" s="7">
        <v>739</v>
      </c>
      <c r="C1070">
        <v>3.4531194102596001</v>
      </c>
      <c r="D1070">
        <f t="shared" si="88"/>
        <v>6.9062388205192002</v>
      </c>
      <c r="E1070">
        <v>81.341607389621501</v>
      </c>
      <c r="F1070">
        <f t="shared" si="87"/>
        <v>0.2358701264704024</v>
      </c>
      <c r="G1070">
        <f t="shared" si="84"/>
        <v>732.07446650659347</v>
      </c>
      <c r="H1070">
        <v>49.900099435122399</v>
      </c>
      <c r="AM1070">
        <f t="shared" si="85"/>
        <v>143.47101461247607</v>
      </c>
      <c r="BG1070">
        <f t="shared" si="86"/>
        <v>4.3317174327231847</v>
      </c>
    </row>
    <row r="1071" spans="1:59">
      <c r="A1071">
        <v>320700</v>
      </c>
      <c r="B1071" s="7">
        <v>708</v>
      </c>
      <c r="C1071">
        <v>-10.298093058958299</v>
      </c>
      <c r="D1071">
        <f t="shared" si="88"/>
        <v>-20.596186117916599</v>
      </c>
      <c r="E1071">
        <v>80.953154535875001</v>
      </c>
      <c r="F1071">
        <f t="shared" si="87"/>
        <v>0.38845285374650018</v>
      </c>
      <c r="G1071">
        <f t="shared" si="84"/>
        <v>728.57839082287501</v>
      </c>
      <c r="H1071">
        <v>50.206515339613098</v>
      </c>
      <c r="AM1071">
        <f t="shared" si="85"/>
        <v>142.69799817833388</v>
      </c>
      <c r="BG1071">
        <f t="shared" si="86"/>
        <v>4.3083589595872889</v>
      </c>
    </row>
    <row r="1072" spans="1:59">
      <c r="A1072">
        <v>321000</v>
      </c>
      <c r="B1072" s="7">
        <v>722</v>
      </c>
      <c r="C1072">
        <v>-0.57751434636249799</v>
      </c>
      <c r="D1072">
        <f t="shared" si="88"/>
        <v>-1.155028692724996</v>
      </c>
      <c r="E1072">
        <v>80.348448696328305</v>
      </c>
      <c r="F1072">
        <f t="shared" si="87"/>
        <v>0.60470583954669621</v>
      </c>
      <c r="G1072">
        <f t="shared" si="84"/>
        <v>723.13603826695476</v>
      </c>
      <c r="H1072">
        <v>50.599882286775497</v>
      </c>
      <c r="AM1072">
        <f t="shared" si="85"/>
        <v>141.49639729552646</v>
      </c>
      <c r="BG1072">
        <f t="shared" si="86"/>
        <v>4.272055074607966</v>
      </c>
    </row>
    <row r="1073" spans="1:59">
      <c r="A1073">
        <v>321300</v>
      </c>
      <c r="B1073" s="7">
        <v>721</v>
      </c>
      <c r="C1073">
        <v>-0.391248246746489</v>
      </c>
      <c r="D1073">
        <f t="shared" si="88"/>
        <v>-0.78249649349297801</v>
      </c>
      <c r="E1073">
        <v>80.196011752266301</v>
      </c>
      <c r="F1073">
        <f t="shared" si="87"/>
        <v>0.15243694406200348</v>
      </c>
      <c r="G1073">
        <f t="shared" si="84"/>
        <v>721.76410577039667</v>
      </c>
      <c r="H1073">
        <v>50.636928680567202</v>
      </c>
      <c r="AM1073">
        <f t="shared" si="85"/>
        <v>141.19382992109394</v>
      </c>
      <c r="BG1073">
        <f t="shared" si="86"/>
        <v>4.2629146386782271</v>
      </c>
    </row>
    <row r="1074" spans="1:59">
      <c r="A1074">
        <v>321600</v>
      </c>
      <c r="B1074" s="7">
        <v>720</v>
      </c>
      <c r="C1074">
        <v>-0.25642093364086199</v>
      </c>
      <c r="D1074">
        <f t="shared" si="88"/>
        <v>-0.51284186728172398</v>
      </c>
      <c r="E1074">
        <v>80.054947726910896</v>
      </c>
      <c r="F1074">
        <f t="shared" si="87"/>
        <v>0.14106402535540497</v>
      </c>
      <c r="G1074">
        <f t="shared" si="84"/>
        <v>720.49452954219805</v>
      </c>
      <c r="H1074">
        <v>50.6616979165454</v>
      </c>
      <c r="AM1074">
        <f t="shared" si="85"/>
        <v>140.91395738173924</v>
      </c>
      <c r="BG1074">
        <f t="shared" si="86"/>
        <v>4.2544601675908718</v>
      </c>
    </row>
    <row r="1075" spans="1:59">
      <c r="A1075">
        <v>321900</v>
      </c>
      <c r="B1075" s="7">
        <v>721</v>
      </c>
      <c r="C1075">
        <v>0.63546633640338701</v>
      </c>
      <c r="D1075">
        <f t="shared" si="88"/>
        <v>1.270932672806774</v>
      </c>
      <c r="E1075">
        <v>79.967859438425705</v>
      </c>
      <c r="F1075">
        <f t="shared" si="87"/>
        <v>8.7088288485190901E-2</v>
      </c>
      <c r="G1075">
        <f t="shared" si="84"/>
        <v>719.71073494583129</v>
      </c>
      <c r="H1075">
        <v>50.644293417627601</v>
      </c>
      <c r="AM1075">
        <f t="shared" si="85"/>
        <v>140.7412313909245</v>
      </c>
      <c r="BG1075">
        <f t="shared" si="86"/>
        <v>4.2492425849950184</v>
      </c>
    </row>
    <row r="1076" spans="1:59">
      <c r="A1076">
        <v>322200</v>
      </c>
      <c r="B1076" s="7">
        <v>719</v>
      </c>
      <c r="C1076">
        <v>-2.5482917727831501E-2</v>
      </c>
      <c r="D1076">
        <f t="shared" si="88"/>
        <v>-5.0965835455663001E-2</v>
      </c>
      <c r="E1076">
        <v>79.892530661858899</v>
      </c>
      <c r="F1076">
        <f t="shared" si="87"/>
        <v>7.5328776566806255E-2</v>
      </c>
      <c r="G1076">
        <f t="shared" si="84"/>
        <v>719.03277595673012</v>
      </c>
      <c r="H1076">
        <v>50.622561976600899</v>
      </c>
      <c r="AM1076">
        <f t="shared" si="85"/>
        <v>140.5918643316991</v>
      </c>
      <c r="BG1076">
        <f t="shared" si="86"/>
        <v>4.2447307196302848</v>
      </c>
    </row>
    <row r="1077" spans="1:59">
      <c r="A1077">
        <v>322500</v>
      </c>
      <c r="B1077" s="7">
        <v>719</v>
      </c>
      <c r="C1077">
        <v>0.355188673426305</v>
      </c>
      <c r="D1077">
        <f t="shared" si="88"/>
        <v>0.71037734685261</v>
      </c>
      <c r="E1077">
        <v>79.807934577687604</v>
      </c>
      <c r="F1077">
        <f t="shared" si="87"/>
        <v>8.4596084171295161E-2</v>
      </c>
      <c r="G1077">
        <f t="shared" si="84"/>
        <v>718.27141119918838</v>
      </c>
      <c r="H1077">
        <v>50.608610185137898</v>
      </c>
      <c r="AM1077">
        <f t="shared" si="85"/>
        <v>140.42416098535813</v>
      </c>
      <c r="BG1077">
        <f t="shared" si="86"/>
        <v>4.239665096873563</v>
      </c>
    </row>
    <row r="1078" spans="1:59">
      <c r="A1078">
        <v>322800</v>
      </c>
      <c r="B1078" s="7">
        <v>718</v>
      </c>
      <c r="C1078">
        <v>0.18076616560244399</v>
      </c>
      <c r="D1078">
        <f t="shared" si="88"/>
        <v>0.36153233120488798</v>
      </c>
      <c r="E1078">
        <v>79.735592224983705</v>
      </c>
      <c r="F1078">
        <f t="shared" si="87"/>
        <v>7.2342352703898882E-2</v>
      </c>
      <c r="G1078">
        <f t="shared" si="84"/>
        <v>717.62033002485339</v>
      </c>
      <c r="H1078">
        <v>50.588301106230404</v>
      </c>
      <c r="AM1078">
        <f t="shared" si="85"/>
        <v>140.2807826487707</v>
      </c>
      <c r="BG1078">
        <f t="shared" si="86"/>
        <v>4.2353343315271053</v>
      </c>
    </row>
    <row r="1079" spans="1:59">
      <c r="A1079">
        <v>323100</v>
      </c>
      <c r="B1079" s="7">
        <v>719</v>
      </c>
      <c r="C1079">
        <v>0.85745582065631398</v>
      </c>
      <c r="D1079">
        <f t="shared" si="88"/>
        <v>1.714911641312628</v>
      </c>
      <c r="E1079">
        <v>79.696322737475995</v>
      </c>
      <c r="F1079">
        <f t="shared" si="87"/>
        <v>3.9269487507709755E-2</v>
      </c>
      <c r="G1079">
        <f t="shared" si="84"/>
        <v>717.26690463728391</v>
      </c>
      <c r="H1079">
        <v>50.545913763903599</v>
      </c>
      <c r="AM1079">
        <f t="shared" si="85"/>
        <v>140.20296562574265</v>
      </c>
      <c r="BG1079">
        <f t="shared" si="86"/>
        <v>4.2329838945387213</v>
      </c>
    </row>
    <row r="1080" spans="1:59">
      <c r="A1080">
        <v>323400</v>
      </c>
      <c r="B1080" s="7">
        <v>717</v>
      </c>
      <c r="C1080">
        <v>5.0958017661580098E-2</v>
      </c>
      <c r="D1080">
        <f t="shared" si="88"/>
        <v>0.1019160353231602</v>
      </c>
      <c r="E1080">
        <v>79.653336052512302</v>
      </c>
      <c r="F1080">
        <f t="shared" si="87"/>
        <v>4.2986684963693733E-2</v>
      </c>
      <c r="G1080">
        <f t="shared" si="84"/>
        <v>716.88002447261067</v>
      </c>
      <c r="H1080">
        <v>50.513021393326099</v>
      </c>
      <c r="AM1080">
        <f t="shared" si="85"/>
        <v>140.11779288754528</v>
      </c>
      <c r="BG1080">
        <f t="shared" si="86"/>
        <v>4.2304113117198483</v>
      </c>
    </row>
    <row r="1081" spans="1:59">
      <c r="A1081">
        <v>323700</v>
      </c>
      <c r="B1081" s="7">
        <v>718</v>
      </c>
      <c r="C1081">
        <v>0.73387312353799905</v>
      </c>
      <c r="D1081">
        <f t="shared" si="88"/>
        <v>1.4677462470759981</v>
      </c>
      <c r="E1081">
        <v>79.612679559683102</v>
      </c>
      <c r="F1081">
        <f t="shared" si="87"/>
        <v>4.0656492829199919E-2</v>
      </c>
      <c r="G1081">
        <f t="shared" si="84"/>
        <v>716.51411603714791</v>
      </c>
      <c r="H1081">
        <v>50.480467185636797</v>
      </c>
      <c r="AM1081">
        <f t="shared" si="85"/>
        <v>140.03724707863103</v>
      </c>
      <c r="BG1081">
        <f t="shared" si="86"/>
        <v>4.22797851194</v>
      </c>
    </row>
    <row r="1082" spans="1:59">
      <c r="A1082">
        <v>324000</v>
      </c>
      <c r="B1082" s="7">
        <v>718</v>
      </c>
      <c r="C1082">
        <v>0.73149951407281499</v>
      </c>
      <c r="D1082">
        <f t="shared" si="88"/>
        <v>1.46299902814563</v>
      </c>
      <c r="E1082">
        <v>79.613210808490393</v>
      </c>
      <c r="F1082">
        <f t="shared" si="87"/>
        <v>5.3124880729171764E-4</v>
      </c>
      <c r="G1082">
        <f t="shared" si="84"/>
        <v>716.51889727641355</v>
      </c>
      <c r="H1082">
        <v>50.423506821376598</v>
      </c>
      <c r="AM1082">
        <f t="shared" si="85"/>
        <v>140.03829948938829</v>
      </c>
      <c r="BG1082">
        <f t="shared" si="86"/>
        <v>4.2280102986909496</v>
      </c>
    </row>
    <row r="1083" spans="1:59">
      <c r="A1083">
        <v>324300</v>
      </c>
      <c r="B1083" s="7">
        <v>718</v>
      </c>
      <c r="C1083">
        <v>0.69603997882943602</v>
      </c>
      <c r="D1083">
        <f t="shared" si="88"/>
        <v>1.392079957658872</v>
      </c>
      <c r="E1083">
        <v>79.621090244424096</v>
      </c>
      <c r="F1083">
        <f t="shared" si="87"/>
        <v>7.8794359337024389E-3</v>
      </c>
      <c r="G1083">
        <f t="shared" si="84"/>
        <v>716.58981219981683</v>
      </c>
      <c r="H1083">
        <v>50.368119413147497</v>
      </c>
      <c r="AM1083">
        <f t="shared" si="85"/>
        <v>140.05390894767828</v>
      </c>
      <c r="BG1083">
        <f t="shared" si="86"/>
        <v>4.228481763442443</v>
      </c>
    </row>
    <row r="1084" spans="1:59">
      <c r="A1084">
        <v>324600</v>
      </c>
      <c r="B1084" s="7">
        <v>719</v>
      </c>
      <c r="C1084">
        <v>1.03873816276987</v>
      </c>
      <c r="D1084">
        <f t="shared" si="88"/>
        <v>2.0774763255397399</v>
      </c>
      <c r="E1084">
        <v>79.656040336960402</v>
      </c>
      <c r="F1084">
        <f t="shared" si="87"/>
        <v>3.4950092536305988E-2</v>
      </c>
      <c r="G1084">
        <f t="shared" si="84"/>
        <v>716.90436303264357</v>
      </c>
      <c r="H1084">
        <v>50.299648998742597</v>
      </c>
      <c r="AM1084">
        <f t="shared" si="85"/>
        <v>140.12315077026813</v>
      </c>
      <c r="BG1084">
        <f t="shared" si="86"/>
        <v>4.2305731418522488</v>
      </c>
    </row>
    <row r="1085" spans="1:59">
      <c r="A1085">
        <v>324900</v>
      </c>
      <c r="B1085" s="7">
        <v>721</v>
      </c>
      <c r="C1085">
        <v>1.6031022269553701</v>
      </c>
      <c r="D1085">
        <f t="shared" si="88"/>
        <v>3.2062044539107402</v>
      </c>
      <c r="E1085">
        <v>79.752838835005704</v>
      </c>
      <c r="F1085">
        <f t="shared" si="87"/>
        <v>9.6798498045302495E-2</v>
      </c>
      <c r="G1085">
        <f t="shared" si="84"/>
        <v>717.77554951505135</v>
      </c>
      <c r="H1085">
        <v>50.195237044986598</v>
      </c>
      <c r="AM1085">
        <f t="shared" si="85"/>
        <v>140.31496164811608</v>
      </c>
      <c r="BG1085">
        <f t="shared" si="86"/>
        <v>4.2363667052629843</v>
      </c>
    </row>
    <row r="1086" spans="1:59">
      <c r="A1086">
        <v>325200</v>
      </c>
      <c r="B1086" s="7">
        <v>724</v>
      </c>
      <c r="C1086">
        <v>2.2809502078575599</v>
      </c>
      <c r="D1086">
        <f t="shared" si="88"/>
        <v>4.5619004157151197</v>
      </c>
      <c r="E1086">
        <v>79.935524611013804</v>
      </c>
      <c r="F1086">
        <f t="shared" si="87"/>
        <v>0.18268577600809977</v>
      </c>
      <c r="G1086">
        <f t="shared" si="84"/>
        <v>719.41972149912419</v>
      </c>
      <c r="H1086">
        <v>50.042165753563502</v>
      </c>
      <c r="AM1086">
        <f t="shared" si="85"/>
        <v>140.67711161413769</v>
      </c>
      <c r="BG1086">
        <f t="shared" si="86"/>
        <v>4.2473057347613485</v>
      </c>
    </row>
    <row r="1087" spans="1:59">
      <c r="A1087">
        <v>325500</v>
      </c>
      <c r="B1087" s="7">
        <v>726</v>
      </c>
      <c r="C1087">
        <v>2.2048790941954599</v>
      </c>
      <c r="D1087">
        <f t="shared" si="88"/>
        <v>4.4097581883909198</v>
      </c>
      <c r="E1087">
        <v>80.174640831589002</v>
      </c>
      <c r="F1087">
        <f t="shared" si="87"/>
        <v>0.23911622057519821</v>
      </c>
      <c r="G1087">
        <f t="shared" si="84"/>
        <v>721.57176748430106</v>
      </c>
      <c r="H1087">
        <v>49.867944890279297</v>
      </c>
      <c r="AM1087">
        <f t="shared" si="85"/>
        <v>141.15142230456715</v>
      </c>
      <c r="BG1087">
        <f t="shared" si="86"/>
        <v>4.2616335546115085</v>
      </c>
    </row>
    <row r="1088" spans="1:59">
      <c r="A1088">
        <v>325800</v>
      </c>
      <c r="B1088" s="7">
        <v>727</v>
      </c>
      <c r="C1088">
        <v>1.6588439346511801</v>
      </c>
      <c r="D1088">
        <f t="shared" si="88"/>
        <v>3.3176878693023601</v>
      </c>
      <c r="E1088">
        <v>80.407082503625006</v>
      </c>
      <c r="F1088">
        <f t="shared" si="87"/>
        <v>0.23244167203600341</v>
      </c>
      <c r="G1088">
        <f t="shared" si="84"/>
        <v>723.66374253262506</v>
      </c>
      <c r="H1088">
        <v>49.719333076179304</v>
      </c>
      <c r="AM1088">
        <f t="shared" si="85"/>
        <v>141.6128139187349</v>
      </c>
      <c r="BG1088">
        <f t="shared" si="86"/>
        <v>4.2755720814800924</v>
      </c>
    </row>
    <row r="1089" spans="1:59">
      <c r="A1089">
        <v>326100</v>
      </c>
      <c r="B1089" s="7">
        <v>726</v>
      </c>
      <c r="C1089">
        <v>0.44433029918913403</v>
      </c>
      <c r="D1089">
        <f t="shared" si="88"/>
        <v>0.88866059837826805</v>
      </c>
      <c r="E1089">
        <v>80.5658612112273</v>
      </c>
      <c r="F1089">
        <f t="shared" si="87"/>
        <v>0.15877870760229484</v>
      </c>
      <c r="G1089">
        <f t="shared" si="84"/>
        <v>725.09275090104575</v>
      </c>
      <c r="H1089">
        <v>49.641192166066801</v>
      </c>
      <c r="AM1089">
        <f t="shared" si="85"/>
        <v>141.92816782755642</v>
      </c>
      <c r="BG1089">
        <f t="shared" si="86"/>
        <v>4.2850993901938335</v>
      </c>
    </row>
    <row r="1090" spans="1:59">
      <c r="A1090">
        <v>326400</v>
      </c>
      <c r="B1090" s="7">
        <v>724</v>
      </c>
      <c r="C1090">
        <v>-0.73824056163731799</v>
      </c>
      <c r="D1090">
        <f t="shared" si="88"/>
        <v>-1.476481123274636</v>
      </c>
      <c r="E1090">
        <v>80.606433590745795</v>
      </c>
      <c r="F1090">
        <f t="shared" si="87"/>
        <v>4.0572379518494017E-2</v>
      </c>
      <c r="G1090">
        <f t="shared" si="84"/>
        <v>725.45790231671219</v>
      </c>
      <c r="H1090">
        <v>49.6561519279322</v>
      </c>
      <c r="AM1090">
        <f t="shared" si="85"/>
        <v>142.0087731830032</v>
      </c>
      <c r="BG1090">
        <f t="shared" si="86"/>
        <v>4.2875346682910109</v>
      </c>
    </row>
    <row r="1091" spans="1:59">
      <c r="A1091">
        <v>326700</v>
      </c>
      <c r="B1091" s="7">
        <v>724</v>
      </c>
      <c r="C1091">
        <v>-0.65320358835859205</v>
      </c>
      <c r="D1091">
        <f t="shared" si="88"/>
        <v>-1.3064071767171841</v>
      </c>
      <c r="E1091">
        <v>80.587529953468902</v>
      </c>
      <c r="F1091">
        <f t="shared" si="87"/>
        <v>1.8903637276892482E-2</v>
      </c>
      <c r="G1091">
        <f t="shared" ref="G1091:G1154" si="89">$J$3*E1091</f>
        <v>725.28776958122012</v>
      </c>
      <c r="H1091">
        <v>49.709987699596503</v>
      </c>
      <c r="AM1091">
        <f t="shared" ref="AM1091:AM1154" si="90">$AF$26*E1091^2+$AG$26*E1091+$AH$26</f>
        <v>141.9712160315006</v>
      </c>
      <c r="BG1091">
        <f t="shared" ref="BG1091:BG1154" si="91">$BC$5*E1091^2+$BD$5*E1091+$BE$5</f>
        <v>4.2863999744816166</v>
      </c>
    </row>
    <row r="1092" spans="1:59">
      <c r="A1092">
        <v>327000</v>
      </c>
      <c r="B1092" s="7">
        <v>723</v>
      </c>
      <c r="C1092">
        <v>-0.96719240712082899</v>
      </c>
      <c r="D1092">
        <f t="shared" si="88"/>
        <v>-1.934384814241658</v>
      </c>
      <c r="E1092">
        <v>80.546200203502494</v>
      </c>
      <c r="F1092">
        <f t="shared" ref="F1092:F1155" si="92">ABS(E1092-E1091)</f>
        <v>4.1329749966408258E-2</v>
      </c>
      <c r="G1092">
        <f t="shared" si="89"/>
        <v>724.91580183152246</v>
      </c>
      <c r="H1092">
        <v>49.773904635023598</v>
      </c>
      <c r="AM1092">
        <f t="shared" si="90"/>
        <v>141.88911066551501</v>
      </c>
      <c r="BG1092">
        <f t="shared" si="91"/>
        <v>4.2839193914940745</v>
      </c>
    </row>
    <row r="1093" spans="1:59">
      <c r="A1093">
        <v>327300</v>
      </c>
      <c r="B1093" s="7">
        <v>720</v>
      </c>
      <c r="C1093">
        <v>-1.91570390994159</v>
      </c>
      <c r="D1093">
        <f t="shared" si="88"/>
        <v>-3.83140781988318</v>
      </c>
      <c r="E1093">
        <v>80.423662064587603</v>
      </c>
      <c r="F1093">
        <f t="shared" si="92"/>
        <v>0.12253813891489074</v>
      </c>
      <c r="G1093">
        <f t="shared" si="89"/>
        <v>723.8129585812884</v>
      </c>
      <c r="H1093">
        <v>49.888771674504802</v>
      </c>
      <c r="AM1093">
        <f t="shared" si="90"/>
        <v>141.64573605732119</v>
      </c>
      <c r="BG1093">
        <f t="shared" si="91"/>
        <v>4.276566687384399</v>
      </c>
    </row>
    <row r="1094" spans="1:59">
      <c r="A1094">
        <v>327600</v>
      </c>
      <c r="B1094" s="7">
        <v>719</v>
      </c>
      <c r="C1094">
        <v>-1.62840835250018</v>
      </c>
      <c r="D1094">
        <f t="shared" si="88"/>
        <v>-3.25681670500036</v>
      </c>
      <c r="E1094">
        <v>80.248710409451604</v>
      </c>
      <c r="F1094">
        <f t="shared" si="92"/>
        <v>0.17495165513599886</v>
      </c>
      <c r="G1094">
        <f t="shared" si="89"/>
        <v>722.23839368506447</v>
      </c>
      <c r="H1094">
        <v>50.0256406377069</v>
      </c>
      <c r="AM1094">
        <f t="shared" si="90"/>
        <v>141.29841448415652</v>
      </c>
      <c r="BG1094">
        <f t="shared" si="91"/>
        <v>4.2660740492009159</v>
      </c>
    </row>
    <row r="1095" spans="1:59">
      <c r="A1095">
        <v>327900</v>
      </c>
      <c r="B1095" s="7">
        <v>719</v>
      </c>
      <c r="C1095">
        <v>-0.97411848388558797</v>
      </c>
      <c r="D1095">
        <f t="shared" si="88"/>
        <v>-1.9482369677711759</v>
      </c>
      <c r="E1095">
        <v>80.103317824595706</v>
      </c>
      <c r="F1095">
        <f t="shared" si="92"/>
        <v>0.14539258485589812</v>
      </c>
      <c r="G1095">
        <f t="shared" si="89"/>
        <v>720.92986042136135</v>
      </c>
      <c r="H1095">
        <v>50.124821634772502</v>
      </c>
      <c r="AM1095">
        <f t="shared" si="90"/>
        <v>141.00991106212203</v>
      </c>
      <c r="BG1095">
        <f t="shared" si="91"/>
        <v>4.2573587249317875</v>
      </c>
    </row>
    <row r="1096" spans="1:59">
      <c r="A1096">
        <v>328200</v>
      </c>
      <c r="B1096" s="7">
        <v>717</v>
      </c>
      <c r="C1096">
        <v>-1.31221713383325</v>
      </c>
      <c r="D1096">
        <f t="shared" ref="D1096:D1159" si="93">$K$3*C1096</f>
        <v>-2.6244342676665</v>
      </c>
      <c r="E1096">
        <v>79.956245063479599</v>
      </c>
      <c r="F1096">
        <f t="shared" si="92"/>
        <v>0.14707276111610668</v>
      </c>
      <c r="G1096">
        <f t="shared" si="89"/>
        <v>719.60620557131642</v>
      </c>
      <c r="H1096">
        <v>50.214683157904403</v>
      </c>
      <c r="AM1096">
        <f t="shared" si="90"/>
        <v>140.71819944841442</v>
      </c>
      <c r="BG1096">
        <f t="shared" si="91"/>
        <v>4.2485468626927148</v>
      </c>
    </row>
    <row r="1097" spans="1:59">
      <c r="A1097">
        <v>328500</v>
      </c>
      <c r="B1097" s="7">
        <v>717</v>
      </c>
      <c r="C1097">
        <v>-0.66872798552457402</v>
      </c>
      <c r="D1097">
        <f t="shared" si="93"/>
        <v>-1.337455971049148</v>
      </c>
      <c r="E1097">
        <v>79.8132486481841</v>
      </c>
      <c r="F1097">
        <f t="shared" si="92"/>
        <v>0.14299641529549945</v>
      </c>
      <c r="G1097">
        <f t="shared" si="89"/>
        <v>718.31923783365687</v>
      </c>
      <c r="H1097">
        <v>50.289742481324303</v>
      </c>
      <c r="AM1097">
        <f t="shared" si="90"/>
        <v>140.43469437093648</v>
      </c>
      <c r="BG1097">
        <f t="shared" si="91"/>
        <v>4.2399832630774572</v>
      </c>
    </row>
    <row r="1098" spans="1:59">
      <c r="A1098">
        <v>328800</v>
      </c>
      <c r="B1098" s="7">
        <v>715</v>
      </c>
      <c r="C1098">
        <v>-1.0276766970915401</v>
      </c>
      <c r="D1098">
        <f t="shared" si="93"/>
        <v>-2.0553533941830802</v>
      </c>
      <c r="E1098">
        <v>79.670808873616707</v>
      </c>
      <c r="F1098">
        <f t="shared" si="92"/>
        <v>0.14243977456739287</v>
      </c>
      <c r="G1098">
        <f t="shared" si="89"/>
        <v>717.03727986255035</v>
      </c>
      <c r="H1098">
        <v>50.356744938610902</v>
      </c>
      <c r="AM1098">
        <f t="shared" si="90"/>
        <v>140.15241179281065</v>
      </c>
      <c r="BG1098">
        <f t="shared" si="91"/>
        <v>4.2314569475546699</v>
      </c>
    </row>
    <row r="1099" spans="1:59">
      <c r="A1099">
        <v>329100</v>
      </c>
      <c r="B1099" s="7">
        <v>714</v>
      </c>
      <c r="C1099">
        <v>-0.80776463839002899</v>
      </c>
      <c r="D1099">
        <f t="shared" si="93"/>
        <v>-1.615529276780058</v>
      </c>
      <c r="E1099">
        <v>79.510834241555699</v>
      </c>
      <c r="F1099">
        <f t="shared" si="92"/>
        <v>0.15997463206100804</v>
      </c>
      <c r="G1099">
        <f t="shared" si="89"/>
        <v>715.59750817400129</v>
      </c>
      <c r="H1099">
        <v>50.427418187393201</v>
      </c>
      <c r="AM1099">
        <f t="shared" si="90"/>
        <v>139.83552067867805</v>
      </c>
      <c r="BG1099">
        <f t="shared" si="91"/>
        <v>4.2218857099226916</v>
      </c>
    </row>
    <row r="1100" spans="1:59">
      <c r="A1100">
        <v>329400</v>
      </c>
      <c r="B1100" s="7">
        <v>716</v>
      </c>
      <c r="C1100">
        <v>0.55968047539993004</v>
      </c>
      <c r="D1100">
        <f t="shared" si="93"/>
        <v>1.1193609507998601</v>
      </c>
      <c r="E1100">
        <v>79.429173676938206</v>
      </c>
      <c r="F1100">
        <f t="shared" si="92"/>
        <v>8.1660564617493492E-2</v>
      </c>
      <c r="G1100">
        <f t="shared" si="89"/>
        <v>714.86256309244391</v>
      </c>
      <c r="H1100">
        <v>50.4329476427122</v>
      </c>
      <c r="AM1100">
        <f t="shared" si="90"/>
        <v>139.6738183170755</v>
      </c>
      <c r="BG1100">
        <f t="shared" si="91"/>
        <v>4.2170018974885863</v>
      </c>
    </row>
    <row r="1101" spans="1:59">
      <c r="A1101">
        <v>329700</v>
      </c>
      <c r="B1101" s="7">
        <v>713</v>
      </c>
      <c r="C1101">
        <v>-0.59365325400724001</v>
      </c>
      <c r="D1101">
        <f t="shared" si="93"/>
        <v>-1.18730650801448</v>
      </c>
      <c r="E1101">
        <v>79.3521599314426</v>
      </c>
      <c r="F1101">
        <f t="shared" si="92"/>
        <v>7.701374549560569E-2</v>
      </c>
      <c r="G1101">
        <f t="shared" si="89"/>
        <v>714.16943938298346</v>
      </c>
      <c r="H1101">
        <v>50.437729024276898</v>
      </c>
      <c r="AM1101">
        <f t="shared" si="90"/>
        <v>139.5213532166841</v>
      </c>
      <c r="BG1101">
        <f t="shared" si="91"/>
        <v>4.2123971807135714</v>
      </c>
    </row>
    <row r="1102" spans="1:59">
      <c r="A1102">
        <v>330000</v>
      </c>
      <c r="B1102" s="7">
        <v>713</v>
      </c>
      <c r="C1102">
        <v>-9.8382704465376697E-2</v>
      </c>
      <c r="D1102">
        <f t="shared" si="93"/>
        <v>-0.19676540893075339</v>
      </c>
      <c r="E1102">
        <v>79.242095169074503</v>
      </c>
      <c r="F1102">
        <f t="shared" si="92"/>
        <v>0.11006476236809704</v>
      </c>
      <c r="G1102">
        <f t="shared" si="89"/>
        <v>713.17885652167047</v>
      </c>
      <c r="H1102">
        <v>50.463142676555698</v>
      </c>
      <c r="AM1102">
        <f t="shared" si="90"/>
        <v>139.30351681123756</v>
      </c>
      <c r="BG1102">
        <f t="shared" si="91"/>
        <v>4.2058183155475621</v>
      </c>
    </row>
    <row r="1103" spans="1:59">
      <c r="A1103">
        <v>330300</v>
      </c>
      <c r="B1103" s="7">
        <v>712</v>
      </c>
      <c r="C1103">
        <v>-0.17985499474142599</v>
      </c>
      <c r="D1103">
        <f t="shared" si="93"/>
        <v>-0.35970998948285199</v>
      </c>
      <c r="E1103">
        <v>79.149098238923003</v>
      </c>
      <c r="F1103">
        <f t="shared" si="92"/>
        <v>9.2996930151500123E-2</v>
      </c>
      <c r="G1103">
        <f t="shared" si="89"/>
        <v>712.34188415030701</v>
      </c>
      <c r="H1103">
        <v>50.474201259921998</v>
      </c>
      <c r="AM1103">
        <f t="shared" si="90"/>
        <v>139.11951570056476</v>
      </c>
      <c r="BG1103">
        <f t="shared" si="91"/>
        <v>4.200261474378622</v>
      </c>
    </row>
    <row r="1104" spans="1:59">
      <c r="A1104">
        <v>330600</v>
      </c>
      <c r="B1104" s="7">
        <v>710</v>
      </c>
      <c r="C1104">
        <v>-0.61933868975083595</v>
      </c>
      <c r="D1104">
        <f t="shared" si="93"/>
        <v>-1.2386773795016719</v>
      </c>
      <c r="E1104">
        <v>79.024550072781196</v>
      </c>
      <c r="F1104">
        <f t="shared" si="92"/>
        <v>0.12454816614180686</v>
      </c>
      <c r="G1104">
        <f t="shared" si="89"/>
        <v>711.22095065503072</v>
      </c>
      <c r="H1104">
        <v>50.506588408912499</v>
      </c>
      <c r="AM1104">
        <f t="shared" si="90"/>
        <v>138.87316743999341</v>
      </c>
      <c r="BG1104">
        <f t="shared" si="91"/>
        <v>4.1928219851489406</v>
      </c>
    </row>
    <row r="1105" spans="1:59">
      <c r="A1105">
        <v>330900</v>
      </c>
      <c r="B1105" s="7">
        <v>712</v>
      </c>
      <c r="C1105">
        <v>0.72182544619740796</v>
      </c>
      <c r="D1105">
        <f t="shared" si="93"/>
        <v>1.4436508923948159</v>
      </c>
      <c r="E1105">
        <v>78.948725652749999</v>
      </c>
      <c r="F1105">
        <f t="shared" si="92"/>
        <v>7.5824420031196382E-2</v>
      </c>
      <c r="G1105">
        <f t="shared" si="89"/>
        <v>710.53853087474999</v>
      </c>
      <c r="H1105">
        <v>50.498561425316602</v>
      </c>
      <c r="AM1105">
        <f t="shared" si="90"/>
        <v>138.72323604689956</v>
      </c>
      <c r="BG1105">
        <f t="shared" si="91"/>
        <v>4.1882943297391195</v>
      </c>
    </row>
    <row r="1106" spans="1:59">
      <c r="A1106">
        <v>331200</v>
      </c>
      <c r="B1106" s="7">
        <v>711</v>
      </c>
      <c r="C1106">
        <v>0.338249157632806</v>
      </c>
      <c r="D1106">
        <f t="shared" si="93"/>
        <v>0.67649831526561199</v>
      </c>
      <c r="E1106">
        <v>78.922866525808502</v>
      </c>
      <c r="F1106">
        <f t="shared" si="92"/>
        <v>2.5859126941497834E-2</v>
      </c>
      <c r="G1106">
        <f t="shared" si="89"/>
        <v>710.30579873227657</v>
      </c>
      <c r="H1106">
        <v>50.458504579623998</v>
      </c>
      <c r="AM1106">
        <f t="shared" si="90"/>
        <v>138.6721112001446</v>
      </c>
      <c r="BG1106">
        <f t="shared" si="91"/>
        <v>4.1867504754965079</v>
      </c>
    </row>
    <row r="1107" spans="1:59">
      <c r="A1107">
        <v>331500</v>
      </c>
      <c r="B1107" s="7">
        <v>711</v>
      </c>
      <c r="C1107">
        <v>0.47890415031804101</v>
      </c>
      <c r="D1107">
        <f t="shared" si="93"/>
        <v>0.95780830063608202</v>
      </c>
      <c r="E1107">
        <v>78.891608005404194</v>
      </c>
      <c r="F1107">
        <f t="shared" si="92"/>
        <v>3.1258520404307433E-2</v>
      </c>
      <c r="G1107">
        <f t="shared" si="89"/>
        <v>710.02447204863779</v>
      </c>
      <c r="H1107">
        <v>50.426318001306903</v>
      </c>
      <c r="AM1107">
        <f t="shared" si="90"/>
        <v>138.61031669145538</v>
      </c>
      <c r="BG1107">
        <f t="shared" si="91"/>
        <v>4.184884437424226</v>
      </c>
    </row>
    <row r="1108" spans="1:59">
      <c r="A1108">
        <v>331800</v>
      </c>
      <c r="B1108" s="7">
        <v>712</v>
      </c>
      <c r="C1108">
        <v>0.94159670998413603</v>
      </c>
      <c r="D1108">
        <f t="shared" si="93"/>
        <v>1.8831934199682721</v>
      </c>
      <c r="E1108">
        <v>78.899894348988596</v>
      </c>
      <c r="F1108">
        <f t="shared" si="92"/>
        <v>8.2863435844018341E-3</v>
      </c>
      <c r="G1108">
        <f t="shared" si="89"/>
        <v>710.09904914089736</v>
      </c>
      <c r="H1108">
        <v>50.369698696711197</v>
      </c>
      <c r="AM1108">
        <f t="shared" si="90"/>
        <v>138.62669728537622</v>
      </c>
      <c r="BG1108">
        <f t="shared" si="91"/>
        <v>4.1853790883073296</v>
      </c>
    </row>
    <row r="1109" spans="1:59">
      <c r="A1109">
        <v>332100</v>
      </c>
      <c r="B1109" s="7">
        <v>713</v>
      </c>
      <c r="C1109">
        <v>1.1876833001537801</v>
      </c>
      <c r="D1109">
        <f t="shared" si="93"/>
        <v>2.3753666003075602</v>
      </c>
      <c r="E1109">
        <v>78.956316348320598</v>
      </c>
      <c r="F1109">
        <f t="shared" si="92"/>
        <v>5.6421999332002315E-2</v>
      </c>
      <c r="G1109">
        <f t="shared" si="89"/>
        <v>710.60684713488536</v>
      </c>
      <c r="H1109">
        <v>50.2861711257734</v>
      </c>
      <c r="AM1109">
        <f t="shared" si="90"/>
        <v>138.73824399168868</v>
      </c>
      <c r="BG1109">
        <f t="shared" si="91"/>
        <v>4.18874753781766</v>
      </c>
    </row>
    <row r="1110" spans="1:59">
      <c r="A1110">
        <v>332400</v>
      </c>
      <c r="B1110" s="7">
        <v>710</v>
      </c>
      <c r="C1110">
        <v>-0.300716630916739</v>
      </c>
      <c r="D1110">
        <f t="shared" si="93"/>
        <v>-0.60143326183347801</v>
      </c>
      <c r="E1110">
        <v>78.9537533935992</v>
      </c>
      <c r="F1110">
        <f t="shared" si="92"/>
        <v>2.5629547213981141E-3</v>
      </c>
      <c r="G1110">
        <f t="shared" si="89"/>
        <v>710.58378054239279</v>
      </c>
      <c r="H1110">
        <v>50.256177663890099</v>
      </c>
      <c r="AM1110">
        <f t="shared" si="90"/>
        <v>138.73317660772506</v>
      </c>
      <c r="BG1110">
        <f t="shared" si="91"/>
        <v>4.1885945134639053</v>
      </c>
    </row>
    <row r="1111" spans="1:59">
      <c r="A1111">
        <v>332700</v>
      </c>
      <c r="B1111" s="7">
        <v>711</v>
      </c>
      <c r="C1111">
        <v>0.36798104256745701</v>
      </c>
      <c r="D1111">
        <f t="shared" si="93"/>
        <v>0.73596208513491401</v>
      </c>
      <c r="E1111">
        <v>78.916252491406794</v>
      </c>
      <c r="F1111">
        <f t="shared" si="92"/>
        <v>3.7500902192405761E-2</v>
      </c>
      <c r="G1111">
        <f t="shared" si="89"/>
        <v>710.24627242266115</v>
      </c>
      <c r="H1111">
        <v>50.2515527713228</v>
      </c>
      <c r="AM1111">
        <f t="shared" si="90"/>
        <v>138.65903553624224</v>
      </c>
      <c r="BG1111">
        <f t="shared" si="91"/>
        <v>4.1863556220394784</v>
      </c>
    </row>
    <row r="1112" spans="1:59">
      <c r="A1112">
        <v>333000</v>
      </c>
      <c r="B1112" s="7">
        <v>710</v>
      </c>
      <c r="C1112">
        <v>-2.3643055542155799E-2</v>
      </c>
      <c r="D1112">
        <f t="shared" si="93"/>
        <v>-4.7286111084311598E-2</v>
      </c>
      <c r="E1112">
        <v>78.892177696515304</v>
      </c>
      <c r="F1112">
        <f t="shared" si="92"/>
        <v>2.4074794891490114E-2</v>
      </c>
      <c r="G1112">
        <f t="shared" si="89"/>
        <v>710.02959926863775</v>
      </c>
      <c r="H1112">
        <v>50.239346043929302</v>
      </c>
      <c r="AM1112">
        <f t="shared" si="90"/>
        <v>138.61144285429478</v>
      </c>
      <c r="BG1112">
        <f t="shared" si="91"/>
        <v>4.1849184445433476</v>
      </c>
    </row>
    <row r="1113" spans="1:59">
      <c r="A1113">
        <v>333300</v>
      </c>
      <c r="B1113" s="7">
        <v>710</v>
      </c>
      <c r="C1113">
        <v>0.12886715049476</v>
      </c>
      <c r="D1113">
        <f t="shared" si="93"/>
        <v>0.25773430098951999</v>
      </c>
      <c r="E1113">
        <v>78.858284832785301</v>
      </c>
      <c r="F1113">
        <f t="shared" si="92"/>
        <v>3.3892863730002887E-2</v>
      </c>
      <c r="G1113">
        <f t="shared" si="89"/>
        <v>709.72456349506774</v>
      </c>
      <c r="H1113">
        <v>50.234797753080002</v>
      </c>
      <c r="AM1113">
        <f t="shared" si="90"/>
        <v>138.54444689588286</v>
      </c>
      <c r="BG1113">
        <f t="shared" si="91"/>
        <v>4.18289535493766</v>
      </c>
    </row>
    <row r="1114" spans="1:59">
      <c r="A1114">
        <v>333600</v>
      </c>
      <c r="B1114" s="7">
        <v>710</v>
      </c>
      <c r="C1114">
        <v>0.21846881599678</v>
      </c>
      <c r="D1114">
        <f t="shared" si="93"/>
        <v>0.43693763199356001</v>
      </c>
      <c r="E1114">
        <v>78.838374557884805</v>
      </c>
      <c r="F1114">
        <f t="shared" si="92"/>
        <v>1.9910274900496461E-2</v>
      </c>
      <c r="G1114">
        <f t="shared" si="89"/>
        <v>709.54537102096322</v>
      </c>
      <c r="H1114">
        <v>50.221024938429402</v>
      </c>
      <c r="AM1114">
        <f t="shared" si="90"/>
        <v>138.50509342666712</v>
      </c>
      <c r="BG1114">
        <f t="shared" si="91"/>
        <v>4.1817070002338461</v>
      </c>
    </row>
    <row r="1115" spans="1:59">
      <c r="A1115">
        <v>333900</v>
      </c>
      <c r="B1115" s="7">
        <v>711</v>
      </c>
      <c r="C1115">
        <v>0.66120239873086994</v>
      </c>
      <c r="D1115">
        <f t="shared" si="93"/>
        <v>1.3224047974617399</v>
      </c>
      <c r="E1115">
        <v>78.851096149129702</v>
      </c>
      <c r="F1115">
        <f t="shared" si="92"/>
        <v>1.2721591244897468E-2</v>
      </c>
      <c r="G1115">
        <f t="shared" si="89"/>
        <v>709.65986534216734</v>
      </c>
      <c r="H1115">
        <v>50.185490660964398</v>
      </c>
      <c r="AM1115">
        <f t="shared" si="90"/>
        <v>138.53023790241988</v>
      </c>
      <c r="BG1115">
        <f t="shared" si="91"/>
        <v>4.1824662858807269</v>
      </c>
    </row>
    <row r="1116" spans="1:59">
      <c r="A1116">
        <v>334200</v>
      </c>
      <c r="B1116" s="7">
        <v>713</v>
      </c>
      <c r="C1116">
        <v>1.30459725021535</v>
      </c>
      <c r="D1116">
        <f t="shared" si="93"/>
        <v>2.6091945004307</v>
      </c>
      <c r="E1116">
        <v>78.9303334798946</v>
      </c>
      <c r="F1116">
        <f t="shared" si="92"/>
        <v>7.9237330764897251E-2</v>
      </c>
      <c r="G1116">
        <f t="shared" si="89"/>
        <v>710.37300131905135</v>
      </c>
      <c r="H1116">
        <v>50.107116633645703</v>
      </c>
      <c r="AM1116">
        <f t="shared" si="90"/>
        <v>138.68687335736914</v>
      </c>
      <c r="BG1116">
        <f t="shared" si="91"/>
        <v>4.1871962579031079</v>
      </c>
    </row>
    <row r="1117" spans="1:59">
      <c r="A1117">
        <v>334500</v>
      </c>
      <c r="B1117" s="7">
        <v>713</v>
      </c>
      <c r="C1117">
        <v>0.85353354120615099</v>
      </c>
      <c r="D1117">
        <f t="shared" si="93"/>
        <v>1.707067082412302</v>
      </c>
      <c r="E1117">
        <v>79.030571354253695</v>
      </c>
      <c r="F1117">
        <f t="shared" si="92"/>
        <v>0.10023787435909526</v>
      </c>
      <c r="G1117">
        <f t="shared" si="89"/>
        <v>711.27514218828321</v>
      </c>
      <c r="H1117">
        <v>50.024566257092303</v>
      </c>
      <c r="AM1117">
        <f t="shared" si="90"/>
        <v>138.88507506024928</v>
      </c>
      <c r="BG1117">
        <f t="shared" si="91"/>
        <v>4.1931815779655057</v>
      </c>
    </row>
    <row r="1118" spans="1:59">
      <c r="A1118">
        <v>334800</v>
      </c>
      <c r="B1118" s="7">
        <v>713</v>
      </c>
      <c r="C1118">
        <v>0.53128186988759896</v>
      </c>
      <c r="D1118">
        <f t="shared" si="93"/>
        <v>1.0625637397751979</v>
      </c>
      <c r="E1118">
        <v>79.102178527556006</v>
      </c>
      <c r="F1118">
        <f t="shared" si="92"/>
        <v>7.1607173302311367E-2</v>
      </c>
      <c r="G1118">
        <f t="shared" si="89"/>
        <v>711.91960674800407</v>
      </c>
      <c r="H1118">
        <v>49.971701816291599</v>
      </c>
      <c r="AM1118">
        <f t="shared" si="90"/>
        <v>139.02670087793103</v>
      </c>
      <c r="BG1118">
        <f t="shared" si="91"/>
        <v>4.197458520662515</v>
      </c>
    </row>
    <row r="1119" spans="1:59">
      <c r="A1119">
        <v>335100</v>
      </c>
      <c r="B1119" s="7">
        <v>719</v>
      </c>
      <c r="C1119">
        <v>2.6864620930759702</v>
      </c>
      <c r="D1119">
        <f t="shared" si="93"/>
        <v>5.3729241861519403</v>
      </c>
      <c r="E1119">
        <v>79.289882905426097</v>
      </c>
      <c r="F1119">
        <f t="shared" si="92"/>
        <v>0.18770437787009087</v>
      </c>
      <c r="G1119">
        <f t="shared" si="89"/>
        <v>713.60894614883489</v>
      </c>
      <c r="H1119">
        <v>49.840074787106403</v>
      </c>
      <c r="AM1119">
        <f t="shared" si="90"/>
        <v>139.39808795772211</v>
      </c>
      <c r="BG1119">
        <f t="shared" si="91"/>
        <v>4.2086744272996448</v>
      </c>
    </row>
    <row r="1120" spans="1:59">
      <c r="A1120">
        <v>335400</v>
      </c>
      <c r="B1120" s="7">
        <v>739</v>
      </c>
      <c r="C1120">
        <v>9.4753204918606002</v>
      </c>
      <c r="D1120">
        <f t="shared" si="93"/>
        <v>18.9506409837212</v>
      </c>
      <c r="E1120">
        <v>80.003373935946996</v>
      </c>
      <c r="F1120">
        <f t="shared" si="92"/>
        <v>0.71349103052089902</v>
      </c>
      <c r="G1120">
        <f t="shared" si="89"/>
        <v>720.03036542352299</v>
      </c>
      <c r="H1120">
        <v>49.346168070690297</v>
      </c>
      <c r="AM1120">
        <f t="shared" si="90"/>
        <v>140.811663482179</v>
      </c>
      <c r="BG1120">
        <f t="shared" si="91"/>
        <v>4.2513701309089953</v>
      </c>
    </row>
    <row r="1121" spans="1:59">
      <c r="A1121">
        <v>335700</v>
      </c>
      <c r="B1121" s="7">
        <v>710</v>
      </c>
      <c r="C1121">
        <v>-6.1624796778419002</v>
      </c>
      <c r="D1121">
        <f t="shared" si="93"/>
        <v>-12.3249593556838</v>
      </c>
      <c r="E1121">
        <v>80.256387696920697</v>
      </c>
      <c r="F1121">
        <f t="shared" si="92"/>
        <v>0.2530137609737011</v>
      </c>
      <c r="G1121">
        <f t="shared" si="89"/>
        <v>722.30748927228626</v>
      </c>
      <c r="H1121">
        <v>49.263835623279597</v>
      </c>
      <c r="AM1121">
        <f t="shared" si="90"/>
        <v>141.3136520107808</v>
      </c>
      <c r="BG1121">
        <f t="shared" si="91"/>
        <v>4.2665343659616797</v>
      </c>
    </row>
    <row r="1122" spans="1:59">
      <c r="A1122">
        <v>336000</v>
      </c>
      <c r="B1122" s="7">
        <v>711</v>
      </c>
      <c r="C1122">
        <v>-3.7854579810801101</v>
      </c>
      <c r="D1122">
        <f t="shared" si="93"/>
        <v>-7.5709159621602202</v>
      </c>
      <c r="E1122">
        <v>79.839182798204106</v>
      </c>
      <c r="F1122">
        <f t="shared" si="92"/>
        <v>0.41720489871659083</v>
      </c>
      <c r="G1122">
        <f t="shared" si="89"/>
        <v>718.55264518383694</v>
      </c>
      <c r="H1122">
        <v>49.643208381950402</v>
      </c>
      <c r="AM1122">
        <f t="shared" si="90"/>
        <v>140.48610260804321</v>
      </c>
      <c r="BG1122">
        <f t="shared" si="91"/>
        <v>4.2415360818283521</v>
      </c>
    </row>
    <row r="1123" spans="1:59">
      <c r="A1123">
        <v>336300</v>
      </c>
      <c r="B1123" s="7">
        <v>710</v>
      </c>
      <c r="C1123">
        <v>-2.9063943635771299</v>
      </c>
      <c r="D1123">
        <f t="shared" si="93"/>
        <v>-5.8127887271542598</v>
      </c>
      <c r="E1123">
        <v>79.532750352219495</v>
      </c>
      <c r="F1123">
        <f t="shared" si="92"/>
        <v>0.30643244598461195</v>
      </c>
      <c r="G1123">
        <f t="shared" si="89"/>
        <v>715.79475316997548</v>
      </c>
      <c r="H1123">
        <v>49.900547507354098</v>
      </c>
      <c r="AM1123">
        <f t="shared" si="90"/>
        <v>139.87892509275375</v>
      </c>
      <c r="BG1123">
        <f t="shared" si="91"/>
        <v>4.2231966508564911</v>
      </c>
    </row>
    <row r="1124" spans="1:59">
      <c r="A1124">
        <v>336600</v>
      </c>
      <c r="B1124" s="7">
        <v>710</v>
      </c>
      <c r="C1124">
        <v>-1.8209190512262201</v>
      </c>
      <c r="D1124">
        <f t="shared" si="93"/>
        <v>-3.6418381024524402</v>
      </c>
      <c r="E1124">
        <v>79.291544532864904</v>
      </c>
      <c r="F1124">
        <f t="shared" si="92"/>
        <v>0.24120581935459029</v>
      </c>
      <c r="G1124">
        <f t="shared" si="89"/>
        <v>713.62390079578415</v>
      </c>
      <c r="H1124">
        <v>50.080968397072503</v>
      </c>
      <c r="AM1124">
        <f t="shared" si="90"/>
        <v>139.40137653146562</v>
      </c>
      <c r="BG1124">
        <f t="shared" si="91"/>
        <v>4.2087737451448524</v>
      </c>
    </row>
    <row r="1125" spans="1:59">
      <c r="A1125">
        <v>336900</v>
      </c>
      <c r="B1125" s="7">
        <v>711</v>
      </c>
      <c r="C1125">
        <v>-0.65744021301147504</v>
      </c>
      <c r="D1125">
        <f t="shared" si="93"/>
        <v>-1.3148804260229501</v>
      </c>
      <c r="E1125">
        <v>79.1441102174864</v>
      </c>
      <c r="F1125">
        <f t="shared" si="92"/>
        <v>0.14743431537850427</v>
      </c>
      <c r="G1125">
        <f t="shared" si="89"/>
        <v>712.2969919573776</v>
      </c>
      <c r="H1125">
        <v>50.173777744292003</v>
      </c>
      <c r="AM1125">
        <f t="shared" si="90"/>
        <v>139.10964797096958</v>
      </c>
      <c r="BG1125">
        <f t="shared" si="91"/>
        <v>4.199963472837136</v>
      </c>
    </row>
    <row r="1126" spans="1:59">
      <c r="A1126">
        <v>337200</v>
      </c>
      <c r="B1126" s="7">
        <v>711</v>
      </c>
      <c r="C1126">
        <v>-0.29407318246487002</v>
      </c>
      <c r="D1126">
        <f t="shared" si="93"/>
        <v>-0.58814636492974004</v>
      </c>
      <c r="E1126">
        <v>79.063370643612799</v>
      </c>
      <c r="F1126">
        <f t="shared" si="92"/>
        <v>8.0739573873600534E-2</v>
      </c>
      <c r="G1126">
        <f t="shared" si="89"/>
        <v>711.57033579251515</v>
      </c>
      <c r="H1126">
        <v>50.2096608504663</v>
      </c>
      <c r="AM1126">
        <f t="shared" si="90"/>
        <v>138.94994229915795</v>
      </c>
      <c r="BG1126">
        <f t="shared" si="91"/>
        <v>4.1951404854667453</v>
      </c>
    </row>
    <row r="1127" spans="1:59">
      <c r="A1127">
        <v>337500</v>
      </c>
      <c r="B1127" s="7">
        <v>712</v>
      </c>
      <c r="C1127">
        <v>0.344272865493917</v>
      </c>
      <c r="D1127">
        <f t="shared" si="93"/>
        <v>0.688545730987834</v>
      </c>
      <c r="E1127">
        <v>79.032625220069704</v>
      </c>
      <c r="F1127">
        <f t="shared" si="92"/>
        <v>3.0745423543095285E-2</v>
      </c>
      <c r="G1127">
        <f t="shared" si="89"/>
        <v>711.29362698062732</v>
      </c>
      <c r="H1127">
        <v>50.205783008809902</v>
      </c>
      <c r="AM1127">
        <f t="shared" si="90"/>
        <v>138.88913681128304</v>
      </c>
      <c r="BG1127">
        <f t="shared" si="91"/>
        <v>4.1933042370864655</v>
      </c>
    </row>
    <row r="1128" spans="1:59">
      <c r="A1128">
        <v>337800</v>
      </c>
      <c r="B1128" s="7">
        <v>712</v>
      </c>
      <c r="C1128">
        <v>0.33145895017083699</v>
      </c>
      <c r="D1128">
        <f t="shared" si="93"/>
        <v>0.66291790034167397</v>
      </c>
      <c r="E1128">
        <v>79.035476356171898</v>
      </c>
      <c r="F1128">
        <f t="shared" si="92"/>
        <v>2.8511361021941184E-3</v>
      </c>
      <c r="G1128">
        <f t="shared" si="89"/>
        <v>711.31928720554708</v>
      </c>
      <c r="H1128">
        <v>50.179550431081303</v>
      </c>
      <c r="AM1128">
        <f t="shared" si="90"/>
        <v>138.89477529502426</v>
      </c>
      <c r="BG1128">
        <f t="shared" si="91"/>
        <v>4.1934745114222487</v>
      </c>
    </row>
    <row r="1129" spans="1:59">
      <c r="A1129">
        <v>338100</v>
      </c>
      <c r="B1129" s="7">
        <v>713</v>
      </c>
      <c r="C1129">
        <v>0.704855978323226</v>
      </c>
      <c r="D1129">
        <f t="shared" si="93"/>
        <v>1.409711956646452</v>
      </c>
      <c r="E1129">
        <v>79.063605077878904</v>
      </c>
      <c r="F1129">
        <f t="shared" si="92"/>
        <v>2.8128721707005866E-2</v>
      </c>
      <c r="G1129">
        <f t="shared" si="89"/>
        <v>711.57244570091018</v>
      </c>
      <c r="H1129">
        <v>50.138137248053802</v>
      </c>
      <c r="AM1129">
        <f t="shared" si="90"/>
        <v>138.95040596305677</v>
      </c>
      <c r="BG1129">
        <f t="shared" si="91"/>
        <v>4.1951544875905835</v>
      </c>
    </row>
    <row r="1130" spans="1:59">
      <c r="A1130">
        <v>338400</v>
      </c>
      <c r="B1130" s="7">
        <v>714</v>
      </c>
      <c r="C1130">
        <v>0.90619634838846497</v>
      </c>
      <c r="D1130">
        <f t="shared" si="93"/>
        <v>1.8123926967769299</v>
      </c>
      <c r="E1130">
        <v>79.129969966239898</v>
      </c>
      <c r="F1130">
        <f t="shared" si="92"/>
        <v>6.6364888360993746E-2</v>
      </c>
      <c r="G1130">
        <f t="shared" si="89"/>
        <v>712.16972969615904</v>
      </c>
      <c r="H1130">
        <v>50.074894188977403</v>
      </c>
      <c r="AM1130">
        <f t="shared" si="90"/>
        <v>139.08167531048466</v>
      </c>
      <c r="BG1130">
        <f t="shared" si="91"/>
        <v>4.1991187119049158</v>
      </c>
    </row>
    <row r="1131" spans="1:59">
      <c r="A1131">
        <v>338700</v>
      </c>
      <c r="B1131" s="7">
        <v>713</v>
      </c>
      <c r="C1131">
        <v>0.196486778673583</v>
      </c>
      <c r="D1131">
        <f t="shared" si="93"/>
        <v>0.39297355734716599</v>
      </c>
      <c r="E1131">
        <v>79.1765767404017</v>
      </c>
      <c r="F1131">
        <f t="shared" si="92"/>
        <v>4.6606774161801923E-2</v>
      </c>
      <c r="G1131">
        <f t="shared" si="89"/>
        <v>712.58919066361534</v>
      </c>
      <c r="H1131">
        <v>50.034163404189798</v>
      </c>
      <c r="AM1131">
        <f t="shared" si="90"/>
        <v>139.17387862573835</v>
      </c>
      <c r="BG1131">
        <f t="shared" si="91"/>
        <v>4.2019032211280285</v>
      </c>
    </row>
    <row r="1132" spans="1:59">
      <c r="A1132">
        <v>339000</v>
      </c>
      <c r="B1132" s="7">
        <v>712</v>
      </c>
      <c r="C1132">
        <v>-0.25765161410607901</v>
      </c>
      <c r="D1132">
        <f t="shared" si="93"/>
        <v>-0.51530322821215802</v>
      </c>
      <c r="E1132">
        <v>79.166385707033399</v>
      </c>
      <c r="F1132">
        <f t="shared" si="92"/>
        <v>1.019103336830085E-2</v>
      </c>
      <c r="G1132">
        <f t="shared" si="89"/>
        <v>712.49747136330063</v>
      </c>
      <c r="H1132">
        <v>50.0379121418718</v>
      </c>
      <c r="AM1132">
        <f t="shared" si="90"/>
        <v>139.15371637116539</v>
      </c>
      <c r="BG1132">
        <f t="shared" si="91"/>
        <v>4.2012943245299157</v>
      </c>
    </row>
    <row r="1133" spans="1:59">
      <c r="A1133">
        <v>339300</v>
      </c>
      <c r="B1133" s="7">
        <v>713</v>
      </c>
      <c r="C1133">
        <v>0.26356597049415698</v>
      </c>
      <c r="D1133">
        <f t="shared" si="93"/>
        <v>0.52713194098831395</v>
      </c>
      <c r="E1133">
        <v>79.161663619687701</v>
      </c>
      <c r="F1133">
        <f t="shared" si="92"/>
        <v>4.7220873456979007E-3</v>
      </c>
      <c r="G1133">
        <f t="shared" si="89"/>
        <v>712.45497257718932</v>
      </c>
      <c r="H1133">
        <v>50.036113885433402</v>
      </c>
      <c r="AM1133">
        <f t="shared" si="90"/>
        <v>139.14437425393871</v>
      </c>
      <c r="BG1133">
        <f t="shared" si="91"/>
        <v>4.2010121948265366</v>
      </c>
    </row>
    <row r="1134" spans="1:59">
      <c r="A1134">
        <v>339600</v>
      </c>
      <c r="B1134" s="7">
        <v>714</v>
      </c>
      <c r="C1134">
        <v>0.57819262653082304</v>
      </c>
      <c r="D1134">
        <f t="shared" si="93"/>
        <v>1.1563852530616461</v>
      </c>
      <c r="E1134">
        <v>79.202855289943301</v>
      </c>
      <c r="F1134">
        <f t="shared" si="92"/>
        <v>4.1191670255599888E-2</v>
      </c>
      <c r="G1134">
        <f t="shared" si="89"/>
        <v>712.82569760948968</v>
      </c>
      <c r="H1134">
        <v>50.002439434590698</v>
      </c>
      <c r="AM1134">
        <f t="shared" si="90"/>
        <v>139.22587172096286</v>
      </c>
      <c r="BG1134">
        <f t="shared" si="91"/>
        <v>4.2034734120388446</v>
      </c>
    </row>
    <row r="1135" spans="1:59">
      <c r="A1135">
        <v>339900</v>
      </c>
      <c r="B1135" s="7">
        <v>713</v>
      </c>
      <c r="C1135">
        <v>-4.5352472609990299E-2</v>
      </c>
      <c r="D1135">
        <f t="shared" si="93"/>
        <v>-9.0704945219980598E-2</v>
      </c>
      <c r="E1135">
        <v>79.230315556389797</v>
      </c>
      <c r="F1135">
        <f t="shared" si="92"/>
        <v>2.7460266446496462E-2</v>
      </c>
      <c r="G1135">
        <f t="shared" si="89"/>
        <v>713.07284000750815</v>
      </c>
      <c r="H1135">
        <v>49.983601639499803</v>
      </c>
      <c r="AM1135">
        <f t="shared" si="90"/>
        <v>139.28020720297911</v>
      </c>
      <c r="BG1135">
        <f t="shared" si="91"/>
        <v>4.2051143559924107</v>
      </c>
    </row>
    <row r="1136" spans="1:59">
      <c r="A1136">
        <v>340200</v>
      </c>
      <c r="B1136" s="7">
        <v>713</v>
      </c>
      <c r="C1136">
        <v>-3.7318468414421997E-2</v>
      </c>
      <c r="D1136">
        <f t="shared" si="93"/>
        <v>-7.4636936828843994E-2</v>
      </c>
      <c r="E1136">
        <v>79.2285265572811</v>
      </c>
      <c r="F1136">
        <f t="shared" si="92"/>
        <v>1.7889991086974533E-3</v>
      </c>
      <c r="G1136">
        <f t="shared" si="89"/>
        <v>713.05673901552996</v>
      </c>
      <c r="H1136">
        <v>49.986794143534098</v>
      </c>
      <c r="AM1136">
        <f t="shared" si="90"/>
        <v>139.27666718572343</v>
      </c>
      <c r="BG1136">
        <f t="shared" si="91"/>
        <v>4.2050074462594811</v>
      </c>
    </row>
    <row r="1137" spans="1:59">
      <c r="A1137">
        <v>340500</v>
      </c>
      <c r="B1137" s="7">
        <v>713</v>
      </c>
      <c r="C1137">
        <v>-3.0488658740121299E-2</v>
      </c>
      <c r="D1137">
        <f t="shared" si="93"/>
        <v>-6.0977317480242599E-2</v>
      </c>
      <c r="E1137">
        <v>79.227008912951504</v>
      </c>
      <c r="F1137">
        <f t="shared" si="92"/>
        <v>1.5176443295956688E-3</v>
      </c>
      <c r="G1137">
        <f t="shared" si="89"/>
        <v>713.04308021656357</v>
      </c>
      <c r="H1137">
        <v>49.989409355523499</v>
      </c>
      <c r="AM1137">
        <f t="shared" si="90"/>
        <v>139.27366413176244</v>
      </c>
      <c r="BG1137">
        <f t="shared" si="91"/>
        <v>4.2049167530460245</v>
      </c>
    </row>
    <row r="1138" spans="1:59">
      <c r="A1138">
        <v>340800</v>
      </c>
      <c r="B1138" s="7">
        <v>713</v>
      </c>
      <c r="C1138">
        <v>-2.4790266061236299E-2</v>
      </c>
      <c r="D1138">
        <f t="shared" si="93"/>
        <v>-4.9580532122472598E-2</v>
      </c>
      <c r="E1138">
        <v>79.225742679538698</v>
      </c>
      <c r="F1138">
        <f t="shared" si="92"/>
        <v>1.2662334128066277E-3</v>
      </c>
      <c r="G1138">
        <f t="shared" si="89"/>
        <v>713.03168411584829</v>
      </c>
      <c r="H1138">
        <v>49.991540982156799</v>
      </c>
      <c r="AM1138">
        <f t="shared" si="90"/>
        <v>139.27115856998725</v>
      </c>
      <c r="BG1138">
        <f t="shared" si="91"/>
        <v>4.2048410842905817</v>
      </c>
    </row>
    <row r="1139" spans="1:59">
      <c r="A1139">
        <v>341100</v>
      </c>
      <c r="B1139" s="7">
        <v>712</v>
      </c>
      <c r="C1139">
        <v>-0.417072073029011</v>
      </c>
      <c r="D1139">
        <f t="shared" si="93"/>
        <v>-0.83414414605802201</v>
      </c>
      <c r="E1139">
        <v>79.201810336905993</v>
      </c>
      <c r="F1139">
        <f t="shared" si="92"/>
        <v>2.3932342632704717E-2</v>
      </c>
      <c r="G1139">
        <f t="shared" si="89"/>
        <v>712.81629303215391</v>
      </c>
      <c r="H1139">
        <v>50.009897499679397</v>
      </c>
      <c r="AM1139">
        <f t="shared" si="90"/>
        <v>139.22380416509978</v>
      </c>
      <c r="BG1139">
        <f t="shared" si="91"/>
        <v>4.2034109716421897</v>
      </c>
    </row>
    <row r="1140" spans="1:59">
      <c r="A1140">
        <v>341400</v>
      </c>
      <c r="B1140" s="7">
        <v>712</v>
      </c>
      <c r="C1140">
        <v>-0.246691375683004</v>
      </c>
      <c r="D1140">
        <f t="shared" si="93"/>
        <v>-0.49338275136600801</v>
      </c>
      <c r="E1140">
        <v>79.163946478137106</v>
      </c>
      <c r="F1140">
        <f t="shared" si="92"/>
        <v>3.7863858768886871E-2</v>
      </c>
      <c r="G1140">
        <f t="shared" si="89"/>
        <v>712.47551830323391</v>
      </c>
      <c r="H1140">
        <v>50.035186865822702</v>
      </c>
      <c r="AM1140">
        <f t="shared" si="90"/>
        <v>139.14889061562099</v>
      </c>
      <c r="BG1140">
        <f t="shared" si="91"/>
        <v>4.2011485878189383</v>
      </c>
    </row>
    <row r="1141" spans="1:59">
      <c r="A1141">
        <v>341700</v>
      </c>
      <c r="B1141" s="7">
        <v>713</v>
      </c>
      <c r="C1141">
        <v>0.268630849000285</v>
      </c>
      <c r="D1141">
        <f t="shared" si="93"/>
        <v>0.53726169800057</v>
      </c>
      <c r="E1141">
        <v>79.160538160718502</v>
      </c>
      <c r="F1141">
        <f t="shared" si="92"/>
        <v>3.4083174186037013E-3</v>
      </c>
      <c r="G1141">
        <f t="shared" si="89"/>
        <v>712.44484344646651</v>
      </c>
      <c r="H1141">
        <v>50.032780318309598</v>
      </c>
      <c r="AM1141">
        <f t="shared" si="90"/>
        <v>139.14214767955102</v>
      </c>
      <c r="BG1141">
        <f t="shared" si="91"/>
        <v>4.2009449528710805</v>
      </c>
    </row>
    <row r="1142" spans="1:59">
      <c r="A1142">
        <v>342000</v>
      </c>
      <c r="B1142" s="7">
        <v>712</v>
      </c>
      <c r="C1142">
        <v>-0.21467922275123599</v>
      </c>
      <c r="D1142">
        <f t="shared" si="93"/>
        <v>-0.42935844550247199</v>
      </c>
      <c r="E1142">
        <v>79.156836868266197</v>
      </c>
      <c r="F1142">
        <f t="shared" si="92"/>
        <v>3.701292452305438E-3</v>
      </c>
      <c r="G1142">
        <f t="shared" si="89"/>
        <v>712.41153181439574</v>
      </c>
      <c r="H1142">
        <v>50.032136171497697</v>
      </c>
      <c r="AM1142">
        <f t="shared" si="90"/>
        <v>139.13482520543164</v>
      </c>
      <c r="BG1142">
        <f t="shared" si="91"/>
        <v>4.2007238162536922</v>
      </c>
    </row>
    <row r="1143" spans="1:59">
      <c r="A1143">
        <v>342300</v>
      </c>
      <c r="B1143" s="7">
        <v>713</v>
      </c>
      <c r="C1143">
        <v>0.28613244959962097</v>
      </c>
      <c r="D1143">
        <f t="shared" si="93"/>
        <v>0.57226489919924195</v>
      </c>
      <c r="E1143">
        <v>79.1566491541342</v>
      </c>
      <c r="F1143">
        <f t="shared" si="92"/>
        <v>1.8771413199658582E-4</v>
      </c>
      <c r="G1143">
        <f t="shared" si="89"/>
        <v>712.40984238720785</v>
      </c>
      <c r="H1143">
        <v>50.027851780727602</v>
      </c>
      <c r="AM1143">
        <f t="shared" si="90"/>
        <v>139.13445384218781</v>
      </c>
      <c r="BG1143">
        <f t="shared" si="91"/>
        <v>4.2007126011967095</v>
      </c>
    </row>
    <row r="1144" spans="1:59">
      <c r="A1144">
        <v>342600</v>
      </c>
      <c r="B1144" s="7">
        <v>713</v>
      </c>
      <c r="C1144">
        <v>0.18994340337462801</v>
      </c>
      <c r="D1144">
        <f t="shared" si="93"/>
        <v>0.37988680674925601</v>
      </c>
      <c r="E1144">
        <v>79.178026976316204</v>
      </c>
      <c r="F1144">
        <f t="shared" si="92"/>
        <v>2.137782218200357E-2</v>
      </c>
      <c r="G1144">
        <f t="shared" si="89"/>
        <v>712.60224278684586</v>
      </c>
      <c r="H1144">
        <v>50.009632083290597</v>
      </c>
      <c r="AM1144">
        <f t="shared" si="90"/>
        <v>139.17674786655058</v>
      </c>
      <c r="BG1144">
        <f t="shared" si="91"/>
        <v>4.2019898718524926</v>
      </c>
    </row>
    <row r="1145" spans="1:59">
      <c r="A1145">
        <v>342900</v>
      </c>
      <c r="B1145" s="7">
        <v>716</v>
      </c>
      <c r="C1145">
        <v>1.3117255828707599</v>
      </c>
      <c r="D1145">
        <f t="shared" si="93"/>
        <v>2.6234511657415198</v>
      </c>
      <c r="E1145">
        <v>79.262059332617397</v>
      </c>
      <c r="F1145">
        <f t="shared" si="92"/>
        <v>8.4032356301193545E-2</v>
      </c>
      <c r="G1145">
        <f t="shared" si="89"/>
        <v>713.35853399355653</v>
      </c>
      <c r="H1145">
        <v>49.947868400004197</v>
      </c>
      <c r="AM1145">
        <f t="shared" si="90"/>
        <v>139.34302393898781</v>
      </c>
      <c r="BG1145">
        <f t="shared" si="91"/>
        <v>4.2070114522899855</v>
      </c>
    </row>
    <row r="1146" spans="1:59">
      <c r="A1146">
        <v>343200</v>
      </c>
      <c r="B1146" s="7">
        <v>717</v>
      </c>
      <c r="C1146">
        <v>1.16064619195496</v>
      </c>
      <c r="D1146">
        <f t="shared" si="93"/>
        <v>2.32129238390992</v>
      </c>
      <c r="E1146">
        <v>79.406742500825601</v>
      </c>
      <c r="F1146">
        <f t="shared" si="92"/>
        <v>0.14468316820820348</v>
      </c>
      <c r="G1146">
        <f t="shared" si="89"/>
        <v>714.66068250743047</v>
      </c>
      <c r="H1146">
        <v>49.852187034059703</v>
      </c>
      <c r="AM1146">
        <f t="shared" si="90"/>
        <v>139.62940744924154</v>
      </c>
      <c r="BG1146">
        <f t="shared" si="91"/>
        <v>4.2156605996476486</v>
      </c>
    </row>
    <row r="1147" spans="1:59">
      <c r="A1147">
        <v>343500</v>
      </c>
      <c r="B1147" s="7">
        <v>711</v>
      </c>
      <c r="C1147">
        <v>-1.7675926882528701</v>
      </c>
      <c r="D1147">
        <f t="shared" si="93"/>
        <v>-3.5351853765057402</v>
      </c>
      <c r="E1147">
        <v>79.390822258884697</v>
      </c>
      <c r="F1147">
        <f t="shared" si="92"/>
        <v>1.5920241940904134E-2</v>
      </c>
      <c r="G1147">
        <f t="shared" si="89"/>
        <v>714.51740032996224</v>
      </c>
      <c r="H1147">
        <v>49.884574669425703</v>
      </c>
      <c r="AM1147">
        <f t="shared" si="90"/>
        <v>139.59788918624568</v>
      </c>
      <c r="BG1147">
        <f t="shared" si="91"/>
        <v>4.2147086898631443</v>
      </c>
    </row>
    <row r="1148" spans="1:59">
      <c r="A1148">
        <v>343800</v>
      </c>
      <c r="B1148" s="7">
        <v>713</v>
      </c>
      <c r="C1148">
        <v>-0.34602497976884999</v>
      </c>
      <c r="D1148">
        <f t="shared" si="93"/>
        <v>-0.69204995953769999</v>
      </c>
      <c r="E1148">
        <v>79.2971162760727</v>
      </c>
      <c r="F1148">
        <f t="shared" si="92"/>
        <v>9.3705982811997046E-2</v>
      </c>
      <c r="G1148">
        <f t="shared" si="89"/>
        <v>713.67404648465435</v>
      </c>
      <c r="H1148">
        <v>49.962459237152899</v>
      </c>
      <c r="AM1148">
        <f t="shared" si="90"/>
        <v>139.41240384350709</v>
      </c>
      <c r="BG1148">
        <f t="shared" si="91"/>
        <v>4.2091067801083062</v>
      </c>
    </row>
    <row r="1149" spans="1:59">
      <c r="A1149">
        <v>344100</v>
      </c>
      <c r="B1149" s="7">
        <v>715</v>
      </c>
      <c r="C1149">
        <v>0.56218789949398296</v>
      </c>
      <c r="D1149">
        <f t="shared" si="93"/>
        <v>1.1243757989879659</v>
      </c>
      <c r="E1149">
        <v>79.317512442406596</v>
      </c>
      <c r="F1149">
        <f t="shared" si="92"/>
        <v>2.0396166333895849E-2</v>
      </c>
      <c r="G1149">
        <f t="shared" si="89"/>
        <v>713.85761198165937</v>
      </c>
      <c r="H1149">
        <v>49.9513141270874</v>
      </c>
      <c r="AM1149">
        <f t="shared" si="90"/>
        <v>139.45277245212975</v>
      </c>
      <c r="BG1149">
        <f t="shared" si="91"/>
        <v>4.210325953868165</v>
      </c>
    </row>
    <row r="1150" spans="1:59">
      <c r="A1150">
        <v>344400</v>
      </c>
      <c r="B1150" s="7">
        <v>716</v>
      </c>
      <c r="C1150">
        <v>0.708696852485875</v>
      </c>
      <c r="D1150">
        <f t="shared" si="93"/>
        <v>1.41739370497175</v>
      </c>
      <c r="E1150">
        <v>79.396065143560506</v>
      </c>
      <c r="F1150">
        <f t="shared" si="92"/>
        <v>7.855270115391022E-2</v>
      </c>
      <c r="G1150">
        <f t="shared" si="89"/>
        <v>714.56458629204451</v>
      </c>
      <c r="H1150">
        <v>49.901459838181403</v>
      </c>
      <c r="AM1150">
        <f t="shared" si="90"/>
        <v>139.60826867748298</v>
      </c>
      <c r="BG1150">
        <f t="shared" si="91"/>
        <v>4.2150221691862226</v>
      </c>
    </row>
    <row r="1151" spans="1:59">
      <c r="A1151">
        <v>344700</v>
      </c>
      <c r="B1151" s="7">
        <v>717</v>
      </c>
      <c r="C1151">
        <v>0.76782513740038305</v>
      </c>
      <c r="D1151">
        <f t="shared" si="93"/>
        <v>1.5356502748007661</v>
      </c>
      <c r="E1151">
        <v>79.494030764169395</v>
      </c>
      <c r="F1151">
        <f t="shared" si="92"/>
        <v>9.7965620608889026E-2</v>
      </c>
      <c r="G1151">
        <f t="shared" si="89"/>
        <v>715.4462768775245</v>
      </c>
      <c r="H1151">
        <v>49.8438763304095</v>
      </c>
      <c r="AM1151">
        <f t="shared" si="90"/>
        <v>139.80224363417864</v>
      </c>
      <c r="BG1151">
        <f t="shared" si="91"/>
        <v>4.2208806510495194</v>
      </c>
    </row>
    <row r="1152" spans="1:59">
      <c r="A1152">
        <v>345000</v>
      </c>
      <c r="B1152" s="7">
        <v>717</v>
      </c>
      <c r="C1152">
        <v>0.37236900773694498</v>
      </c>
      <c r="D1152">
        <f t="shared" si="93"/>
        <v>0.74473801547388996</v>
      </c>
      <c r="E1152">
        <v>79.581908340995099</v>
      </c>
      <c r="F1152">
        <f t="shared" si="92"/>
        <v>8.7877576825704296E-2</v>
      </c>
      <c r="G1152">
        <f t="shared" si="89"/>
        <v>716.23717506895593</v>
      </c>
      <c r="H1152">
        <v>49.800737197164999</v>
      </c>
      <c r="AM1152">
        <f t="shared" si="90"/>
        <v>139.97629171338409</v>
      </c>
      <c r="BG1152">
        <f t="shared" si="91"/>
        <v>4.2261374398200466</v>
      </c>
    </row>
    <row r="1153" spans="1:59">
      <c r="A1153">
        <v>345300</v>
      </c>
      <c r="B1153" s="7">
        <v>717</v>
      </c>
      <c r="C1153">
        <v>0.106973119886389</v>
      </c>
      <c r="D1153">
        <f t="shared" si="93"/>
        <v>0.21394623977277799</v>
      </c>
      <c r="E1153">
        <v>79.640881603692193</v>
      </c>
      <c r="F1153">
        <f t="shared" si="92"/>
        <v>5.8973262697094242E-2</v>
      </c>
      <c r="G1153">
        <f t="shared" si="89"/>
        <v>716.7679344332297</v>
      </c>
      <c r="H1153">
        <v>49.782902209775003</v>
      </c>
      <c r="AM1153">
        <f t="shared" si="90"/>
        <v>140.0931179747032</v>
      </c>
      <c r="BG1153">
        <f t="shared" si="91"/>
        <v>4.2296660293520283</v>
      </c>
    </row>
    <row r="1154" spans="1:59">
      <c r="A1154">
        <v>345600</v>
      </c>
      <c r="B1154" s="7">
        <v>718</v>
      </c>
      <c r="C1154">
        <v>0.33272414067648998</v>
      </c>
      <c r="D1154">
        <f t="shared" si="93"/>
        <v>0.66544828135297995</v>
      </c>
      <c r="E1154">
        <v>79.701818474964895</v>
      </c>
      <c r="F1154">
        <f t="shared" si="92"/>
        <v>6.0936871272701865E-2</v>
      </c>
      <c r="G1154">
        <f t="shared" si="89"/>
        <v>717.31636627468401</v>
      </c>
      <c r="H1154">
        <v>49.765132391238801</v>
      </c>
      <c r="AM1154">
        <f t="shared" si="90"/>
        <v>140.21385552122388</v>
      </c>
      <c r="BG1154">
        <f t="shared" si="91"/>
        <v>4.2333128185353548</v>
      </c>
    </row>
    <row r="1155" spans="1:59">
      <c r="A1155">
        <v>345900</v>
      </c>
      <c r="B1155" s="7">
        <v>719</v>
      </c>
      <c r="C1155">
        <v>0.45922681349578998</v>
      </c>
      <c r="D1155">
        <f t="shared" si="93"/>
        <v>0.91845362699157995</v>
      </c>
      <c r="E1155">
        <v>79.784812837847497</v>
      </c>
      <c r="F1155">
        <f t="shared" si="92"/>
        <v>8.2994362882601536E-2</v>
      </c>
      <c r="G1155">
        <f t="shared" ref="G1155:G1218" si="94">$J$3*E1155</f>
        <v>718.06331554062751</v>
      </c>
      <c r="H1155">
        <v>49.733963449653302</v>
      </c>
      <c r="AM1155">
        <f t="shared" ref="AM1155:AM1218" si="95">$AF$26*E1155^2+$AG$26*E1155+$AH$26</f>
        <v>140.3783317131969</v>
      </c>
      <c r="BG1155">
        <f t="shared" ref="BG1155:BG1218" si="96">$BC$5*E1155^2+$BD$5*E1155+$BE$5</f>
        <v>4.2382808064567659</v>
      </c>
    </row>
    <row r="1156" spans="1:59">
      <c r="A1156">
        <v>346200</v>
      </c>
      <c r="B1156" s="7">
        <v>718</v>
      </c>
      <c r="C1156">
        <v>-0.277113132354805</v>
      </c>
      <c r="D1156">
        <f t="shared" si="93"/>
        <v>-0.55422626470961001</v>
      </c>
      <c r="E1156">
        <v>79.837337163251703</v>
      </c>
      <c r="F1156">
        <f t="shared" ref="F1156:F1219" si="97">ABS(E1156-E1155)</f>
        <v>5.2524325404206706E-2</v>
      </c>
      <c r="G1156">
        <f t="shared" si="94"/>
        <v>718.53603446926536</v>
      </c>
      <c r="H1156">
        <v>49.729092259712303</v>
      </c>
      <c r="AM1156">
        <f t="shared" si="95"/>
        <v>140.48244394905163</v>
      </c>
      <c r="BG1156">
        <f t="shared" si="96"/>
        <v>4.2414255692980332</v>
      </c>
    </row>
    <row r="1157" spans="1:59">
      <c r="A1157">
        <v>346500</v>
      </c>
      <c r="B1157" s="7">
        <v>719</v>
      </c>
      <c r="C1157">
        <v>6.7818158020155894E-2</v>
      </c>
      <c r="D1157">
        <f t="shared" si="93"/>
        <v>0.13563631604031179</v>
      </c>
      <c r="E1157">
        <v>79.871787188683598</v>
      </c>
      <c r="F1157">
        <f t="shared" si="97"/>
        <v>3.445002543189446E-2</v>
      </c>
      <c r="G1157">
        <f t="shared" si="94"/>
        <v>718.84608469815237</v>
      </c>
      <c r="H1157">
        <v>49.736197406462999</v>
      </c>
      <c r="AM1157">
        <f t="shared" si="95"/>
        <v>140.55073857999096</v>
      </c>
      <c r="BG1157">
        <f t="shared" si="96"/>
        <v>4.2434884695538297</v>
      </c>
    </row>
    <row r="1158" spans="1:59">
      <c r="A1158">
        <v>346800</v>
      </c>
      <c r="B1158" s="7">
        <v>718</v>
      </c>
      <c r="C1158">
        <v>-0.51324177200502596</v>
      </c>
      <c r="D1158">
        <f t="shared" si="93"/>
        <v>-1.0264835440100519</v>
      </c>
      <c r="E1158">
        <v>79.889806955217907</v>
      </c>
      <c r="F1158">
        <f t="shared" si="97"/>
        <v>1.8019766534308701E-2</v>
      </c>
      <c r="G1158">
        <f t="shared" si="94"/>
        <v>719.00826259696112</v>
      </c>
      <c r="H1158">
        <v>49.755252327608297</v>
      </c>
      <c r="AM1158">
        <f t="shared" si="95"/>
        <v>140.58646420128153</v>
      </c>
      <c r="BG1158">
        <f t="shared" si="96"/>
        <v>4.2445676021218324</v>
      </c>
    </row>
    <row r="1159" spans="1:59">
      <c r="A1159">
        <v>347100</v>
      </c>
      <c r="B1159" s="7">
        <v>716</v>
      </c>
      <c r="C1159">
        <v>-1.2520394049701</v>
      </c>
      <c r="D1159">
        <f t="shared" si="93"/>
        <v>-2.5040788099402</v>
      </c>
      <c r="E1159">
        <v>79.831769086647597</v>
      </c>
      <c r="F1159">
        <f t="shared" si="97"/>
        <v>5.803786857030957E-2</v>
      </c>
      <c r="G1159">
        <f t="shared" si="94"/>
        <v>718.48592177982835</v>
      </c>
      <c r="H1159">
        <v>49.826080656827202</v>
      </c>
      <c r="AM1159">
        <f t="shared" si="95"/>
        <v>140.47140630008613</v>
      </c>
      <c r="BG1159">
        <f t="shared" si="96"/>
        <v>4.2410921692210852</v>
      </c>
    </row>
    <row r="1160" spans="1:59">
      <c r="A1160">
        <v>347400</v>
      </c>
      <c r="B1160" s="7">
        <v>717</v>
      </c>
      <c r="C1160">
        <v>-0.46605620916507301</v>
      </c>
      <c r="D1160">
        <f t="shared" ref="D1160:D1223" si="98">$K$3*C1160</f>
        <v>-0.93211241833014602</v>
      </c>
      <c r="E1160">
        <v>79.768209842380202</v>
      </c>
      <c r="F1160">
        <f t="shared" si="97"/>
        <v>6.3559244267395343E-2</v>
      </c>
      <c r="G1160">
        <f t="shared" si="94"/>
        <v>717.91388858142182</v>
      </c>
      <c r="H1160">
        <v>49.890503849532003</v>
      </c>
      <c r="AM1160">
        <f t="shared" si="95"/>
        <v>140.34542508051715</v>
      </c>
      <c r="BG1160">
        <f t="shared" si="96"/>
        <v>4.2372868550240108</v>
      </c>
    </row>
    <row r="1161" spans="1:59">
      <c r="A1161">
        <v>347700</v>
      </c>
      <c r="B1161" s="7">
        <v>721</v>
      </c>
      <c r="C1161">
        <v>1.2413469036739799</v>
      </c>
      <c r="D1161">
        <f t="shared" si="98"/>
        <v>2.4826938073479599</v>
      </c>
      <c r="E1161">
        <v>79.833216450245203</v>
      </c>
      <c r="F1161">
        <f t="shared" si="97"/>
        <v>6.5006607865001342E-2</v>
      </c>
      <c r="G1161">
        <f t="shared" si="94"/>
        <v>718.49894805220686</v>
      </c>
      <c r="H1161">
        <v>49.855231185576898</v>
      </c>
      <c r="AM1161">
        <f t="shared" si="95"/>
        <v>140.47427540468593</v>
      </c>
      <c r="BG1161">
        <f t="shared" si="96"/>
        <v>4.2411788325240298</v>
      </c>
    </row>
    <row r="1162" spans="1:59">
      <c r="A1162">
        <v>348000</v>
      </c>
      <c r="B1162" s="7">
        <v>726</v>
      </c>
      <c r="C1162">
        <v>2.6543227937317999</v>
      </c>
      <c r="D1162">
        <f t="shared" si="98"/>
        <v>5.3086455874635998</v>
      </c>
      <c r="E1162">
        <v>80.074759165893397</v>
      </c>
      <c r="F1162">
        <f t="shared" si="97"/>
        <v>0.24154271564819396</v>
      </c>
      <c r="G1162">
        <f t="shared" si="94"/>
        <v>720.67283249304057</v>
      </c>
      <c r="H1162">
        <v>49.699485137044</v>
      </c>
      <c r="AM1162">
        <f t="shared" si="95"/>
        <v>140.95325646402617</v>
      </c>
      <c r="BG1162">
        <f t="shared" si="96"/>
        <v>4.2556473046185026</v>
      </c>
    </row>
    <row r="1163" spans="1:59">
      <c r="A1163">
        <v>348300</v>
      </c>
      <c r="B1163" s="7">
        <v>715</v>
      </c>
      <c r="C1163">
        <v>-2.9391970878313698</v>
      </c>
      <c r="D1163">
        <f t="shared" si="98"/>
        <v>-5.8783941756627396</v>
      </c>
      <c r="E1163">
        <v>80.095599860774399</v>
      </c>
      <c r="F1163">
        <f t="shared" si="97"/>
        <v>2.0840694881002264E-2</v>
      </c>
      <c r="G1163">
        <f t="shared" si="94"/>
        <v>720.86039874696962</v>
      </c>
      <c r="H1163">
        <v>49.727258307526498</v>
      </c>
      <c r="AM1163">
        <f t="shared" si="95"/>
        <v>140.99459971375478</v>
      </c>
      <c r="BG1163">
        <f t="shared" si="96"/>
        <v>4.2568961987911642</v>
      </c>
    </row>
    <row r="1164" spans="1:59">
      <c r="A1164">
        <v>348600</v>
      </c>
      <c r="B1164" s="7">
        <v>715</v>
      </c>
      <c r="C1164">
        <v>-1.94763941382825</v>
      </c>
      <c r="D1164">
        <f t="shared" si="98"/>
        <v>-3.8952788276565</v>
      </c>
      <c r="E1164">
        <v>79.875225239404799</v>
      </c>
      <c r="F1164">
        <f t="shared" si="97"/>
        <v>0.22037462136960073</v>
      </c>
      <c r="G1164">
        <f t="shared" si="94"/>
        <v>718.8770271546432</v>
      </c>
      <c r="H1164">
        <v>49.9142031005616</v>
      </c>
      <c r="AM1164">
        <f t="shared" si="95"/>
        <v>140.55755464255731</v>
      </c>
      <c r="BG1164">
        <f t="shared" si="96"/>
        <v>4.243694355948664</v>
      </c>
    </row>
    <row r="1165" spans="1:59">
      <c r="A1165">
        <v>348900</v>
      </c>
      <c r="B1165" s="7">
        <v>716</v>
      </c>
      <c r="C1165">
        <v>-0.83558496035002905</v>
      </c>
      <c r="D1165">
        <f t="shared" si="98"/>
        <v>-1.6711699207000581</v>
      </c>
      <c r="E1165">
        <v>79.7392178365277</v>
      </c>
      <c r="F1165">
        <f t="shared" si="97"/>
        <v>0.13600740287709812</v>
      </c>
      <c r="G1165">
        <f t="shared" si="94"/>
        <v>717.6529605287493</v>
      </c>
      <c r="H1165">
        <v>50.019026809461302</v>
      </c>
      <c r="AM1165">
        <f t="shared" si="95"/>
        <v>140.28796767142785</v>
      </c>
      <c r="BG1165">
        <f t="shared" si="96"/>
        <v>4.2355513540846541</v>
      </c>
    </row>
    <row r="1166" spans="1:59">
      <c r="A1166">
        <v>349200</v>
      </c>
      <c r="B1166" s="7">
        <v>713</v>
      </c>
      <c r="C1166">
        <v>-1.68724630503829</v>
      </c>
      <c r="D1166">
        <f t="shared" si="98"/>
        <v>-3.37449261007658</v>
      </c>
      <c r="E1166">
        <v>79.595166138848796</v>
      </c>
      <c r="F1166">
        <f t="shared" si="97"/>
        <v>0.14405169767890413</v>
      </c>
      <c r="G1166">
        <f t="shared" si="94"/>
        <v>716.35649524963912</v>
      </c>
      <c r="H1166">
        <v>50.119619702368503</v>
      </c>
      <c r="AM1166">
        <f t="shared" si="95"/>
        <v>140.00255368968263</v>
      </c>
      <c r="BG1166">
        <f t="shared" si="96"/>
        <v>4.2269306442865231</v>
      </c>
    </row>
    <row r="1167" spans="1:59">
      <c r="A1167">
        <v>349500</v>
      </c>
      <c r="B1167" s="7">
        <v>719</v>
      </c>
      <c r="C1167">
        <v>1.4313761782119401</v>
      </c>
      <c r="D1167">
        <f t="shared" si="98"/>
        <v>2.8627523564238802</v>
      </c>
      <c r="E1167">
        <v>79.5687738605845</v>
      </c>
      <c r="F1167">
        <f t="shared" si="97"/>
        <v>2.6392278264296465E-2</v>
      </c>
      <c r="G1167">
        <f t="shared" si="94"/>
        <v>716.11896474526054</v>
      </c>
      <c r="H1167">
        <v>50.120186836843303</v>
      </c>
      <c r="AM1167">
        <f t="shared" si="95"/>
        <v>139.95027502669777</v>
      </c>
      <c r="BG1167">
        <f t="shared" si="96"/>
        <v>4.2253516470136283</v>
      </c>
    </row>
    <row r="1168" spans="1:59">
      <c r="A1168">
        <v>349800</v>
      </c>
      <c r="B1168" s="7">
        <v>713</v>
      </c>
      <c r="C1168">
        <v>-1.4434400182501701</v>
      </c>
      <c r="D1168">
        <f t="shared" si="98"/>
        <v>-2.8868800365003402</v>
      </c>
      <c r="E1168">
        <v>79.541001650911895</v>
      </c>
      <c r="F1168">
        <f t="shared" si="97"/>
        <v>2.7772209672605186E-2</v>
      </c>
      <c r="G1168">
        <f t="shared" si="94"/>
        <v>715.86901485820704</v>
      </c>
      <c r="H1168">
        <v>50.129266477681703</v>
      </c>
      <c r="AM1168">
        <f t="shared" si="95"/>
        <v>139.89526735095399</v>
      </c>
      <c r="BG1168">
        <f t="shared" si="96"/>
        <v>4.2236902372963421</v>
      </c>
    </row>
    <row r="1169" spans="1:59">
      <c r="A1169">
        <v>350100</v>
      </c>
      <c r="B1169" s="7">
        <v>713</v>
      </c>
      <c r="C1169">
        <v>-0.79813214552337897</v>
      </c>
      <c r="D1169">
        <f t="shared" si="98"/>
        <v>-1.5962642910467579</v>
      </c>
      <c r="E1169">
        <v>79.397585900813098</v>
      </c>
      <c r="F1169">
        <f t="shared" si="97"/>
        <v>0.14341575009879648</v>
      </c>
      <c r="G1169">
        <f t="shared" si="94"/>
        <v>714.57827310731784</v>
      </c>
      <c r="H1169">
        <v>50.214456903552197</v>
      </c>
      <c r="AM1169">
        <f t="shared" si="95"/>
        <v>139.61127939491496</v>
      </c>
      <c r="BG1169">
        <f t="shared" si="96"/>
        <v>4.215113098363771</v>
      </c>
    </row>
    <row r="1170" spans="1:59">
      <c r="A1170">
        <v>350400</v>
      </c>
      <c r="B1170" s="7">
        <v>711</v>
      </c>
      <c r="C1170">
        <v>-1.14966109764711</v>
      </c>
      <c r="D1170">
        <f t="shared" si="98"/>
        <v>-2.29932219529422</v>
      </c>
      <c r="E1170">
        <v>79.253497231265897</v>
      </c>
      <c r="F1170">
        <f t="shared" si="97"/>
        <v>0.14408866954720168</v>
      </c>
      <c r="G1170">
        <f t="shared" si="94"/>
        <v>713.28147508139307</v>
      </c>
      <c r="H1170">
        <v>50.291209824604401</v>
      </c>
      <c r="AM1170">
        <f t="shared" si="95"/>
        <v>139.32608009202775</v>
      </c>
      <c r="BG1170">
        <f t="shared" si="96"/>
        <v>4.2064997380385423</v>
      </c>
    </row>
    <row r="1171" spans="1:59">
      <c r="A1171">
        <v>350700</v>
      </c>
      <c r="B1171" s="7">
        <v>714</v>
      </c>
      <c r="C1171">
        <v>0.66862704171696097</v>
      </c>
      <c r="D1171">
        <f t="shared" si="98"/>
        <v>1.3372540834339219</v>
      </c>
      <c r="E1171">
        <v>79.182752385924601</v>
      </c>
      <c r="F1171">
        <f t="shared" si="97"/>
        <v>7.0744845341295104E-2</v>
      </c>
      <c r="G1171">
        <f t="shared" si="94"/>
        <v>712.64477147332138</v>
      </c>
      <c r="H1171">
        <v>50.304430326616703</v>
      </c>
      <c r="AM1171">
        <f t="shared" si="95"/>
        <v>139.18609700880765</v>
      </c>
      <c r="BG1171">
        <f t="shared" si="96"/>
        <v>4.202272215071357</v>
      </c>
    </row>
    <row r="1172" spans="1:59">
      <c r="A1172">
        <v>351000</v>
      </c>
      <c r="B1172" s="7">
        <v>714</v>
      </c>
      <c r="C1172">
        <v>0.58691648963562204</v>
      </c>
      <c r="D1172">
        <f t="shared" si="98"/>
        <v>1.1738329792712441</v>
      </c>
      <c r="E1172">
        <v>79.200920508664495</v>
      </c>
      <c r="F1172">
        <f t="shared" si="97"/>
        <v>1.8168122739893988E-2</v>
      </c>
      <c r="G1172">
        <f t="shared" si="94"/>
        <v>712.80828457798043</v>
      </c>
      <c r="H1172">
        <v>50.255858537375403</v>
      </c>
      <c r="AM1172">
        <f t="shared" si="95"/>
        <v>139.22204354594183</v>
      </c>
      <c r="BG1172">
        <f t="shared" si="96"/>
        <v>4.2033578007802941</v>
      </c>
    </row>
    <row r="1173" spans="1:59">
      <c r="A1173">
        <v>351300</v>
      </c>
      <c r="B1173" s="7">
        <v>714</v>
      </c>
      <c r="C1173">
        <v>0.50825697681057302</v>
      </c>
      <c r="D1173">
        <f t="shared" si="98"/>
        <v>1.016513953621146</v>
      </c>
      <c r="E1173">
        <v>79.2183993563537</v>
      </c>
      <c r="F1173">
        <f t="shared" si="97"/>
        <v>1.7478847689204713E-2</v>
      </c>
      <c r="G1173">
        <f t="shared" si="94"/>
        <v>712.96559420718336</v>
      </c>
      <c r="H1173">
        <v>50.2135215199173</v>
      </c>
      <c r="AM1173">
        <f t="shared" si="95"/>
        <v>139.25662814015445</v>
      </c>
      <c r="BG1173">
        <f t="shared" si="96"/>
        <v>4.2044022612855292</v>
      </c>
    </row>
    <row r="1174" spans="1:59">
      <c r="A1174">
        <v>351600</v>
      </c>
      <c r="B1174" s="7">
        <v>714</v>
      </c>
      <c r="C1174">
        <v>0.43533976227203702</v>
      </c>
      <c r="D1174">
        <f t="shared" si="98"/>
        <v>0.87067952454407405</v>
      </c>
      <c r="E1174">
        <v>79.234602212498302</v>
      </c>
      <c r="F1174">
        <f t="shared" si="97"/>
        <v>1.6202856144602151E-2</v>
      </c>
      <c r="G1174">
        <f t="shared" si="94"/>
        <v>713.11141991248473</v>
      </c>
      <c r="H1174">
        <v>50.1770598684856</v>
      </c>
      <c r="AM1174">
        <f t="shared" si="95"/>
        <v>139.28868958442933</v>
      </c>
      <c r="BG1174">
        <f t="shared" si="96"/>
        <v>4.2053705270450479</v>
      </c>
    </row>
    <row r="1175" spans="1:59">
      <c r="A1175">
        <v>351900</v>
      </c>
      <c r="B1175" s="7">
        <v>714</v>
      </c>
      <c r="C1175">
        <v>0.36940780150079999</v>
      </c>
      <c r="D1175">
        <f t="shared" si="98"/>
        <v>0.73881560300159999</v>
      </c>
      <c r="E1175">
        <v>79.249252881810605</v>
      </c>
      <c r="F1175">
        <f t="shared" si="97"/>
        <v>1.4650669312302966E-2</v>
      </c>
      <c r="G1175">
        <f t="shared" si="94"/>
        <v>713.2432759362955</v>
      </c>
      <c r="H1175">
        <v>50.145974988600798</v>
      </c>
      <c r="AM1175">
        <f t="shared" si="95"/>
        <v>139.31768095685882</v>
      </c>
      <c r="BG1175">
        <f t="shared" si="96"/>
        <v>4.2062460796413568</v>
      </c>
    </row>
    <row r="1176" spans="1:59">
      <c r="A1176">
        <v>352200</v>
      </c>
      <c r="B1176" s="7">
        <v>715</v>
      </c>
      <c r="C1176">
        <v>0.70793376608369296</v>
      </c>
      <c r="D1176">
        <f t="shared" si="98"/>
        <v>1.4158675321673859</v>
      </c>
      <c r="E1176">
        <v>79.285130196841706</v>
      </c>
      <c r="F1176">
        <f t="shared" si="97"/>
        <v>3.587731503110092E-2</v>
      </c>
      <c r="G1176">
        <f t="shared" si="94"/>
        <v>713.56617177157534</v>
      </c>
      <c r="H1176">
        <v>50.103073533303998</v>
      </c>
      <c r="AM1176">
        <f t="shared" si="95"/>
        <v>139.38868182722914</v>
      </c>
      <c r="BG1176">
        <f t="shared" si="96"/>
        <v>4.20839035408033</v>
      </c>
    </row>
    <row r="1177" spans="1:59">
      <c r="A1177">
        <v>352500</v>
      </c>
      <c r="B1177" s="7">
        <v>715</v>
      </c>
      <c r="C1177">
        <v>0.49041873124315399</v>
      </c>
      <c r="D1177">
        <f t="shared" si="98"/>
        <v>0.98083746248630799</v>
      </c>
      <c r="E1177">
        <v>79.333467724758407</v>
      </c>
      <c r="F1177">
        <f t="shared" si="97"/>
        <v>4.8337527916700651E-2</v>
      </c>
      <c r="G1177">
        <f t="shared" si="94"/>
        <v>714.00120952282566</v>
      </c>
      <c r="H1177">
        <v>50.057139433619099</v>
      </c>
      <c r="AM1177">
        <f t="shared" si="95"/>
        <v>139.48435324697047</v>
      </c>
      <c r="BG1177">
        <f t="shared" si="96"/>
        <v>4.2112797316595012</v>
      </c>
    </row>
    <row r="1178" spans="1:59">
      <c r="A1178">
        <v>352800</v>
      </c>
      <c r="B1178" s="7">
        <v>716</v>
      </c>
      <c r="C1178">
        <v>0.728290973181835</v>
      </c>
      <c r="D1178">
        <f t="shared" si="98"/>
        <v>1.45658194636367</v>
      </c>
      <c r="E1178">
        <v>79.391711156350596</v>
      </c>
      <c r="F1178">
        <f t="shared" si="97"/>
        <v>5.8243431592188699E-2</v>
      </c>
      <c r="G1178">
        <f t="shared" si="94"/>
        <v>714.5254004071553</v>
      </c>
      <c r="H1178">
        <v>50.0090452598863</v>
      </c>
      <c r="AM1178">
        <f t="shared" si="95"/>
        <v>139.59964895108646</v>
      </c>
      <c r="BG1178">
        <f t="shared" si="96"/>
        <v>4.2147618378956562</v>
      </c>
    </row>
    <row r="1179" spans="1:59">
      <c r="A1179">
        <v>353100</v>
      </c>
      <c r="B1179" s="7">
        <v>715</v>
      </c>
      <c r="C1179">
        <v>4.96470315804158E-2</v>
      </c>
      <c r="D1179">
        <f t="shared" si="98"/>
        <v>9.92940631608316E-2</v>
      </c>
      <c r="E1179">
        <v>79.431414837631394</v>
      </c>
      <c r="F1179">
        <f t="shared" si="97"/>
        <v>3.9703681280798264E-2</v>
      </c>
      <c r="G1179">
        <f t="shared" si="94"/>
        <v>714.88273353868249</v>
      </c>
      <c r="H1179">
        <v>49.980842819460698</v>
      </c>
      <c r="AM1179">
        <f t="shared" si="95"/>
        <v>139.67825569111886</v>
      </c>
      <c r="BG1179">
        <f t="shared" si="96"/>
        <v>4.2171359156267432</v>
      </c>
    </row>
    <row r="1180" spans="1:59">
      <c r="A1180">
        <v>353400</v>
      </c>
      <c r="B1180" s="7">
        <v>716</v>
      </c>
      <c r="C1180">
        <v>0.41572205591417599</v>
      </c>
      <c r="D1180">
        <f t="shared" si="98"/>
        <v>0.83144411182835198</v>
      </c>
      <c r="E1180">
        <v>79.461166698218094</v>
      </c>
      <c r="F1180">
        <f t="shared" si="97"/>
        <v>2.9751860586699763E-2</v>
      </c>
      <c r="G1180">
        <f t="shared" si="94"/>
        <v>715.15050028396286</v>
      </c>
      <c r="H1180">
        <v>49.961654168016601</v>
      </c>
      <c r="AM1180">
        <f t="shared" si="95"/>
        <v>139.73716551091283</v>
      </c>
      <c r="BG1180">
        <f t="shared" si="96"/>
        <v>4.2189151259065767</v>
      </c>
    </row>
    <row r="1181" spans="1:59">
      <c r="A1181">
        <v>353700</v>
      </c>
      <c r="B1181" s="7">
        <v>715</v>
      </c>
      <c r="C1181">
        <v>-0.168011306785776</v>
      </c>
      <c r="D1181">
        <f t="shared" si="98"/>
        <v>-0.336022613571552</v>
      </c>
      <c r="E1181">
        <v>79.4797804183642</v>
      </c>
      <c r="F1181">
        <f t="shared" si="97"/>
        <v>1.8613720146106516E-2</v>
      </c>
      <c r="G1181">
        <f t="shared" si="94"/>
        <v>715.31802376527776</v>
      </c>
      <c r="H1181">
        <v>49.953777752965699</v>
      </c>
      <c r="AM1181">
        <f t="shared" si="95"/>
        <v>139.77402402021761</v>
      </c>
      <c r="BG1181">
        <f t="shared" si="96"/>
        <v>4.2200283444713467</v>
      </c>
    </row>
    <row r="1182" spans="1:59">
      <c r="A1182">
        <v>354000</v>
      </c>
      <c r="B1182" s="7">
        <v>716</v>
      </c>
      <c r="C1182">
        <v>0.26768553750993102</v>
      </c>
      <c r="D1182">
        <f t="shared" si="98"/>
        <v>0.53537107501986203</v>
      </c>
      <c r="E1182">
        <v>79.494061698150503</v>
      </c>
      <c r="F1182">
        <f t="shared" si="97"/>
        <v>1.4281279786303003E-2</v>
      </c>
      <c r="G1182">
        <f t="shared" si="94"/>
        <v>715.44655528335454</v>
      </c>
      <c r="H1182">
        <v>49.948595826202201</v>
      </c>
      <c r="AM1182">
        <f t="shared" si="95"/>
        <v>139.8023048932827</v>
      </c>
      <c r="BG1182">
        <f t="shared" si="96"/>
        <v>4.2208825012394975</v>
      </c>
    </row>
    <row r="1183" spans="1:59">
      <c r="A1183">
        <v>354300</v>
      </c>
      <c r="B1183" s="7">
        <v>716</v>
      </c>
      <c r="C1183">
        <v>0.131646799066093</v>
      </c>
      <c r="D1183">
        <f t="shared" si="98"/>
        <v>0.263293598132186</v>
      </c>
      <c r="E1183">
        <v>79.524294474129704</v>
      </c>
      <c r="F1183">
        <f t="shared" si="97"/>
        <v>3.023277597920071E-2</v>
      </c>
      <c r="G1183">
        <f t="shared" si="94"/>
        <v>715.71865026716728</v>
      </c>
      <c r="H1183">
        <v>49.933479019107899</v>
      </c>
      <c r="AM1183">
        <f t="shared" si="95"/>
        <v>139.86217806429684</v>
      </c>
      <c r="BG1183">
        <f t="shared" si="96"/>
        <v>4.222690840352513</v>
      </c>
    </row>
    <row r="1184" spans="1:59">
      <c r="A1184">
        <v>354600</v>
      </c>
      <c r="B1184" s="7">
        <v>708</v>
      </c>
      <c r="C1184">
        <v>-3.1372297636871598</v>
      </c>
      <c r="D1184">
        <f t="shared" si="98"/>
        <v>-6.2744595273743196</v>
      </c>
      <c r="E1184">
        <v>79.361861571251794</v>
      </c>
      <c r="F1184">
        <f t="shared" si="97"/>
        <v>0.16243290287791012</v>
      </c>
      <c r="G1184">
        <f t="shared" si="94"/>
        <v>714.25675414126613</v>
      </c>
      <c r="H1184">
        <v>50.060086534215102</v>
      </c>
      <c r="AM1184">
        <f t="shared" si="95"/>
        <v>139.54055776773416</v>
      </c>
      <c r="BG1184">
        <f t="shared" si="96"/>
        <v>4.2129771865143786</v>
      </c>
    </row>
    <row r="1185" spans="1:59">
      <c r="A1185">
        <v>354900</v>
      </c>
      <c r="B1185" s="7">
        <v>715</v>
      </c>
      <c r="C1185">
        <v>0.91426231416146897</v>
      </c>
      <c r="D1185">
        <f t="shared" si="98"/>
        <v>1.8285246283229379</v>
      </c>
      <c r="E1185">
        <v>79.239259566016798</v>
      </c>
      <c r="F1185">
        <f t="shared" si="97"/>
        <v>0.1226020052349952</v>
      </c>
      <c r="G1185">
        <f t="shared" si="94"/>
        <v>713.1533360941512</v>
      </c>
      <c r="H1185">
        <v>50.134289123655101</v>
      </c>
      <c r="AM1185">
        <f t="shared" si="95"/>
        <v>139.29790561909476</v>
      </c>
      <c r="BG1185">
        <f t="shared" si="96"/>
        <v>4.205648855062301</v>
      </c>
    </row>
    <row r="1186" spans="1:59">
      <c r="A1186">
        <v>355200</v>
      </c>
      <c r="B1186" s="7">
        <v>714</v>
      </c>
      <c r="C1186">
        <v>0.23729450370697799</v>
      </c>
      <c r="D1186">
        <f t="shared" si="98"/>
        <v>0.47458900741395599</v>
      </c>
      <c r="E1186">
        <v>79.278613413356595</v>
      </c>
      <c r="F1186">
        <f t="shared" si="97"/>
        <v>3.9353847339796744E-2</v>
      </c>
      <c r="G1186">
        <f t="shared" si="94"/>
        <v>713.50752072020941</v>
      </c>
      <c r="H1186">
        <v>50.091539688975203</v>
      </c>
      <c r="AM1186">
        <f t="shared" si="95"/>
        <v>139.37578461419827</v>
      </c>
      <c r="BG1186">
        <f t="shared" si="96"/>
        <v>4.208000847816213</v>
      </c>
    </row>
    <row r="1187" spans="1:59">
      <c r="A1187">
        <v>355500</v>
      </c>
      <c r="B1187" s="7">
        <v>714</v>
      </c>
      <c r="C1187">
        <v>0.198338947176531</v>
      </c>
      <c r="D1187">
        <f t="shared" si="98"/>
        <v>0.396677894353062</v>
      </c>
      <c r="E1187">
        <v>79.287265909877505</v>
      </c>
      <c r="F1187">
        <f t="shared" si="97"/>
        <v>8.6524965209093807E-3</v>
      </c>
      <c r="G1187">
        <f t="shared" si="94"/>
        <v>713.58539318889757</v>
      </c>
      <c r="H1187">
        <v>50.074725812392799</v>
      </c>
      <c r="AM1187">
        <f t="shared" si="95"/>
        <v>139.39290862074463</v>
      </c>
      <c r="BG1187">
        <f t="shared" si="96"/>
        <v>4.2085180068254919</v>
      </c>
    </row>
    <row r="1188" spans="1:59">
      <c r="A1188">
        <v>355800</v>
      </c>
      <c r="B1188" s="7">
        <v>715</v>
      </c>
      <c r="C1188">
        <v>0.56180163446166498</v>
      </c>
      <c r="D1188">
        <f t="shared" si="98"/>
        <v>1.12360326892333</v>
      </c>
      <c r="E1188">
        <v>79.317602060743695</v>
      </c>
      <c r="F1188">
        <f t="shared" si="97"/>
        <v>3.0336150866190792E-2</v>
      </c>
      <c r="G1188">
        <f t="shared" si="94"/>
        <v>713.8584185466932</v>
      </c>
      <c r="H1188">
        <v>50.044081288229798</v>
      </c>
      <c r="AM1188">
        <f t="shared" si="95"/>
        <v>139.4529498323798</v>
      </c>
      <c r="BG1188">
        <f t="shared" si="96"/>
        <v>4.2103313109514477</v>
      </c>
    </row>
    <row r="1189" spans="1:59">
      <c r="A1189">
        <v>356100</v>
      </c>
      <c r="B1189" s="7">
        <v>714</v>
      </c>
      <c r="C1189">
        <v>-3.03561827943045E-2</v>
      </c>
      <c r="D1189">
        <f t="shared" si="98"/>
        <v>-6.0712365588608999E-2</v>
      </c>
      <c r="E1189">
        <v>79.338087754289504</v>
      </c>
      <c r="F1189">
        <f t="shared" si="97"/>
        <v>2.0485693545808203E-2</v>
      </c>
      <c r="G1189">
        <f t="shared" si="94"/>
        <v>714.04278978860555</v>
      </c>
      <c r="H1189">
        <v>50.025201884386703</v>
      </c>
      <c r="AM1189">
        <f t="shared" si="95"/>
        <v>139.49349809549651</v>
      </c>
      <c r="BG1189">
        <f t="shared" si="96"/>
        <v>4.2115559178632589</v>
      </c>
    </row>
    <row r="1190" spans="1:59">
      <c r="A1190">
        <v>356400</v>
      </c>
      <c r="B1190" s="7">
        <v>714</v>
      </c>
      <c r="C1190">
        <v>-3.4004587811768501E-3</v>
      </c>
      <c r="D1190">
        <f t="shared" si="98"/>
        <v>-6.8009175623537001E-3</v>
      </c>
      <c r="E1190">
        <v>79.332094180336796</v>
      </c>
      <c r="F1190">
        <f t="shared" si="97"/>
        <v>5.9935739527077203E-3</v>
      </c>
      <c r="G1190">
        <f t="shared" si="94"/>
        <v>713.98884762303112</v>
      </c>
      <c r="H1190">
        <v>50.026435895835597</v>
      </c>
      <c r="AM1190">
        <f t="shared" si="95"/>
        <v>139.48163448849394</v>
      </c>
      <c r="BG1190">
        <f t="shared" si="96"/>
        <v>4.2111976217242573</v>
      </c>
    </row>
    <row r="1191" spans="1:59">
      <c r="A1191">
        <v>356700</v>
      </c>
      <c r="B1191" s="7">
        <v>716</v>
      </c>
      <c r="C1191">
        <v>0.80785600444966599</v>
      </c>
      <c r="D1191">
        <f t="shared" si="98"/>
        <v>1.615712008899332</v>
      </c>
      <c r="E1191">
        <v>79.374027330751403</v>
      </c>
      <c r="F1191">
        <f t="shared" si="97"/>
        <v>4.1933150414607212E-2</v>
      </c>
      <c r="G1191">
        <f t="shared" si="94"/>
        <v>714.36624597676268</v>
      </c>
      <c r="H1191">
        <v>49.992719695690099</v>
      </c>
      <c r="AM1191">
        <f t="shared" si="95"/>
        <v>139.56464086110171</v>
      </c>
      <c r="BG1191">
        <f t="shared" si="96"/>
        <v>4.2137045338373822</v>
      </c>
    </row>
    <row r="1192" spans="1:59">
      <c r="A1192">
        <v>357000</v>
      </c>
      <c r="B1192" s="7">
        <v>716</v>
      </c>
      <c r="C1192">
        <v>0.48526249284110501</v>
      </c>
      <c r="D1192">
        <f t="shared" si="98"/>
        <v>0.97052498568221002</v>
      </c>
      <c r="E1192">
        <v>79.445717988380096</v>
      </c>
      <c r="F1192">
        <f t="shared" si="97"/>
        <v>7.1690657628693089E-2</v>
      </c>
      <c r="G1192">
        <f t="shared" si="94"/>
        <v>715.01146189542089</v>
      </c>
      <c r="H1192">
        <v>49.943413554052199</v>
      </c>
      <c r="AM1192">
        <f t="shared" si="95"/>
        <v>139.70657582944216</v>
      </c>
      <c r="BG1192">
        <f t="shared" si="96"/>
        <v>4.2179912461460818</v>
      </c>
    </row>
    <row r="1193" spans="1:59">
      <c r="A1193">
        <v>357300</v>
      </c>
      <c r="B1193" s="7">
        <v>716</v>
      </c>
      <c r="C1193">
        <v>0.26033135149299602</v>
      </c>
      <c r="D1193">
        <f t="shared" si="98"/>
        <v>0.52066270298599204</v>
      </c>
      <c r="E1193">
        <v>79.495699648449104</v>
      </c>
      <c r="F1193">
        <f t="shared" si="97"/>
        <v>4.9981660069008171E-2</v>
      </c>
      <c r="G1193">
        <f t="shared" si="94"/>
        <v>715.46129683604192</v>
      </c>
      <c r="H1193">
        <v>49.915106374956899</v>
      </c>
      <c r="AM1193">
        <f t="shared" si="95"/>
        <v>139.80554856291187</v>
      </c>
      <c r="BG1193">
        <f t="shared" si="96"/>
        <v>4.2209804688250525</v>
      </c>
    </row>
    <row r="1194" spans="1:59">
      <c r="A1194">
        <v>357600</v>
      </c>
      <c r="B1194" s="7">
        <v>714</v>
      </c>
      <c r="C1194">
        <v>-0.68717977683241105</v>
      </c>
      <c r="D1194">
        <f t="shared" si="98"/>
        <v>-1.3743595536648221</v>
      </c>
      <c r="E1194">
        <v>79.484043477439997</v>
      </c>
      <c r="F1194">
        <f t="shared" si="97"/>
        <v>1.1656171009107652E-2</v>
      </c>
      <c r="G1194">
        <f t="shared" si="94"/>
        <v>715.35639129695994</v>
      </c>
      <c r="H1194">
        <v>49.934546386566602</v>
      </c>
      <c r="AM1194">
        <f t="shared" si="95"/>
        <v>139.78246592813281</v>
      </c>
      <c r="BG1194">
        <f t="shared" si="96"/>
        <v>4.220283311923902</v>
      </c>
    </row>
    <row r="1195" spans="1:59">
      <c r="A1195">
        <v>357900</v>
      </c>
      <c r="B1195" s="7">
        <v>716</v>
      </c>
      <c r="C1195">
        <v>0.338634551125233</v>
      </c>
      <c r="D1195">
        <f t="shared" si="98"/>
        <v>0.67726910225046599</v>
      </c>
      <c r="E1195">
        <v>79.478292418259599</v>
      </c>
      <c r="F1195">
        <f t="shared" si="97"/>
        <v>5.7510591803975331E-3</v>
      </c>
      <c r="G1195">
        <f t="shared" si="94"/>
        <v>715.30463176433636</v>
      </c>
      <c r="H1195">
        <v>49.945014263804801</v>
      </c>
      <c r="AM1195">
        <f t="shared" si="95"/>
        <v>139.77107743820966</v>
      </c>
      <c r="BG1195">
        <f t="shared" si="96"/>
        <v>4.2199393501491365</v>
      </c>
    </row>
    <row r="1196" spans="1:59">
      <c r="A1196">
        <v>358200</v>
      </c>
      <c r="B1196" s="7">
        <v>714</v>
      </c>
      <c r="C1196">
        <v>-0.62175560276623398</v>
      </c>
      <c r="D1196">
        <f t="shared" si="98"/>
        <v>-1.243511205532468</v>
      </c>
      <c r="E1196">
        <v>79.469505649123207</v>
      </c>
      <c r="F1196">
        <f t="shared" si="97"/>
        <v>8.786769136392536E-3</v>
      </c>
      <c r="G1196">
        <f t="shared" si="94"/>
        <v>715.22555084210887</v>
      </c>
      <c r="H1196">
        <v>49.958900378050402</v>
      </c>
      <c r="AM1196">
        <f t="shared" si="95"/>
        <v>139.7536778809841</v>
      </c>
      <c r="BG1196">
        <f t="shared" si="96"/>
        <v>4.219413839758225</v>
      </c>
    </row>
    <row r="1197" spans="1:59">
      <c r="A1197">
        <v>358500</v>
      </c>
      <c r="B1197" s="7">
        <v>712</v>
      </c>
      <c r="C1197">
        <v>-1.19571090098609</v>
      </c>
      <c r="D1197">
        <f t="shared" si="98"/>
        <v>-2.39142180197218</v>
      </c>
      <c r="E1197">
        <v>79.374834499083505</v>
      </c>
      <c r="F1197">
        <f t="shared" si="97"/>
        <v>9.4671150039701502E-2</v>
      </c>
      <c r="G1197">
        <f t="shared" si="94"/>
        <v>714.37351049175152</v>
      </c>
      <c r="H1197">
        <v>50.031267519409397</v>
      </c>
      <c r="AM1197">
        <f t="shared" si="95"/>
        <v>139.56623874595718</v>
      </c>
      <c r="BG1197">
        <f t="shared" si="96"/>
        <v>4.2137527925669653</v>
      </c>
    </row>
    <row r="1198" spans="1:59">
      <c r="A1198">
        <v>358800</v>
      </c>
      <c r="B1198" s="7">
        <v>715</v>
      </c>
      <c r="C1198">
        <v>0.48535194100345003</v>
      </c>
      <c r="D1198">
        <f t="shared" si="98"/>
        <v>0.97070388200690005</v>
      </c>
      <c r="E1198">
        <v>79.334582240030002</v>
      </c>
      <c r="F1198">
        <f t="shared" si="97"/>
        <v>4.0252259053502826E-2</v>
      </c>
      <c r="G1198">
        <f t="shared" si="94"/>
        <v>714.01124016027006</v>
      </c>
      <c r="H1198">
        <v>50.053820975908202</v>
      </c>
      <c r="AM1198">
        <f t="shared" si="95"/>
        <v>139.48655929792372</v>
      </c>
      <c r="BG1198">
        <f t="shared" si="96"/>
        <v>4.2113463572052439</v>
      </c>
    </row>
    <row r="1199" spans="1:59">
      <c r="A1199">
        <v>359100</v>
      </c>
      <c r="B1199" s="7">
        <v>710</v>
      </c>
      <c r="C1199">
        <v>-1.6590001314925</v>
      </c>
      <c r="D1199">
        <f t="shared" si="98"/>
        <v>-3.3180002629850001</v>
      </c>
      <c r="E1199">
        <v>79.255583696775204</v>
      </c>
      <c r="F1199">
        <f t="shared" si="97"/>
        <v>7.8998543254797937E-2</v>
      </c>
      <c r="G1199">
        <f t="shared" si="94"/>
        <v>713.30025327097678</v>
      </c>
      <c r="H1199">
        <v>50.105874593802703</v>
      </c>
      <c r="AM1199">
        <f t="shared" si="95"/>
        <v>139.33020903333664</v>
      </c>
      <c r="BG1199">
        <f t="shared" si="96"/>
        <v>4.2066244344018742</v>
      </c>
    </row>
    <row r="1200" spans="1:59">
      <c r="A1200">
        <v>359400</v>
      </c>
      <c r="B1200" s="7">
        <v>714</v>
      </c>
      <c r="C1200">
        <v>0.64626833277837903</v>
      </c>
      <c r="D1200">
        <f t="shared" si="98"/>
        <v>1.2925366655567581</v>
      </c>
      <c r="E1200">
        <v>79.187716951973201</v>
      </c>
      <c r="F1200">
        <f t="shared" si="97"/>
        <v>6.7866744802003609E-2</v>
      </c>
      <c r="G1200">
        <f t="shared" si="94"/>
        <v>712.68945256775885</v>
      </c>
      <c r="H1200">
        <v>50.138301523767197</v>
      </c>
      <c r="AM1200">
        <f t="shared" si="95"/>
        <v>139.19591945868629</v>
      </c>
      <c r="BG1200">
        <f t="shared" si="96"/>
        <v>4.2025688525593639</v>
      </c>
    </row>
    <row r="1201" spans="1:59">
      <c r="A1201">
        <v>359700</v>
      </c>
      <c r="B1201" s="7">
        <v>715</v>
      </c>
      <c r="C1201">
        <v>0.87117794089073397</v>
      </c>
      <c r="D1201">
        <f t="shared" si="98"/>
        <v>1.7423558817814679</v>
      </c>
      <c r="E1201">
        <v>79.248855897591497</v>
      </c>
      <c r="F1201">
        <f t="shared" si="97"/>
        <v>6.1138945618296248E-2</v>
      </c>
      <c r="G1201">
        <f t="shared" si="94"/>
        <v>713.23970307832349</v>
      </c>
      <c r="H1201">
        <v>50.078618282252002</v>
      </c>
      <c r="AM1201">
        <f t="shared" si="95"/>
        <v>139.31689537092137</v>
      </c>
      <c r="BG1201">
        <f t="shared" si="96"/>
        <v>4.2062223545399551</v>
      </c>
    </row>
    <row r="1202" spans="1:59">
      <c r="A1202">
        <v>360000</v>
      </c>
      <c r="B1202" s="7">
        <v>725</v>
      </c>
      <c r="C1202">
        <v>4.5451194099189696</v>
      </c>
      <c r="D1202">
        <f t="shared" si="98"/>
        <v>9.0902388198379391</v>
      </c>
      <c r="E1202">
        <v>79.543484535455605</v>
      </c>
      <c r="F1202">
        <f t="shared" si="97"/>
        <v>0.29462863786410765</v>
      </c>
      <c r="G1202">
        <f t="shared" si="94"/>
        <v>715.89136081910044</v>
      </c>
      <c r="H1202">
        <v>49.856868552123601</v>
      </c>
      <c r="AM1202">
        <f t="shared" si="95"/>
        <v>139.90018495058698</v>
      </c>
      <c r="BG1202">
        <f t="shared" si="96"/>
        <v>4.2238387641581099</v>
      </c>
    </row>
    <row r="1203" spans="1:59">
      <c r="A1203">
        <v>360300</v>
      </c>
      <c r="B1203" s="7">
        <v>714</v>
      </c>
      <c r="C1203">
        <v>-1.6986218888993301</v>
      </c>
      <c r="D1203">
        <f t="shared" si="98"/>
        <v>-3.3972437777986602</v>
      </c>
      <c r="E1203">
        <v>79.708828878356002</v>
      </c>
      <c r="F1203">
        <f t="shared" si="97"/>
        <v>0.16534434290039712</v>
      </c>
      <c r="G1203">
        <f t="shared" si="94"/>
        <v>717.37945990520404</v>
      </c>
      <c r="H1203">
        <v>49.764885895542498</v>
      </c>
      <c r="AM1203">
        <f t="shared" si="95"/>
        <v>140.22774700884713</v>
      </c>
      <c r="BG1203">
        <f t="shared" si="96"/>
        <v>4.2337324049332219</v>
      </c>
    </row>
    <row r="1204" spans="1:59">
      <c r="A1204">
        <v>360600</v>
      </c>
      <c r="B1204" s="7">
        <v>713</v>
      </c>
      <c r="C1204">
        <v>-1.5682394432370199</v>
      </c>
      <c r="D1204">
        <f t="shared" si="98"/>
        <v>-3.1364788864740398</v>
      </c>
      <c r="E1204">
        <v>79.568714322511099</v>
      </c>
      <c r="F1204">
        <f t="shared" si="97"/>
        <v>0.14011455584490307</v>
      </c>
      <c r="G1204">
        <f t="shared" si="94"/>
        <v>716.11842890259993</v>
      </c>
      <c r="H1204">
        <v>49.891483056928898</v>
      </c>
      <c r="AM1204">
        <f t="shared" si="95"/>
        <v>139.95015709639682</v>
      </c>
      <c r="BG1204">
        <f t="shared" si="96"/>
        <v>4.2253480851226159</v>
      </c>
    </row>
    <row r="1205" spans="1:59">
      <c r="A1205">
        <v>360900</v>
      </c>
      <c r="B1205" s="7">
        <v>714</v>
      </c>
      <c r="C1205">
        <v>-0.61829978349770798</v>
      </c>
      <c r="D1205">
        <f t="shared" si="98"/>
        <v>-1.236599566995416</v>
      </c>
      <c r="E1205">
        <v>79.468726347455302</v>
      </c>
      <c r="F1205">
        <f t="shared" si="97"/>
        <v>9.9987975055796596E-2</v>
      </c>
      <c r="G1205">
        <f t="shared" si="94"/>
        <v>715.21853712709776</v>
      </c>
      <c r="H1205">
        <v>49.973608411844403</v>
      </c>
      <c r="AM1205">
        <f t="shared" si="95"/>
        <v>139.7521347298906</v>
      </c>
      <c r="BG1205">
        <f t="shared" si="96"/>
        <v>4.2193672327794793</v>
      </c>
    </row>
    <row r="1206" spans="1:59">
      <c r="A1206">
        <v>361200</v>
      </c>
      <c r="B1206" s="7">
        <v>713</v>
      </c>
      <c r="C1206">
        <v>-0.78753711569374796</v>
      </c>
      <c r="D1206">
        <f t="shared" si="98"/>
        <v>-1.5750742313874959</v>
      </c>
      <c r="E1206">
        <v>79.395235471126995</v>
      </c>
      <c r="F1206">
        <f t="shared" si="97"/>
        <v>7.3490876328307309E-2</v>
      </c>
      <c r="G1206">
        <f t="shared" si="94"/>
        <v>714.55711924014292</v>
      </c>
      <c r="H1206">
        <v>50.028753622207603</v>
      </c>
      <c r="AM1206">
        <f t="shared" si="95"/>
        <v>139.60662614013438</v>
      </c>
      <c r="BG1206">
        <f t="shared" si="96"/>
        <v>4.2149725615687901</v>
      </c>
    </row>
    <row r="1207" spans="1:59">
      <c r="A1207">
        <v>361500</v>
      </c>
      <c r="B1207" s="7">
        <v>713</v>
      </c>
      <c r="C1207">
        <v>-0.46004976324895502</v>
      </c>
      <c r="D1207">
        <f t="shared" si="98"/>
        <v>-0.92009952649791005</v>
      </c>
      <c r="E1207">
        <v>79.3224611424193</v>
      </c>
      <c r="F1207">
        <f t="shared" si="97"/>
        <v>7.2774328707694735E-2</v>
      </c>
      <c r="G1207">
        <f t="shared" si="94"/>
        <v>713.90215028177374</v>
      </c>
      <c r="H1207">
        <v>50.0762602941465</v>
      </c>
      <c r="AM1207">
        <f t="shared" si="95"/>
        <v>139.4625674112439</v>
      </c>
      <c r="BG1207">
        <f t="shared" si="96"/>
        <v>4.2106217728741377</v>
      </c>
    </row>
    <row r="1208" spans="1:59">
      <c r="A1208">
        <v>361800</v>
      </c>
      <c r="B1208" s="7">
        <v>713</v>
      </c>
      <c r="C1208">
        <v>-0.233136213166733</v>
      </c>
      <c r="D1208">
        <f t="shared" si="98"/>
        <v>-0.46627242633346599</v>
      </c>
      <c r="E1208">
        <v>79.272038969528694</v>
      </c>
      <c r="F1208">
        <f t="shared" si="97"/>
        <v>5.0422172890606021E-2</v>
      </c>
      <c r="G1208">
        <f t="shared" si="94"/>
        <v>713.44835072575825</v>
      </c>
      <c r="H1208">
        <v>50.102519554011202</v>
      </c>
      <c r="AM1208">
        <f t="shared" si="95"/>
        <v>139.36277353864099</v>
      </c>
      <c r="BG1208">
        <f t="shared" si="96"/>
        <v>4.2076079035689631</v>
      </c>
    </row>
    <row r="1209" spans="1:59">
      <c r="A1209">
        <v>362100</v>
      </c>
      <c r="B1209" s="7">
        <v>713</v>
      </c>
      <c r="C1209">
        <v>-7.9967437247215001E-2</v>
      </c>
      <c r="D1209">
        <f t="shared" si="98"/>
        <v>-0.15993487449443</v>
      </c>
      <c r="E1209">
        <v>79.238003529537707</v>
      </c>
      <c r="F1209">
        <f t="shared" si="97"/>
        <v>3.4035439990987015E-2</v>
      </c>
      <c r="G1209">
        <f t="shared" si="94"/>
        <v>713.14203176583942</v>
      </c>
      <c r="H1209">
        <v>50.1142279006678</v>
      </c>
      <c r="AM1209">
        <f t="shared" si="95"/>
        <v>139.29542014448458</v>
      </c>
      <c r="BG1209">
        <f t="shared" si="96"/>
        <v>4.2055737926746515</v>
      </c>
    </row>
    <row r="1210" spans="1:59">
      <c r="A1210">
        <v>362400</v>
      </c>
      <c r="B1210" s="7">
        <v>712</v>
      </c>
      <c r="C1210">
        <v>-0.37719456289263797</v>
      </c>
      <c r="D1210">
        <f t="shared" si="98"/>
        <v>-0.75438912578527595</v>
      </c>
      <c r="E1210">
        <v>79.192949206420906</v>
      </c>
      <c r="F1210">
        <f t="shared" si="97"/>
        <v>4.5054323116801243E-2</v>
      </c>
      <c r="G1210">
        <f t="shared" si="94"/>
        <v>712.73654285778821</v>
      </c>
      <c r="H1210">
        <v>50.132891878140398</v>
      </c>
      <c r="AM1210">
        <f t="shared" si="95"/>
        <v>139.20627168910738</v>
      </c>
      <c r="BG1210">
        <f t="shared" si="96"/>
        <v>4.2028814898624205</v>
      </c>
    </row>
    <row r="1211" spans="1:59">
      <c r="A1211">
        <v>362700</v>
      </c>
      <c r="B1211" s="7">
        <v>713</v>
      </c>
      <c r="C1211">
        <v>0.24793283611041</v>
      </c>
      <c r="D1211">
        <f t="shared" si="98"/>
        <v>0.49586567222082001</v>
      </c>
      <c r="E1211">
        <v>79.165137450492495</v>
      </c>
      <c r="F1211">
        <f t="shared" si="97"/>
        <v>2.781175592841123E-2</v>
      </c>
      <c r="G1211">
        <f t="shared" si="94"/>
        <v>712.48623705443242</v>
      </c>
      <c r="H1211">
        <v>50.136034546991397</v>
      </c>
      <c r="AM1211">
        <f t="shared" si="95"/>
        <v>139.15124682370424</v>
      </c>
      <c r="BG1211">
        <f t="shared" si="96"/>
        <v>4.2012197447497295</v>
      </c>
    </row>
    <row r="1212" spans="1:59">
      <c r="A1212">
        <v>363000</v>
      </c>
      <c r="B1212" s="7">
        <v>714</v>
      </c>
      <c r="C1212">
        <v>0.62842813864279601</v>
      </c>
      <c r="D1212">
        <f t="shared" si="98"/>
        <v>1.256856277285592</v>
      </c>
      <c r="E1212">
        <v>79.191692533946096</v>
      </c>
      <c r="F1212">
        <f t="shared" si="97"/>
        <v>2.6555083453601469E-2</v>
      </c>
      <c r="G1212">
        <f t="shared" si="94"/>
        <v>712.72523280551491</v>
      </c>
      <c r="H1212">
        <v>50.100816428697797</v>
      </c>
      <c r="AM1212">
        <f t="shared" si="95"/>
        <v>139.20378529636787</v>
      </c>
      <c r="BG1212">
        <f t="shared" si="96"/>
        <v>4.2028064007710872</v>
      </c>
    </row>
    <row r="1213" spans="1:59">
      <c r="A1213">
        <v>363300</v>
      </c>
      <c r="B1213" s="7">
        <v>713</v>
      </c>
      <c r="C1213">
        <v>4.3832943958847001E-2</v>
      </c>
      <c r="D1213">
        <f t="shared" si="98"/>
        <v>8.7665887917694002E-2</v>
      </c>
      <c r="E1213">
        <v>79.210497792147194</v>
      </c>
      <c r="F1213">
        <f t="shared" si="97"/>
        <v>1.8805258201098241E-2</v>
      </c>
      <c r="G1213">
        <f t="shared" si="94"/>
        <v>712.89448012932473</v>
      </c>
      <c r="H1213">
        <v>50.076441486516998</v>
      </c>
      <c r="AM1213">
        <f t="shared" si="95"/>
        <v>139.24099345617202</v>
      </c>
      <c r="BG1213">
        <f t="shared" si="96"/>
        <v>4.2039300905593651</v>
      </c>
    </row>
    <row r="1214" spans="1:59">
      <c r="A1214">
        <v>363600</v>
      </c>
      <c r="B1214" s="7">
        <v>713</v>
      </c>
      <c r="C1214">
        <v>7.2154247643581998E-2</v>
      </c>
      <c r="D1214">
        <f t="shared" si="98"/>
        <v>0.144308495287164</v>
      </c>
      <c r="E1214">
        <v>79.204200782300305</v>
      </c>
      <c r="F1214">
        <f t="shared" si="97"/>
        <v>6.297009846889523E-3</v>
      </c>
      <c r="G1214">
        <f t="shared" si="94"/>
        <v>712.83780704070273</v>
      </c>
      <c r="H1214">
        <v>50.071850413625</v>
      </c>
      <c r="AM1214">
        <f t="shared" si="95"/>
        <v>139.22853393671897</v>
      </c>
      <c r="BG1214">
        <f t="shared" si="96"/>
        <v>4.2035538112528572</v>
      </c>
    </row>
    <row r="1215" spans="1:59">
      <c r="A1215">
        <v>363900</v>
      </c>
      <c r="B1215" s="7">
        <v>711</v>
      </c>
      <c r="C1215">
        <v>-0.70735779297080903</v>
      </c>
      <c r="D1215">
        <f t="shared" si="98"/>
        <v>-1.4147155859416181</v>
      </c>
      <c r="E1215">
        <v>79.155213680883406</v>
      </c>
      <c r="F1215">
        <f t="shared" si="97"/>
        <v>4.8987101416898327E-2</v>
      </c>
      <c r="G1215">
        <f t="shared" si="94"/>
        <v>712.39692312795069</v>
      </c>
      <c r="H1215">
        <v>50.0988870264121</v>
      </c>
      <c r="AM1215">
        <f t="shared" si="95"/>
        <v>139.13161398821396</v>
      </c>
      <c r="BG1215">
        <f t="shared" si="96"/>
        <v>4.2006268384911731</v>
      </c>
    </row>
    <row r="1216" spans="1:59">
      <c r="A1216">
        <v>364200</v>
      </c>
      <c r="B1216" s="7">
        <v>709</v>
      </c>
      <c r="C1216">
        <v>-1.1631332467141</v>
      </c>
      <c r="D1216">
        <f t="shared" si="98"/>
        <v>-2.3262664934282</v>
      </c>
      <c r="E1216">
        <v>79.034281899434305</v>
      </c>
      <c r="F1216">
        <f t="shared" si="97"/>
        <v>0.12093178144910155</v>
      </c>
      <c r="G1216">
        <f t="shared" si="94"/>
        <v>711.30853709490873</v>
      </c>
      <c r="H1216">
        <v>50.172960490516203</v>
      </c>
      <c r="AM1216">
        <f t="shared" si="95"/>
        <v>138.89241309934059</v>
      </c>
      <c r="BG1216">
        <f t="shared" si="96"/>
        <v>4.1934031763935904</v>
      </c>
    </row>
    <row r="1217" spans="1:59">
      <c r="A1217">
        <v>364500</v>
      </c>
      <c r="B1217" s="7">
        <v>711</v>
      </c>
      <c r="C1217">
        <v>0.193192981833852</v>
      </c>
      <c r="D1217">
        <f t="shared" si="98"/>
        <v>0.386385963667704</v>
      </c>
      <c r="E1217">
        <v>78.955088316617406</v>
      </c>
      <c r="F1217">
        <f t="shared" si="97"/>
        <v>7.9193582816898811E-2</v>
      </c>
      <c r="G1217">
        <f t="shared" si="94"/>
        <v>710.59579484955668</v>
      </c>
      <c r="H1217">
        <v>50.206571512785203</v>
      </c>
      <c r="AM1217">
        <f t="shared" si="95"/>
        <v>138.73581596578759</v>
      </c>
      <c r="BG1217">
        <f t="shared" si="96"/>
        <v>4.1886742165200754</v>
      </c>
    </row>
    <row r="1218" spans="1:59">
      <c r="A1218">
        <v>364800</v>
      </c>
      <c r="B1218" s="7">
        <v>712</v>
      </c>
      <c r="C1218">
        <v>0.63741734054797095</v>
      </c>
      <c r="D1218">
        <f t="shared" si="98"/>
        <v>1.2748346810959419</v>
      </c>
      <c r="E1218">
        <v>78.967485959518498</v>
      </c>
      <c r="F1218">
        <f t="shared" si="97"/>
        <v>1.2397642901092354E-2</v>
      </c>
      <c r="G1218">
        <f t="shared" si="94"/>
        <v>710.7073736356665</v>
      </c>
      <c r="H1218">
        <v>50.172934898116999</v>
      </c>
      <c r="AM1218">
        <f t="shared" si="95"/>
        <v>138.76032860281254</v>
      </c>
      <c r="BG1218">
        <f t="shared" si="96"/>
        <v>4.1894144480448627</v>
      </c>
    </row>
    <row r="1219" spans="1:59">
      <c r="A1219">
        <v>365100</v>
      </c>
      <c r="B1219" s="7">
        <v>713</v>
      </c>
      <c r="C1219">
        <v>0.886048016582338</v>
      </c>
      <c r="D1219">
        <f t="shared" si="98"/>
        <v>1.772096033164676</v>
      </c>
      <c r="E1219">
        <v>79.023342628467503</v>
      </c>
      <c r="F1219">
        <f t="shared" si="97"/>
        <v>5.5856668949004984E-2</v>
      </c>
      <c r="G1219">
        <f t="shared" ref="G1219:G1282" si="99">$J$3*E1219</f>
        <v>711.21008365620753</v>
      </c>
      <c r="H1219">
        <v>50.112954290673201</v>
      </c>
      <c r="AM1219">
        <f t="shared" ref="AM1219:AM1282" si="100">$AF$26*E1219^2+$AG$26*E1219+$AH$26</f>
        <v>138.87077963687611</v>
      </c>
      <c r="BG1219">
        <f t="shared" ref="BG1219:BG1282" si="101">$BC$5*E1219^2+$BD$5*E1219+$BE$5</f>
        <v>4.1927498770438127</v>
      </c>
    </row>
    <row r="1220" spans="1:59">
      <c r="A1220">
        <v>365400</v>
      </c>
      <c r="B1220" s="7">
        <v>712</v>
      </c>
      <c r="C1220">
        <v>0.20694142691578299</v>
      </c>
      <c r="D1220">
        <f t="shared" si="98"/>
        <v>0.41388285383156598</v>
      </c>
      <c r="E1220">
        <v>79.063149050855102</v>
      </c>
      <c r="F1220">
        <f t="shared" ref="F1220:F1283" si="102">ABS(E1220-E1219)</f>
        <v>3.9806422387599127E-2</v>
      </c>
      <c r="G1220">
        <f t="shared" si="99"/>
        <v>711.56834145769596</v>
      </c>
      <c r="H1220">
        <v>50.072509525216297</v>
      </c>
      <c r="AM1220">
        <f t="shared" si="100"/>
        <v>138.94950403347946</v>
      </c>
      <c r="BG1220">
        <f t="shared" si="101"/>
        <v>4.1951272503412413</v>
      </c>
    </row>
    <row r="1221" spans="1:59">
      <c r="A1221">
        <v>365700</v>
      </c>
      <c r="B1221" s="7">
        <v>712</v>
      </c>
      <c r="C1221">
        <v>0.16854836302175799</v>
      </c>
      <c r="D1221">
        <f t="shared" si="98"/>
        <v>0.33709672604351598</v>
      </c>
      <c r="E1221">
        <v>79.071676569164396</v>
      </c>
      <c r="F1221">
        <f t="shared" si="102"/>
        <v>8.5275183092932139E-3</v>
      </c>
      <c r="G1221">
        <f t="shared" si="99"/>
        <v>711.64508912247959</v>
      </c>
      <c r="H1221">
        <v>50.0580320294589</v>
      </c>
      <c r="AM1221">
        <f t="shared" si="100"/>
        <v>138.96636994794676</v>
      </c>
      <c r="BG1221">
        <f t="shared" si="101"/>
        <v>4.1956365824175581</v>
      </c>
    </row>
    <row r="1222" spans="1:59">
      <c r="A1222">
        <v>366000</v>
      </c>
      <c r="B1222" s="7">
        <v>711</v>
      </c>
      <c r="C1222">
        <v>-0.260204467475527</v>
      </c>
      <c r="D1222">
        <f t="shared" si="98"/>
        <v>-0.520408934951054</v>
      </c>
      <c r="E1222">
        <v>79.055848546095604</v>
      </c>
      <c r="F1222">
        <f t="shared" si="102"/>
        <v>1.5828023068792163E-2</v>
      </c>
      <c r="G1222">
        <f t="shared" si="99"/>
        <v>711.50263691486043</v>
      </c>
      <c r="H1222">
        <v>50.0628871647897</v>
      </c>
      <c r="AM1222">
        <f t="shared" si="100"/>
        <v>138.93506527150186</v>
      </c>
      <c r="BG1222">
        <f t="shared" si="101"/>
        <v>4.1946912166192742</v>
      </c>
    </row>
    <row r="1223" spans="1:59">
      <c r="A1223">
        <v>366300</v>
      </c>
      <c r="B1223" s="7">
        <v>711</v>
      </c>
      <c r="C1223">
        <v>-0.11994228699000101</v>
      </c>
      <c r="D1223">
        <f t="shared" si="98"/>
        <v>-0.23988457398000201</v>
      </c>
      <c r="E1223">
        <v>79.024677291083904</v>
      </c>
      <c r="F1223">
        <f t="shared" si="102"/>
        <v>3.1171255011699373E-2</v>
      </c>
      <c r="G1223">
        <f t="shared" si="99"/>
        <v>711.22209561975512</v>
      </c>
      <c r="H1223">
        <v>50.077243124326898</v>
      </c>
      <c r="AM1223">
        <f t="shared" si="100"/>
        <v>138.87341902332187</v>
      </c>
      <c r="BG1223">
        <f t="shared" si="101"/>
        <v>4.1928295825930233</v>
      </c>
    </row>
    <row r="1224" spans="1:59">
      <c r="A1224">
        <v>366600</v>
      </c>
      <c r="B1224" s="7">
        <v>710</v>
      </c>
      <c r="C1224">
        <v>-0.423280785993707</v>
      </c>
      <c r="D1224">
        <f t="shared" ref="D1224:D1287" si="103">$K$3*C1224</f>
        <v>-0.846561571987414</v>
      </c>
      <c r="E1224">
        <v>78.980980897382807</v>
      </c>
      <c r="F1224">
        <f t="shared" si="102"/>
        <v>4.3696393701097236E-2</v>
      </c>
      <c r="G1224">
        <f t="shared" si="99"/>
        <v>710.82882807644523</v>
      </c>
      <c r="H1224">
        <v>50.099272060012702</v>
      </c>
      <c r="AM1224">
        <f t="shared" si="100"/>
        <v>138.78701183485416</v>
      </c>
      <c r="BG1224">
        <f t="shared" si="101"/>
        <v>4.1902202301788334</v>
      </c>
    </row>
    <row r="1225" spans="1:59">
      <c r="A1225">
        <v>366900</v>
      </c>
      <c r="B1225" s="7">
        <v>711</v>
      </c>
      <c r="C1225">
        <v>0.20005671061726399</v>
      </c>
      <c r="D1225">
        <f t="shared" si="103"/>
        <v>0.40011342123452798</v>
      </c>
      <c r="E1225">
        <v>78.953566934158403</v>
      </c>
      <c r="F1225">
        <f t="shared" si="102"/>
        <v>2.741396322440437E-2</v>
      </c>
      <c r="G1225">
        <f t="shared" si="99"/>
        <v>710.58210240742562</v>
      </c>
      <c r="H1225">
        <v>50.106070093936701</v>
      </c>
      <c r="AM1225">
        <f t="shared" si="100"/>
        <v>138.73280794817373</v>
      </c>
      <c r="BG1225">
        <f t="shared" si="101"/>
        <v>4.1885833807241868</v>
      </c>
    </row>
    <row r="1226" spans="1:59">
      <c r="A1226">
        <v>367200</v>
      </c>
      <c r="B1226" s="7">
        <v>712</v>
      </c>
      <c r="C1226">
        <v>0.58140061260940301</v>
      </c>
      <c r="D1226">
        <f t="shared" si="103"/>
        <v>1.162801225218806</v>
      </c>
      <c r="E1226">
        <v>78.979933408016905</v>
      </c>
      <c r="F1226">
        <f t="shared" si="102"/>
        <v>2.6366473858502104E-2</v>
      </c>
      <c r="G1226">
        <f t="shared" si="99"/>
        <v>710.81940067215214</v>
      </c>
      <c r="H1226">
        <v>50.074537167939503</v>
      </c>
      <c r="AM1226">
        <f t="shared" si="100"/>
        <v>138.78494061995355</v>
      </c>
      <c r="BG1226">
        <f t="shared" si="101"/>
        <v>4.1901576833695202</v>
      </c>
    </row>
    <row r="1227" spans="1:59">
      <c r="A1227">
        <v>367500</v>
      </c>
      <c r="B1227" s="7">
        <v>708</v>
      </c>
      <c r="C1227">
        <v>-1.19102661621842</v>
      </c>
      <c r="D1227">
        <f t="shared" si="103"/>
        <v>-2.38205323243684</v>
      </c>
      <c r="E1227">
        <v>78.929382982656705</v>
      </c>
      <c r="F1227">
        <f t="shared" si="102"/>
        <v>5.0550425360199824E-2</v>
      </c>
      <c r="G1227">
        <f t="shared" si="99"/>
        <v>710.3644468439104</v>
      </c>
      <c r="H1227">
        <v>50.103572041483197</v>
      </c>
      <c r="AM1227">
        <f t="shared" si="100"/>
        <v>138.68499420761665</v>
      </c>
      <c r="BG1227">
        <f t="shared" si="101"/>
        <v>4.1871395119484616</v>
      </c>
    </row>
    <row r="1228" spans="1:59">
      <c r="A1228">
        <v>367800</v>
      </c>
      <c r="B1228" s="7">
        <v>711</v>
      </c>
      <c r="C1228">
        <v>0.53166298975459003</v>
      </c>
      <c r="D1228">
        <f t="shared" si="103"/>
        <v>1.0633259795091801</v>
      </c>
      <c r="E1228">
        <v>78.879873493902707</v>
      </c>
      <c r="F1228">
        <f t="shared" si="102"/>
        <v>4.9509488753997744E-2</v>
      </c>
      <c r="G1228">
        <f t="shared" si="99"/>
        <v>709.91886144512432</v>
      </c>
      <c r="H1228">
        <v>50.124009225730298</v>
      </c>
      <c r="AM1228">
        <f t="shared" si="100"/>
        <v>138.58712038387156</v>
      </c>
      <c r="BG1228">
        <f t="shared" si="101"/>
        <v>4.18418397197172</v>
      </c>
    </row>
    <row r="1229" spans="1:59">
      <c r="A1229">
        <v>368100</v>
      </c>
      <c r="B1229" s="7">
        <v>711</v>
      </c>
      <c r="C1229">
        <v>0.39598769829118702</v>
      </c>
      <c r="D1229">
        <f t="shared" si="103"/>
        <v>0.79197539658237404</v>
      </c>
      <c r="E1229">
        <v>78.910033013327293</v>
      </c>
      <c r="F1229">
        <f t="shared" si="102"/>
        <v>3.0159519424586279E-2</v>
      </c>
      <c r="G1229">
        <f t="shared" si="99"/>
        <v>710.19029711994563</v>
      </c>
      <c r="H1229">
        <v>50.088347436915797</v>
      </c>
      <c r="AM1229">
        <f t="shared" si="100"/>
        <v>138.64674012678523</v>
      </c>
      <c r="BG1229">
        <f t="shared" si="101"/>
        <v>4.1859843310844989</v>
      </c>
    </row>
    <row r="1230" spans="1:59">
      <c r="A1230">
        <v>368400</v>
      </c>
      <c r="B1230" s="7">
        <v>711</v>
      </c>
      <c r="C1230">
        <v>0.29242091955759802</v>
      </c>
      <c r="D1230">
        <f t="shared" si="103"/>
        <v>0.58484183911519605</v>
      </c>
      <c r="E1230">
        <v>78.933046474905694</v>
      </c>
      <c r="F1230">
        <f t="shared" si="102"/>
        <v>2.3013461578401007E-2</v>
      </c>
      <c r="G1230">
        <f t="shared" si="99"/>
        <v>710.39741827415128</v>
      </c>
      <c r="H1230">
        <v>50.061898934881597</v>
      </c>
      <c r="AM1230">
        <f t="shared" si="100"/>
        <v>138.69223702527682</v>
      </c>
      <c r="BG1230">
        <f t="shared" si="101"/>
        <v>4.1873582282941966</v>
      </c>
    </row>
    <row r="1231" spans="1:59">
      <c r="A1231">
        <v>368700</v>
      </c>
      <c r="B1231" s="7">
        <v>710</v>
      </c>
      <c r="C1231">
        <v>-0.18289208816939501</v>
      </c>
      <c r="D1231">
        <f t="shared" si="103"/>
        <v>-0.36578417633879001</v>
      </c>
      <c r="E1231">
        <v>78.927564337259994</v>
      </c>
      <c r="F1231">
        <f t="shared" si="102"/>
        <v>5.482137645699936E-3</v>
      </c>
      <c r="G1231">
        <f t="shared" si="99"/>
        <v>710.34807903533999</v>
      </c>
      <c r="H1231">
        <v>50.059075424173301</v>
      </c>
      <c r="AM1231">
        <f t="shared" si="100"/>
        <v>138.68139872841698</v>
      </c>
      <c r="BG1231">
        <f t="shared" si="101"/>
        <v>4.1870309368782861</v>
      </c>
    </row>
    <row r="1232" spans="1:59">
      <c r="A1232">
        <v>369000</v>
      </c>
      <c r="B1232" s="7">
        <v>712</v>
      </c>
      <c r="C1232">
        <v>0.71830162880622805</v>
      </c>
      <c r="D1232">
        <f t="shared" si="103"/>
        <v>1.4366032576124561</v>
      </c>
      <c r="E1232">
        <v>78.949508961570501</v>
      </c>
      <c r="F1232">
        <f t="shared" si="102"/>
        <v>2.1944624310506811E-2</v>
      </c>
      <c r="G1232">
        <f t="shared" si="99"/>
        <v>710.54558065413448</v>
      </c>
      <c r="H1232">
        <v>50.035543529131999</v>
      </c>
      <c r="AM1232">
        <f t="shared" si="100"/>
        <v>138.72478475044736</v>
      </c>
      <c r="BG1232">
        <f t="shared" si="101"/>
        <v>4.1883410972522066</v>
      </c>
    </row>
    <row r="1233" spans="1:59">
      <c r="A1233">
        <v>369300</v>
      </c>
      <c r="B1233" s="7">
        <v>713</v>
      </c>
      <c r="C1233">
        <v>0.85286625899696999</v>
      </c>
      <c r="D1233">
        <f t="shared" si="103"/>
        <v>1.70573251799394</v>
      </c>
      <c r="E1233">
        <v>79.030715865142099</v>
      </c>
      <c r="F1233">
        <f t="shared" si="102"/>
        <v>8.1206903571597877E-2</v>
      </c>
      <c r="G1233">
        <f t="shared" si="99"/>
        <v>711.27644278627895</v>
      </c>
      <c r="H1233">
        <v>49.974048405832001</v>
      </c>
      <c r="AM1233">
        <f t="shared" si="100"/>
        <v>138.88536084600437</v>
      </c>
      <c r="BG1233">
        <f t="shared" si="101"/>
        <v>4.1931902082875858</v>
      </c>
    </row>
    <row r="1234" spans="1:59">
      <c r="A1234">
        <v>369600</v>
      </c>
      <c r="B1234" s="7">
        <v>713</v>
      </c>
      <c r="C1234">
        <v>0.50073917155672698</v>
      </c>
      <c r="D1234">
        <f t="shared" si="103"/>
        <v>1.001478343113454</v>
      </c>
      <c r="E1234">
        <v>79.108965378039102</v>
      </c>
      <c r="F1234">
        <f t="shared" si="102"/>
        <v>7.824951289700266E-2</v>
      </c>
      <c r="G1234">
        <f t="shared" si="99"/>
        <v>711.98068840235192</v>
      </c>
      <c r="H1234">
        <v>49.922484204159097</v>
      </c>
      <c r="AM1234">
        <f t="shared" si="100"/>
        <v>139.04012557580828</v>
      </c>
      <c r="BG1234">
        <f t="shared" si="101"/>
        <v>4.1978639363408039</v>
      </c>
    </row>
    <row r="1235" spans="1:59">
      <c r="A1235">
        <v>369900</v>
      </c>
      <c r="B1235" s="7">
        <v>716</v>
      </c>
      <c r="C1235">
        <v>1.4477003423412</v>
      </c>
      <c r="D1235">
        <f t="shared" si="103"/>
        <v>2.8954006846824001</v>
      </c>
      <c r="E1235">
        <v>79.231844500989098</v>
      </c>
      <c r="F1235">
        <f t="shared" si="102"/>
        <v>0.12287912294999614</v>
      </c>
      <c r="G1235">
        <f t="shared" si="99"/>
        <v>713.08660050890194</v>
      </c>
      <c r="H1235">
        <v>49.843873434109497</v>
      </c>
      <c r="AM1235">
        <f t="shared" si="100"/>
        <v>139.28323264708325</v>
      </c>
      <c r="BG1235">
        <f t="shared" si="101"/>
        <v>4.2052057254846549</v>
      </c>
    </row>
    <row r="1236" spans="1:59">
      <c r="A1236">
        <v>370200</v>
      </c>
      <c r="B1236" s="7">
        <v>713</v>
      </c>
      <c r="C1236">
        <v>-0.40735997238989402</v>
      </c>
      <c r="D1236">
        <f t="shared" si="103"/>
        <v>-0.81471994477978804</v>
      </c>
      <c r="E1236">
        <v>79.310764312701096</v>
      </c>
      <c r="F1236">
        <f t="shared" si="102"/>
        <v>7.8919811711998022E-2</v>
      </c>
      <c r="G1236">
        <f t="shared" si="99"/>
        <v>713.79687881430982</v>
      </c>
      <c r="H1236">
        <v>49.809005185893596</v>
      </c>
      <c r="AM1236">
        <f t="shared" si="100"/>
        <v>139.4394161136847</v>
      </c>
      <c r="BG1236">
        <f t="shared" si="101"/>
        <v>4.2099225778137388</v>
      </c>
    </row>
    <row r="1237" spans="1:59">
      <c r="A1237">
        <v>370500</v>
      </c>
      <c r="B1237" s="7">
        <v>713</v>
      </c>
      <c r="C1237">
        <v>-0.36098359115580397</v>
      </c>
      <c r="D1237">
        <f t="shared" si="103"/>
        <v>-0.72196718231160795</v>
      </c>
      <c r="E1237">
        <v>79.300447733111099</v>
      </c>
      <c r="F1237">
        <f t="shared" si="102"/>
        <v>1.0316579589996877E-2</v>
      </c>
      <c r="G1237">
        <f t="shared" si="99"/>
        <v>713.70402959799992</v>
      </c>
      <c r="H1237">
        <v>49.8387412496132</v>
      </c>
      <c r="AM1237">
        <f t="shared" si="100"/>
        <v>139.41899738133696</v>
      </c>
      <c r="BG1237">
        <f t="shared" si="101"/>
        <v>4.2093059112745932</v>
      </c>
    </row>
    <row r="1238" spans="1:59">
      <c r="A1238">
        <v>370800</v>
      </c>
      <c r="B1238" s="7">
        <v>713</v>
      </c>
      <c r="C1238">
        <v>-0.31495960499519199</v>
      </c>
      <c r="D1238">
        <f t="shared" si="103"/>
        <v>-0.62991920999038398</v>
      </c>
      <c r="E1238">
        <v>79.290220792334793</v>
      </c>
      <c r="F1238">
        <f t="shared" si="102"/>
        <v>1.0226940776306037E-2</v>
      </c>
      <c r="G1238">
        <f t="shared" si="99"/>
        <v>713.61198713101317</v>
      </c>
      <c r="H1238">
        <v>49.8648772805698</v>
      </c>
      <c r="AM1238">
        <f t="shared" si="100"/>
        <v>139.39875667792785</v>
      </c>
      <c r="BG1238">
        <f t="shared" si="101"/>
        <v>4.2086946232393192</v>
      </c>
    </row>
    <row r="1239" spans="1:59">
      <c r="A1239">
        <v>371100</v>
      </c>
      <c r="B1239" s="7">
        <v>712</v>
      </c>
      <c r="C1239">
        <v>-0.66851528238643898</v>
      </c>
      <c r="D1239">
        <f t="shared" si="103"/>
        <v>-1.337030564772878</v>
      </c>
      <c r="E1239">
        <v>79.257683161087996</v>
      </c>
      <c r="F1239">
        <f t="shared" si="102"/>
        <v>3.253763124679665E-2</v>
      </c>
      <c r="G1239">
        <f t="shared" si="99"/>
        <v>713.31914844979201</v>
      </c>
      <c r="H1239">
        <v>49.9041684580992</v>
      </c>
      <c r="AM1239">
        <f t="shared" si="100"/>
        <v>139.33436372389497</v>
      </c>
      <c r="BG1239">
        <f t="shared" si="101"/>
        <v>4.2067499084844329</v>
      </c>
    </row>
    <row r="1240" spans="1:59">
      <c r="A1240">
        <v>371400</v>
      </c>
      <c r="B1240" s="7">
        <v>712</v>
      </c>
      <c r="C1240">
        <v>-0.46217840268310001</v>
      </c>
      <c r="D1240">
        <f t="shared" si="103"/>
        <v>-0.92435680536620002</v>
      </c>
      <c r="E1240">
        <v>79.211829517749393</v>
      </c>
      <c r="F1240">
        <f t="shared" si="102"/>
        <v>4.5853643338602978E-2</v>
      </c>
      <c r="G1240">
        <f t="shared" si="99"/>
        <v>712.90646565974453</v>
      </c>
      <c r="H1240">
        <v>49.947498178754103</v>
      </c>
      <c r="AM1240">
        <f t="shared" si="100"/>
        <v>139.24362849225105</v>
      </c>
      <c r="BG1240">
        <f t="shared" si="101"/>
        <v>4.2040096691230584</v>
      </c>
    </row>
    <row r="1241" spans="1:59">
      <c r="A1241">
        <v>371700</v>
      </c>
      <c r="B1241" s="7">
        <v>712</v>
      </c>
      <c r="C1241">
        <v>-0.31124000348290298</v>
      </c>
      <c r="D1241">
        <f t="shared" si="103"/>
        <v>-0.62248000696580597</v>
      </c>
      <c r="E1241">
        <v>79.178289677367502</v>
      </c>
      <c r="F1241">
        <f t="shared" si="102"/>
        <v>3.3539840381891395E-2</v>
      </c>
      <c r="G1241">
        <f t="shared" si="99"/>
        <v>712.60460709630752</v>
      </c>
      <c r="H1241">
        <v>49.977105506623602</v>
      </c>
      <c r="AM1241">
        <f t="shared" si="100"/>
        <v>139.17726761266826</v>
      </c>
      <c r="BG1241">
        <f t="shared" si="101"/>
        <v>4.2020055681261566</v>
      </c>
    </row>
    <row r="1242" spans="1:59">
      <c r="A1242">
        <v>372000</v>
      </c>
      <c r="B1242" s="7">
        <v>712</v>
      </c>
      <c r="C1242">
        <v>-0.202132552583355</v>
      </c>
      <c r="D1242">
        <f t="shared" si="103"/>
        <v>-0.40426510516670999</v>
      </c>
      <c r="E1242">
        <v>79.154045041313594</v>
      </c>
      <c r="F1242">
        <f t="shared" si="102"/>
        <v>2.4244636053907698E-2</v>
      </c>
      <c r="G1242">
        <f t="shared" si="99"/>
        <v>712.38640537182232</v>
      </c>
      <c r="H1242">
        <v>49.996731353649103</v>
      </c>
      <c r="AM1242">
        <f t="shared" si="100"/>
        <v>139.12930203085156</v>
      </c>
      <c r="BG1242">
        <f t="shared" si="101"/>
        <v>4.2005570181256759</v>
      </c>
    </row>
    <row r="1243" spans="1:59">
      <c r="A1243">
        <v>372300</v>
      </c>
      <c r="B1243" s="7">
        <v>711</v>
      </c>
      <c r="C1243">
        <v>-0.52129334691961304</v>
      </c>
      <c r="D1243">
        <f t="shared" si="103"/>
        <v>-1.0425866938392261</v>
      </c>
      <c r="E1243">
        <v>79.1138647016584</v>
      </c>
      <c r="F1243">
        <f t="shared" si="102"/>
        <v>4.0180339655194075E-2</v>
      </c>
      <c r="G1243">
        <f t="shared" si="99"/>
        <v>712.02478231492557</v>
      </c>
      <c r="H1243">
        <v>50.025811649248602</v>
      </c>
      <c r="AM1243">
        <f t="shared" si="100"/>
        <v>139.0498168274338</v>
      </c>
      <c r="BG1243">
        <f t="shared" si="101"/>
        <v>4.1981566052822812</v>
      </c>
    </row>
    <row r="1244" spans="1:59">
      <c r="A1244">
        <v>372600</v>
      </c>
      <c r="B1244" s="7">
        <v>712</v>
      </c>
      <c r="C1244">
        <v>9.6739430714362307E-2</v>
      </c>
      <c r="D1244">
        <f t="shared" si="103"/>
        <v>0.19347886142872461</v>
      </c>
      <c r="E1244">
        <v>79.087629290117803</v>
      </c>
      <c r="F1244">
        <f t="shared" si="102"/>
        <v>2.6235411540596942E-2</v>
      </c>
      <c r="G1244">
        <f t="shared" si="99"/>
        <v>711.7886636110602</v>
      </c>
      <c r="H1244">
        <v>50.040453233447302</v>
      </c>
      <c r="AM1244">
        <f t="shared" si="100"/>
        <v>138.99792273464587</v>
      </c>
      <c r="BG1244">
        <f t="shared" si="101"/>
        <v>4.1965894453282511</v>
      </c>
    </row>
    <row r="1245" spans="1:59">
      <c r="A1245">
        <v>372900</v>
      </c>
      <c r="B1245" s="7">
        <v>713</v>
      </c>
      <c r="C1245">
        <v>0.47972561110911299</v>
      </c>
      <c r="D1245">
        <f t="shared" si="103"/>
        <v>0.95945122221822599</v>
      </c>
      <c r="E1245">
        <v>79.113630972348105</v>
      </c>
      <c r="F1245">
        <f t="shared" si="102"/>
        <v>2.6001682230301526E-2</v>
      </c>
      <c r="G1245">
        <f t="shared" si="99"/>
        <v>712.02267875113296</v>
      </c>
      <c r="H1245">
        <v>50.016885692198002</v>
      </c>
      <c r="AM1245">
        <f t="shared" si="100"/>
        <v>139.04935448908697</v>
      </c>
      <c r="BG1245">
        <f t="shared" si="101"/>
        <v>4.1981426429817619</v>
      </c>
    </row>
    <row r="1246" spans="1:59">
      <c r="A1246">
        <v>373200</v>
      </c>
      <c r="B1246" s="7">
        <v>714</v>
      </c>
      <c r="C1246">
        <v>0.69752353083757601</v>
      </c>
      <c r="D1246">
        <f t="shared" si="103"/>
        <v>1.395047061675152</v>
      </c>
      <c r="E1246">
        <v>79.176338839649603</v>
      </c>
      <c r="F1246">
        <f t="shared" si="102"/>
        <v>6.2707867301497799E-2</v>
      </c>
      <c r="G1246">
        <f t="shared" si="99"/>
        <v>712.58704955684641</v>
      </c>
      <c r="H1246">
        <v>49.970459460195897</v>
      </c>
      <c r="AM1246">
        <f t="shared" si="100"/>
        <v>139.17340794863193</v>
      </c>
      <c r="BG1246">
        <f t="shared" si="101"/>
        <v>4.2018890067400463</v>
      </c>
    </row>
    <row r="1247" spans="1:59">
      <c r="A1247">
        <v>373500</v>
      </c>
      <c r="B1247" s="7">
        <v>715</v>
      </c>
      <c r="C1247">
        <v>0.80177569870958498</v>
      </c>
      <c r="D1247">
        <f t="shared" si="103"/>
        <v>1.60355139741917</v>
      </c>
      <c r="E1247">
        <v>79.264277614640307</v>
      </c>
      <c r="F1247">
        <f t="shared" si="102"/>
        <v>8.7938774990703905E-2</v>
      </c>
      <c r="G1247">
        <f t="shared" si="99"/>
        <v>713.37849853176272</v>
      </c>
      <c r="H1247">
        <v>49.911853950693697</v>
      </c>
      <c r="AM1247">
        <f t="shared" si="100"/>
        <v>139.34741384613383</v>
      </c>
      <c r="BG1247">
        <f t="shared" si="101"/>
        <v>4.2071440303060479</v>
      </c>
    </row>
    <row r="1248" spans="1:59">
      <c r="A1248">
        <v>373800</v>
      </c>
      <c r="B1248" s="7">
        <v>712</v>
      </c>
      <c r="C1248">
        <v>-0.75807908635327703</v>
      </c>
      <c r="D1248">
        <f t="shared" si="103"/>
        <v>-1.5161581727065541</v>
      </c>
      <c r="E1248">
        <v>79.277592614379998</v>
      </c>
      <c r="F1248">
        <f t="shared" si="102"/>
        <v>1.3314999739691302E-2</v>
      </c>
      <c r="G1248">
        <f t="shared" si="99"/>
        <v>713.49833352941994</v>
      </c>
      <c r="H1248">
        <v>49.914847307854302</v>
      </c>
      <c r="AM1248">
        <f t="shared" si="100"/>
        <v>139.37376439743761</v>
      </c>
      <c r="BG1248">
        <f t="shared" si="101"/>
        <v>4.2079398357038933</v>
      </c>
    </row>
    <row r="1249" spans="1:59">
      <c r="A1249">
        <v>374100</v>
      </c>
      <c r="B1249" s="7">
        <v>716</v>
      </c>
      <c r="C1249">
        <v>1.07793701104683</v>
      </c>
      <c r="D1249">
        <f t="shared" si="103"/>
        <v>2.1558740220936601</v>
      </c>
      <c r="E1249">
        <v>79.314005324620695</v>
      </c>
      <c r="F1249">
        <f t="shared" si="102"/>
        <v>3.6412710240696811E-2</v>
      </c>
      <c r="G1249">
        <f t="shared" si="99"/>
        <v>713.82604792158622</v>
      </c>
      <c r="H1249">
        <v>49.896888387522203</v>
      </c>
      <c r="AM1249">
        <f t="shared" si="100"/>
        <v>139.44583090262242</v>
      </c>
      <c r="BG1249">
        <f t="shared" si="101"/>
        <v>4.2101163113677904</v>
      </c>
    </row>
    <row r="1250" spans="1:59">
      <c r="A1250">
        <v>374400</v>
      </c>
      <c r="B1250" s="7">
        <v>716</v>
      </c>
      <c r="C1250">
        <v>0.59171301103348395</v>
      </c>
      <c r="D1250">
        <f t="shared" si="103"/>
        <v>1.1834260220669679</v>
      </c>
      <c r="E1250">
        <v>79.422063656344307</v>
      </c>
      <c r="F1250">
        <f t="shared" si="102"/>
        <v>0.1080583317236119</v>
      </c>
      <c r="G1250">
        <f t="shared" si="99"/>
        <v>714.79857290709879</v>
      </c>
      <c r="H1250">
        <v>49.833428088922801</v>
      </c>
      <c r="AM1250">
        <f t="shared" si="100"/>
        <v>139.65974106453606</v>
      </c>
      <c r="BG1250">
        <f t="shared" si="101"/>
        <v>4.2165767350923922</v>
      </c>
    </row>
    <row r="1251" spans="1:59">
      <c r="A1251">
        <v>374700</v>
      </c>
      <c r="B1251" s="7">
        <v>717</v>
      </c>
      <c r="C1251">
        <v>0.65634346191408899</v>
      </c>
      <c r="D1251">
        <f t="shared" si="103"/>
        <v>1.312686923828178</v>
      </c>
      <c r="E1251">
        <v>79.518802860404307</v>
      </c>
      <c r="F1251">
        <f t="shared" si="102"/>
        <v>9.6739204060000361E-2</v>
      </c>
      <c r="G1251">
        <f t="shared" si="99"/>
        <v>715.66922574363878</v>
      </c>
      <c r="H1251">
        <v>49.784714215888599</v>
      </c>
      <c r="AM1251">
        <f t="shared" si="100"/>
        <v>139.85130204216708</v>
      </c>
      <c r="BG1251">
        <f t="shared" si="101"/>
        <v>4.22236235252727</v>
      </c>
    </row>
    <row r="1252" spans="1:59">
      <c r="A1252">
        <v>375000</v>
      </c>
      <c r="B1252" s="7">
        <v>715</v>
      </c>
      <c r="C1252">
        <v>-0.52484434467548602</v>
      </c>
      <c r="D1252">
        <f t="shared" si="103"/>
        <v>-1.049688689350972</v>
      </c>
      <c r="E1252">
        <v>79.559075501300796</v>
      </c>
      <c r="F1252">
        <f t="shared" si="102"/>
        <v>4.027264089648952E-2</v>
      </c>
      <c r="G1252">
        <f t="shared" si="99"/>
        <v>716.03167951170713</v>
      </c>
      <c r="H1252">
        <v>49.7831504448883</v>
      </c>
      <c r="AM1252">
        <f t="shared" si="100"/>
        <v>139.93106523224239</v>
      </c>
      <c r="BG1252">
        <f t="shared" si="101"/>
        <v>4.2247714475503741</v>
      </c>
    </row>
    <row r="1253" spans="1:59">
      <c r="A1253">
        <v>375300</v>
      </c>
      <c r="B1253" s="7">
        <v>716</v>
      </c>
      <c r="C1253">
        <v>-5.0430030546056603E-2</v>
      </c>
      <c r="D1253">
        <f t="shared" si="103"/>
        <v>-0.10086006109211321</v>
      </c>
      <c r="E1253">
        <v>79.5647496161031</v>
      </c>
      <c r="F1253">
        <f t="shared" si="102"/>
        <v>5.6741148023036203E-3</v>
      </c>
      <c r="G1253">
        <f t="shared" si="99"/>
        <v>716.08274654492789</v>
      </c>
      <c r="H1253">
        <v>49.804092645872203</v>
      </c>
      <c r="AM1253">
        <f t="shared" si="100"/>
        <v>139.94230403338867</v>
      </c>
      <c r="BG1253">
        <f t="shared" si="101"/>
        <v>4.2251108963951696</v>
      </c>
    </row>
    <row r="1254" spans="1:59">
      <c r="A1254">
        <v>375600</v>
      </c>
      <c r="B1254" s="7">
        <v>713</v>
      </c>
      <c r="C1254">
        <v>-1.3389614879302001</v>
      </c>
      <c r="D1254">
        <f t="shared" si="103"/>
        <v>-2.6779229758604002</v>
      </c>
      <c r="E1254">
        <v>79.517774215421198</v>
      </c>
      <c r="F1254">
        <f t="shared" si="102"/>
        <v>4.6975400681901647E-2</v>
      </c>
      <c r="G1254">
        <f t="shared" si="99"/>
        <v>715.65996793879083</v>
      </c>
      <c r="H1254">
        <v>49.861962335388398</v>
      </c>
      <c r="AM1254">
        <f t="shared" si="100"/>
        <v>139.84926485265527</v>
      </c>
      <c r="BG1254">
        <f t="shared" si="101"/>
        <v>4.2223008234771262</v>
      </c>
    </row>
    <row r="1255" spans="1:59">
      <c r="A1255">
        <v>375900</v>
      </c>
      <c r="B1255" s="7">
        <v>715</v>
      </c>
      <c r="C1255">
        <v>-9.9800454019832396E-2</v>
      </c>
      <c r="D1255">
        <f t="shared" si="103"/>
        <v>-0.19960090803966479</v>
      </c>
      <c r="E1255">
        <v>79.464611898005998</v>
      </c>
      <c r="F1255">
        <f t="shared" si="102"/>
        <v>5.3162317415200278E-2</v>
      </c>
      <c r="G1255">
        <f t="shared" si="99"/>
        <v>715.18150708205394</v>
      </c>
      <c r="H1255">
        <v>49.914165113471697</v>
      </c>
      <c r="AM1255">
        <f t="shared" si="100"/>
        <v>139.74398747249404</v>
      </c>
      <c r="BG1255">
        <f t="shared" si="101"/>
        <v>4.2191211656375875</v>
      </c>
    </row>
    <row r="1256" spans="1:59">
      <c r="A1256">
        <v>376200</v>
      </c>
      <c r="B1256" s="7">
        <v>715</v>
      </c>
      <c r="C1256">
        <v>-0.111585108684863</v>
      </c>
      <c r="D1256">
        <f t="shared" si="103"/>
        <v>-0.223170217369726</v>
      </c>
      <c r="E1256">
        <v>79.467238116383498</v>
      </c>
      <c r="F1256">
        <f t="shared" si="102"/>
        <v>2.6262183775003223E-3</v>
      </c>
      <c r="G1256">
        <f t="shared" si="99"/>
        <v>715.20514304745143</v>
      </c>
      <c r="H1256">
        <v>49.922411410034101</v>
      </c>
      <c r="AM1256">
        <f t="shared" si="100"/>
        <v>139.74918778673683</v>
      </c>
      <c r="BG1256">
        <f t="shared" si="101"/>
        <v>4.2192782278390588</v>
      </c>
    </row>
    <row r="1257" spans="1:59">
      <c r="A1257">
        <v>376500</v>
      </c>
      <c r="B1257" s="7">
        <v>713</v>
      </c>
      <c r="C1257">
        <v>-0.90820795316997804</v>
      </c>
      <c r="D1257">
        <f t="shared" si="103"/>
        <v>-1.8164159063399561</v>
      </c>
      <c r="E1257">
        <v>79.422053221147706</v>
      </c>
      <c r="F1257">
        <f t="shared" si="102"/>
        <v>4.5184895235792055E-2</v>
      </c>
      <c r="G1257">
        <f t="shared" si="99"/>
        <v>714.79847899032939</v>
      </c>
      <c r="H1257">
        <v>49.964443731105398</v>
      </c>
      <c r="AM1257">
        <f t="shared" si="100"/>
        <v>139.65972040392745</v>
      </c>
      <c r="BG1257">
        <f t="shared" si="101"/>
        <v>4.2165761110995605</v>
      </c>
    </row>
    <row r="1258" spans="1:59">
      <c r="A1258">
        <v>376800</v>
      </c>
      <c r="B1258" s="7">
        <v>713</v>
      </c>
      <c r="C1258">
        <v>-0.57165853464665695</v>
      </c>
      <c r="D1258">
        <f t="shared" si="103"/>
        <v>-1.1433170692933139</v>
      </c>
      <c r="E1258">
        <v>79.347261436351005</v>
      </c>
      <c r="F1258">
        <f t="shared" si="102"/>
        <v>7.4791784796701677E-2</v>
      </c>
      <c r="G1258">
        <f t="shared" si="99"/>
        <v>714.12535292715904</v>
      </c>
      <c r="H1258">
        <v>50.020954051258599</v>
      </c>
      <c r="AM1258">
        <f t="shared" si="100"/>
        <v>139.51165677651946</v>
      </c>
      <c r="BG1258">
        <f t="shared" si="101"/>
        <v>4.2121043345311051</v>
      </c>
    </row>
    <row r="1259" spans="1:59">
      <c r="A1259">
        <v>377100</v>
      </c>
      <c r="B1259" s="7">
        <v>713</v>
      </c>
      <c r="C1259">
        <v>-0.33380050625004898</v>
      </c>
      <c r="D1259">
        <f t="shared" si="103"/>
        <v>-0.66760101250009796</v>
      </c>
      <c r="E1259">
        <v>79.294407303845901</v>
      </c>
      <c r="F1259">
        <f t="shared" si="102"/>
        <v>5.2854132505103735E-2</v>
      </c>
      <c r="G1259">
        <f t="shared" si="99"/>
        <v>713.64966573461311</v>
      </c>
      <c r="H1259">
        <v>50.055431010577799</v>
      </c>
      <c r="AM1259">
        <f t="shared" si="100"/>
        <v>139.40704236016001</v>
      </c>
      <c r="BG1259">
        <f t="shared" si="101"/>
        <v>4.2089448583130196</v>
      </c>
    </row>
    <row r="1260" spans="1:59">
      <c r="A1260">
        <v>377400</v>
      </c>
      <c r="B1260" s="7">
        <v>715</v>
      </c>
      <c r="C1260">
        <v>0.62499114742281703</v>
      </c>
      <c r="D1260">
        <f t="shared" si="103"/>
        <v>1.2499822948456341</v>
      </c>
      <c r="E1260">
        <v>79.303556878107898</v>
      </c>
      <c r="F1260">
        <f t="shared" si="102"/>
        <v>9.1495742619969178E-3</v>
      </c>
      <c r="G1260">
        <f t="shared" si="99"/>
        <v>713.73201190297107</v>
      </c>
      <c r="H1260">
        <v>50.041222782175602</v>
      </c>
      <c r="AM1260">
        <f t="shared" si="100"/>
        <v>139.42515098320408</v>
      </c>
      <c r="BG1260">
        <f t="shared" si="101"/>
        <v>4.2094917561290419</v>
      </c>
    </row>
    <row r="1261" spans="1:59">
      <c r="A1261">
        <v>377700</v>
      </c>
      <c r="B1261" s="7">
        <v>716</v>
      </c>
      <c r="C1261">
        <v>0.80038723835586401</v>
      </c>
      <c r="D1261">
        <f t="shared" si="103"/>
        <v>1.600774476711728</v>
      </c>
      <c r="E1261">
        <v>79.375690609028993</v>
      </c>
      <c r="F1261">
        <f t="shared" si="102"/>
        <v>7.2133730921095207E-2</v>
      </c>
      <c r="G1261">
        <f t="shared" si="99"/>
        <v>714.38121548126094</v>
      </c>
      <c r="H1261">
        <v>49.985274886623003</v>
      </c>
      <c r="AM1261">
        <f t="shared" si="100"/>
        <v>139.56793352066953</v>
      </c>
      <c r="BG1261">
        <f t="shared" si="101"/>
        <v>4.2138039775408247</v>
      </c>
    </row>
    <row r="1262" spans="1:59">
      <c r="A1262">
        <v>378000</v>
      </c>
      <c r="B1262" s="7">
        <v>716</v>
      </c>
      <c r="C1262">
        <v>0.476239754653144</v>
      </c>
      <c r="D1262">
        <f t="shared" si="103"/>
        <v>0.952479509306288</v>
      </c>
      <c r="E1262">
        <v>79.447722794152895</v>
      </c>
      <c r="F1262">
        <f t="shared" si="102"/>
        <v>7.2032185123902082E-2</v>
      </c>
      <c r="G1262">
        <f t="shared" si="99"/>
        <v>715.02950514737609</v>
      </c>
      <c r="H1262">
        <v>49.936617714159198</v>
      </c>
      <c r="AM1262">
        <f t="shared" si="100"/>
        <v>139.71054542644725</v>
      </c>
      <c r="BG1262">
        <f t="shared" si="101"/>
        <v>4.2181111370015518</v>
      </c>
    </row>
    <row r="1263" spans="1:59">
      <c r="A1263">
        <v>378300</v>
      </c>
      <c r="B1263" s="7">
        <v>717</v>
      </c>
      <c r="C1263">
        <v>0.64795789383021596</v>
      </c>
      <c r="D1263">
        <f t="shared" si="103"/>
        <v>1.2959157876604319</v>
      </c>
      <c r="E1263">
        <v>79.520666182727595</v>
      </c>
      <c r="F1263">
        <f t="shared" si="102"/>
        <v>7.2943388574699952E-2</v>
      </c>
      <c r="G1263">
        <f t="shared" si="99"/>
        <v>715.68599564454837</v>
      </c>
      <c r="H1263">
        <v>49.892397542470803</v>
      </c>
      <c r="AM1263">
        <f t="shared" si="100"/>
        <v>139.85499229192953</v>
      </c>
      <c r="BG1263">
        <f t="shared" si="101"/>
        <v>4.2224738088536862</v>
      </c>
    </row>
    <row r="1264" spans="1:59">
      <c r="A1264">
        <v>378600</v>
      </c>
      <c r="B1264" s="7">
        <v>715</v>
      </c>
      <c r="C1264">
        <v>-0.46570310640094498</v>
      </c>
      <c r="D1264">
        <f t="shared" si="103"/>
        <v>-0.93140621280188995</v>
      </c>
      <c r="E1264">
        <v>79.545933780762695</v>
      </c>
      <c r="F1264">
        <f t="shared" si="102"/>
        <v>2.5267598035100036E-2</v>
      </c>
      <c r="G1264">
        <f t="shared" si="99"/>
        <v>715.91340402686421</v>
      </c>
      <c r="H1264">
        <v>49.888657373744302</v>
      </c>
      <c r="AM1264">
        <f t="shared" si="100"/>
        <v>139.90503595969585</v>
      </c>
      <c r="BG1264">
        <f t="shared" si="101"/>
        <v>4.2239852798843547</v>
      </c>
    </row>
    <row r="1265" spans="1:59">
      <c r="A1265">
        <v>378900</v>
      </c>
      <c r="B1265" s="7">
        <v>711</v>
      </c>
      <c r="C1265">
        <v>-1.9375503448848701</v>
      </c>
      <c r="D1265">
        <f t="shared" si="103"/>
        <v>-3.8751006897697402</v>
      </c>
      <c r="E1265">
        <v>79.428580645819295</v>
      </c>
      <c r="F1265">
        <f t="shared" si="102"/>
        <v>0.11735313494340005</v>
      </c>
      <c r="G1265">
        <f t="shared" si="99"/>
        <v>714.8572258123736</v>
      </c>
      <c r="H1265">
        <v>49.986481896330602</v>
      </c>
      <c r="AM1265">
        <f t="shared" si="100"/>
        <v>139.67264415322111</v>
      </c>
      <c r="BG1265">
        <f t="shared" si="101"/>
        <v>4.2169664352565253</v>
      </c>
    </row>
    <row r="1266" spans="1:59">
      <c r="A1266">
        <v>379200</v>
      </c>
      <c r="B1266" s="7">
        <v>714</v>
      </c>
      <c r="C1266">
        <v>8.9657601193209504E-3</v>
      </c>
      <c r="D1266">
        <f t="shared" si="103"/>
        <v>1.7931520238641901E-2</v>
      </c>
      <c r="E1266">
        <v>79.3293348285804</v>
      </c>
      <c r="F1266">
        <f t="shared" si="102"/>
        <v>9.9245817238895029E-2</v>
      </c>
      <c r="G1266">
        <f t="shared" si="99"/>
        <v>713.96401345722359</v>
      </c>
      <c r="H1266">
        <v>50.055587824318202</v>
      </c>
      <c r="AM1266">
        <f t="shared" si="100"/>
        <v>139.47617273199731</v>
      </c>
      <c r="BG1266">
        <f t="shared" si="101"/>
        <v>4.2110326698893008</v>
      </c>
    </row>
    <row r="1267" spans="1:59">
      <c r="A1267">
        <v>379500</v>
      </c>
      <c r="B1267" s="7">
        <v>714</v>
      </c>
      <c r="C1267">
        <v>3.8793429118806698E-2</v>
      </c>
      <c r="D1267">
        <f t="shared" si="103"/>
        <v>7.7586858237613396E-2</v>
      </c>
      <c r="E1267">
        <v>79.322718200954796</v>
      </c>
      <c r="F1267">
        <f t="shared" si="102"/>
        <v>6.6166276256041101E-3</v>
      </c>
      <c r="G1267">
        <f t="shared" si="99"/>
        <v>713.90446380859316</v>
      </c>
      <c r="H1267">
        <v>50.0536319238633</v>
      </c>
      <c r="AM1267">
        <f t="shared" si="100"/>
        <v>139.46307621097017</v>
      </c>
      <c r="BG1267">
        <f t="shared" si="101"/>
        <v>4.2106371392215429</v>
      </c>
    </row>
    <row r="1268" spans="1:59">
      <c r="A1268">
        <v>379800</v>
      </c>
      <c r="B1268" s="7">
        <v>714</v>
      </c>
      <c r="C1268">
        <v>5.5523336814462497E-2</v>
      </c>
      <c r="D1268">
        <f t="shared" si="103"/>
        <v>0.11104667362892499</v>
      </c>
      <c r="E1268">
        <v>79.319000671543705</v>
      </c>
      <c r="F1268">
        <f t="shared" si="102"/>
        <v>3.7175294110909363E-3</v>
      </c>
      <c r="G1268">
        <f t="shared" si="99"/>
        <v>713.87100604389332</v>
      </c>
      <c r="H1268">
        <v>50.049915132604397</v>
      </c>
      <c r="AM1268">
        <f t="shared" si="100"/>
        <v>139.45571808815149</v>
      </c>
      <c r="BG1268">
        <f t="shared" si="101"/>
        <v>4.2104149154111363</v>
      </c>
    </row>
    <row r="1269" spans="1:59">
      <c r="A1269">
        <v>380100</v>
      </c>
      <c r="B1269" s="7">
        <v>714</v>
      </c>
      <c r="C1269">
        <v>6.3438752746535002E-2</v>
      </c>
      <c r="D1269">
        <f t="shared" si="103"/>
        <v>0.12687750549307</v>
      </c>
      <c r="E1269">
        <v>79.317241799196495</v>
      </c>
      <c r="F1269">
        <f t="shared" si="102"/>
        <v>1.7588723472101719E-3</v>
      </c>
      <c r="G1269">
        <f t="shared" si="99"/>
        <v>713.85517619276845</v>
      </c>
      <c r="H1269">
        <v>50.045266894712597</v>
      </c>
      <c r="AM1269">
        <f t="shared" si="100"/>
        <v>139.45223677230933</v>
      </c>
      <c r="BG1269">
        <f t="shared" si="101"/>
        <v>4.2103097757352685</v>
      </c>
    </row>
    <row r="1270" spans="1:59">
      <c r="A1270">
        <v>380400</v>
      </c>
      <c r="B1270" s="7">
        <v>713</v>
      </c>
      <c r="C1270">
        <v>-0.33159703414415698</v>
      </c>
      <c r="D1270">
        <f t="shared" si="103"/>
        <v>-0.66319406828831395</v>
      </c>
      <c r="E1270">
        <v>79.293921520203398</v>
      </c>
      <c r="F1270">
        <f t="shared" si="102"/>
        <v>2.3320278993097077E-2</v>
      </c>
      <c r="G1270">
        <f t="shared" si="99"/>
        <v>713.64529368183059</v>
      </c>
      <c r="H1270">
        <v>50.056879070856397</v>
      </c>
      <c r="AM1270">
        <f t="shared" si="100"/>
        <v>139.40608092224321</v>
      </c>
      <c r="BG1270">
        <f t="shared" si="101"/>
        <v>4.2089158220052925</v>
      </c>
    </row>
    <row r="1271" spans="1:59">
      <c r="A1271">
        <v>380700</v>
      </c>
      <c r="B1271" s="7">
        <v>713</v>
      </c>
      <c r="C1271">
        <v>-0.166937233176294</v>
      </c>
      <c r="D1271">
        <f t="shared" si="103"/>
        <v>-0.333874466352588</v>
      </c>
      <c r="E1271">
        <v>79.257328896578201</v>
      </c>
      <c r="F1271">
        <f t="shared" si="102"/>
        <v>3.6592623625196552E-2</v>
      </c>
      <c r="G1271">
        <f t="shared" si="99"/>
        <v>713.31596006920381</v>
      </c>
      <c r="H1271">
        <v>50.075763573213401</v>
      </c>
      <c r="AM1271">
        <f t="shared" si="100"/>
        <v>139.33366265781774</v>
      </c>
      <c r="BG1271">
        <f t="shared" si="101"/>
        <v>4.206728735873809</v>
      </c>
    </row>
    <row r="1272" spans="1:59">
      <c r="A1272">
        <v>381000</v>
      </c>
      <c r="B1272" s="7">
        <v>712</v>
      </c>
      <c r="C1272">
        <v>-0.45286294030228402</v>
      </c>
      <c r="D1272">
        <f t="shared" si="103"/>
        <v>-0.90572588060456805</v>
      </c>
      <c r="E1272">
        <v>79.209763298670097</v>
      </c>
      <c r="F1272">
        <f t="shared" si="102"/>
        <v>4.7565597908103996E-2</v>
      </c>
      <c r="G1272">
        <f t="shared" si="99"/>
        <v>712.88786968803083</v>
      </c>
      <c r="H1272">
        <v>50.100714848776001</v>
      </c>
      <c r="AM1272">
        <f t="shared" si="100"/>
        <v>139.23954014559646</v>
      </c>
      <c r="BG1272">
        <f t="shared" si="101"/>
        <v>4.2038862003318522</v>
      </c>
    </row>
    <row r="1273" spans="1:59">
      <c r="A1273">
        <v>381300</v>
      </c>
      <c r="B1273" s="7">
        <v>713</v>
      </c>
      <c r="C1273">
        <v>0.182879114503819</v>
      </c>
      <c r="D1273">
        <f t="shared" si="103"/>
        <v>0.36575822900763799</v>
      </c>
      <c r="E1273">
        <v>79.179592871025804</v>
      </c>
      <c r="F1273">
        <f t="shared" si="102"/>
        <v>3.0170427644293341E-2</v>
      </c>
      <c r="G1273">
        <f t="shared" si="99"/>
        <v>712.61633583923219</v>
      </c>
      <c r="H1273">
        <v>50.109295661729597</v>
      </c>
      <c r="AM1273">
        <f t="shared" si="100"/>
        <v>139.17984594803812</v>
      </c>
      <c r="BG1273">
        <f t="shared" si="101"/>
        <v>4.2020834335791575</v>
      </c>
    </row>
    <row r="1274" spans="1:59">
      <c r="A1274">
        <v>381600</v>
      </c>
      <c r="B1274" s="7">
        <v>713</v>
      </c>
      <c r="C1274">
        <v>0.176094896450217</v>
      </c>
      <c r="D1274">
        <f t="shared" si="103"/>
        <v>0.35218979290043401</v>
      </c>
      <c r="E1274">
        <v>79.181104158285805</v>
      </c>
      <c r="F1274">
        <f t="shared" si="102"/>
        <v>1.5112872600013816E-3</v>
      </c>
      <c r="G1274">
        <f t="shared" si="99"/>
        <v>712.62993742457229</v>
      </c>
      <c r="H1274">
        <v>50.095358582901198</v>
      </c>
      <c r="AM1274">
        <f t="shared" si="100"/>
        <v>139.18283600372351</v>
      </c>
      <c r="BG1274">
        <f t="shared" si="101"/>
        <v>4.2021737329791833</v>
      </c>
    </row>
    <row r="1275" spans="1:59">
      <c r="A1275">
        <v>381900</v>
      </c>
      <c r="B1275" s="7">
        <v>713</v>
      </c>
      <c r="C1275">
        <v>0.16360253875105901</v>
      </c>
      <c r="D1275">
        <f t="shared" si="103"/>
        <v>0.32720507750211802</v>
      </c>
      <c r="E1275">
        <v>79.183880074642701</v>
      </c>
      <c r="F1275">
        <f t="shared" si="102"/>
        <v>2.7759163568958911E-3</v>
      </c>
      <c r="G1275">
        <f t="shared" si="99"/>
        <v>712.65492067178434</v>
      </c>
      <c r="H1275">
        <v>50.082191196019203</v>
      </c>
      <c r="AM1275">
        <f t="shared" si="100"/>
        <v>139.18832814099198</v>
      </c>
      <c r="BG1275">
        <f t="shared" si="101"/>
        <v>4.2023395951120515</v>
      </c>
    </row>
    <row r="1276" spans="1:59">
      <c r="A1276">
        <v>382200</v>
      </c>
      <c r="B1276" s="7">
        <v>714</v>
      </c>
      <c r="C1276">
        <v>0.54515193882058899</v>
      </c>
      <c r="D1276">
        <f t="shared" si="103"/>
        <v>1.090303877641178</v>
      </c>
      <c r="E1276">
        <v>79.210197156395196</v>
      </c>
      <c r="F1276">
        <f t="shared" si="102"/>
        <v>2.6317081752495142E-2</v>
      </c>
      <c r="G1276">
        <f t="shared" si="99"/>
        <v>712.8917744075568</v>
      </c>
      <c r="H1276">
        <v>50.0534890731535</v>
      </c>
      <c r="AM1276">
        <f t="shared" si="100"/>
        <v>139.24039860078994</v>
      </c>
      <c r="BG1276">
        <f t="shared" si="101"/>
        <v>4.2039121258241163</v>
      </c>
    </row>
    <row r="1277" spans="1:59">
      <c r="A1277">
        <v>382500</v>
      </c>
      <c r="B1277" s="7">
        <v>712</v>
      </c>
      <c r="C1277">
        <v>-0.43186553222066498</v>
      </c>
      <c r="D1277">
        <f t="shared" si="103"/>
        <v>-0.86373106444132997</v>
      </c>
      <c r="E1277">
        <v>79.205101282915606</v>
      </c>
      <c r="F1277">
        <f t="shared" si="102"/>
        <v>5.0958734795898408E-3</v>
      </c>
      <c r="G1277">
        <f t="shared" si="99"/>
        <v>712.84591154624047</v>
      </c>
      <c r="H1277">
        <v>50.052024511610199</v>
      </c>
      <c r="AM1277">
        <f t="shared" si="100"/>
        <v>139.23031568960099</v>
      </c>
      <c r="BG1277">
        <f t="shared" si="101"/>
        <v>4.2036076204072552</v>
      </c>
    </row>
    <row r="1278" spans="1:59">
      <c r="A1278">
        <v>382800</v>
      </c>
      <c r="B1278" s="7">
        <v>710</v>
      </c>
      <c r="C1278">
        <v>-1.02449216615018</v>
      </c>
      <c r="D1278">
        <f t="shared" si="103"/>
        <v>-2.04898433230036</v>
      </c>
      <c r="E1278">
        <v>79.114579048533102</v>
      </c>
      <c r="F1278">
        <f t="shared" si="102"/>
        <v>9.0522234382504507E-2</v>
      </c>
      <c r="G1278">
        <f t="shared" si="99"/>
        <v>712.03121143679789</v>
      </c>
      <c r="H1278">
        <v>50.1104174660097</v>
      </c>
      <c r="AM1278">
        <f t="shared" si="100"/>
        <v>139.05122987407154</v>
      </c>
      <c r="BG1278">
        <f t="shared" si="101"/>
        <v>4.1981992783261566</v>
      </c>
    </row>
    <row r="1279" spans="1:59">
      <c r="A1279">
        <v>383100</v>
      </c>
      <c r="B1279" s="7">
        <v>713</v>
      </c>
      <c r="C1279">
        <v>0.63650288946753597</v>
      </c>
      <c r="D1279">
        <f t="shared" si="103"/>
        <v>1.2730057789350719</v>
      </c>
      <c r="E1279">
        <v>79.078786094005693</v>
      </c>
      <c r="F1279">
        <f t="shared" si="102"/>
        <v>3.5792954527408938E-2</v>
      </c>
      <c r="G1279">
        <f t="shared" si="99"/>
        <v>711.70907484605118</v>
      </c>
      <c r="H1279">
        <v>50.120492777372299</v>
      </c>
      <c r="AM1279">
        <f t="shared" si="100"/>
        <v>138.98043164866613</v>
      </c>
      <c r="BG1279">
        <f t="shared" si="101"/>
        <v>4.1960612313000913</v>
      </c>
    </row>
    <row r="1280" spans="1:59">
      <c r="A1280">
        <v>383400</v>
      </c>
      <c r="B1280" s="7">
        <v>712</v>
      </c>
      <c r="C1280">
        <v>6.0554689647051997E-2</v>
      </c>
      <c r="D1280">
        <f t="shared" si="103"/>
        <v>0.12110937929410399</v>
      </c>
      <c r="E1280">
        <v>79.095677336418902</v>
      </c>
      <c r="F1280">
        <f t="shared" si="102"/>
        <v>1.6891242413208829E-2</v>
      </c>
      <c r="G1280">
        <f t="shared" si="99"/>
        <v>711.86109602777015</v>
      </c>
      <c r="H1280">
        <v>50.095122705223602</v>
      </c>
      <c r="AM1280">
        <f t="shared" si="100"/>
        <v>139.01384147982827</v>
      </c>
      <c r="BG1280">
        <f t="shared" si="101"/>
        <v>4.197070177368472</v>
      </c>
    </row>
    <row r="1281" spans="1:59">
      <c r="A1281">
        <v>383700</v>
      </c>
      <c r="B1281" s="7">
        <v>714</v>
      </c>
      <c r="C1281">
        <v>0.88731827984642597</v>
      </c>
      <c r="D1281">
        <f t="shared" si="103"/>
        <v>1.7746365596928519</v>
      </c>
      <c r="E1281">
        <v>79.134160960699106</v>
      </c>
      <c r="F1281">
        <f t="shared" si="102"/>
        <v>3.8483624280203799E-2</v>
      </c>
      <c r="G1281">
        <f t="shared" si="99"/>
        <v>712.20744864629194</v>
      </c>
      <c r="H1281">
        <v>50.055783246717802</v>
      </c>
      <c r="AM1281">
        <f t="shared" si="100"/>
        <v>139.08996593692086</v>
      </c>
      <c r="BG1281">
        <f t="shared" si="101"/>
        <v>4.1993690844804563</v>
      </c>
    </row>
    <row r="1282" spans="1:59">
      <c r="A1282">
        <v>384000</v>
      </c>
      <c r="B1282" s="7">
        <v>714</v>
      </c>
      <c r="C1282">
        <v>0.57066736883213098</v>
      </c>
      <c r="D1282">
        <f t="shared" si="103"/>
        <v>1.141334737664262</v>
      </c>
      <c r="E1282">
        <v>79.204531119193803</v>
      </c>
      <c r="F1282">
        <f t="shared" si="102"/>
        <v>7.0370158494696966E-2</v>
      </c>
      <c r="G1282">
        <f t="shared" si="99"/>
        <v>712.84078007274422</v>
      </c>
      <c r="H1282">
        <v>50.000050398845303</v>
      </c>
      <c r="AM1282">
        <f t="shared" si="100"/>
        <v>139.2291875489498</v>
      </c>
      <c r="BG1282">
        <f t="shared" si="101"/>
        <v>4.2035735504203062</v>
      </c>
    </row>
    <row r="1283" spans="1:59">
      <c r="A1283">
        <v>384300</v>
      </c>
      <c r="B1283" s="7">
        <v>713</v>
      </c>
      <c r="C1283">
        <v>-5.1392946650557797E-2</v>
      </c>
      <c r="D1283">
        <f t="shared" si="103"/>
        <v>-0.10278589330111559</v>
      </c>
      <c r="E1283">
        <v>79.231657683831401</v>
      </c>
      <c r="F1283">
        <f t="shared" si="102"/>
        <v>2.7126564637597994E-2</v>
      </c>
      <c r="G1283">
        <f t="shared" ref="G1283:G1346" si="104">$J$3*E1283</f>
        <v>713.08491915448258</v>
      </c>
      <c r="H1283">
        <v>49.9817386071866</v>
      </c>
      <c r="AM1283">
        <f t="shared" ref="AM1283:AM1346" si="105">$AF$26*E1283^2+$AG$26*E1283+$AH$26</f>
        <v>139.28286297640344</v>
      </c>
      <c r="BG1283">
        <f t="shared" ref="BG1283:BG1346" si="106">$BC$5*E1283^2+$BD$5*E1283+$BE$5</f>
        <v>4.2051945612959196</v>
      </c>
    </row>
    <row r="1284" spans="1:59">
      <c r="A1284">
        <v>384600</v>
      </c>
      <c r="B1284" s="7">
        <v>712</v>
      </c>
      <c r="C1284">
        <v>-0.43909904327927501</v>
      </c>
      <c r="D1284">
        <f t="shared" si="103"/>
        <v>-0.87819808655855003</v>
      </c>
      <c r="E1284">
        <v>79.206704805597496</v>
      </c>
      <c r="F1284">
        <f t="shared" ref="F1284:F1347" si="107">ABS(E1284-E1283)</f>
        <v>2.495287823390413E-2</v>
      </c>
      <c r="G1284">
        <f t="shared" si="104"/>
        <v>712.86034325037747</v>
      </c>
      <c r="H1284">
        <v>50.001974632616196</v>
      </c>
      <c r="AM1284">
        <f t="shared" si="105"/>
        <v>139.23348847114653</v>
      </c>
      <c r="BG1284">
        <f t="shared" si="106"/>
        <v>4.2037034388323233</v>
      </c>
    </row>
    <row r="1285" spans="1:59">
      <c r="A1285">
        <v>384900</v>
      </c>
      <c r="B1285" s="7">
        <v>714</v>
      </c>
      <c r="C1285">
        <v>0.52920772597439902</v>
      </c>
      <c r="D1285">
        <f t="shared" si="103"/>
        <v>1.058415451948798</v>
      </c>
      <c r="E1285">
        <v>79.213736276065404</v>
      </c>
      <c r="F1285">
        <f t="shared" si="107"/>
        <v>7.0314704679077522E-3</v>
      </c>
      <c r="G1285">
        <f t="shared" si="104"/>
        <v>712.92362648458868</v>
      </c>
      <c r="H1285">
        <v>49.9955560420537</v>
      </c>
      <c r="AM1285">
        <f t="shared" si="105"/>
        <v>139.24740134230183</v>
      </c>
      <c r="BG1285">
        <f t="shared" si="106"/>
        <v>4.2041236099277617</v>
      </c>
    </row>
    <row r="1286" spans="1:59">
      <c r="A1286">
        <v>385200</v>
      </c>
      <c r="B1286" s="7">
        <v>714</v>
      </c>
      <c r="C1286">
        <v>0.31794349679936701</v>
      </c>
      <c r="D1286">
        <f t="shared" si="103"/>
        <v>0.63588699359873402</v>
      </c>
      <c r="E1286">
        <v>79.260688585905697</v>
      </c>
      <c r="F1286">
        <f t="shared" si="107"/>
        <v>4.6952309840293083E-2</v>
      </c>
      <c r="G1286">
        <f t="shared" si="104"/>
        <v>713.34619727315123</v>
      </c>
      <c r="H1286">
        <v>49.9632539834016</v>
      </c>
      <c r="AM1286">
        <f t="shared" si="105"/>
        <v>139.34031129072778</v>
      </c>
      <c r="BG1286">
        <f t="shared" si="106"/>
        <v>4.2069295286131059</v>
      </c>
    </row>
    <row r="1287" spans="1:59">
      <c r="A1287">
        <v>385500</v>
      </c>
      <c r="B1287" s="7">
        <v>715</v>
      </c>
      <c r="C1287">
        <v>0.56766239508665195</v>
      </c>
      <c r="D1287">
        <f t="shared" si="103"/>
        <v>1.1353247901733039</v>
      </c>
      <c r="E1287">
        <v>79.316299598763393</v>
      </c>
      <c r="F1287">
        <f t="shared" si="107"/>
        <v>5.5611012857696096E-2</v>
      </c>
      <c r="G1287">
        <f t="shared" si="104"/>
        <v>713.84669638887055</v>
      </c>
      <c r="H1287">
        <v>49.928074163805398</v>
      </c>
      <c r="AM1287">
        <f t="shared" si="105"/>
        <v>139.45037189325276</v>
      </c>
      <c r="BG1287">
        <f t="shared" si="106"/>
        <v>4.2102534543009336</v>
      </c>
    </row>
    <row r="1288" spans="1:59">
      <c r="A1288">
        <v>385800</v>
      </c>
      <c r="B1288" s="7">
        <v>714</v>
      </c>
      <c r="C1288">
        <v>-9.6066165230761405E-2</v>
      </c>
      <c r="D1288">
        <f t="shared" ref="D1288:D1351" si="108">$K$3*C1288</f>
        <v>-0.19213233046152281</v>
      </c>
      <c r="E1288">
        <v>79.352688935469004</v>
      </c>
      <c r="F1288">
        <f t="shared" si="107"/>
        <v>3.6389336705610731E-2</v>
      </c>
      <c r="G1288">
        <f t="shared" si="104"/>
        <v>714.17420041922105</v>
      </c>
      <c r="H1288">
        <v>49.911736896943999</v>
      </c>
      <c r="AM1288">
        <f t="shared" si="105"/>
        <v>139.52240037441805</v>
      </c>
      <c r="BG1288">
        <f t="shared" si="106"/>
        <v>4.2124288063807773</v>
      </c>
    </row>
    <row r="1289" spans="1:59">
      <c r="A1289">
        <v>386100</v>
      </c>
      <c r="B1289" s="7">
        <v>714</v>
      </c>
      <c r="C1289">
        <v>-0.110950757698442</v>
      </c>
      <c r="D1289">
        <f t="shared" si="108"/>
        <v>-0.22190151539688399</v>
      </c>
      <c r="E1289">
        <v>79.355992638945494</v>
      </c>
      <c r="F1289">
        <f t="shared" si="107"/>
        <v>3.3037034764902273E-3</v>
      </c>
      <c r="G1289">
        <f t="shared" si="104"/>
        <v>714.20393375050946</v>
      </c>
      <c r="H1289">
        <v>49.919832203812298</v>
      </c>
      <c r="AM1289">
        <f t="shared" si="105"/>
        <v>139.52894005665593</v>
      </c>
      <c r="BG1289">
        <f t="shared" si="106"/>
        <v>4.2126263142862372</v>
      </c>
    </row>
    <row r="1290" spans="1:59">
      <c r="A1290">
        <v>386400</v>
      </c>
      <c r="B1290" s="7">
        <v>713</v>
      </c>
      <c r="C1290">
        <v>-0.51216043280577905</v>
      </c>
      <c r="D1290">
        <f t="shared" si="108"/>
        <v>-1.0243208656115581</v>
      </c>
      <c r="E1290">
        <v>79.334044248362602</v>
      </c>
      <c r="F1290">
        <f t="shared" si="107"/>
        <v>2.194839058289233E-2</v>
      </c>
      <c r="G1290">
        <f t="shared" si="104"/>
        <v>714.00639823526342</v>
      </c>
      <c r="H1290">
        <v>49.9452598302437</v>
      </c>
      <c r="AM1290">
        <f t="shared" si="105"/>
        <v>139.4854944062422</v>
      </c>
      <c r="BG1290">
        <f t="shared" si="106"/>
        <v>4.211314196118777</v>
      </c>
    </row>
    <row r="1291" spans="1:59">
      <c r="A1291">
        <v>386700</v>
      </c>
      <c r="B1291" s="7">
        <v>714</v>
      </c>
      <c r="C1291">
        <v>5.4057979609948098E-2</v>
      </c>
      <c r="D1291">
        <f t="shared" si="108"/>
        <v>0.1081159592198962</v>
      </c>
      <c r="E1291">
        <v>79.319322469755704</v>
      </c>
      <c r="F1291">
        <f t="shared" si="107"/>
        <v>1.4721778606897828E-2</v>
      </c>
      <c r="G1291">
        <f t="shared" si="104"/>
        <v>713.8739022278013</v>
      </c>
      <c r="H1291">
        <v>49.961364610058297</v>
      </c>
      <c r="AM1291">
        <f t="shared" si="105"/>
        <v>139.45635502161582</v>
      </c>
      <c r="BG1291">
        <f t="shared" si="106"/>
        <v>4.2104341515280339</v>
      </c>
    </row>
    <row r="1292" spans="1:59">
      <c r="A1292">
        <v>387000</v>
      </c>
      <c r="B1292" s="7">
        <v>714</v>
      </c>
      <c r="C1292">
        <v>9.7363475230402494E-3</v>
      </c>
      <c r="D1292">
        <f t="shared" si="108"/>
        <v>1.9472695046080499E-2</v>
      </c>
      <c r="E1292">
        <v>79.329174899632804</v>
      </c>
      <c r="F1292">
        <f t="shared" si="107"/>
        <v>9.8524298770996666E-3</v>
      </c>
      <c r="G1292">
        <f t="shared" si="104"/>
        <v>713.96257409669522</v>
      </c>
      <c r="H1292">
        <v>49.959015336075801</v>
      </c>
      <c r="AM1292">
        <f t="shared" si="105"/>
        <v>139.47585617605299</v>
      </c>
      <c r="BG1292">
        <f t="shared" si="106"/>
        <v>4.211023109510422</v>
      </c>
    </row>
    <row r="1293" spans="1:59">
      <c r="A1293">
        <v>387300</v>
      </c>
      <c r="B1293" s="7">
        <v>713</v>
      </c>
      <c r="C1293">
        <v>-0.41563893236832999</v>
      </c>
      <c r="D1293">
        <f t="shared" si="108"/>
        <v>-0.83127786473665999</v>
      </c>
      <c r="E1293">
        <v>79.312596318967195</v>
      </c>
      <c r="F1293">
        <f t="shared" si="107"/>
        <v>1.6578580665608911E-2</v>
      </c>
      <c r="G1293">
        <f t="shared" si="104"/>
        <v>713.81336687070473</v>
      </c>
      <c r="H1293">
        <v>49.976073210373798</v>
      </c>
      <c r="AM1293">
        <f t="shared" si="105"/>
        <v>139.44304211363618</v>
      </c>
      <c r="BG1293">
        <f t="shared" si="106"/>
        <v>4.2100320869057359</v>
      </c>
    </row>
    <row r="1294" spans="1:59">
      <c r="A1294">
        <v>387600</v>
      </c>
      <c r="B1294" s="7">
        <v>713</v>
      </c>
      <c r="C1294">
        <v>-0.26611721369289798</v>
      </c>
      <c r="D1294">
        <f t="shared" si="108"/>
        <v>-0.53223442738579596</v>
      </c>
      <c r="E1294">
        <v>79.279367505591495</v>
      </c>
      <c r="F1294">
        <f t="shared" si="107"/>
        <v>3.3228813375700383E-2</v>
      </c>
      <c r="G1294">
        <f t="shared" si="104"/>
        <v>713.51430755032345</v>
      </c>
      <c r="H1294">
        <v>50.002125286813801</v>
      </c>
      <c r="AM1294">
        <f t="shared" si="105"/>
        <v>139.37727700770824</v>
      </c>
      <c r="BG1294">
        <f t="shared" si="106"/>
        <v>4.2080459192689492</v>
      </c>
    </row>
    <row r="1295" spans="1:59">
      <c r="A1295">
        <v>387900</v>
      </c>
      <c r="B1295" s="7">
        <v>713</v>
      </c>
      <c r="C1295">
        <v>-0.159913753533171</v>
      </c>
      <c r="D1295">
        <f t="shared" si="108"/>
        <v>-0.319827507066342</v>
      </c>
      <c r="E1295">
        <v>79.255768165942996</v>
      </c>
      <c r="F1295">
        <f t="shared" si="107"/>
        <v>2.3599339648498585E-2</v>
      </c>
      <c r="G1295">
        <f t="shared" si="104"/>
        <v>713.30191349348695</v>
      </c>
      <c r="H1295">
        <v>50.0183650488339</v>
      </c>
      <c r="AM1295">
        <f t="shared" si="105"/>
        <v>139.33057408366693</v>
      </c>
      <c r="BG1295">
        <f t="shared" si="106"/>
        <v>4.2066354591320492</v>
      </c>
    </row>
    <row r="1296" spans="1:59">
      <c r="A1296">
        <v>388200</v>
      </c>
      <c r="B1296" s="7">
        <v>713</v>
      </c>
      <c r="C1296">
        <v>-8.5880734442211198E-2</v>
      </c>
      <c r="D1296">
        <f t="shared" si="108"/>
        <v>-0.1717614688844224</v>
      </c>
      <c r="E1296">
        <v>79.239317380499003</v>
      </c>
      <c r="F1296">
        <f t="shared" si="107"/>
        <v>1.6450785443993254E-2</v>
      </c>
      <c r="G1296">
        <f t="shared" si="104"/>
        <v>713.15385642449098</v>
      </c>
      <c r="H1296">
        <v>50.027696013160302</v>
      </c>
      <c r="AM1296">
        <f t="shared" si="105"/>
        <v>139.29802002397793</v>
      </c>
      <c r="BG1296">
        <f t="shared" si="106"/>
        <v>4.2056523101389747</v>
      </c>
    </row>
    <row r="1297" spans="1:59">
      <c r="A1297">
        <v>388500</v>
      </c>
      <c r="B1297" s="7">
        <v>712</v>
      </c>
      <c r="C1297">
        <v>-0.43247583617551499</v>
      </c>
      <c r="D1297">
        <f t="shared" si="108"/>
        <v>-0.86495167235102999</v>
      </c>
      <c r="E1297">
        <v>79.205233052139505</v>
      </c>
      <c r="F1297">
        <f t="shared" si="107"/>
        <v>3.4084328359497817E-2</v>
      </c>
      <c r="G1297">
        <f t="shared" si="104"/>
        <v>712.84709746925557</v>
      </c>
      <c r="H1297">
        <v>50.048887706724003</v>
      </c>
      <c r="AM1297">
        <f t="shared" si="105"/>
        <v>139.23057641185775</v>
      </c>
      <c r="BG1297">
        <f t="shared" si="106"/>
        <v>4.2036154942524133</v>
      </c>
    </row>
    <row r="1298" spans="1:59">
      <c r="A1298">
        <v>388800</v>
      </c>
      <c r="B1298" s="7">
        <v>714</v>
      </c>
      <c r="C1298">
        <v>0.56124414380268595</v>
      </c>
      <c r="D1298">
        <f t="shared" si="108"/>
        <v>1.1224882876053719</v>
      </c>
      <c r="E1298">
        <v>79.206617487809197</v>
      </c>
      <c r="F1298">
        <f t="shared" si="107"/>
        <v>1.3844356696921523E-3</v>
      </c>
      <c r="G1298">
        <f t="shared" si="104"/>
        <v>712.85955739028282</v>
      </c>
      <c r="H1298">
        <v>50.040889457171502</v>
      </c>
      <c r="AM1298">
        <f t="shared" si="105"/>
        <v>139.2333157009754</v>
      </c>
      <c r="BG1298">
        <f t="shared" si="106"/>
        <v>4.2036982211489891</v>
      </c>
    </row>
    <row r="1299" spans="1:59">
      <c r="A1299">
        <v>389100</v>
      </c>
      <c r="B1299" s="7">
        <v>713</v>
      </c>
      <c r="C1299">
        <v>-3.25879602351044E-2</v>
      </c>
      <c r="D1299">
        <f t="shared" si="108"/>
        <v>-6.5175920470208801E-2</v>
      </c>
      <c r="E1299">
        <v>79.227479036397497</v>
      </c>
      <c r="F1299">
        <f t="shared" si="107"/>
        <v>2.0861548588300138E-2</v>
      </c>
      <c r="G1299">
        <f t="shared" si="104"/>
        <v>713.04731132757752</v>
      </c>
      <c r="H1299">
        <v>50.022121627536201</v>
      </c>
      <c r="AM1299">
        <f t="shared" si="105"/>
        <v>139.27459439181308</v>
      </c>
      <c r="BG1299">
        <f t="shared" si="106"/>
        <v>4.2049448471999842</v>
      </c>
    </row>
    <row r="1300" spans="1:59">
      <c r="A1300">
        <v>389400</v>
      </c>
      <c r="B1300" s="7">
        <v>713</v>
      </c>
      <c r="C1300">
        <v>-6.5772956172950002E-3</v>
      </c>
      <c r="D1300">
        <f t="shared" si="108"/>
        <v>-1.315459123459E-2</v>
      </c>
      <c r="E1300">
        <v>79.221695467708003</v>
      </c>
      <c r="F1300">
        <f t="shared" si="107"/>
        <v>5.7835686894947003E-3</v>
      </c>
      <c r="G1300">
        <f t="shared" si="104"/>
        <v>712.99525920937208</v>
      </c>
      <c r="H1300">
        <v>50.023568683615601</v>
      </c>
      <c r="AM1300">
        <f t="shared" si="105"/>
        <v>139.2631502047654</v>
      </c>
      <c r="BG1300">
        <f t="shared" si="106"/>
        <v>4.2045992293256296</v>
      </c>
    </row>
    <row r="1301" spans="1:59">
      <c r="A1301">
        <v>389700</v>
      </c>
      <c r="B1301" s="7">
        <v>713</v>
      </c>
      <c r="C1301">
        <v>1.0096550688258E-2</v>
      </c>
      <c r="D1301">
        <f t="shared" si="108"/>
        <v>2.0193101376516E-2</v>
      </c>
      <c r="E1301">
        <v>79.217990393745893</v>
      </c>
      <c r="F1301">
        <f t="shared" si="107"/>
        <v>3.7050739621093953E-3</v>
      </c>
      <c r="G1301">
        <f t="shared" si="104"/>
        <v>712.96191354371308</v>
      </c>
      <c r="H1301">
        <v>50.023381542469899</v>
      </c>
      <c r="AM1301">
        <f t="shared" si="105"/>
        <v>139.25581892418481</v>
      </c>
      <c r="BG1301">
        <f t="shared" si="106"/>
        <v>4.2043778227670394</v>
      </c>
    </row>
    <row r="1302" spans="1:59">
      <c r="A1302">
        <v>390000</v>
      </c>
      <c r="B1302" s="7">
        <v>713</v>
      </c>
      <c r="C1302">
        <v>2.0082246451981201E-2</v>
      </c>
      <c r="D1302">
        <f t="shared" si="108"/>
        <v>4.0164492903962401E-2</v>
      </c>
      <c r="E1302">
        <v>79.215771485548302</v>
      </c>
      <c r="F1302">
        <f t="shared" si="107"/>
        <v>2.218908197590963E-3</v>
      </c>
      <c r="G1302">
        <f t="shared" si="104"/>
        <v>712.94194336993473</v>
      </c>
      <c r="H1302">
        <v>50.022178268847497</v>
      </c>
      <c r="AM1302">
        <f t="shared" si="105"/>
        <v>139.25142837859343</v>
      </c>
      <c r="BG1302">
        <f t="shared" si="106"/>
        <v>4.2042452272769335</v>
      </c>
    </row>
    <row r="1303" spans="1:59">
      <c r="A1303">
        <v>390300</v>
      </c>
      <c r="B1303" s="7">
        <v>714</v>
      </c>
      <c r="C1303">
        <v>0.42241026931946501</v>
      </c>
      <c r="D1303">
        <f t="shared" si="108"/>
        <v>0.84482053863893003</v>
      </c>
      <c r="E1303">
        <v>79.237471370333296</v>
      </c>
      <c r="F1303">
        <f t="shared" si="107"/>
        <v>2.1699884784993628E-2</v>
      </c>
      <c r="G1303">
        <f t="shared" si="104"/>
        <v>713.13724233299968</v>
      </c>
      <c r="H1303">
        <v>50.003764817843503</v>
      </c>
      <c r="AM1303">
        <f t="shared" si="105"/>
        <v>139.29436709808215</v>
      </c>
      <c r="BG1303">
        <f t="shared" si="106"/>
        <v>4.2055419902349342</v>
      </c>
    </row>
    <row r="1304" spans="1:59">
      <c r="A1304">
        <v>390600</v>
      </c>
      <c r="B1304" s="7">
        <v>715</v>
      </c>
      <c r="C1304">
        <v>0.65515378826513504</v>
      </c>
      <c r="D1304">
        <f t="shared" si="108"/>
        <v>1.3103075765302701</v>
      </c>
      <c r="E1304">
        <v>79.296858237457997</v>
      </c>
      <c r="F1304">
        <f t="shared" si="107"/>
        <v>5.9386867124700871E-2</v>
      </c>
      <c r="G1304">
        <f t="shared" si="104"/>
        <v>713.67172413712194</v>
      </c>
      <c r="H1304">
        <v>49.961169872717498</v>
      </c>
      <c r="AM1304">
        <f t="shared" si="105"/>
        <v>139.41189314253631</v>
      </c>
      <c r="BG1304">
        <f t="shared" si="106"/>
        <v>4.2090913564573276</v>
      </c>
    </row>
    <row r="1305" spans="1:59">
      <c r="A1305">
        <v>390900</v>
      </c>
      <c r="B1305" s="7">
        <v>713</v>
      </c>
      <c r="C1305">
        <v>-0.42038186258670701</v>
      </c>
      <c r="D1305">
        <f t="shared" si="108"/>
        <v>-0.84076372517341402</v>
      </c>
      <c r="E1305">
        <v>79.313653984526397</v>
      </c>
      <c r="F1305">
        <f t="shared" si="107"/>
        <v>1.6795747068400146E-2</v>
      </c>
      <c r="G1305">
        <f t="shared" si="104"/>
        <v>713.82288586073753</v>
      </c>
      <c r="H1305">
        <v>49.955278036796898</v>
      </c>
      <c r="AM1305">
        <f t="shared" si="105"/>
        <v>139.44513550802682</v>
      </c>
      <c r="BG1305">
        <f t="shared" si="106"/>
        <v>4.2100953096910283</v>
      </c>
    </row>
    <row r="1306" spans="1:59">
      <c r="A1306">
        <v>391200</v>
      </c>
      <c r="B1306" s="7">
        <v>714</v>
      </c>
      <c r="C1306">
        <v>0.115583814703674</v>
      </c>
      <c r="D1306">
        <f t="shared" si="108"/>
        <v>0.231167629407348</v>
      </c>
      <c r="E1306">
        <v>79.305650852257699</v>
      </c>
      <c r="F1306">
        <f t="shared" si="107"/>
        <v>8.0031322686977546E-3</v>
      </c>
      <c r="G1306">
        <f t="shared" si="104"/>
        <v>713.75085767031931</v>
      </c>
      <c r="H1306">
        <v>49.965517992784001</v>
      </c>
      <c r="AM1306">
        <f t="shared" si="105"/>
        <v>139.42929539664161</v>
      </c>
      <c r="BG1306">
        <f t="shared" si="106"/>
        <v>4.2096169216042458</v>
      </c>
    </row>
    <row r="1307" spans="1:59">
      <c r="A1307">
        <v>391500</v>
      </c>
      <c r="B1307" s="7">
        <v>715</v>
      </c>
      <c r="C1307">
        <v>0.44654013248083801</v>
      </c>
      <c r="D1307">
        <f t="shared" si="108"/>
        <v>0.89308026496167603</v>
      </c>
      <c r="E1307">
        <v>79.343213971989599</v>
      </c>
      <c r="F1307">
        <f t="shared" si="107"/>
        <v>3.7563119731899519E-2</v>
      </c>
      <c r="G1307">
        <f t="shared" si="104"/>
        <v>714.08892574790639</v>
      </c>
      <c r="H1307">
        <v>49.942666535720797</v>
      </c>
      <c r="AM1307">
        <f t="shared" si="105"/>
        <v>139.50364503483979</v>
      </c>
      <c r="BG1307">
        <f t="shared" si="106"/>
        <v>4.2118623689398653</v>
      </c>
    </row>
    <row r="1308" spans="1:59">
      <c r="A1308">
        <v>391800</v>
      </c>
      <c r="B1308" s="7">
        <v>713</v>
      </c>
      <c r="C1308">
        <v>-0.55780169589338802</v>
      </c>
      <c r="D1308">
        <f t="shared" si="108"/>
        <v>-1.115603391786776</v>
      </c>
      <c r="E1308">
        <v>79.344189827911705</v>
      </c>
      <c r="F1308">
        <f t="shared" si="107"/>
        <v>9.758559221069163E-4</v>
      </c>
      <c r="G1308">
        <f t="shared" si="104"/>
        <v>714.09770845120534</v>
      </c>
      <c r="H1308">
        <v>49.95001044216</v>
      </c>
      <c r="AM1308">
        <f t="shared" si="105"/>
        <v>139.50557668126984</v>
      </c>
      <c r="BG1308">
        <f t="shared" si="106"/>
        <v>4.2119207072860023</v>
      </c>
    </row>
    <row r="1309" spans="1:59">
      <c r="A1309">
        <v>392100</v>
      </c>
      <c r="B1309" s="7">
        <v>713</v>
      </c>
      <c r="C1309">
        <v>-0.36788156175533798</v>
      </c>
      <c r="D1309">
        <f t="shared" si="108"/>
        <v>-0.73576312351067596</v>
      </c>
      <c r="E1309">
        <v>79.301980352395802</v>
      </c>
      <c r="F1309">
        <f t="shared" si="107"/>
        <v>4.2209475515903705E-2</v>
      </c>
      <c r="G1309">
        <f t="shared" si="104"/>
        <v>713.71782317156226</v>
      </c>
      <c r="H1309">
        <v>49.985424774467702</v>
      </c>
      <c r="AM1309">
        <f t="shared" si="105"/>
        <v>139.42203072553028</v>
      </c>
      <c r="BG1309">
        <f t="shared" si="106"/>
        <v>4.2093975212440808</v>
      </c>
    </row>
    <row r="1310" spans="1:59">
      <c r="A1310">
        <v>392400</v>
      </c>
      <c r="B1310" s="7">
        <v>713</v>
      </c>
      <c r="C1310">
        <v>-0.23153974474285299</v>
      </c>
      <c r="D1310">
        <f t="shared" si="108"/>
        <v>-0.46307948948570599</v>
      </c>
      <c r="E1310">
        <v>79.271684005874903</v>
      </c>
      <c r="F1310">
        <f t="shared" si="107"/>
        <v>3.0296346520898965E-2</v>
      </c>
      <c r="G1310">
        <f t="shared" si="104"/>
        <v>713.44515605287415</v>
      </c>
      <c r="H1310">
        <v>50.008313206538297</v>
      </c>
      <c r="AM1310">
        <f t="shared" si="105"/>
        <v>139.36207105919962</v>
      </c>
      <c r="BG1310">
        <f t="shared" si="106"/>
        <v>4.2075866881842314</v>
      </c>
    </row>
    <row r="1311" spans="1:59">
      <c r="A1311">
        <v>392700</v>
      </c>
      <c r="B1311" s="7">
        <v>713</v>
      </c>
      <c r="C1311">
        <v>-0.135271523314867</v>
      </c>
      <c r="D1311">
        <f t="shared" si="108"/>
        <v>-0.270543046629734</v>
      </c>
      <c r="E1311">
        <v>79.250292363409997</v>
      </c>
      <c r="F1311">
        <f t="shared" si="107"/>
        <v>2.1391642464905658E-2</v>
      </c>
      <c r="G1311">
        <f t="shared" si="104"/>
        <v>713.25263127069002</v>
      </c>
      <c r="H1311">
        <v>50.022281067449903</v>
      </c>
      <c r="AM1311">
        <f t="shared" si="105"/>
        <v>139.31973797530176</v>
      </c>
      <c r="BG1311">
        <f t="shared" si="106"/>
        <v>4.2063082026748022</v>
      </c>
    </row>
    <row r="1312" spans="1:59">
      <c r="A1312">
        <v>393000</v>
      </c>
      <c r="B1312" s="7">
        <v>715</v>
      </c>
      <c r="C1312">
        <v>0.72541901550530397</v>
      </c>
      <c r="D1312">
        <f t="shared" si="108"/>
        <v>1.4508380310106079</v>
      </c>
      <c r="E1312">
        <v>79.281240862539804</v>
      </c>
      <c r="F1312">
        <f t="shared" si="107"/>
        <v>3.0948499129806351E-2</v>
      </c>
      <c r="G1312">
        <f t="shared" si="104"/>
        <v>713.53116776285822</v>
      </c>
      <c r="H1312">
        <v>49.996746020248303</v>
      </c>
      <c r="AM1312">
        <f t="shared" si="105"/>
        <v>139.38098450723825</v>
      </c>
      <c r="BG1312">
        <f t="shared" si="106"/>
        <v>4.2081578887015088</v>
      </c>
    </row>
    <row r="1313" spans="1:59">
      <c r="A1313">
        <v>393300</v>
      </c>
      <c r="B1313" s="7">
        <v>714</v>
      </c>
      <c r="C1313">
        <v>4.05282673028389E-2</v>
      </c>
      <c r="D1313">
        <f t="shared" si="108"/>
        <v>8.1056534605677799E-2</v>
      </c>
      <c r="E1313">
        <v>79.322336399280601</v>
      </c>
      <c r="F1313">
        <f t="shared" si="107"/>
        <v>4.1095536740797911E-2</v>
      </c>
      <c r="G1313">
        <f t="shared" si="104"/>
        <v>713.90102759352544</v>
      </c>
      <c r="H1313">
        <v>49.969026698833702</v>
      </c>
      <c r="AM1313">
        <f t="shared" si="105"/>
        <v>139.46232050546075</v>
      </c>
      <c r="BG1313">
        <f t="shared" si="106"/>
        <v>4.2106143160308429</v>
      </c>
    </row>
    <row r="1314" spans="1:59">
      <c r="A1314">
        <v>393600</v>
      </c>
      <c r="B1314" s="7">
        <v>713</v>
      </c>
      <c r="C1314">
        <v>-0.39106220991405399</v>
      </c>
      <c r="D1314">
        <f t="shared" si="108"/>
        <v>-0.78212441982810799</v>
      </c>
      <c r="E1314">
        <v>79.307135113204495</v>
      </c>
      <c r="F1314">
        <f t="shared" si="107"/>
        <v>1.5201286076106157E-2</v>
      </c>
      <c r="G1314">
        <f t="shared" si="104"/>
        <v>713.76421601884044</v>
      </c>
      <c r="H1314">
        <v>49.983954300442001</v>
      </c>
      <c r="AM1314">
        <f t="shared" si="105"/>
        <v>139.43223307547444</v>
      </c>
      <c r="BG1314">
        <f t="shared" si="106"/>
        <v>4.2097056425212829</v>
      </c>
    </row>
    <row r="1315" spans="1:59">
      <c r="A1315">
        <v>393900</v>
      </c>
      <c r="B1315" s="7">
        <v>713</v>
      </c>
      <c r="C1315">
        <v>-0.246519772553323</v>
      </c>
      <c r="D1315">
        <f t="shared" si="108"/>
        <v>-0.49303954510664599</v>
      </c>
      <c r="E1315">
        <v>79.275012740203493</v>
      </c>
      <c r="F1315">
        <f t="shared" si="107"/>
        <v>3.2122373001001847E-2</v>
      </c>
      <c r="G1315">
        <f t="shared" si="104"/>
        <v>713.47511466183141</v>
      </c>
      <c r="H1315">
        <v>50.008304385567897</v>
      </c>
      <c r="AM1315">
        <f t="shared" si="105"/>
        <v>139.36865871312571</v>
      </c>
      <c r="BG1315">
        <f t="shared" si="106"/>
        <v>4.2077856401612888</v>
      </c>
    </row>
    <row r="1316" spans="1:59">
      <c r="A1316">
        <v>394200</v>
      </c>
      <c r="B1316" s="7">
        <v>713</v>
      </c>
      <c r="C1316">
        <v>-0.14435126271488</v>
      </c>
      <c r="D1316">
        <f t="shared" si="108"/>
        <v>-0.28870252542975999</v>
      </c>
      <c r="E1316">
        <v>79.252310002041099</v>
      </c>
      <c r="F1316">
        <f t="shared" si="107"/>
        <v>2.2702738162394098E-2</v>
      </c>
      <c r="G1316">
        <f t="shared" si="104"/>
        <v>713.27079001836989</v>
      </c>
      <c r="H1316">
        <v>50.023189644705297</v>
      </c>
      <c r="AM1316">
        <f t="shared" si="105"/>
        <v>139.32373067572925</v>
      </c>
      <c r="BG1316">
        <f t="shared" si="106"/>
        <v>4.2064287843714263</v>
      </c>
    </row>
    <row r="1317" spans="1:59">
      <c r="A1317">
        <v>394500</v>
      </c>
      <c r="B1317" s="7">
        <v>712</v>
      </c>
      <c r="C1317">
        <v>-0.47058842083713898</v>
      </c>
      <c r="D1317">
        <f t="shared" si="108"/>
        <v>-0.94117684167427795</v>
      </c>
      <c r="E1317">
        <v>79.213701960210898</v>
      </c>
      <c r="F1317">
        <f t="shared" si="107"/>
        <v>3.86080418302015E-2</v>
      </c>
      <c r="G1317">
        <f t="shared" si="104"/>
        <v>712.92331764189805</v>
      </c>
      <c r="H1317">
        <v>50.048073851561597</v>
      </c>
      <c r="AM1317">
        <f t="shared" si="105"/>
        <v>139.24733344227977</v>
      </c>
      <c r="BG1317">
        <f t="shared" si="106"/>
        <v>4.204121559333335</v>
      </c>
    </row>
    <row r="1318" spans="1:59">
      <c r="A1318">
        <v>394800</v>
      </c>
      <c r="B1318" s="7">
        <v>712</v>
      </c>
      <c r="C1318">
        <v>-0.25629535095671602</v>
      </c>
      <c r="D1318">
        <f t="shared" si="108"/>
        <v>-0.51259070191343203</v>
      </c>
      <c r="E1318">
        <v>79.166080388524506</v>
      </c>
      <c r="F1318">
        <f t="shared" si="107"/>
        <v>4.7621571686391917E-2</v>
      </c>
      <c r="G1318">
        <f t="shared" si="104"/>
        <v>712.49472349672055</v>
      </c>
      <c r="H1318">
        <v>50.075683834617799</v>
      </c>
      <c r="AM1318">
        <f t="shared" si="105"/>
        <v>139.15311232898756</v>
      </c>
      <c r="BG1318">
        <f t="shared" si="106"/>
        <v>4.2012760825889073</v>
      </c>
    </row>
    <row r="1319" spans="1:59">
      <c r="A1319">
        <v>395100</v>
      </c>
      <c r="B1319" s="7">
        <v>713</v>
      </c>
      <c r="C1319">
        <v>0.28701534874580698</v>
      </c>
      <c r="D1319">
        <f t="shared" si="108"/>
        <v>0.57403069749161395</v>
      </c>
      <c r="E1319">
        <v>79.156452788602607</v>
      </c>
      <c r="F1319">
        <f t="shared" si="107"/>
        <v>9.6275999218988773E-3</v>
      </c>
      <c r="G1319">
        <f t="shared" si="104"/>
        <v>712.40807509742342</v>
      </c>
      <c r="H1319">
        <v>50.072851431991801</v>
      </c>
      <c r="AM1319">
        <f t="shared" si="105"/>
        <v>139.13406536371471</v>
      </c>
      <c r="BG1319">
        <f t="shared" si="106"/>
        <v>4.2007008692656713</v>
      </c>
    </row>
    <row r="1320" spans="1:59">
      <c r="A1320">
        <v>395400</v>
      </c>
      <c r="B1320" s="7">
        <v>713</v>
      </c>
      <c r="C1320">
        <v>0.217366298745264</v>
      </c>
      <c r="D1320">
        <f t="shared" si="108"/>
        <v>0.43473259749052801</v>
      </c>
      <c r="E1320">
        <v>79.171933192024497</v>
      </c>
      <c r="F1320">
        <f t="shared" si="107"/>
        <v>1.5480403421889832E-2</v>
      </c>
      <c r="G1320">
        <f t="shared" si="104"/>
        <v>712.54739872822051</v>
      </c>
      <c r="H1320">
        <v>50.053451327884503</v>
      </c>
      <c r="AM1320">
        <f t="shared" si="105"/>
        <v>139.16469161114844</v>
      </c>
      <c r="BG1320">
        <f t="shared" si="106"/>
        <v>4.2016257746509229</v>
      </c>
    </row>
    <row r="1321" spans="1:59">
      <c r="A1321">
        <v>395700</v>
      </c>
      <c r="B1321" s="7">
        <v>713</v>
      </c>
      <c r="C1321">
        <v>0.163551075862096</v>
      </c>
      <c r="D1321">
        <f t="shared" si="108"/>
        <v>0.32710215172419199</v>
      </c>
      <c r="E1321">
        <v>79.183891410716001</v>
      </c>
      <c r="F1321">
        <f t="shared" si="107"/>
        <v>1.195821869150393E-2</v>
      </c>
      <c r="G1321">
        <f t="shared" si="104"/>
        <v>712.65502269644401</v>
      </c>
      <c r="H1321">
        <v>50.0388061910689</v>
      </c>
      <c r="AM1321">
        <f t="shared" si="105"/>
        <v>139.18835056945133</v>
      </c>
      <c r="BG1321">
        <f t="shared" si="106"/>
        <v>4.2023402724501162</v>
      </c>
    </row>
    <row r="1322" spans="1:59">
      <c r="A1322">
        <v>396000</v>
      </c>
      <c r="B1322" s="7">
        <v>711</v>
      </c>
      <c r="C1322">
        <v>-0.67174444976430003</v>
      </c>
      <c r="D1322">
        <f t="shared" si="108"/>
        <v>-1.3434888995286001</v>
      </c>
      <c r="E1322">
        <v>79.147299889000493</v>
      </c>
      <c r="F1322">
        <f t="shared" si="107"/>
        <v>3.6591521715507724E-2</v>
      </c>
      <c r="G1322">
        <f t="shared" si="104"/>
        <v>712.32569900100441</v>
      </c>
      <c r="H1322">
        <v>50.061074906274698</v>
      </c>
      <c r="AM1322">
        <f t="shared" si="105"/>
        <v>139.11595803453352</v>
      </c>
      <c r="BG1322">
        <f t="shared" si="106"/>
        <v>4.2001540342172978</v>
      </c>
    </row>
    <row r="1323" spans="1:59">
      <c r="A1323">
        <v>396300</v>
      </c>
      <c r="B1323" s="7">
        <v>711</v>
      </c>
      <c r="C1323">
        <v>-0.37028569416760698</v>
      </c>
      <c r="D1323">
        <f t="shared" si="108"/>
        <v>-0.74057138833521396</v>
      </c>
      <c r="E1323">
        <v>79.080305566424002</v>
      </c>
      <c r="F1323">
        <f t="shared" si="107"/>
        <v>6.6994322576491072E-2</v>
      </c>
      <c r="G1323">
        <f t="shared" si="104"/>
        <v>711.72275009781606</v>
      </c>
      <c r="H1323">
        <v>50.100673026249702</v>
      </c>
      <c r="AM1323">
        <f t="shared" si="105"/>
        <v>138.98343700267853</v>
      </c>
      <c r="BG1323">
        <f t="shared" si="106"/>
        <v>4.1961519900121127</v>
      </c>
    </row>
    <row r="1324" spans="1:59">
      <c r="A1324">
        <v>396600</v>
      </c>
      <c r="B1324" s="7">
        <v>712</v>
      </c>
      <c r="C1324">
        <v>0.232972278111925</v>
      </c>
      <c r="D1324">
        <f t="shared" si="108"/>
        <v>0.46594455622385</v>
      </c>
      <c r="E1324">
        <v>79.057357016873297</v>
      </c>
      <c r="F1324">
        <f t="shared" si="107"/>
        <v>2.2948549550704911E-2</v>
      </c>
      <c r="G1324">
        <f t="shared" si="104"/>
        <v>711.51621315185969</v>
      </c>
      <c r="H1324">
        <v>50.1041903628577</v>
      </c>
      <c r="AM1324">
        <f t="shared" si="105"/>
        <v>138.938048663019</v>
      </c>
      <c r="BG1324">
        <f t="shared" si="106"/>
        <v>4.1947813114763441</v>
      </c>
    </row>
    <row r="1325" spans="1:59">
      <c r="A1325">
        <v>396900</v>
      </c>
      <c r="B1325" s="7">
        <v>713</v>
      </c>
      <c r="C1325">
        <v>0.60026700887833195</v>
      </c>
      <c r="D1325">
        <f t="shared" si="108"/>
        <v>1.2005340177566639</v>
      </c>
      <c r="E1325">
        <v>79.086845480590995</v>
      </c>
      <c r="F1325">
        <f t="shared" si="107"/>
        <v>2.9488463717697755E-2</v>
      </c>
      <c r="G1325">
        <f t="shared" si="104"/>
        <v>711.78160932531898</v>
      </c>
      <c r="H1325">
        <v>50.070687525255401</v>
      </c>
      <c r="AM1325">
        <f t="shared" si="105"/>
        <v>138.9963724079291</v>
      </c>
      <c r="BG1325">
        <f t="shared" si="106"/>
        <v>4.1965426268920663</v>
      </c>
    </row>
    <row r="1326" spans="1:59">
      <c r="A1326">
        <v>397200</v>
      </c>
      <c r="B1326" s="7">
        <v>713</v>
      </c>
      <c r="C1326">
        <v>0.40567238830310798</v>
      </c>
      <c r="D1326">
        <f t="shared" si="108"/>
        <v>0.81134477660621596</v>
      </c>
      <c r="E1326">
        <v>79.130089890091497</v>
      </c>
      <c r="F1326">
        <f t="shared" si="107"/>
        <v>4.3244409500502456E-2</v>
      </c>
      <c r="G1326">
        <f t="shared" si="104"/>
        <v>712.17080901082352</v>
      </c>
      <c r="H1326">
        <v>50.032165523257397</v>
      </c>
      <c r="AM1326">
        <f t="shared" si="105"/>
        <v>139.08191254245435</v>
      </c>
      <c r="BG1326">
        <f t="shared" si="106"/>
        <v>4.199125876181836</v>
      </c>
    </row>
    <row r="1327" spans="1:59">
      <c r="A1327">
        <v>397500</v>
      </c>
      <c r="B1327" s="7">
        <v>714</v>
      </c>
      <c r="C1327">
        <v>0.66178358045889596</v>
      </c>
      <c r="D1327">
        <f t="shared" si="108"/>
        <v>1.3235671609177919</v>
      </c>
      <c r="E1327">
        <v>79.184280445122496</v>
      </c>
      <c r="F1327">
        <f t="shared" si="107"/>
        <v>5.4190555030999121E-2</v>
      </c>
      <c r="G1327">
        <f t="shared" si="104"/>
        <v>712.65852400610243</v>
      </c>
      <c r="H1327">
        <v>49.989895722933703</v>
      </c>
      <c r="AM1327">
        <f t="shared" si="105"/>
        <v>139.18912027579518</v>
      </c>
      <c r="BG1327">
        <f t="shared" si="106"/>
        <v>4.202363517534784</v>
      </c>
    </row>
    <row r="1328" spans="1:59">
      <c r="A1328">
        <v>397800</v>
      </c>
      <c r="B1328" s="7">
        <v>712</v>
      </c>
      <c r="C1328">
        <v>-0.39923485584101898</v>
      </c>
      <c r="D1328">
        <f t="shared" si="108"/>
        <v>-0.79846971168203795</v>
      </c>
      <c r="E1328">
        <v>79.197850323690105</v>
      </c>
      <c r="F1328">
        <f t="shared" si="107"/>
        <v>1.3569878567608384E-2</v>
      </c>
      <c r="G1328">
        <f t="shared" si="104"/>
        <v>712.78065291321093</v>
      </c>
      <c r="H1328">
        <v>49.982882635641701</v>
      </c>
      <c r="AM1328">
        <f t="shared" si="105"/>
        <v>139.215968896258</v>
      </c>
      <c r="BG1328">
        <f t="shared" si="106"/>
        <v>4.2031743459033182</v>
      </c>
    </row>
    <row r="1329" spans="1:59">
      <c r="A1329">
        <v>398100</v>
      </c>
      <c r="B1329" s="7">
        <v>712</v>
      </c>
      <c r="C1329">
        <v>-0.25208758927494401</v>
      </c>
      <c r="D1329">
        <f t="shared" si="108"/>
        <v>-0.50417517854988803</v>
      </c>
      <c r="E1329">
        <v>79.165145364748994</v>
      </c>
      <c r="F1329">
        <f t="shared" si="107"/>
        <v>3.2704958941110363E-2</v>
      </c>
      <c r="G1329">
        <f t="shared" si="104"/>
        <v>712.48630828274099</v>
      </c>
      <c r="H1329">
        <v>50.007761845793297</v>
      </c>
      <c r="AM1329">
        <f t="shared" si="105"/>
        <v>139.15126248121979</v>
      </c>
      <c r="BG1329">
        <f t="shared" si="106"/>
        <v>4.2012202176031064</v>
      </c>
    </row>
    <row r="1330" spans="1:59">
      <c r="A1330">
        <v>398400</v>
      </c>
      <c r="B1330" s="7">
        <v>712</v>
      </c>
      <c r="C1330">
        <v>-0.147990902600625</v>
      </c>
      <c r="D1330">
        <f t="shared" si="108"/>
        <v>-0.29598180520125</v>
      </c>
      <c r="E1330">
        <v>79.142014165617397</v>
      </c>
      <c r="F1330">
        <f t="shared" si="107"/>
        <v>2.3131199131597668E-2</v>
      </c>
      <c r="G1330">
        <f t="shared" si="104"/>
        <v>712.27812749055659</v>
      </c>
      <c r="H1330">
        <v>50.0229990122358</v>
      </c>
      <c r="AM1330">
        <f t="shared" si="105"/>
        <v>139.10550142574681</v>
      </c>
      <c r="BG1330">
        <f t="shared" si="106"/>
        <v>4.1998382489376933</v>
      </c>
    </row>
    <row r="1331" spans="1:59">
      <c r="A1331">
        <v>398700</v>
      </c>
      <c r="B1331" s="7">
        <v>712</v>
      </c>
      <c r="C1331">
        <v>-7.5851279658206497E-2</v>
      </c>
      <c r="D1331">
        <f t="shared" si="108"/>
        <v>-0.15170255931641299</v>
      </c>
      <c r="E1331">
        <v>79.1259841073731</v>
      </c>
      <c r="F1331">
        <f t="shared" si="107"/>
        <v>1.6030058244297152E-2</v>
      </c>
      <c r="G1331">
        <f t="shared" si="104"/>
        <v>712.13385696635794</v>
      </c>
      <c r="H1331">
        <v>50.031482253773298</v>
      </c>
      <c r="AM1331">
        <f t="shared" si="105"/>
        <v>139.07379057864998</v>
      </c>
      <c r="BG1331">
        <f t="shared" si="106"/>
        <v>4.1988805974206054</v>
      </c>
    </row>
    <row r="1332" spans="1:59">
      <c r="A1332">
        <v>399000</v>
      </c>
      <c r="B1332" s="7">
        <v>712</v>
      </c>
      <c r="C1332">
        <v>-2.7103186311579101E-2</v>
      </c>
      <c r="D1332">
        <f t="shared" si="108"/>
        <v>-5.4206372623158201E-2</v>
      </c>
      <c r="E1332">
        <v>79.115151853104805</v>
      </c>
      <c r="F1332">
        <f t="shared" si="107"/>
        <v>1.083225426829415E-2</v>
      </c>
      <c r="G1332">
        <f t="shared" si="104"/>
        <v>712.03636667794331</v>
      </c>
      <c r="H1332">
        <v>50.035337055744399</v>
      </c>
      <c r="AM1332">
        <f t="shared" si="105"/>
        <v>139.0523629386135</v>
      </c>
      <c r="BG1332">
        <f t="shared" si="106"/>
        <v>4.1982334961083527</v>
      </c>
    </row>
    <row r="1333" spans="1:59">
      <c r="A1333">
        <v>399300</v>
      </c>
      <c r="B1333" s="7">
        <v>712</v>
      </c>
      <c r="C1333">
        <v>4.7137814992575999E-3</v>
      </c>
      <c r="D1333">
        <f t="shared" si="108"/>
        <v>9.4275629985151998E-3</v>
      </c>
      <c r="E1333">
        <v>79.108081844163294</v>
      </c>
      <c r="F1333">
        <f t="shared" si="107"/>
        <v>7.0700089415112188E-3</v>
      </c>
      <c r="G1333">
        <f t="shared" si="104"/>
        <v>711.97273659746963</v>
      </c>
      <c r="H1333">
        <v>50.036111266490103</v>
      </c>
      <c r="AM1333">
        <f t="shared" si="105"/>
        <v>139.03837789050129</v>
      </c>
      <c r="BG1333">
        <f t="shared" si="106"/>
        <v>4.1978111575261883</v>
      </c>
    </row>
    <row r="1334" spans="1:59">
      <c r="A1334">
        <v>399600</v>
      </c>
      <c r="B1334" s="7">
        <v>713</v>
      </c>
      <c r="C1334">
        <v>0.42137585694824198</v>
      </c>
      <c r="D1334">
        <f t="shared" si="108"/>
        <v>0.84275171389648396</v>
      </c>
      <c r="E1334">
        <v>79.126596680552097</v>
      </c>
      <c r="F1334">
        <f t="shared" si="107"/>
        <v>1.8514836388803246E-2</v>
      </c>
      <c r="G1334">
        <f t="shared" si="104"/>
        <v>712.13937012496888</v>
      </c>
      <c r="H1334">
        <v>50.018291284730701</v>
      </c>
      <c r="AM1334">
        <f t="shared" si="105"/>
        <v>139.07500235039603</v>
      </c>
      <c r="BG1334">
        <f t="shared" si="106"/>
        <v>4.1989171922303017</v>
      </c>
    </row>
    <row r="1335" spans="1:59">
      <c r="A1335">
        <v>399900</v>
      </c>
      <c r="B1335" s="7">
        <v>713</v>
      </c>
      <c r="C1335">
        <v>0.26609520233808498</v>
      </c>
      <c r="D1335">
        <f t="shared" si="108"/>
        <v>0.53219040467616996</v>
      </c>
      <c r="E1335">
        <v>79.161105177697394</v>
      </c>
      <c r="F1335">
        <f t="shared" si="107"/>
        <v>3.4508497145296246E-2</v>
      </c>
      <c r="G1335">
        <f t="shared" si="104"/>
        <v>712.44994659927659</v>
      </c>
      <c r="H1335">
        <v>49.992031717384997</v>
      </c>
      <c r="AM1335">
        <f t="shared" si="105"/>
        <v>139.14326944806939</v>
      </c>
      <c r="BG1335">
        <f t="shared" si="106"/>
        <v>4.2009788299797712</v>
      </c>
    </row>
    <row r="1336" spans="1:59">
      <c r="A1336">
        <v>400200</v>
      </c>
      <c r="B1336" s="7">
        <v>711</v>
      </c>
      <c r="C1336">
        <v>-0.63759466600443504</v>
      </c>
      <c r="D1336">
        <f t="shared" si="108"/>
        <v>-1.2751893320088701</v>
      </c>
      <c r="E1336">
        <v>79.139711479918901</v>
      </c>
      <c r="F1336">
        <f t="shared" si="107"/>
        <v>2.1393697778492538E-2</v>
      </c>
      <c r="G1336">
        <f t="shared" si="104"/>
        <v>712.25740331927011</v>
      </c>
      <c r="H1336">
        <v>50.009194139620803</v>
      </c>
      <c r="AM1336">
        <f t="shared" si="105"/>
        <v>139.10094613375475</v>
      </c>
      <c r="BG1336">
        <f t="shared" si="106"/>
        <v>4.1997006811490829</v>
      </c>
    </row>
    <row r="1337" spans="1:59">
      <c r="A1337">
        <v>400500</v>
      </c>
      <c r="B1337" s="7">
        <v>713</v>
      </c>
      <c r="C1337">
        <v>0.41327399059895997</v>
      </c>
      <c r="D1337">
        <f t="shared" si="108"/>
        <v>0.82654798119791995</v>
      </c>
      <c r="E1337">
        <v>79.128393221388805</v>
      </c>
      <c r="F1337">
        <f t="shared" si="107"/>
        <v>1.1318258530096159E-2</v>
      </c>
      <c r="G1337">
        <f t="shared" si="104"/>
        <v>712.15553899249926</v>
      </c>
      <c r="H1337">
        <v>50.014750606687102</v>
      </c>
      <c r="AM1337">
        <f t="shared" si="105"/>
        <v>139.07855621996586</v>
      </c>
      <c r="BG1337">
        <f t="shared" si="106"/>
        <v>4.1990245170851539</v>
      </c>
    </row>
    <row r="1338" spans="1:59">
      <c r="A1338">
        <v>400800</v>
      </c>
      <c r="B1338" s="7">
        <v>714</v>
      </c>
      <c r="C1338">
        <v>0.65609277084313</v>
      </c>
      <c r="D1338">
        <f t="shared" si="108"/>
        <v>1.31218554168626</v>
      </c>
      <c r="E1338">
        <v>79.1855449987507</v>
      </c>
      <c r="F1338">
        <f t="shared" si="107"/>
        <v>5.7151777361895029E-2</v>
      </c>
      <c r="G1338">
        <f t="shared" si="104"/>
        <v>712.66990498875634</v>
      </c>
      <c r="H1338">
        <v>49.972440288811299</v>
      </c>
      <c r="AM1338">
        <f t="shared" si="105"/>
        <v>139.19162220701909</v>
      </c>
      <c r="BG1338">
        <f t="shared" si="106"/>
        <v>4.2024390757236487</v>
      </c>
    </row>
    <row r="1339" spans="1:59">
      <c r="A1339">
        <v>401100</v>
      </c>
      <c r="B1339" s="7">
        <v>711</v>
      </c>
      <c r="C1339">
        <v>-0.81010362103624101</v>
      </c>
      <c r="D1339">
        <f t="shared" si="108"/>
        <v>-1.620207242072482</v>
      </c>
      <c r="E1339">
        <v>79.178048228732905</v>
      </c>
      <c r="F1339">
        <f t="shared" si="107"/>
        <v>7.4967700177950292E-3</v>
      </c>
      <c r="G1339">
        <f t="shared" si="104"/>
        <v>712.60243405859615</v>
      </c>
      <c r="H1339">
        <v>49.982838809911001</v>
      </c>
      <c r="AM1339">
        <f t="shared" si="105"/>
        <v>139.17678991380191</v>
      </c>
      <c r="BG1339">
        <f t="shared" si="106"/>
        <v>4.2019911416746574</v>
      </c>
    </row>
    <row r="1340" spans="1:59">
      <c r="A1340">
        <v>401400</v>
      </c>
      <c r="B1340" s="7">
        <v>712</v>
      </c>
      <c r="C1340">
        <v>-0.10395394147367799</v>
      </c>
      <c r="D1340">
        <f t="shared" si="108"/>
        <v>-0.20790788294735599</v>
      </c>
      <c r="E1340">
        <v>79.132224922204401</v>
      </c>
      <c r="F1340">
        <f t="shared" si="107"/>
        <v>4.5823306528504304E-2</v>
      </c>
      <c r="G1340">
        <f t="shared" si="104"/>
        <v>712.19002429983959</v>
      </c>
      <c r="H1340">
        <v>50.016247606926598</v>
      </c>
      <c r="AM1340">
        <f t="shared" si="105"/>
        <v>139.08613605225034</v>
      </c>
      <c r="BG1340">
        <f t="shared" si="106"/>
        <v>4.1992534239311654</v>
      </c>
    </row>
    <row r="1341" spans="1:59">
      <c r="A1341">
        <v>401700</v>
      </c>
      <c r="B1341" s="7">
        <v>713</v>
      </c>
      <c r="C1341">
        <v>0.343784504355583</v>
      </c>
      <c r="D1341">
        <f t="shared" si="108"/>
        <v>0.687569008711166</v>
      </c>
      <c r="E1341">
        <v>79.143838081214298</v>
      </c>
      <c r="F1341">
        <f t="shared" si="107"/>
        <v>1.1613159009897345E-2</v>
      </c>
      <c r="G1341">
        <f t="shared" si="104"/>
        <v>712.2945427309287</v>
      </c>
      <c r="H1341">
        <v>50.005571588598798</v>
      </c>
      <c r="AM1341">
        <f t="shared" si="105"/>
        <v>139.10910961196313</v>
      </c>
      <c r="BG1341">
        <f t="shared" si="106"/>
        <v>4.1999472146200958</v>
      </c>
    </row>
    <row r="1342" spans="1:59">
      <c r="A1342">
        <v>402000</v>
      </c>
      <c r="B1342" s="7">
        <v>713</v>
      </c>
      <c r="C1342">
        <v>0.211529677891996</v>
      </c>
      <c r="D1342">
        <f t="shared" si="108"/>
        <v>0.42305935578399201</v>
      </c>
      <c r="E1342">
        <v>79.173230036080895</v>
      </c>
      <c r="F1342">
        <f t="shared" si="107"/>
        <v>2.9391954866596848E-2</v>
      </c>
      <c r="G1342">
        <f t="shared" si="104"/>
        <v>712.55907032472805</v>
      </c>
      <c r="H1342">
        <v>49.984380266525299</v>
      </c>
      <c r="AM1342">
        <f t="shared" si="105"/>
        <v>139.16725733575387</v>
      </c>
      <c r="BG1342">
        <f t="shared" si="106"/>
        <v>4.2017032591150105</v>
      </c>
    </row>
    <row r="1343" spans="1:59">
      <c r="A1343">
        <v>402300</v>
      </c>
      <c r="B1343" s="7">
        <v>713</v>
      </c>
      <c r="C1343">
        <v>0.118748849092651</v>
      </c>
      <c r="D1343">
        <f t="shared" si="108"/>
        <v>0.237497698185302</v>
      </c>
      <c r="E1343">
        <v>79.193846751951</v>
      </c>
      <c r="F1343">
        <f t="shared" si="107"/>
        <v>2.061671587010494E-2</v>
      </c>
      <c r="G1343">
        <f t="shared" si="104"/>
        <v>712.74462076755901</v>
      </c>
      <c r="H1343">
        <v>49.971821222244103</v>
      </c>
      <c r="AM1343">
        <f t="shared" si="105"/>
        <v>139.20804753590915</v>
      </c>
      <c r="BG1343">
        <f t="shared" si="106"/>
        <v>4.2029351204747059</v>
      </c>
    </row>
    <row r="1344" spans="1:59">
      <c r="A1344">
        <v>402600</v>
      </c>
      <c r="B1344" s="7">
        <v>713</v>
      </c>
      <c r="C1344">
        <v>5.5071997271242297E-2</v>
      </c>
      <c r="D1344">
        <f t="shared" si="108"/>
        <v>0.11014399454248459</v>
      </c>
      <c r="E1344">
        <v>79.207996306985294</v>
      </c>
      <c r="F1344">
        <f t="shared" si="107"/>
        <v>1.4149555034293826E-2</v>
      </c>
      <c r="G1344">
        <f t="shared" si="104"/>
        <v>712.8719667628676</v>
      </c>
      <c r="H1344">
        <v>49.965256484709599</v>
      </c>
      <c r="AM1344">
        <f t="shared" si="105"/>
        <v>139.23604388825979</v>
      </c>
      <c r="BG1344">
        <f t="shared" si="106"/>
        <v>4.2037806128022508</v>
      </c>
    </row>
    <row r="1345" spans="1:59">
      <c r="A1345">
        <v>402900</v>
      </c>
      <c r="B1345" s="7">
        <v>711</v>
      </c>
      <c r="C1345">
        <v>-0.78140187741106903</v>
      </c>
      <c r="D1345">
        <f t="shared" si="108"/>
        <v>-1.5628037548221381</v>
      </c>
      <c r="E1345">
        <v>79.171666623865093</v>
      </c>
      <c r="F1345">
        <f t="shared" si="107"/>
        <v>3.6329683120200684E-2</v>
      </c>
      <c r="G1345">
        <f t="shared" si="104"/>
        <v>712.54499961478587</v>
      </c>
      <c r="H1345">
        <v>49.996007149207202</v>
      </c>
      <c r="AM1345">
        <f t="shared" si="105"/>
        <v>139.16416422398757</v>
      </c>
      <c r="BG1345">
        <f t="shared" si="106"/>
        <v>4.2016098476484567</v>
      </c>
    </row>
    <row r="1346" spans="1:59">
      <c r="A1346">
        <v>403200</v>
      </c>
      <c r="B1346" s="7">
        <v>712</v>
      </c>
      <c r="C1346">
        <v>-7.8643107568998505E-2</v>
      </c>
      <c r="D1346">
        <f t="shared" si="108"/>
        <v>-0.15728621513799701</v>
      </c>
      <c r="E1346">
        <v>79.126600579391607</v>
      </c>
      <c r="F1346">
        <f t="shared" si="107"/>
        <v>4.50660444734865E-2</v>
      </c>
      <c r="G1346">
        <f t="shared" si="104"/>
        <v>712.13940521452446</v>
      </c>
      <c r="H1346">
        <v>50.027323585621403</v>
      </c>
      <c r="AM1346">
        <f t="shared" si="105"/>
        <v>139.07501006295678</v>
      </c>
      <c r="BG1346">
        <f t="shared" si="106"/>
        <v>4.1989174251452219</v>
      </c>
    </row>
    <row r="1347" spans="1:59">
      <c r="A1347">
        <v>403500</v>
      </c>
      <c r="B1347" s="7">
        <v>716</v>
      </c>
      <c r="C1347">
        <v>1.5565832094393</v>
      </c>
      <c r="D1347">
        <f t="shared" si="108"/>
        <v>3.1131664188785999</v>
      </c>
      <c r="E1347">
        <v>79.207645652296094</v>
      </c>
      <c r="F1347">
        <f t="shared" si="107"/>
        <v>8.104507290448737E-2</v>
      </c>
      <c r="G1347">
        <f t="shared" ref="G1347:G1410" si="109">$J$3*E1347</f>
        <v>712.8688108706649</v>
      </c>
      <c r="H1347">
        <v>49.9649277999861</v>
      </c>
      <c r="AM1347">
        <f t="shared" ref="AM1347:AM1410" si="110">$AF$26*E1347^2+$AG$26*E1347+$AH$26</f>
        <v>139.23535006768154</v>
      </c>
      <c r="BG1347">
        <f t="shared" ref="BG1347:BG1410" si="111">$BC$5*E1347^2+$BD$5*E1347+$BE$5</f>
        <v>4.2037596593165825</v>
      </c>
    </row>
    <row r="1348" spans="1:59">
      <c r="A1348">
        <v>403800</v>
      </c>
      <c r="B1348" s="7">
        <v>718</v>
      </c>
      <c r="C1348">
        <v>1.71605725295306</v>
      </c>
      <c r="D1348">
        <f t="shared" si="108"/>
        <v>3.43211450590612</v>
      </c>
      <c r="E1348">
        <v>79.394425614888206</v>
      </c>
      <c r="F1348">
        <f t="shared" ref="F1348:F1411" si="112">ABS(E1348-E1347)</f>
        <v>0.18677996259211227</v>
      </c>
      <c r="G1348">
        <f t="shared" si="109"/>
        <v>714.54983053399383</v>
      </c>
      <c r="H1348">
        <v>49.837182340905201</v>
      </c>
      <c r="AM1348">
        <f t="shared" si="110"/>
        <v>139.60502283762145</v>
      </c>
      <c r="BG1348">
        <f t="shared" si="111"/>
        <v>4.2149241389264835</v>
      </c>
    </row>
    <row r="1349" spans="1:59">
      <c r="A1349">
        <v>404100</v>
      </c>
      <c r="B1349" s="7">
        <v>713</v>
      </c>
      <c r="C1349">
        <v>-1.0428026268883599</v>
      </c>
      <c r="D1349">
        <f t="shared" si="108"/>
        <v>-2.0856052537767198</v>
      </c>
      <c r="E1349">
        <v>79.451972439434002</v>
      </c>
      <c r="F1349">
        <f t="shared" si="112"/>
        <v>5.7546824545795516E-2</v>
      </c>
      <c r="G1349">
        <f t="shared" si="109"/>
        <v>715.06775195490604</v>
      </c>
      <c r="H1349">
        <v>49.819297030752097</v>
      </c>
      <c r="AM1349">
        <f t="shared" si="110"/>
        <v>139.71895997475096</v>
      </c>
      <c r="BG1349">
        <f t="shared" si="111"/>
        <v>4.2183652757267369</v>
      </c>
    </row>
    <row r="1350" spans="1:59">
      <c r="A1350">
        <v>404400</v>
      </c>
      <c r="B1350" s="7">
        <v>712</v>
      </c>
      <c r="C1350">
        <v>-1.1371992883061599</v>
      </c>
      <c r="D1350">
        <f t="shared" si="108"/>
        <v>-2.2743985766123198</v>
      </c>
      <c r="E1350">
        <v>79.361828490845696</v>
      </c>
      <c r="F1350">
        <f t="shared" si="112"/>
        <v>9.0143948588305989E-2</v>
      </c>
      <c r="G1350">
        <f t="shared" si="109"/>
        <v>714.25645641761128</v>
      </c>
      <c r="H1350">
        <v>49.904322067368597</v>
      </c>
      <c r="AM1350">
        <f t="shared" si="110"/>
        <v>139.54049228360626</v>
      </c>
      <c r="BG1350">
        <f t="shared" si="111"/>
        <v>4.2129752087942025</v>
      </c>
    </row>
    <row r="1351" spans="1:59">
      <c r="A1351">
        <v>404700</v>
      </c>
      <c r="B1351" s="7">
        <v>712</v>
      </c>
      <c r="C1351">
        <v>-0.74612404162377299</v>
      </c>
      <c r="D1351">
        <f t="shared" si="108"/>
        <v>-1.492248083247546</v>
      </c>
      <c r="E1351">
        <v>79.274924369777693</v>
      </c>
      <c r="F1351">
        <f t="shared" si="112"/>
        <v>8.6904121068002382E-2</v>
      </c>
      <c r="G1351">
        <f t="shared" si="109"/>
        <v>713.47431932799918</v>
      </c>
      <c r="H1351">
        <v>49.976344133141801</v>
      </c>
      <c r="AM1351">
        <f t="shared" si="110"/>
        <v>139.3684838248611</v>
      </c>
      <c r="BG1351">
        <f t="shared" si="111"/>
        <v>4.2077803584049915</v>
      </c>
    </row>
    <row r="1352" spans="1:59">
      <c r="A1352">
        <v>405000</v>
      </c>
      <c r="B1352" s="7">
        <v>712</v>
      </c>
      <c r="C1352">
        <v>-0.46602630976569698</v>
      </c>
      <c r="D1352">
        <f t="shared" ref="D1352:D1415" si="113">$K$3*C1352</f>
        <v>-0.93205261953139396</v>
      </c>
      <c r="E1352">
        <v>79.212684198629702</v>
      </c>
      <c r="F1352">
        <f t="shared" si="112"/>
        <v>6.2240171147990964E-2</v>
      </c>
      <c r="G1352">
        <f t="shared" si="109"/>
        <v>712.91415778766736</v>
      </c>
      <c r="H1352">
        <v>50.022613343707498</v>
      </c>
      <c r="AM1352">
        <f t="shared" si="110"/>
        <v>139.2453196230889</v>
      </c>
      <c r="BG1352">
        <f t="shared" si="111"/>
        <v>4.2040607415950824</v>
      </c>
    </row>
    <row r="1353" spans="1:59">
      <c r="A1353">
        <v>405300</v>
      </c>
      <c r="B1353" s="7">
        <v>712</v>
      </c>
      <c r="C1353">
        <v>-0.26868820963985302</v>
      </c>
      <c r="D1353">
        <f t="shared" si="113"/>
        <v>-0.53737641927970603</v>
      </c>
      <c r="E1353">
        <v>79.168833940982495</v>
      </c>
      <c r="F1353">
        <f t="shared" si="112"/>
        <v>4.3850257647207513E-2</v>
      </c>
      <c r="G1353">
        <f t="shared" si="109"/>
        <v>712.51950546884245</v>
      </c>
      <c r="H1353">
        <v>50.050575858154701</v>
      </c>
      <c r="AM1353">
        <f t="shared" si="110"/>
        <v>139.15855997724458</v>
      </c>
      <c r="BG1353">
        <f t="shared" si="111"/>
        <v>4.2014406004282634</v>
      </c>
    </row>
    <row r="1354" spans="1:59">
      <c r="A1354">
        <v>405600</v>
      </c>
      <c r="B1354" s="7">
        <v>713</v>
      </c>
      <c r="C1354">
        <v>0.26450802045698202</v>
      </c>
      <c r="D1354">
        <f t="shared" si="113"/>
        <v>0.52901604091396404</v>
      </c>
      <c r="E1354">
        <v>79.161453863688095</v>
      </c>
      <c r="F1354">
        <f t="shared" si="112"/>
        <v>7.3800772943997117E-3</v>
      </c>
      <c r="G1354">
        <f t="shared" si="109"/>
        <v>712.45308477319281</v>
      </c>
      <c r="H1354">
        <v>50.049130700502097</v>
      </c>
      <c r="AM1354">
        <f t="shared" si="110"/>
        <v>139.14395927837643</v>
      </c>
      <c r="BG1354">
        <f t="shared" si="111"/>
        <v>4.2009996626730217</v>
      </c>
    </row>
    <row r="1355" spans="1:59">
      <c r="A1355">
        <v>405900</v>
      </c>
      <c r="B1355" s="7">
        <v>713</v>
      </c>
      <c r="C1355">
        <v>0.18956684807098201</v>
      </c>
      <c r="D1355">
        <f t="shared" si="113"/>
        <v>0.37913369614196402</v>
      </c>
      <c r="E1355">
        <v>79.178110222376404</v>
      </c>
      <c r="F1355">
        <f t="shared" si="112"/>
        <v>1.6656358688308615E-2</v>
      </c>
      <c r="G1355">
        <f t="shared" si="109"/>
        <v>712.60299200138763</v>
      </c>
      <c r="H1355">
        <v>50.0317022036377</v>
      </c>
      <c r="AM1355">
        <f t="shared" si="110"/>
        <v>139.17691256632969</v>
      </c>
      <c r="BG1355">
        <f t="shared" si="111"/>
        <v>4.2019948457669658</v>
      </c>
    </row>
    <row r="1356" spans="1:59">
      <c r="A1356">
        <v>406200</v>
      </c>
      <c r="B1356" s="7">
        <v>714</v>
      </c>
      <c r="C1356">
        <v>0.53070705056519196</v>
      </c>
      <c r="D1356">
        <f t="shared" si="113"/>
        <v>1.0614141011303839</v>
      </c>
      <c r="E1356">
        <v>79.213406580272704</v>
      </c>
      <c r="F1356">
        <f t="shared" si="112"/>
        <v>3.5296357896299924E-2</v>
      </c>
      <c r="G1356">
        <f t="shared" si="109"/>
        <v>712.92065922245433</v>
      </c>
      <c r="H1356">
        <v>50.0026740142454</v>
      </c>
      <c r="AM1356">
        <f t="shared" si="110"/>
        <v>139.24674898081628</v>
      </c>
      <c r="BG1356">
        <f t="shared" si="111"/>
        <v>4.2041039084795502</v>
      </c>
    </row>
    <row r="1357" spans="1:59">
      <c r="A1357">
        <v>406500</v>
      </c>
      <c r="B1357" s="7">
        <v>713</v>
      </c>
      <c r="C1357">
        <v>-7.3963428548374094E-2</v>
      </c>
      <c r="D1357">
        <f t="shared" si="113"/>
        <v>-0.14792685709674819</v>
      </c>
      <c r="E1357">
        <v>79.236672740463703</v>
      </c>
      <c r="F1357">
        <f t="shared" si="112"/>
        <v>2.3266160190999585E-2</v>
      </c>
      <c r="G1357">
        <f t="shared" si="109"/>
        <v>713.13005466417337</v>
      </c>
      <c r="H1357">
        <v>49.986737453798902</v>
      </c>
      <c r="AM1357">
        <f t="shared" si="110"/>
        <v>139.29278675774404</v>
      </c>
      <c r="BG1357">
        <f t="shared" si="111"/>
        <v>4.2054942633082089</v>
      </c>
    </row>
    <row r="1358" spans="1:59">
      <c r="A1358">
        <v>406800</v>
      </c>
      <c r="B1358" s="7">
        <v>713</v>
      </c>
      <c r="C1358">
        <v>-5.2772685651606997E-2</v>
      </c>
      <c r="D1358">
        <f t="shared" si="113"/>
        <v>-0.10554537130321399</v>
      </c>
      <c r="E1358">
        <v>79.231960198068506</v>
      </c>
      <c r="F1358">
        <f t="shared" si="112"/>
        <v>4.712542395196806E-3</v>
      </c>
      <c r="G1358">
        <f t="shared" si="109"/>
        <v>713.08764178261652</v>
      </c>
      <c r="H1358">
        <v>49.991603139276499</v>
      </c>
      <c r="AM1358">
        <f t="shared" si="110"/>
        <v>139.28346158663916</v>
      </c>
      <c r="BG1358">
        <f t="shared" si="111"/>
        <v>4.2052126395426654</v>
      </c>
    </row>
    <row r="1359" spans="1:59">
      <c r="A1359">
        <v>407100</v>
      </c>
      <c r="B1359" s="7">
        <v>713</v>
      </c>
      <c r="C1359">
        <v>-3.6975184297931001E-2</v>
      </c>
      <c r="D1359">
        <f t="shared" si="113"/>
        <v>-7.3950368595862001E-2</v>
      </c>
      <c r="E1359">
        <v>79.228449854141601</v>
      </c>
      <c r="F1359">
        <f t="shared" si="112"/>
        <v>3.5103439269050796E-3</v>
      </c>
      <c r="G1359">
        <f t="shared" si="109"/>
        <v>713.05604868727437</v>
      </c>
      <c r="H1359">
        <v>49.9950441593748</v>
      </c>
      <c r="AM1359">
        <f t="shared" si="110"/>
        <v>139.27651540829248</v>
      </c>
      <c r="BG1359">
        <f t="shared" si="111"/>
        <v>4.2050028625303701</v>
      </c>
    </row>
    <row r="1360" spans="1:59">
      <c r="A1360">
        <v>407400</v>
      </c>
      <c r="B1360" s="7">
        <v>713</v>
      </c>
      <c r="C1360">
        <v>-2.5352463870948999E-2</v>
      </c>
      <c r="D1360">
        <f t="shared" si="113"/>
        <v>-5.0704927741897998E-2</v>
      </c>
      <c r="E1360">
        <v>79.2258671833563</v>
      </c>
      <c r="F1360">
        <f t="shared" si="112"/>
        <v>2.5826707853013886E-3</v>
      </c>
      <c r="G1360">
        <f t="shared" si="109"/>
        <v>713.03280465020669</v>
      </c>
      <c r="H1360">
        <v>49.997431897824697</v>
      </c>
      <c r="AM1360">
        <f t="shared" si="110"/>
        <v>139.27140493173752</v>
      </c>
      <c r="BG1360">
        <f t="shared" si="111"/>
        <v>4.204848524491851</v>
      </c>
    </row>
    <row r="1361" spans="1:59">
      <c r="A1361">
        <v>407700</v>
      </c>
      <c r="B1361" s="7">
        <v>713</v>
      </c>
      <c r="C1361">
        <v>-1.68873339359485E-2</v>
      </c>
      <c r="D1361">
        <f t="shared" si="113"/>
        <v>-3.3774667871897E-2</v>
      </c>
      <c r="E1361">
        <v>79.223986157011893</v>
      </c>
      <c r="F1361">
        <f t="shared" si="112"/>
        <v>1.8810263444066777E-3</v>
      </c>
      <c r="G1361">
        <f t="shared" si="109"/>
        <v>713.0158754131071</v>
      </c>
      <c r="H1361">
        <v>49.9990483072758</v>
      </c>
      <c r="AM1361">
        <f t="shared" si="110"/>
        <v>139.26768286322235</v>
      </c>
      <c r="BG1361">
        <f t="shared" si="111"/>
        <v>4.2047361168973527</v>
      </c>
    </row>
    <row r="1362" spans="1:59">
      <c r="A1362">
        <v>408000</v>
      </c>
      <c r="B1362" s="7">
        <v>712</v>
      </c>
      <c r="C1362">
        <v>-0.407800071579422</v>
      </c>
      <c r="D1362">
        <f t="shared" si="113"/>
        <v>-0.81560014315884399</v>
      </c>
      <c r="E1362">
        <v>79.199749595139906</v>
      </c>
      <c r="F1362">
        <f t="shared" si="112"/>
        <v>2.4236561871987305E-2</v>
      </c>
      <c r="G1362">
        <f t="shared" si="109"/>
        <v>712.79774635625915</v>
      </c>
      <c r="H1362">
        <v>50.016733107153698</v>
      </c>
      <c r="AM1362">
        <f t="shared" si="110"/>
        <v>139.21972677692014</v>
      </c>
      <c r="BG1362">
        <f t="shared" si="111"/>
        <v>4.2032878341621576</v>
      </c>
    </row>
    <row r="1363" spans="1:59">
      <c r="A1363">
        <v>408300</v>
      </c>
      <c r="B1363" s="7">
        <v>713</v>
      </c>
      <c r="C1363">
        <v>0.15999174042995701</v>
      </c>
      <c r="D1363">
        <f t="shared" si="113"/>
        <v>0.31998348085991402</v>
      </c>
      <c r="E1363">
        <v>79.184678302994001</v>
      </c>
      <c r="F1363">
        <f t="shared" si="112"/>
        <v>1.5071292145904636E-2</v>
      </c>
      <c r="G1363">
        <f t="shared" si="109"/>
        <v>712.66210472694604</v>
      </c>
      <c r="H1363">
        <v>50.0246572161739</v>
      </c>
      <c r="AM1363">
        <f t="shared" si="110"/>
        <v>139.18990744032024</v>
      </c>
      <c r="BG1363">
        <f t="shared" si="111"/>
        <v>4.2023872898582164</v>
      </c>
    </row>
    <row r="1364" spans="1:59">
      <c r="A1364">
        <v>408600</v>
      </c>
      <c r="B1364" s="7">
        <v>713</v>
      </c>
      <c r="C1364">
        <v>0.111666907549736</v>
      </c>
      <c r="D1364">
        <f t="shared" si="113"/>
        <v>0.22333381509947201</v>
      </c>
      <c r="E1364">
        <v>79.195420276604494</v>
      </c>
      <c r="F1364">
        <f t="shared" si="112"/>
        <v>1.0741973610493005E-2</v>
      </c>
      <c r="G1364">
        <f t="shared" si="109"/>
        <v>712.75878248944048</v>
      </c>
      <c r="H1364">
        <v>50.014239699664699</v>
      </c>
      <c r="AM1364">
        <f t="shared" si="110"/>
        <v>139.21116085867209</v>
      </c>
      <c r="BG1364">
        <f t="shared" si="111"/>
        <v>4.2030291429245139</v>
      </c>
    </row>
    <row r="1365" spans="1:59">
      <c r="A1365">
        <v>408900</v>
      </c>
      <c r="B1365" s="7">
        <v>713</v>
      </c>
      <c r="C1365">
        <v>7.6125934216985297E-2</v>
      </c>
      <c r="D1365">
        <f t="shared" si="113"/>
        <v>0.15225186843397059</v>
      </c>
      <c r="E1365">
        <v>79.203317794067999</v>
      </c>
      <c r="F1365">
        <f t="shared" si="112"/>
        <v>7.8975174635047551E-3</v>
      </c>
      <c r="G1365">
        <f t="shared" si="109"/>
        <v>712.82986014661196</v>
      </c>
      <c r="H1365">
        <v>50.007046903393103</v>
      </c>
      <c r="AM1365">
        <f t="shared" si="110"/>
        <v>139.22678683887838</v>
      </c>
      <c r="BG1365">
        <f t="shared" si="111"/>
        <v>4.2035010486987963</v>
      </c>
    </row>
    <row r="1366" spans="1:59">
      <c r="A1366">
        <v>409200</v>
      </c>
      <c r="B1366" s="7">
        <v>713</v>
      </c>
      <c r="C1366">
        <v>5.03082304720327E-2</v>
      </c>
      <c r="D1366">
        <f t="shared" si="113"/>
        <v>0.1006164609440654</v>
      </c>
      <c r="E1366">
        <v>79.209054715122903</v>
      </c>
      <c r="F1366">
        <f t="shared" si="112"/>
        <v>5.7369210549040872E-3</v>
      </c>
      <c r="G1366">
        <f t="shared" si="109"/>
        <v>712.8814924361061</v>
      </c>
      <c r="H1366">
        <v>50.0022099764453</v>
      </c>
      <c r="AM1366">
        <f t="shared" si="110"/>
        <v>139.23813810487249</v>
      </c>
      <c r="BG1366">
        <f t="shared" si="111"/>
        <v>4.2038438584716102</v>
      </c>
    </row>
    <row r="1367" spans="1:59">
      <c r="A1367">
        <v>409500</v>
      </c>
      <c r="B1367" s="7">
        <v>715</v>
      </c>
      <c r="C1367">
        <v>0.82578426668601501</v>
      </c>
      <c r="D1367">
        <f t="shared" si="113"/>
        <v>1.65156853337203</v>
      </c>
      <c r="E1367">
        <v>79.258938624307902</v>
      </c>
      <c r="F1367">
        <f t="shared" si="112"/>
        <v>4.9883909184998743E-2</v>
      </c>
      <c r="G1367">
        <f t="shared" si="109"/>
        <v>713.33044761877113</v>
      </c>
      <c r="H1367">
        <v>49.965814541596501</v>
      </c>
      <c r="AM1367">
        <f t="shared" si="110"/>
        <v>139.33684820863479</v>
      </c>
      <c r="BG1367">
        <f t="shared" si="111"/>
        <v>4.2068249414123891</v>
      </c>
    </row>
    <row r="1368" spans="1:59">
      <c r="A1368">
        <v>409800</v>
      </c>
      <c r="B1368" s="7">
        <v>715</v>
      </c>
      <c r="C1368">
        <v>0.47987361148699298</v>
      </c>
      <c r="D1368">
        <f t="shared" si="113"/>
        <v>0.95974722297398596</v>
      </c>
      <c r="E1368">
        <v>79.335810553054401</v>
      </c>
      <c r="F1368">
        <f t="shared" si="112"/>
        <v>7.6871928746498952E-2</v>
      </c>
      <c r="G1368">
        <f t="shared" si="109"/>
        <v>714.02229497748965</v>
      </c>
      <c r="H1368">
        <v>49.916091522636698</v>
      </c>
      <c r="AM1368">
        <f t="shared" si="110"/>
        <v>139.48899060646389</v>
      </c>
      <c r="BG1368">
        <f t="shared" si="111"/>
        <v>4.2114197858420406</v>
      </c>
    </row>
    <row r="1369" spans="1:59">
      <c r="A1369">
        <v>410100</v>
      </c>
      <c r="B1369" s="7">
        <v>714</v>
      </c>
      <c r="C1369">
        <v>-0.15644856497016199</v>
      </c>
      <c r="D1369">
        <f t="shared" si="113"/>
        <v>-0.31289712994032398</v>
      </c>
      <c r="E1369">
        <v>79.366106173674595</v>
      </c>
      <c r="F1369">
        <f t="shared" si="112"/>
        <v>3.0295620620194086E-2</v>
      </c>
      <c r="G1369">
        <f t="shared" si="109"/>
        <v>714.29495556307131</v>
      </c>
      <c r="H1369">
        <v>49.905434710478403</v>
      </c>
      <c r="AM1369">
        <f t="shared" si="110"/>
        <v>139.54896019918391</v>
      </c>
      <c r="BG1369">
        <f t="shared" si="111"/>
        <v>4.2132309528726282</v>
      </c>
    </row>
    <row r="1370" spans="1:59">
      <c r="A1370">
        <v>410400</v>
      </c>
      <c r="B1370" s="7">
        <v>715</v>
      </c>
      <c r="C1370">
        <v>0.24579334459184399</v>
      </c>
      <c r="D1370">
        <f t="shared" si="113"/>
        <v>0.49158668918368797</v>
      </c>
      <c r="E1370">
        <v>79.387821449966296</v>
      </c>
      <c r="F1370">
        <f t="shared" si="112"/>
        <v>2.1715276291701002E-2</v>
      </c>
      <c r="G1370">
        <f t="shared" si="109"/>
        <v>714.49039304969665</v>
      </c>
      <c r="H1370">
        <v>49.900754291374</v>
      </c>
      <c r="AM1370">
        <f t="shared" si="110"/>
        <v>139.59194846992204</v>
      </c>
      <c r="BG1370">
        <f t="shared" si="111"/>
        <v>4.2145292697518109</v>
      </c>
    </row>
    <row r="1371" spans="1:59">
      <c r="A1371">
        <v>410700</v>
      </c>
      <c r="B1371" s="7">
        <v>714</v>
      </c>
      <c r="C1371">
        <v>-0.30735204340858802</v>
      </c>
      <c r="D1371">
        <f t="shared" si="113"/>
        <v>-0.61470408681717603</v>
      </c>
      <c r="E1371">
        <v>79.399638237389993</v>
      </c>
      <c r="F1371">
        <f t="shared" si="112"/>
        <v>1.1816787423697406E-2</v>
      </c>
      <c r="G1371">
        <f t="shared" si="109"/>
        <v>714.59674413650998</v>
      </c>
      <c r="H1371">
        <v>49.904808737876301</v>
      </c>
      <c r="AM1371">
        <f t="shared" si="110"/>
        <v>139.61534252735223</v>
      </c>
      <c r="BG1371">
        <f t="shared" si="111"/>
        <v>4.2152358124654166</v>
      </c>
    </row>
    <row r="1372" spans="1:59">
      <c r="A1372">
        <v>411000</v>
      </c>
      <c r="B1372" s="7">
        <v>715</v>
      </c>
      <c r="C1372">
        <v>0.153997079783908</v>
      </c>
      <c r="D1372">
        <f t="shared" si="113"/>
        <v>0.30799415956781601</v>
      </c>
      <c r="E1372">
        <v>79.408219372201998</v>
      </c>
      <c r="F1372">
        <f t="shared" si="112"/>
        <v>8.5811348120046205E-3</v>
      </c>
      <c r="G1372">
        <f t="shared" si="109"/>
        <v>714.67397434981797</v>
      </c>
      <c r="H1372">
        <v>49.909384764136099</v>
      </c>
      <c r="AM1372">
        <f t="shared" si="110"/>
        <v>139.6323313757035</v>
      </c>
      <c r="BG1372">
        <f t="shared" si="111"/>
        <v>4.2157489078558505</v>
      </c>
    </row>
    <row r="1373" spans="1:59">
      <c r="A1373">
        <v>411300</v>
      </c>
      <c r="B1373" s="7">
        <v>715</v>
      </c>
      <c r="C1373">
        <v>3.9296221491431201E-2</v>
      </c>
      <c r="D1373">
        <f t="shared" si="113"/>
        <v>7.8592442982862401E-2</v>
      </c>
      <c r="E1373">
        <v>79.433710681709002</v>
      </c>
      <c r="F1373">
        <f t="shared" si="112"/>
        <v>2.5491309507003734E-2</v>
      </c>
      <c r="G1373">
        <f t="shared" si="109"/>
        <v>714.90339613538106</v>
      </c>
      <c r="H1373">
        <v>49.902213518877801</v>
      </c>
      <c r="AM1373">
        <f t="shared" si="110"/>
        <v>139.6828013656968</v>
      </c>
      <c r="BG1373">
        <f t="shared" si="111"/>
        <v>4.2172732047630968</v>
      </c>
    </row>
    <row r="1374" spans="1:59">
      <c r="A1374">
        <v>411600</v>
      </c>
      <c r="B1374" s="7">
        <v>714</v>
      </c>
      <c r="C1374">
        <v>-0.43166932160666099</v>
      </c>
      <c r="D1374">
        <f t="shared" si="113"/>
        <v>-0.86333864321332199</v>
      </c>
      <c r="E1374">
        <v>79.427262608741003</v>
      </c>
      <c r="F1374">
        <f t="shared" si="112"/>
        <v>6.4480729679985416E-3</v>
      </c>
      <c r="G1374">
        <f t="shared" si="109"/>
        <v>714.84536347866901</v>
      </c>
      <c r="H1374">
        <v>49.918882125984901</v>
      </c>
      <c r="AM1374">
        <f t="shared" si="110"/>
        <v>139.67003453109797</v>
      </c>
      <c r="BG1374">
        <f t="shared" si="111"/>
        <v>4.2168876191705369</v>
      </c>
    </row>
    <row r="1375" spans="1:59">
      <c r="A1375">
        <v>411900</v>
      </c>
      <c r="B1375" s="7">
        <v>714</v>
      </c>
      <c r="C1375">
        <v>-0.31005113768078901</v>
      </c>
      <c r="D1375">
        <f t="shared" si="113"/>
        <v>-0.62010227536157803</v>
      </c>
      <c r="E1375">
        <v>79.400234200053006</v>
      </c>
      <c r="F1375">
        <f t="shared" si="112"/>
        <v>2.702840868799683E-2</v>
      </c>
      <c r="G1375">
        <f t="shared" si="109"/>
        <v>714.60210780047703</v>
      </c>
      <c r="H1375">
        <v>49.9473495606805</v>
      </c>
      <c r="AM1375">
        <f t="shared" si="110"/>
        <v>139.61652239459605</v>
      </c>
      <c r="BG1375">
        <f t="shared" si="111"/>
        <v>4.2152714466485319</v>
      </c>
    </row>
    <row r="1376" spans="1:59">
      <c r="A1376">
        <v>412200</v>
      </c>
      <c r="B1376" s="7">
        <v>715</v>
      </c>
      <c r="C1376">
        <v>0.177808427349441</v>
      </c>
      <c r="D1376">
        <f t="shared" si="113"/>
        <v>0.35561685469888199</v>
      </c>
      <c r="E1376">
        <v>79.402928267729393</v>
      </c>
      <c r="F1376">
        <f t="shared" si="112"/>
        <v>2.6940676763871352E-3</v>
      </c>
      <c r="G1376">
        <f t="shared" si="109"/>
        <v>714.62635440956456</v>
      </c>
      <c r="H1376">
        <v>49.951021710860999</v>
      </c>
      <c r="AM1376">
        <f t="shared" si="110"/>
        <v>139.6218560469361</v>
      </c>
      <c r="BG1376">
        <f t="shared" si="111"/>
        <v>4.2154325329377995</v>
      </c>
    </row>
    <row r="1377" spans="1:59">
      <c r="A1377">
        <v>412500</v>
      </c>
      <c r="B1377" s="7">
        <v>715</v>
      </c>
      <c r="C1377">
        <v>7.8569981275381298E-2</v>
      </c>
      <c r="D1377">
        <f t="shared" si="113"/>
        <v>0.1571399625507626</v>
      </c>
      <c r="E1377">
        <v>79.424983696008994</v>
      </c>
      <c r="F1377">
        <f t="shared" si="112"/>
        <v>2.2055428279600164E-2</v>
      </c>
      <c r="G1377">
        <f t="shared" si="109"/>
        <v>714.82485326408096</v>
      </c>
      <c r="H1377">
        <v>49.941351483344299</v>
      </c>
      <c r="AM1377">
        <f t="shared" si="110"/>
        <v>139.66552246570646</v>
      </c>
      <c r="BG1377">
        <f t="shared" si="111"/>
        <v>4.2167513453619279</v>
      </c>
    </row>
    <row r="1378" spans="1:59">
      <c r="A1378">
        <v>412800</v>
      </c>
      <c r="B1378" s="7">
        <v>714</v>
      </c>
      <c r="C1378">
        <v>-0.38451052695944299</v>
      </c>
      <c r="D1378">
        <f t="shared" si="113"/>
        <v>-0.76902105391888598</v>
      </c>
      <c r="E1378">
        <v>79.416783500842996</v>
      </c>
      <c r="F1378">
        <f t="shared" si="112"/>
        <v>8.2001951659975703E-3</v>
      </c>
      <c r="G1378">
        <f t="shared" si="109"/>
        <v>714.75105150758691</v>
      </c>
      <c r="H1378">
        <v>49.954636634986599</v>
      </c>
      <c r="AM1378">
        <f t="shared" si="110"/>
        <v>139.64928698481444</v>
      </c>
      <c r="BG1378">
        <f t="shared" si="111"/>
        <v>4.2162610006497161</v>
      </c>
    </row>
    <row r="1379" spans="1:59">
      <c r="A1379">
        <v>413100</v>
      </c>
      <c r="B1379" s="7">
        <v>714</v>
      </c>
      <c r="C1379">
        <v>-0.26012802644542599</v>
      </c>
      <c r="D1379">
        <f t="shared" si="113"/>
        <v>-0.52025605289085197</v>
      </c>
      <c r="E1379">
        <v>79.389140838892004</v>
      </c>
      <c r="F1379">
        <f t="shared" si="112"/>
        <v>2.7642661950991965E-2</v>
      </c>
      <c r="G1379">
        <f t="shared" si="109"/>
        <v>714.50226755002802</v>
      </c>
      <c r="H1379">
        <v>49.979322142829297</v>
      </c>
      <c r="AM1379">
        <f t="shared" si="110"/>
        <v>139.59456046424515</v>
      </c>
      <c r="BG1379">
        <f t="shared" si="111"/>
        <v>4.2146081565679454</v>
      </c>
    </row>
    <row r="1380" spans="1:59">
      <c r="A1380">
        <v>413400</v>
      </c>
      <c r="B1380" s="7">
        <v>715</v>
      </c>
      <c r="C1380">
        <v>0.22713978636472901</v>
      </c>
      <c r="D1380">
        <f t="shared" si="113"/>
        <v>0.45427957272945801</v>
      </c>
      <c r="E1380">
        <v>79.391966400966297</v>
      </c>
      <c r="F1380">
        <f t="shared" si="112"/>
        <v>2.8255620742925203E-3</v>
      </c>
      <c r="G1380">
        <f t="shared" si="109"/>
        <v>714.52769760869671</v>
      </c>
      <c r="H1380">
        <v>49.979137675049898</v>
      </c>
      <c r="AM1380">
        <f t="shared" si="110"/>
        <v>139.60015426387778</v>
      </c>
      <c r="BG1380">
        <f t="shared" si="111"/>
        <v>4.2147770992445359</v>
      </c>
    </row>
    <row r="1381" spans="1:59">
      <c r="A1381">
        <v>413700</v>
      </c>
      <c r="B1381" s="7">
        <v>715</v>
      </c>
      <c r="C1381">
        <v>0.12523655415448501</v>
      </c>
      <c r="D1381">
        <f t="shared" si="113"/>
        <v>0.25047310830897002</v>
      </c>
      <c r="E1381">
        <v>79.414613969039806</v>
      </c>
      <c r="F1381">
        <f t="shared" si="112"/>
        <v>2.2647568073509206E-2</v>
      </c>
      <c r="G1381">
        <f t="shared" si="109"/>
        <v>714.73152572135825</v>
      </c>
      <c r="H1381">
        <v>49.965743642835697</v>
      </c>
      <c r="AM1381">
        <f t="shared" si="110"/>
        <v>139.64499161721596</v>
      </c>
      <c r="BG1381">
        <f t="shared" si="111"/>
        <v>4.2161312719653248</v>
      </c>
    </row>
    <row r="1382" spans="1:59">
      <c r="A1382">
        <v>414000</v>
      </c>
      <c r="B1382" s="7">
        <v>715</v>
      </c>
      <c r="C1382">
        <v>5.5446125583050197E-2</v>
      </c>
      <c r="D1382">
        <f t="shared" si="113"/>
        <v>0.11089225116610039</v>
      </c>
      <c r="E1382">
        <v>79.4301220100579</v>
      </c>
      <c r="F1382">
        <f t="shared" si="112"/>
        <v>1.5508041018094332E-2</v>
      </c>
      <c r="G1382">
        <f t="shared" si="109"/>
        <v>714.87109809052106</v>
      </c>
      <c r="H1382">
        <v>49.958930364319599</v>
      </c>
      <c r="AM1382">
        <f t="shared" si="110"/>
        <v>139.67569596054253</v>
      </c>
      <c r="BG1382">
        <f t="shared" si="111"/>
        <v>4.2170586063058435</v>
      </c>
    </row>
    <row r="1383" spans="1:59">
      <c r="A1383">
        <v>414300</v>
      </c>
      <c r="B1383" s="7">
        <v>715</v>
      </c>
      <c r="C1383">
        <v>9.0921223099892697E-3</v>
      </c>
      <c r="D1383">
        <f t="shared" si="113"/>
        <v>1.8184244619978539E-2</v>
      </c>
      <c r="E1383">
        <v>79.440422272156795</v>
      </c>
      <c r="F1383">
        <f t="shared" si="112"/>
        <v>1.0300262098894564E-2</v>
      </c>
      <c r="G1383">
        <f t="shared" si="109"/>
        <v>714.96380044941111</v>
      </c>
      <c r="H1383">
        <v>49.956561345034302</v>
      </c>
      <c r="AM1383">
        <f t="shared" si="110"/>
        <v>139.69609020890368</v>
      </c>
      <c r="BG1383">
        <f t="shared" si="111"/>
        <v>4.2176745569040133</v>
      </c>
    </row>
    <row r="1384" spans="1:59">
      <c r="A1384">
        <v>414600</v>
      </c>
      <c r="B1384" s="7">
        <v>714</v>
      </c>
      <c r="C1384">
        <v>-0.41754150450276101</v>
      </c>
      <c r="D1384">
        <f t="shared" si="113"/>
        <v>-0.83508300900552201</v>
      </c>
      <c r="E1384">
        <v>79.424123262369406</v>
      </c>
      <c r="F1384">
        <f t="shared" si="112"/>
        <v>1.6299009787388741E-2</v>
      </c>
      <c r="G1384">
        <f t="shared" si="109"/>
        <v>714.8171093613247</v>
      </c>
      <c r="H1384">
        <v>49.973721010029102</v>
      </c>
      <c r="AM1384">
        <f t="shared" si="110"/>
        <v>139.66381888364742</v>
      </c>
      <c r="BG1384">
        <f t="shared" si="111"/>
        <v>4.216699893645667</v>
      </c>
    </row>
    <row r="1385" spans="1:59">
      <c r="A1385">
        <v>414900</v>
      </c>
      <c r="B1385" s="7">
        <v>713</v>
      </c>
      <c r="C1385">
        <v>-0.66586605186213799</v>
      </c>
      <c r="D1385">
        <f t="shared" si="113"/>
        <v>-1.331732103724276</v>
      </c>
      <c r="E1385">
        <v>79.368198682179994</v>
      </c>
      <c r="F1385">
        <f t="shared" si="112"/>
        <v>5.5924580189412154E-2</v>
      </c>
      <c r="G1385">
        <f t="shared" si="109"/>
        <v>714.31378813961999</v>
      </c>
      <c r="H1385">
        <v>50.016580255502198</v>
      </c>
      <c r="AM1385">
        <f t="shared" si="110"/>
        <v>139.55310247733595</v>
      </c>
      <c r="BG1385">
        <f t="shared" si="111"/>
        <v>4.2133560561630103</v>
      </c>
    </row>
    <row r="1386" spans="1:59">
      <c r="A1386">
        <v>415200</v>
      </c>
      <c r="B1386" s="7">
        <v>713</v>
      </c>
      <c r="C1386">
        <v>-0.39356632369253303</v>
      </c>
      <c r="D1386">
        <f t="shared" si="113"/>
        <v>-0.78713264738506605</v>
      </c>
      <c r="E1386">
        <v>79.307687523858604</v>
      </c>
      <c r="F1386">
        <f t="shared" si="112"/>
        <v>6.0511158321389757E-2</v>
      </c>
      <c r="G1386">
        <f t="shared" si="109"/>
        <v>713.76918771472742</v>
      </c>
      <c r="H1386">
        <v>50.056940836245701</v>
      </c>
      <c r="AM1386">
        <f t="shared" si="110"/>
        <v>139.43332642093551</v>
      </c>
      <c r="BG1386">
        <f t="shared" si="111"/>
        <v>4.2097386626867062</v>
      </c>
    </row>
    <row r="1387" spans="1:59">
      <c r="A1387">
        <v>415500</v>
      </c>
      <c r="B1387" s="7">
        <v>713</v>
      </c>
      <c r="C1387">
        <v>-0.204389485961568</v>
      </c>
      <c r="D1387">
        <f t="shared" si="113"/>
        <v>-0.408778971923136</v>
      </c>
      <c r="E1387">
        <v>79.265650776837802</v>
      </c>
      <c r="F1387">
        <f t="shared" si="112"/>
        <v>4.2036747020802068E-2</v>
      </c>
      <c r="G1387">
        <f t="shared" si="109"/>
        <v>713.3908569915402</v>
      </c>
      <c r="H1387">
        <v>50.079612612627599</v>
      </c>
      <c r="AM1387">
        <f t="shared" si="110"/>
        <v>139.35013130337069</v>
      </c>
      <c r="BG1387">
        <f t="shared" si="111"/>
        <v>4.2072260993037967</v>
      </c>
    </row>
    <row r="1388" spans="1:59">
      <c r="A1388">
        <v>415800</v>
      </c>
      <c r="B1388" s="7">
        <v>712</v>
      </c>
      <c r="C1388">
        <v>-0.47325422102965198</v>
      </c>
      <c r="D1388">
        <f t="shared" si="113"/>
        <v>-0.94650844205930396</v>
      </c>
      <c r="E1388">
        <v>79.214294081793298</v>
      </c>
      <c r="F1388">
        <f t="shared" si="112"/>
        <v>5.1356695044503908E-2</v>
      </c>
      <c r="G1388">
        <f t="shared" si="109"/>
        <v>712.92864673613963</v>
      </c>
      <c r="H1388">
        <v>50.106760573593803</v>
      </c>
      <c r="AM1388">
        <f t="shared" si="110"/>
        <v>139.24850506111986</v>
      </c>
      <c r="BG1388">
        <f t="shared" si="111"/>
        <v>4.2041569424626468</v>
      </c>
    </row>
    <row r="1389" spans="1:59">
      <c r="A1389">
        <v>416100</v>
      </c>
      <c r="B1389" s="7">
        <v>711</v>
      </c>
      <c r="C1389">
        <v>-0.61982133024489205</v>
      </c>
      <c r="D1389">
        <f t="shared" si="113"/>
        <v>-1.2396426604897841</v>
      </c>
      <c r="E1389">
        <v>79.135758143685294</v>
      </c>
      <c r="F1389">
        <f t="shared" si="112"/>
        <v>7.8535938108004189E-2</v>
      </c>
      <c r="G1389">
        <f t="shared" si="109"/>
        <v>712.22182329316763</v>
      </c>
      <c r="H1389">
        <v>50.149688822966901</v>
      </c>
      <c r="AM1389">
        <f t="shared" si="110"/>
        <v>139.0931255117965</v>
      </c>
      <c r="BG1389">
        <f t="shared" si="111"/>
        <v>4.199464502068011</v>
      </c>
    </row>
    <row r="1390" spans="1:59">
      <c r="A1390">
        <v>416400</v>
      </c>
      <c r="B1390" s="7">
        <v>712</v>
      </c>
      <c r="C1390">
        <v>0.111128818375525</v>
      </c>
      <c r="D1390">
        <f t="shared" si="113"/>
        <v>0.22225763675105001</v>
      </c>
      <c r="E1390">
        <v>79.084431506582007</v>
      </c>
      <c r="F1390">
        <f t="shared" si="112"/>
        <v>5.1326637103286998E-2</v>
      </c>
      <c r="G1390">
        <f t="shared" si="109"/>
        <v>711.75988355923801</v>
      </c>
      <c r="H1390">
        <v>50.167259489078702</v>
      </c>
      <c r="AM1390">
        <f t="shared" si="110"/>
        <v>138.99159773936844</v>
      </c>
      <c r="BG1390">
        <f t="shared" si="111"/>
        <v>4.1963984363756186</v>
      </c>
    </row>
    <row r="1391" spans="1:59">
      <c r="A1391">
        <v>416700</v>
      </c>
      <c r="B1391" s="7">
        <v>711</v>
      </c>
      <c r="C1391">
        <v>-0.22960294147844301</v>
      </c>
      <c r="D1391">
        <f t="shared" si="113"/>
        <v>-0.45920588295688602</v>
      </c>
      <c r="E1391">
        <v>79.049048192798097</v>
      </c>
      <c r="F1391">
        <f t="shared" si="112"/>
        <v>3.5383313783910353E-2</v>
      </c>
      <c r="G1391">
        <f t="shared" si="109"/>
        <v>711.44143373518284</v>
      </c>
      <c r="H1391">
        <v>50.172888029954699</v>
      </c>
      <c r="AM1391">
        <f t="shared" si="110"/>
        <v>138.92161597743592</v>
      </c>
      <c r="BG1391">
        <f t="shared" si="111"/>
        <v>4.1942850645150438</v>
      </c>
    </row>
    <row r="1392" spans="1:59">
      <c r="A1392">
        <v>417000</v>
      </c>
      <c r="B1392" s="7">
        <v>710</v>
      </c>
      <c r="C1392">
        <v>-0.43252540727368899</v>
      </c>
      <c r="D1392">
        <f t="shared" si="113"/>
        <v>-0.86505081454737798</v>
      </c>
      <c r="E1392">
        <v>78.983034710980206</v>
      </c>
      <c r="F1392">
        <f t="shared" si="112"/>
        <v>6.6013481817890352E-2</v>
      </c>
      <c r="G1392">
        <f t="shared" si="109"/>
        <v>710.84731239882183</v>
      </c>
      <c r="H1392">
        <v>50.199237864718398</v>
      </c>
      <c r="AM1392">
        <f t="shared" si="110"/>
        <v>138.79107288690548</v>
      </c>
      <c r="BG1392">
        <f t="shared" si="111"/>
        <v>4.1903428663979732</v>
      </c>
    </row>
    <row r="1393" spans="1:59">
      <c r="A1393">
        <v>417300</v>
      </c>
      <c r="B1393" s="7">
        <v>711</v>
      </c>
      <c r="C1393">
        <v>0.25425992794003899</v>
      </c>
      <c r="D1393">
        <f t="shared" si="113"/>
        <v>0.50851985588007798</v>
      </c>
      <c r="E1393">
        <v>78.941522083491506</v>
      </c>
      <c r="F1393">
        <f t="shared" si="112"/>
        <v>4.1512627488700105E-2</v>
      </c>
      <c r="G1393">
        <f t="shared" si="109"/>
        <v>710.47369875142351</v>
      </c>
      <c r="H1393">
        <v>50.204096374809403</v>
      </c>
      <c r="AM1393">
        <f t="shared" si="110"/>
        <v>138.70899382061785</v>
      </c>
      <c r="BG1393">
        <f t="shared" si="111"/>
        <v>4.1878642456728441</v>
      </c>
    </row>
    <row r="1394" spans="1:59">
      <c r="A1394">
        <v>417600</v>
      </c>
      <c r="B1394" s="7">
        <v>711</v>
      </c>
      <c r="C1394">
        <v>0.27598483413220098</v>
      </c>
      <c r="D1394">
        <f t="shared" si="113"/>
        <v>0.55196966826440197</v>
      </c>
      <c r="E1394">
        <v>78.936698382957005</v>
      </c>
      <c r="F1394">
        <f t="shared" si="112"/>
        <v>4.8237005345015405E-3</v>
      </c>
      <c r="G1394">
        <f t="shared" si="109"/>
        <v>710.43028544661308</v>
      </c>
      <c r="H1394">
        <v>50.183415229826302</v>
      </c>
      <c r="AM1394">
        <f t="shared" si="110"/>
        <v>138.69945701881053</v>
      </c>
      <c r="BG1394">
        <f t="shared" si="111"/>
        <v>4.1875762556393816</v>
      </c>
    </row>
    <row r="1395" spans="1:59">
      <c r="A1395">
        <v>417900</v>
      </c>
      <c r="B1395" s="7">
        <v>712</v>
      </c>
      <c r="C1395">
        <v>0.67353639112809605</v>
      </c>
      <c r="D1395">
        <f t="shared" si="113"/>
        <v>1.3470727822561921</v>
      </c>
      <c r="E1395">
        <v>78.959459620134794</v>
      </c>
      <c r="F1395">
        <f t="shared" si="112"/>
        <v>2.276123717778944E-2</v>
      </c>
      <c r="G1395">
        <f t="shared" si="109"/>
        <v>710.63513658121315</v>
      </c>
      <c r="H1395">
        <v>50.1453026776935</v>
      </c>
      <c r="AM1395">
        <f t="shared" si="110"/>
        <v>138.74445881065876</v>
      </c>
      <c r="BG1395">
        <f t="shared" si="111"/>
        <v>4.18893521245686</v>
      </c>
    </row>
    <row r="1396" spans="1:59">
      <c r="A1396">
        <v>418200</v>
      </c>
      <c r="B1396" s="7">
        <v>712</v>
      </c>
      <c r="C1396">
        <v>0.49450790004047102</v>
      </c>
      <c r="D1396">
        <f t="shared" si="113"/>
        <v>0.98901580008094203</v>
      </c>
      <c r="E1396">
        <v>78.999245101336498</v>
      </c>
      <c r="F1396">
        <f t="shared" si="112"/>
        <v>3.9785481201704442E-2</v>
      </c>
      <c r="G1396">
        <f t="shared" si="109"/>
        <v>710.99320591202854</v>
      </c>
      <c r="H1396">
        <v>50.100431871662003</v>
      </c>
      <c r="AM1396">
        <f t="shared" si="110"/>
        <v>138.82312692403301</v>
      </c>
      <c r="BG1396">
        <f t="shared" si="111"/>
        <v>4.1913108413118509</v>
      </c>
    </row>
    <row r="1397" spans="1:59">
      <c r="A1397">
        <v>418500</v>
      </c>
      <c r="B1397" s="7">
        <v>713</v>
      </c>
      <c r="C1397">
        <v>0.75619679577174403</v>
      </c>
      <c r="D1397">
        <f t="shared" si="113"/>
        <v>1.5123935915434881</v>
      </c>
      <c r="E1397">
        <v>79.052196354898001</v>
      </c>
      <c r="F1397">
        <f t="shared" si="112"/>
        <v>5.2951253561502654E-2</v>
      </c>
      <c r="G1397">
        <f t="shared" si="109"/>
        <v>711.46976719408201</v>
      </c>
      <c r="H1397">
        <v>50.051019968033302</v>
      </c>
      <c r="AM1397">
        <f t="shared" si="110"/>
        <v>138.92784217294903</v>
      </c>
      <c r="BG1397">
        <f t="shared" si="111"/>
        <v>4.1944730878443837</v>
      </c>
    </row>
    <row r="1398" spans="1:59">
      <c r="A1398">
        <v>418800</v>
      </c>
      <c r="B1398" s="7">
        <v>713</v>
      </c>
      <c r="C1398">
        <v>0.48826604527066902</v>
      </c>
      <c r="D1398">
        <f t="shared" si="113"/>
        <v>0.97653209054133805</v>
      </c>
      <c r="E1398">
        <v>79.111736699903005</v>
      </c>
      <c r="F1398">
        <f t="shared" si="112"/>
        <v>5.9540345005004269E-2</v>
      </c>
      <c r="G1398">
        <f t="shared" si="109"/>
        <v>712.00563029912701</v>
      </c>
      <c r="H1398">
        <v>50.003445588046098</v>
      </c>
      <c r="AM1398">
        <f t="shared" si="110"/>
        <v>139.04560745353425</v>
      </c>
      <c r="BG1398">
        <f t="shared" si="111"/>
        <v>4.1980294851171909</v>
      </c>
    </row>
    <row r="1399" spans="1:59">
      <c r="A1399">
        <v>419100</v>
      </c>
      <c r="B1399" s="7">
        <v>713</v>
      </c>
      <c r="C1399">
        <v>0.29765048822662898</v>
      </c>
      <c r="D1399">
        <f t="shared" si="113"/>
        <v>0.59530097645325797</v>
      </c>
      <c r="E1399">
        <v>79.1540931580695</v>
      </c>
      <c r="F1399">
        <f t="shared" si="112"/>
        <v>4.2356458166494804E-2</v>
      </c>
      <c r="G1399">
        <f t="shared" si="109"/>
        <v>712.38683842262549</v>
      </c>
      <c r="H1399">
        <v>49.973468489304302</v>
      </c>
      <c r="AM1399">
        <f t="shared" si="110"/>
        <v>139.1293972216244</v>
      </c>
      <c r="BG1399">
        <f t="shared" si="111"/>
        <v>4.2005598928557903</v>
      </c>
    </row>
    <row r="1400" spans="1:59">
      <c r="A1400">
        <v>419400</v>
      </c>
      <c r="B1400" s="7">
        <v>713</v>
      </c>
      <c r="C1400">
        <v>0.16436453869123099</v>
      </c>
      <c r="D1400">
        <f t="shared" si="113"/>
        <v>0.32872907738246199</v>
      </c>
      <c r="E1400">
        <v>79.183710468514903</v>
      </c>
      <c r="F1400">
        <f t="shared" si="112"/>
        <v>2.9617310445402723E-2</v>
      </c>
      <c r="G1400">
        <f t="shared" si="109"/>
        <v>712.65339421663407</v>
      </c>
      <c r="H1400">
        <v>49.955910429866897</v>
      </c>
      <c r="AM1400">
        <f t="shared" si="110"/>
        <v>139.18799257478454</v>
      </c>
      <c r="BG1400">
        <f t="shared" si="111"/>
        <v>4.2023294610339086</v>
      </c>
    </row>
    <row r="1401" spans="1:59">
      <c r="A1401">
        <v>419700</v>
      </c>
      <c r="B1401" s="7">
        <v>714</v>
      </c>
      <c r="C1401">
        <v>0.47017441947287603</v>
      </c>
      <c r="D1401">
        <f t="shared" si="113"/>
        <v>0.94034883894575205</v>
      </c>
      <c r="E1401">
        <v>79.226857529655504</v>
      </c>
      <c r="F1401">
        <f t="shared" si="112"/>
        <v>4.3147061140601295E-2</v>
      </c>
      <c r="G1401">
        <f t="shared" si="109"/>
        <v>713.04171776689952</v>
      </c>
      <c r="H1401">
        <v>49.930321897464097</v>
      </c>
      <c r="AM1401">
        <f t="shared" si="110"/>
        <v>139.27336458128386</v>
      </c>
      <c r="BG1401">
        <f t="shared" si="111"/>
        <v>4.2049077065256579</v>
      </c>
    </row>
    <row r="1402" spans="1:59">
      <c r="A1402">
        <v>420000</v>
      </c>
      <c r="B1402" s="7">
        <v>714</v>
      </c>
      <c r="C1402">
        <v>0.24318748696511799</v>
      </c>
      <c r="D1402">
        <f t="shared" si="113"/>
        <v>0.48637497393023599</v>
      </c>
      <c r="E1402">
        <v>79.277299788755798</v>
      </c>
      <c r="F1402">
        <f t="shared" si="112"/>
        <v>5.0442259100293541E-2</v>
      </c>
      <c r="G1402">
        <f t="shared" si="109"/>
        <v>713.49569809880222</v>
      </c>
      <c r="H1402">
        <v>49.903271611583001</v>
      </c>
      <c r="AM1402">
        <f t="shared" si="110"/>
        <v>139.37318488070693</v>
      </c>
      <c r="BG1402">
        <f t="shared" si="111"/>
        <v>4.2079223338527481</v>
      </c>
    </row>
    <row r="1403" spans="1:59">
      <c r="A1403">
        <v>420300</v>
      </c>
      <c r="B1403" s="7">
        <v>715</v>
      </c>
      <c r="C1403">
        <v>0.48658780517367201</v>
      </c>
      <c r="D1403">
        <f t="shared" si="113"/>
        <v>0.97317561034734401</v>
      </c>
      <c r="E1403">
        <v>79.334314840777097</v>
      </c>
      <c r="F1403">
        <f t="shared" si="112"/>
        <v>5.7015052021299084E-2</v>
      </c>
      <c r="G1403">
        <f t="shared" si="109"/>
        <v>714.00883356699387</v>
      </c>
      <c r="H1403">
        <v>49.874169264122301</v>
      </c>
      <c r="AM1403">
        <f t="shared" si="110"/>
        <v>139.4860300121166</v>
      </c>
      <c r="BG1403">
        <f t="shared" si="111"/>
        <v>4.2113303720984181</v>
      </c>
    </row>
    <row r="1404" spans="1:59">
      <c r="A1404">
        <v>420600</v>
      </c>
      <c r="B1404" s="7">
        <v>715</v>
      </c>
      <c r="C1404">
        <v>0.219736063172287</v>
      </c>
      <c r="D1404">
        <f t="shared" si="113"/>
        <v>0.439472126344574</v>
      </c>
      <c r="E1404">
        <v>79.393615405962805</v>
      </c>
      <c r="F1404">
        <f t="shared" si="112"/>
        <v>5.9300565185708365E-2</v>
      </c>
      <c r="G1404">
        <f t="shared" si="109"/>
        <v>714.54253865366525</v>
      </c>
      <c r="H1404">
        <v>49.847512271692203</v>
      </c>
      <c r="AM1404">
        <f t="shared" si="110"/>
        <v>139.60341884072039</v>
      </c>
      <c r="BG1404">
        <f t="shared" si="111"/>
        <v>4.2148756953239408</v>
      </c>
    </row>
    <row r="1405" spans="1:59">
      <c r="A1405">
        <v>420900</v>
      </c>
      <c r="B1405" s="7">
        <v>714</v>
      </c>
      <c r="C1405">
        <v>-0.354974015171996</v>
      </c>
      <c r="D1405">
        <f t="shared" si="113"/>
        <v>-0.70994803034399201</v>
      </c>
      <c r="E1405">
        <v>79.410220273935806</v>
      </c>
      <c r="F1405">
        <f t="shared" si="112"/>
        <v>1.6604867973001092E-2</v>
      </c>
      <c r="G1405">
        <f t="shared" si="109"/>
        <v>714.69198246542226</v>
      </c>
      <c r="H1405">
        <v>49.854498960916899</v>
      </c>
      <c r="AM1405">
        <f t="shared" si="110"/>
        <v>139.6362928036761</v>
      </c>
      <c r="BG1405">
        <f t="shared" si="111"/>
        <v>4.2158685506682421</v>
      </c>
    </row>
    <row r="1406" spans="1:59">
      <c r="A1406">
        <v>421200</v>
      </c>
      <c r="B1406" s="7">
        <v>714</v>
      </c>
      <c r="C1406">
        <v>-0.301995973882976</v>
      </c>
      <c r="D1406">
        <f t="shared" si="113"/>
        <v>-0.603991947765952</v>
      </c>
      <c r="E1406">
        <v>79.398444301157696</v>
      </c>
      <c r="F1406">
        <f t="shared" si="112"/>
        <v>1.1775972778110599E-2</v>
      </c>
      <c r="G1406">
        <f t="shared" si="109"/>
        <v>714.58599871041929</v>
      </c>
      <c r="H1406">
        <v>49.8798796086583</v>
      </c>
      <c r="AM1406">
        <f t="shared" si="110"/>
        <v>139.61297881798828</v>
      </c>
      <c r="BG1406">
        <f t="shared" si="111"/>
        <v>4.2151644240693322</v>
      </c>
    </row>
    <row r="1407" spans="1:59">
      <c r="A1407">
        <v>421500</v>
      </c>
      <c r="B1407" s="7">
        <v>713</v>
      </c>
      <c r="C1407">
        <v>-0.65178913478745804</v>
      </c>
      <c r="D1407">
        <f t="shared" si="113"/>
        <v>-1.3035782695749161</v>
      </c>
      <c r="E1407">
        <v>79.365070711355401</v>
      </c>
      <c r="F1407">
        <f t="shared" si="112"/>
        <v>3.3373589802295101E-2</v>
      </c>
      <c r="G1407">
        <f t="shared" si="109"/>
        <v>714.28563640219863</v>
      </c>
      <c r="H1407">
        <v>49.918004569577</v>
      </c>
      <c r="AM1407">
        <f t="shared" si="110"/>
        <v>139.54691043302498</v>
      </c>
      <c r="BG1407">
        <f t="shared" si="111"/>
        <v>4.2131690467515108</v>
      </c>
    </row>
    <row r="1408" spans="1:59">
      <c r="A1408">
        <v>421800</v>
      </c>
      <c r="B1408" s="7">
        <v>714</v>
      </c>
      <c r="C1408">
        <v>-4.6816545775385299E-2</v>
      </c>
      <c r="D1408">
        <f t="shared" si="113"/>
        <v>-9.3633091550770597E-2</v>
      </c>
      <c r="E1408">
        <v>79.341737413767305</v>
      </c>
      <c r="F1408">
        <f t="shared" si="112"/>
        <v>2.3333297588095547E-2</v>
      </c>
      <c r="G1408">
        <f t="shared" si="109"/>
        <v>714.07563672390575</v>
      </c>
      <c r="H1408">
        <v>49.9433410456978</v>
      </c>
      <c r="AM1408">
        <f t="shared" si="110"/>
        <v>139.50072228977055</v>
      </c>
      <c r="BG1408">
        <f t="shared" si="111"/>
        <v>4.2117740981003697</v>
      </c>
    </row>
    <row r="1409" spans="1:59">
      <c r="A1409">
        <v>422100</v>
      </c>
      <c r="B1409" s="7">
        <v>713</v>
      </c>
      <c r="C1409">
        <v>-0.45920577917121602</v>
      </c>
      <c r="D1409">
        <f t="shared" si="113"/>
        <v>-0.91841155834243204</v>
      </c>
      <c r="E1409">
        <v>79.322276997687396</v>
      </c>
      <c r="F1409">
        <f t="shared" si="112"/>
        <v>1.9460416079908782E-2</v>
      </c>
      <c r="G1409">
        <f t="shared" si="109"/>
        <v>713.90049297918654</v>
      </c>
      <c r="H1409">
        <v>49.9642481637785</v>
      </c>
      <c r="AM1409">
        <f t="shared" si="110"/>
        <v>139.46220293111517</v>
      </c>
      <c r="BG1409">
        <f t="shared" si="111"/>
        <v>4.2106107651482523</v>
      </c>
    </row>
    <row r="1410" spans="1:59">
      <c r="A1410">
        <v>422400</v>
      </c>
      <c r="B1410" s="7">
        <v>712</v>
      </c>
      <c r="C1410">
        <v>-0.69662842568533201</v>
      </c>
      <c r="D1410">
        <f t="shared" si="113"/>
        <v>-1.393256851370664</v>
      </c>
      <c r="E1410">
        <v>79.263929816805202</v>
      </c>
      <c r="F1410">
        <f t="shared" si="112"/>
        <v>5.8347180882194039E-2</v>
      </c>
      <c r="G1410">
        <f t="shared" si="109"/>
        <v>713.37536835124683</v>
      </c>
      <c r="H1410">
        <v>50.009890032102597</v>
      </c>
      <c r="AM1410">
        <f t="shared" si="110"/>
        <v>139.34672556375753</v>
      </c>
      <c r="BG1410">
        <f t="shared" si="111"/>
        <v>4.2071232437303792</v>
      </c>
    </row>
    <row r="1411" spans="1:59">
      <c r="A1411">
        <v>422700</v>
      </c>
      <c r="B1411" s="7">
        <v>712</v>
      </c>
      <c r="C1411">
        <v>-0.41605215587702699</v>
      </c>
      <c r="D1411">
        <f t="shared" si="113"/>
        <v>-0.83210431175405397</v>
      </c>
      <c r="E1411">
        <v>79.201579535702507</v>
      </c>
      <c r="F1411">
        <f t="shared" si="112"/>
        <v>6.2350281102695249E-2</v>
      </c>
      <c r="G1411">
        <f t="shared" ref="G1411:G1474" si="114">$J$3*E1411</f>
        <v>712.81421582132259</v>
      </c>
      <c r="H1411">
        <v>50.052294762572799</v>
      </c>
      <c r="AM1411">
        <f t="shared" ref="AM1411:AM1474" si="115">$AF$26*E1411^2+$AG$26*E1411+$AH$26</f>
        <v>139.22334750009702</v>
      </c>
      <c r="BG1411">
        <f t="shared" ref="BG1411:BG1474" si="116">$BC$5*E1411^2+$BD$5*E1411+$BE$5</f>
        <v>4.2033971803154051</v>
      </c>
    </row>
    <row r="1412" spans="1:59">
      <c r="A1412">
        <v>423000</v>
      </c>
      <c r="B1412" s="7">
        <v>712</v>
      </c>
      <c r="C1412">
        <v>-0.220681493400045</v>
      </c>
      <c r="D1412">
        <f t="shared" si="113"/>
        <v>-0.44136298680009001</v>
      </c>
      <c r="E1412">
        <v>79.158166460719002</v>
      </c>
      <c r="F1412">
        <f t="shared" ref="F1412:F1475" si="117">ABS(E1412-E1411)</f>
        <v>4.3413074983504885E-2</v>
      </c>
      <c r="G1412">
        <f t="shared" si="114"/>
        <v>712.42349814647105</v>
      </c>
      <c r="H1412">
        <v>50.076454764407998</v>
      </c>
      <c r="AM1412">
        <f t="shared" si="115"/>
        <v>139.13745560341206</v>
      </c>
      <c r="BG1412">
        <f t="shared" si="116"/>
        <v>4.2008032534902142</v>
      </c>
    </row>
    <row r="1413" spans="1:59">
      <c r="A1413">
        <v>423300</v>
      </c>
      <c r="B1413" s="7">
        <v>711</v>
      </c>
      <c r="C1413">
        <v>-0.48487552499659597</v>
      </c>
      <c r="D1413">
        <f t="shared" si="113"/>
        <v>-0.96975104999319195</v>
      </c>
      <c r="E1413">
        <v>79.105772025541398</v>
      </c>
      <c r="F1413">
        <f t="shared" si="117"/>
        <v>5.2394435177603782E-2</v>
      </c>
      <c r="G1413">
        <f t="shared" si="114"/>
        <v>711.95194822987264</v>
      </c>
      <c r="H1413">
        <v>50.104674224070401</v>
      </c>
      <c r="AM1413">
        <f t="shared" si="115"/>
        <v>139.03380894626619</v>
      </c>
      <c r="BG1413">
        <f t="shared" si="116"/>
        <v>4.1976731788258252</v>
      </c>
    </row>
    <row r="1414" spans="1:59">
      <c r="A1414">
        <v>423600</v>
      </c>
      <c r="B1414" s="7">
        <v>712</v>
      </c>
      <c r="C1414">
        <v>0.165932316668601</v>
      </c>
      <c r="D1414">
        <f t="shared" si="113"/>
        <v>0.33186463333720201</v>
      </c>
      <c r="E1414">
        <v>79.072253711195401</v>
      </c>
      <c r="F1414">
        <f t="shared" si="117"/>
        <v>3.3518314345997169E-2</v>
      </c>
      <c r="G1414">
        <f t="shared" si="114"/>
        <v>711.65028340075855</v>
      </c>
      <c r="H1414">
        <v>50.115111366257103</v>
      </c>
      <c r="AM1414">
        <f t="shared" si="115"/>
        <v>138.96751144759784</v>
      </c>
      <c r="BG1414">
        <f t="shared" si="116"/>
        <v>4.1956710544984386</v>
      </c>
    </row>
    <row r="1415" spans="1:59">
      <c r="A1415">
        <v>423900</v>
      </c>
      <c r="B1415" s="7">
        <v>711</v>
      </c>
      <c r="C1415">
        <v>-0.227603635265031</v>
      </c>
      <c r="D1415">
        <f t="shared" si="113"/>
        <v>-0.45520727053006199</v>
      </c>
      <c r="E1415">
        <v>79.048603952225903</v>
      </c>
      <c r="F1415">
        <f t="shared" si="117"/>
        <v>2.3649758969497725E-2</v>
      </c>
      <c r="G1415">
        <f t="shared" si="114"/>
        <v>711.43743557003313</v>
      </c>
      <c r="H1415">
        <v>50.118691464376496</v>
      </c>
      <c r="AM1415">
        <f t="shared" si="115"/>
        <v>138.92073739689383</v>
      </c>
      <c r="BG1415">
        <f t="shared" si="116"/>
        <v>4.1942585324938779</v>
      </c>
    </row>
    <row r="1416" spans="1:59">
      <c r="A1416">
        <v>424200</v>
      </c>
      <c r="B1416" s="7">
        <v>710</v>
      </c>
      <c r="C1416">
        <v>-0.46372905353955102</v>
      </c>
      <c r="D1416">
        <f t="shared" ref="D1416:D1479" si="118">$K$3*C1416</f>
        <v>-0.92745810707910203</v>
      </c>
      <c r="E1416">
        <v>78.989968457698396</v>
      </c>
      <c r="F1416">
        <f t="shared" si="117"/>
        <v>5.8635494527507603E-2</v>
      </c>
      <c r="G1416">
        <f t="shared" si="114"/>
        <v>710.90971611928558</v>
      </c>
      <c r="H1416">
        <v>50.1462768648165</v>
      </c>
      <c r="AM1416">
        <f t="shared" si="115"/>
        <v>138.80478332327047</v>
      </c>
      <c r="BG1416">
        <f t="shared" si="116"/>
        <v>4.1907568966260857</v>
      </c>
    </row>
    <row r="1417" spans="1:59">
      <c r="A1417">
        <v>424500</v>
      </c>
      <c r="B1417" s="7">
        <v>711</v>
      </c>
      <c r="C1417">
        <v>0.20369330076618</v>
      </c>
      <c r="D1417">
        <f t="shared" si="118"/>
        <v>0.40738660153236</v>
      </c>
      <c r="E1417">
        <v>78.952758452540607</v>
      </c>
      <c r="F1417">
        <f t="shared" si="117"/>
        <v>3.7210005157788828E-2</v>
      </c>
      <c r="G1417">
        <f t="shared" si="114"/>
        <v>710.57482607286545</v>
      </c>
      <c r="H1417">
        <v>50.154372511035902</v>
      </c>
      <c r="AM1417">
        <f t="shared" si="115"/>
        <v>138.73120945559774</v>
      </c>
      <c r="BG1417">
        <f t="shared" si="116"/>
        <v>4.1885351096320251</v>
      </c>
    </row>
    <row r="1418" spans="1:59">
      <c r="A1418">
        <v>424800</v>
      </c>
      <c r="B1418" s="7">
        <v>712</v>
      </c>
      <c r="C1418">
        <v>0.612490678779954</v>
      </c>
      <c r="D1418">
        <f t="shared" si="118"/>
        <v>1.224981357559908</v>
      </c>
      <c r="E1418">
        <v>78.973024523733102</v>
      </c>
      <c r="F1418">
        <f t="shared" si="117"/>
        <v>2.0266071192494906E-2</v>
      </c>
      <c r="G1418">
        <f t="shared" si="114"/>
        <v>710.75722071359792</v>
      </c>
      <c r="H1418">
        <v>50.121406704814497</v>
      </c>
      <c r="AM1418">
        <f t="shared" si="115"/>
        <v>138.77127975030743</v>
      </c>
      <c r="BG1418">
        <f t="shared" si="116"/>
        <v>4.1897451511856652</v>
      </c>
    </row>
    <row r="1419" spans="1:59">
      <c r="A1419">
        <v>425100</v>
      </c>
      <c r="B1419" s="7">
        <v>711</v>
      </c>
      <c r="C1419">
        <v>4.64236168123041E-2</v>
      </c>
      <c r="D1419">
        <f t="shared" si="118"/>
        <v>9.28472336246082E-2</v>
      </c>
      <c r="E1419">
        <v>78.9877126985497</v>
      </c>
      <c r="F1419">
        <f t="shared" si="117"/>
        <v>1.4688174816598121E-2</v>
      </c>
      <c r="G1419">
        <f t="shared" si="114"/>
        <v>710.88941428694727</v>
      </c>
      <c r="H1419">
        <v>50.097497033531198</v>
      </c>
      <c r="AM1419">
        <f t="shared" si="115"/>
        <v>138.80032286956521</v>
      </c>
      <c r="BG1419">
        <f t="shared" si="116"/>
        <v>4.1906221989483496</v>
      </c>
    </row>
    <row r="1420" spans="1:59">
      <c r="A1420">
        <v>425400</v>
      </c>
      <c r="B1420" s="7">
        <v>711</v>
      </c>
      <c r="C1420">
        <v>8.6346151359247406E-2</v>
      </c>
      <c r="D1420">
        <f t="shared" si="118"/>
        <v>0.17269230271849481</v>
      </c>
      <c r="E1420">
        <v>78.978837803531505</v>
      </c>
      <c r="F1420">
        <f t="shared" si="117"/>
        <v>8.8748950181951614E-3</v>
      </c>
      <c r="G1420">
        <f t="shared" si="114"/>
        <v>710.80954023178356</v>
      </c>
      <c r="H1420">
        <v>50.092218369964598</v>
      </c>
      <c r="AM1420">
        <f t="shared" si="115"/>
        <v>138.78277427324255</v>
      </c>
      <c r="BG1420">
        <f t="shared" si="116"/>
        <v>4.1900922637784523</v>
      </c>
    </row>
    <row r="1421" spans="1:59">
      <c r="A1421">
        <v>425700</v>
      </c>
      <c r="B1421" s="7">
        <v>710</v>
      </c>
      <c r="C1421">
        <v>-0.28945763844726202</v>
      </c>
      <c r="D1421">
        <f t="shared" si="118"/>
        <v>-0.57891527689452404</v>
      </c>
      <c r="E1421">
        <v>78.951243837023</v>
      </c>
      <c r="F1421">
        <f t="shared" si="117"/>
        <v>2.7593966508504764E-2</v>
      </c>
      <c r="G1421">
        <f t="shared" si="114"/>
        <v>710.56119453320696</v>
      </c>
      <c r="H1421">
        <v>50.101246616212997</v>
      </c>
      <c r="AM1421">
        <f t="shared" si="115"/>
        <v>138.72821483792461</v>
      </c>
      <c r="BG1421">
        <f t="shared" si="116"/>
        <v>4.188444678548187</v>
      </c>
    </row>
    <row r="1422" spans="1:59">
      <c r="A1422">
        <v>426000</v>
      </c>
      <c r="B1422" s="7">
        <v>710</v>
      </c>
      <c r="C1422">
        <v>-0.114618619776108</v>
      </c>
      <c r="D1422">
        <f t="shared" si="118"/>
        <v>-0.229237239552216</v>
      </c>
      <c r="E1422">
        <v>78.912389305740106</v>
      </c>
      <c r="F1422">
        <f t="shared" si="117"/>
        <v>3.8854531282893845E-2</v>
      </c>
      <c r="G1422">
        <f t="shared" si="114"/>
        <v>710.21150375166098</v>
      </c>
      <c r="H1422">
        <v>50.116427828736299</v>
      </c>
      <c r="AM1422">
        <f t="shared" si="115"/>
        <v>138.65139830132614</v>
      </c>
      <c r="BG1422">
        <f t="shared" si="116"/>
        <v>4.1861249963542484</v>
      </c>
    </row>
    <row r="1423" spans="1:59">
      <c r="A1423">
        <v>426300</v>
      </c>
      <c r="B1423" s="7">
        <v>710</v>
      </c>
      <c r="C1423">
        <v>3.2283179439415401E-4</v>
      </c>
      <c r="D1423">
        <f t="shared" si="118"/>
        <v>6.4566358878830803E-4</v>
      </c>
      <c r="E1423">
        <v>78.886848301179398</v>
      </c>
      <c r="F1423">
        <f t="shared" si="117"/>
        <v>2.5541004560707847E-2</v>
      </c>
      <c r="G1423">
        <f t="shared" si="114"/>
        <v>709.98163471061457</v>
      </c>
      <c r="H1423">
        <v>50.120523067482701</v>
      </c>
      <c r="AM1423">
        <f t="shared" si="115"/>
        <v>138.60090780362395</v>
      </c>
      <c r="BG1423">
        <f t="shared" si="116"/>
        <v>4.1846003142881667</v>
      </c>
    </row>
    <row r="1424" spans="1:59">
      <c r="A1424">
        <v>426600</v>
      </c>
      <c r="B1424" s="7">
        <v>711</v>
      </c>
      <c r="C1424">
        <v>0.46912270405392498</v>
      </c>
      <c r="D1424">
        <f t="shared" si="118"/>
        <v>0.93824540810784995</v>
      </c>
      <c r="E1424">
        <v>78.893777726011393</v>
      </c>
      <c r="F1424">
        <f t="shared" si="117"/>
        <v>6.9294248319948792E-3</v>
      </c>
      <c r="G1424">
        <f t="shared" si="114"/>
        <v>710.04399953410257</v>
      </c>
      <c r="H1424">
        <v>50.100858179471103</v>
      </c>
      <c r="AM1424">
        <f t="shared" si="115"/>
        <v>138.61460579559619</v>
      </c>
      <c r="BG1424">
        <f t="shared" si="116"/>
        <v>4.1850139569792768</v>
      </c>
    </row>
    <row r="1425" spans="1:59">
      <c r="A1425">
        <v>426900</v>
      </c>
      <c r="B1425" s="7">
        <v>714</v>
      </c>
      <c r="C1425">
        <v>1.5346763032303801</v>
      </c>
      <c r="D1425">
        <f t="shared" si="118"/>
        <v>3.0693526064607601</v>
      </c>
      <c r="E1425">
        <v>78.990308407660507</v>
      </c>
      <c r="F1425">
        <f t="shared" si="117"/>
        <v>9.6530681649113603E-2</v>
      </c>
      <c r="G1425">
        <f t="shared" si="114"/>
        <v>710.91277566894451</v>
      </c>
      <c r="H1425">
        <v>50.019730073454099</v>
      </c>
      <c r="AM1425">
        <f t="shared" si="115"/>
        <v>138.80545553018149</v>
      </c>
      <c r="BG1425">
        <f t="shared" si="116"/>
        <v>4.1907771960732978</v>
      </c>
    </row>
    <row r="1426" spans="1:59">
      <c r="A1426">
        <v>427200</v>
      </c>
      <c r="B1426" s="7">
        <v>710</v>
      </c>
      <c r="C1426">
        <v>-0.64686510874365799</v>
      </c>
      <c r="D1426">
        <f t="shared" si="118"/>
        <v>-1.293730217487316</v>
      </c>
      <c r="E1426">
        <v>79.030674371656701</v>
      </c>
      <c r="F1426">
        <f t="shared" si="117"/>
        <v>4.0365963996194409E-2</v>
      </c>
      <c r="G1426">
        <f t="shared" si="114"/>
        <v>711.2760693449103</v>
      </c>
      <c r="H1426">
        <v>49.991783707609898</v>
      </c>
      <c r="AM1426">
        <f t="shared" si="115"/>
        <v>138.88527878818164</v>
      </c>
      <c r="BG1426">
        <f t="shared" si="116"/>
        <v>4.193187730258372</v>
      </c>
    </row>
    <row r="1427" spans="1:59">
      <c r="A1427">
        <v>427500</v>
      </c>
      <c r="B1427" s="7">
        <v>711</v>
      </c>
      <c r="C1427">
        <v>2.6962143777538701E-4</v>
      </c>
      <c r="D1427">
        <f t="shared" si="118"/>
        <v>5.3924287555077402E-4</v>
      </c>
      <c r="E1427">
        <v>78.997961157081505</v>
      </c>
      <c r="F1427">
        <f t="shared" si="117"/>
        <v>3.2713214575196048E-2</v>
      </c>
      <c r="G1427">
        <f t="shared" si="114"/>
        <v>710.98165041373352</v>
      </c>
      <c r="H1427">
        <v>50.014976496850203</v>
      </c>
      <c r="AM1427">
        <f t="shared" si="115"/>
        <v>138.82058802740829</v>
      </c>
      <c r="BG1427">
        <f t="shared" si="116"/>
        <v>4.1912341709803922</v>
      </c>
    </row>
    <row r="1428" spans="1:59">
      <c r="A1428">
        <v>427800</v>
      </c>
      <c r="B1428" s="7">
        <v>712</v>
      </c>
      <c r="C1428">
        <v>0.40605382737545798</v>
      </c>
      <c r="D1428">
        <f t="shared" si="118"/>
        <v>0.81210765475091595</v>
      </c>
      <c r="E1428">
        <v>79.018896775356694</v>
      </c>
      <c r="F1428">
        <f t="shared" si="117"/>
        <v>2.0935618275188972E-2</v>
      </c>
      <c r="G1428">
        <f t="shared" si="114"/>
        <v>711.17007097821022</v>
      </c>
      <c r="H1428">
        <v>49.997953755309297</v>
      </c>
      <c r="AM1428">
        <f t="shared" si="115"/>
        <v>138.86198773397362</v>
      </c>
      <c r="BG1428">
        <f t="shared" si="116"/>
        <v>4.1924843748649518</v>
      </c>
    </row>
    <row r="1429" spans="1:59">
      <c r="A1429">
        <v>428100</v>
      </c>
      <c r="B1429" s="7">
        <v>712</v>
      </c>
      <c r="C1429">
        <v>0.24457981591932301</v>
      </c>
      <c r="D1429">
        <f t="shared" si="118"/>
        <v>0.48915963183864603</v>
      </c>
      <c r="E1429">
        <v>79.054781489193999</v>
      </c>
      <c r="F1429">
        <f t="shared" si="117"/>
        <v>3.5884713837305071E-2</v>
      </c>
      <c r="G1429">
        <f t="shared" si="114"/>
        <v>711.49303340274605</v>
      </c>
      <c r="H1429">
        <v>49.973145204208897</v>
      </c>
      <c r="AM1429">
        <f t="shared" si="115"/>
        <v>138.93295489824715</v>
      </c>
      <c r="BG1429">
        <f t="shared" si="116"/>
        <v>4.1946274858942028</v>
      </c>
    </row>
    <row r="1430" spans="1:59">
      <c r="A1430">
        <v>428400</v>
      </c>
      <c r="B1430" s="7">
        <v>710</v>
      </c>
      <c r="C1430">
        <v>-0.66184765262919198</v>
      </c>
      <c r="D1430">
        <f t="shared" si="118"/>
        <v>-1.323695305258384</v>
      </c>
      <c r="E1430">
        <v>79.033996099631395</v>
      </c>
      <c r="F1430">
        <f t="shared" si="117"/>
        <v>2.078538956260445E-2</v>
      </c>
      <c r="G1430">
        <f t="shared" si="114"/>
        <v>711.30596489668255</v>
      </c>
      <c r="H1430">
        <v>49.992096831666501</v>
      </c>
      <c r="AM1430">
        <f t="shared" si="115"/>
        <v>138.89184789378581</v>
      </c>
      <c r="BG1430">
        <f t="shared" si="116"/>
        <v>4.1933861079746073</v>
      </c>
    </row>
    <row r="1431" spans="1:59">
      <c r="A1431">
        <v>428700</v>
      </c>
      <c r="B1431" s="7">
        <v>711</v>
      </c>
      <c r="C1431">
        <v>-8.4981389744759397E-3</v>
      </c>
      <c r="D1431">
        <f t="shared" si="118"/>
        <v>-1.6996277948951879E-2</v>
      </c>
      <c r="E1431">
        <v>78.999909431152005</v>
      </c>
      <c r="F1431">
        <f t="shared" si="117"/>
        <v>3.4086668479389459E-2</v>
      </c>
      <c r="G1431">
        <f t="shared" si="114"/>
        <v>710.99918488036803</v>
      </c>
      <c r="H1431">
        <v>50.016187737168799</v>
      </c>
      <c r="AM1431">
        <f t="shared" si="115"/>
        <v>138.82444058666252</v>
      </c>
      <c r="BG1431">
        <f t="shared" si="116"/>
        <v>4.1913505116856609</v>
      </c>
    </row>
    <row r="1432" spans="1:59">
      <c r="A1432">
        <v>429000</v>
      </c>
      <c r="B1432" s="7">
        <v>710</v>
      </c>
      <c r="C1432">
        <v>-0.392282206528418</v>
      </c>
      <c r="D1432">
        <f t="shared" si="118"/>
        <v>-0.784564413056836</v>
      </c>
      <c r="E1432">
        <v>78.9740925110288</v>
      </c>
      <c r="F1432">
        <f t="shared" si="117"/>
        <v>2.5816920123205023E-2</v>
      </c>
      <c r="G1432">
        <f t="shared" si="114"/>
        <v>710.76683259925926</v>
      </c>
      <c r="H1432">
        <v>50.032920354150001</v>
      </c>
      <c r="AM1432">
        <f t="shared" si="115"/>
        <v>138.77339145294894</v>
      </c>
      <c r="BG1432">
        <f t="shared" si="116"/>
        <v>4.1898089205191322</v>
      </c>
    </row>
    <row r="1433" spans="1:59">
      <c r="A1433">
        <v>429300</v>
      </c>
      <c r="B1433" s="7">
        <v>710</v>
      </c>
      <c r="C1433">
        <v>-0.217727267768629</v>
      </c>
      <c r="D1433">
        <f t="shared" si="118"/>
        <v>-0.43545453553725799</v>
      </c>
      <c r="E1433">
        <v>78.935301101313598</v>
      </c>
      <c r="F1433">
        <f t="shared" si="117"/>
        <v>3.8791409715202008E-2</v>
      </c>
      <c r="G1433">
        <f t="shared" si="114"/>
        <v>710.41770991182239</v>
      </c>
      <c r="H1433">
        <v>50.0561071059482</v>
      </c>
      <c r="AM1433">
        <f t="shared" si="115"/>
        <v>138.69669451823989</v>
      </c>
      <c r="BG1433">
        <f t="shared" si="116"/>
        <v>4.1874928343921178</v>
      </c>
    </row>
    <row r="1434" spans="1:59">
      <c r="A1434">
        <v>429600</v>
      </c>
      <c r="B1434" s="7">
        <v>710</v>
      </c>
      <c r="C1434">
        <v>-9.8159955474618199E-2</v>
      </c>
      <c r="D1434">
        <f t="shared" si="118"/>
        <v>-0.1963199109492364</v>
      </c>
      <c r="E1434">
        <v>78.908732187864402</v>
      </c>
      <c r="F1434">
        <f t="shared" si="117"/>
        <v>2.656891344919643E-2</v>
      </c>
      <c r="G1434">
        <f t="shared" si="114"/>
        <v>710.17858969077963</v>
      </c>
      <c r="H1434">
        <v>50.068024487219702</v>
      </c>
      <c r="AM1434">
        <f t="shared" si="115"/>
        <v>138.64416852776026</v>
      </c>
      <c r="BG1434">
        <f t="shared" si="116"/>
        <v>4.1859066752405258</v>
      </c>
    </row>
    <row r="1435" spans="1:59">
      <c r="A1435">
        <v>429900</v>
      </c>
      <c r="B1435" s="7">
        <v>711</v>
      </c>
      <c r="C1435">
        <v>0.378139510454505</v>
      </c>
      <c r="D1435">
        <f t="shared" si="118"/>
        <v>0.75627902090901</v>
      </c>
      <c r="E1435">
        <v>78.913995132908994</v>
      </c>
      <c r="F1435">
        <f t="shared" si="117"/>
        <v>5.2629450445920156E-3</v>
      </c>
      <c r="G1435">
        <f t="shared" si="114"/>
        <v>710.22595619618096</v>
      </c>
      <c r="H1435">
        <v>50.0557024991856</v>
      </c>
      <c r="AM1435">
        <f t="shared" si="115"/>
        <v>138.65457289334108</v>
      </c>
      <c r="BG1435">
        <f t="shared" si="116"/>
        <v>4.1862208611826812</v>
      </c>
    </row>
    <row r="1436" spans="1:59">
      <c r="A1436">
        <v>430200</v>
      </c>
      <c r="B1436" s="7">
        <v>710</v>
      </c>
      <c r="C1436">
        <v>-0.13468114391158001</v>
      </c>
      <c r="D1436">
        <f t="shared" si="118"/>
        <v>-0.26936228782316002</v>
      </c>
      <c r="E1436">
        <v>78.916851281749302</v>
      </c>
      <c r="F1436">
        <f t="shared" si="117"/>
        <v>2.8561488403084923E-3</v>
      </c>
      <c r="G1436">
        <f t="shared" si="114"/>
        <v>710.25166153574378</v>
      </c>
      <c r="H1436">
        <v>50.047783111184799</v>
      </c>
      <c r="AM1436">
        <f t="shared" si="115"/>
        <v>138.66021930867547</v>
      </c>
      <c r="BG1436">
        <f t="shared" si="116"/>
        <v>4.1863913690750598</v>
      </c>
    </row>
    <row r="1437" spans="1:59">
      <c r="A1437">
        <v>430500</v>
      </c>
      <c r="B1437" s="7">
        <v>711</v>
      </c>
      <c r="C1437">
        <v>0.34387934502360201</v>
      </c>
      <c r="D1437">
        <f t="shared" si="118"/>
        <v>0.68775869004720402</v>
      </c>
      <c r="E1437">
        <v>78.921608050203901</v>
      </c>
      <c r="F1437">
        <f t="shared" si="117"/>
        <v>4.7567684545981592E-3</v>
      </c>
      <c r="G1437">
        <f t="shared" si="114"/>
        <v>710.29447245183508</v>
      </c>
      <c r="H1437">
        <v>50.038209053451197</v>
      </c>
      <c r="AM1437">
        <f t="shared" si="115"/>
        <v>138.66962322784181</v>
      </c>
      <c r="BG1437">
        <f t="shared" si="116"/>
        <v>4.1866753446849261</v>
      </c>
    </row>
    <row r="1438" spans="1:59">
      <c r="A1438">
        <v>430800</v>
      </c>
      <c r="B1438" s="7">
        <v>709</v>
      </c>
      <c r="C1438">
        <v>-0.56271067608775405</v>
      </c>
      <c r="D1438">
        <f t="shared" si="118"/>
        <v>-1.1254213521755081</v>
      </c>
      <c r="E1438">
        <v>78.900862525202001</v>
      </c>
      <c r="F1438">
        <f t="shared" si="117"/>
        <v>2.0745525001899523E-2</v>
      </c>
      <c r="G1438">
        <f t="shared" si="114"/>
        <v>710.10776272681801</v>
      </c>
      <c r="H1438">
        <v>50.049447027383899</v>
      </c>
      <c r="AM1438">
        <f t="shared" si="115"/>
        <v>138.62861121983528</v>
      </c>
      <c r="BG1438">
        <f t="shared" si="116"/>
        <v>4.1854368841764993</v>
      </c>
    </row>
    <row r="1439" spans="1:59">
      <c r="A1439">
        <v>431100</v>
      </c>
      <c r="B1439" s="7">
        <v>710</v>
      </c>
      <c r="C1439">
        <v>8.5884044118304595E-2</v>
      </c>
      <c r="D1439">
        <f t="shared" si="118"/>
        <v>0.17176808823660919</v>
      </c>
      <c r="E1439">
        <v>78.867832193557703</v>
      </c>
      <c r="F1439">
        <f t="shared" si="117"/>
        <v>3.3030331644297917E-2</v>
      </c>
      <c r="G1439">
        <f t="shared" si="114"/>
        <v>709.81048974201929</v>
      </c>
      <c r="H1439">
        <v>50.066028606123901</v>
      </c>
      <c r="AM1439">
        <f t="shared" si="115"/>
        <v>138.56331846576825</v>
      </c>
      <c r="BG1439">
        <f t="shared" si="116"/>
        <v>4.1834652212491292</v>
      </c>
    </row>
    <row r="1440" spans="1:59">
      <c r="A1440">
        <v>431400</v>
      </c>
      <c r="B1440" s="7">
        <v>710</v>
      </c>
      <c r="C1440">
        <v>9.1520586886360306E-2</v>
      </c>
      <c r="D1440">
        <f t="shared" si="118"/>
        <v>0.18304117377272061</v>
      </c>
      <c r="E1440">
        <v>78.866583459962698</v>
      </c>
      <c r="F1440">
        <f t="shared" si="117"/>
        <v>1.2487335950055467E-3</v>
      </c>
      <c r="G1440">
        <f t="shared" si="114"/>
        <v>709.79925113966431</v>
      </c>
      <c r="H1440">
        <v>50.059112147111499</v>
      </c>
      <c r="AM1440">
        <f t="shared" si="115"/>
        <v>138.56085015507927</v>
      </c>
      <c r="BG1440">
        <f t="shared" si="116"/>
        <v>4.1833906853817266</v>
      </c>
    </row>
    <row r="1441" spans="1:59">
      <c r="A1441">
        <v>431700</v>
      </c>
      <c r="B1441" s="7">
        <v>710</v>
      </c>
      <c r="C1441">
        <v>9.0734002776416495E-2</v>
      </c>
      <c r="D1441">
        <f t="shared" si="118"/>
        <v>0.18146800555283299</v>
      </c>
      <c r="E1441">
        <v>78.866758248823402</v>
      </c>
      <c r="F1441">
        <f t="shared" si="117"/>
        <v>1.747888607042114E-4</v>
      </c>
      <c r="G1441">
        <f t="shared" si="114"/>
        <v>709.80082423941064</v>
      </c>
      <c r="H1441">
        <v>50.052029702380899</v>
      </c>
      <c r="AM1441">
        <f t="shared" si="115"/>
        <v>138.56119565113175</v>
      </c>
      <c r="BG1441">
        <f t="shared" si="116"/>
        <v>4.1834011183648965</v>
      </c>
    </row>
    <row r="1442" spans="1:59">
      <c r="A1442">
        <v>432000</v>
      </c>
      <c r="B1442" s="7">
        <v>711</v>
      </c>
      <c r="C1442">
        <v>0.48282298657647799</v>
      </c>
      <c r="D1442">
        <f t="shared" si="118"/>
        <v>0.96564597315295597</v>
      </c>
      <c r="E1442">
        <v>78.890733509493998</v>
      </c>
      <c r="F1442">
        <f t="shared" si="117"/>
        <v>2.3975260670596299E-2</v>
      </c>
      <c r="G1442">
        <f t="shared" si="114"/>
        <v>710.01660158544598</v>
      </c>
      <c r="H1442">
        <v>50.0285490710096</v>
      </c>
      <c r="AM1442">
        <f t="shared" si="115"/>
        <v>138.60858799554637</v>
      </c>
      <c r="BG1442">
        <f t="shared" si="116"/>
        <v>4.1848322354218901</v>
      </c>
    </row>
    <row r="1443" spans="1:59">
      <c r="A1443">
        <v>432300</v>
      </c>
      <c r="B1443" s="7">
        <v>708</v>
      </c>
      <c r="C1443">
        <v>-0.88124385499745705</v>
      </c>
      <c r="D1443">
        <f t="shared" si="118"/>
        <v>-1.7624877099949141</v>
      </c>
      <c r="E1443">
        <v>78.8605425807324</v>
      </c>
      <c r="F1443">
        <f t="shared" si="117"/>
        <v>3.0190928761598457E-2</v>
      </c>
      <c r="G1443">
        <f t="shared" si="114"/>
        <v>709.74488322659158</v>
      </c>
      <c r="H1443">
        <v>50.048147595479598</v>
      </c>
      <c r="AM1443">
        <f t="shared" si="115"/>
        <v>138.54890957302004</v>
      </c>
      <c r="BG1443">
        <f t="shared" si="116"/>
        <v>4.1830301146125999</v>
      </c>
    </row>
    <row r="1444" spans="1:59">
      <c r="A1444">
        <v>432600</v>
      </c>
      <c r="B1444" s="7">
        <v>710</v>
      </c>
      <c r="C1444">
        <v>0.28919914348424702</v>
      </c>
      <c r="D1444">
        <f t="shared" si="118"/>
        <v>0.57839828696849405</v>
      </c>
      <c r="E1444">
        <v>78.822650147528705</v>
      </c>
      <c r="F1444">
        <f t="shared" si="117"/>
        <v>3.7892433203694509E-2</v>
      </c>
      <c r="G1444">
        <f t="shared" si="114"/>
        <v>709.40385132775839</v>
      </c>
      <c r="H1444">
        <v>50.067633092747101</v>
      </c>
      <c r="AM1444">
        <f t="shared" si="115"/>
        <v>138.47401512788556</v>
      </c>
      <c r="BG1444">
        <f t="shared" si="116"/>
        <v>4.1807685353661341</v>
      </c>
    </row>
    <row r="1445" spans="1:59">
      <c r="A1445">
        <v>432900</v>
      </c>
      <c r="B1445" s="7">
        <v>711</v>
      </c>
      <c r="C1445">
        <v>0.61228700517537205</v>
      </c>
      <c r="D1445">
        <f t="shared" si="118"/>
        <v>1.2245740103507441</v>
      </c>
      <c r="E1445">
        <v>78.861965573688593</v>
      </c>
      <c r="F1445">
        <f t="shared" si="117"/>
        <v>3.9315426159888034E-2</v>
      </c>
      <c r="G1445">
        <f t="shared" si="114"/>
        <v>709.75769016319737</v>
      </c>
      <c r="H1445">
        <v>50.031605494982003</v>
      </c>
      <c r="AM1445">
        <f t="shared" si="115"/>
        <v>138.55172228412141</v>
      </c>
      <c r="BG1445">
        <f t="shared" si="116"/>
        <v>4.1831150502303878</v>
      </c>
    </row>
    <row r="1446" spans="1:59">
      <c r="A1446">
        <v>433200</v>
      </c>
      <c r="B1446" s="7">
        <v>710</v>
      </c>
      <c r="C1446">
        <v>-7.4673703877094801E-3</v>
      </c>
      <c r="D1446">
        <f t="shared" si="118"/>
        <v>-1.493474077541896E-2</v>
      </c>
      <c r="E1446">
        <v>78.888583341516707</v>
      </c>
      <c r="F1446">
        <f t="shared" si="117"/>
        <v>2.661776782811387E-2</v>
      </c>
      <c r="G1446">
        <f t="shared" si="114"/>
        <v>709.99725007365032</v>
      </c>
      <c r="H1446">
        <v>50.009961865111102</v>
      </c>
      <c r="AM1446">
        <f t="shared" si="115"/>
        <v>138.60433758121025</v>
      </c>
      <c r="BG1446">
        <f t="shared" si="116"/>
        <v>4.1847038843111406</v>
      </c>
    </row>
    <row r="1447" spans="1:59">
      <c r="A1447">
        <v>433500</v>
      </c>
      <c r="B1447" s="7">
        <v>709</v>
      </c>
      <c r="C1447">
        <v>-0.39542811001632</v>
      </c>
      <c r="D1447">
        <f t="shared" si="118"/>
        <v>-0.79085622003264</v>
      </c>
      <c r="E1447">
        <v>78.863687230935099</v>
      </c>
      <c r="F1447">
        <f t="shared" si="117"/>
        <v>2.48961105816079E-2</v>
      </c>
      <c r="G1447">
        <f t="shared" si="114"/>
        <v>709.77318507841585</v>
      </c>
      <c r="H1447">
        <v>50.026796507730403</v>
      </c>
      <c r="AM1447">
        <f t="shared" si="115"/>
        <v>138.55512535576656</v>
      </c>
      <c r="BG1447">
        <f t="shared" si="116"/>
        <v>4.1832178130511286</v>
      </c>
    </row>
    <row r="1448" spans="1:59">
      <c r="A1448">
        <v>433800</v>
      </c>
      <c r="B1448" s="7">
        <v>708</v>
      </c>
      <c r="C1448">
        <v>-0.61999133988295596</v>
      </c>
      <c r="D1448">
        <f t="shared" si="118"/>
        <v>-1.2399826797659119</v>
      </c>
      <c r="E1448">
        <v>78.802482454479204</v>
      </c>
      <c r="F1448">
        <f t="shared" si="117"/>
        <v>6.1204776455895171E-2</v>
      </c>
      <c r="G1448">
        <f t="shared" si="114"/>
        <v>709.22234209031285</v>
      </c>
      <c r="H1448">
        <v>50.066944489274498</v>
      </c>
      <c r="AM1448">
        <f t="shared" si="115"/>
        <v>138.43415707986566</v>
      </c>
      <c r="BG1448">
        <f t="shared" si="116"/>
        <v>4.1795649566300463</v>
      </c>
    </row>
    <row r="1449" spans="1:59">
      <c r="A1449">
        <v>434100</v>
      </c>
      <c r="B1449" s="7">
        <v>708</v>
      </c>
      <c r="C1449">
        <v>-0.33490552823117298</v>
      </c>
      <c r="D1449">
        <f t="shared" si="118"/>
        <v>-0.66981105646234596</v>
      </c>
      <c r="E1449">
        <v>78.739130104520797</v>
      </c>
      <c r="F1449">
        <f t="shared" si="117"/>
        <v>6.3352349958407217E-2</v>
      </c>
      <c r="G1449">
        <f t="shared" si="114"/>
        <v>708.65217094068714</v>
      </c>
      <c r="H1449">
        <v>50.103200925696598</v>
      </c>
      <c r="AM1449">
        <f t="shared" si="115"/>
        <v>138.30896730599832</v>
      </c>
      <c r="BG1449">
        <f t="shared" si="116"/>
        <v>4.175784693943557</v>
      </c>
    </row>
    <row r="1450" spans="1:59">
      <c r="A1450">
        <v>434400</v>
      </c>
      <c r="B1450" s="7">
        <v>708</v>
      </c>
      <c r="C1450">
        <v>-0.14068594758918401</v>
      </c>
      <c r="D1450">
        <f t="shared" si="118"/>
        <v>-0.28137189517836803</v>
      </c>
      <c r="E1450">
        <v>78.695972787794005</v>
      </c>
      <c r="F1450">
        <f t="shared" si="117"/>
        <v>4.315731672679135E-2</v>
      </c>
      <c r="G1450">
        <f t="shared" si="114"/>
        <v>708.26375509014611</v>
      </c>
      <c r="H1450">
        <v>50.121099462325702</v>
      </c>
      <c r="AM1450">
        <f t="shared" si="115"/>
        <v>138.2236981235977</v>
      </c>
      <c r="BG1450">
        <f t="shared" si="116"/>
        <v>4.1732099242330527</v>
      </c>
    </row>
    <row r="1451" spans="1:59">
      <c r="A1451">
        <v>434700</v>
      </c>
      <c r="B1451" s="7">
        <v>710</v>
      </c>
      <c r="C1451">
        <v>0.78088134394597097</v>
      </c>
      <c r="D1451">
        <f t="shared" si="118"/>
        <v>1.5617626878919419</v>
      </c>
      <c r="E1451">
        <v>78.713394012047203</v>
      </c>
      <c r="F1451">
        <f t="shared" si="117"/>
        <v>1.742122425319792E-2</v>
      </c>
      <c r="G1451">
        <f t="shared" si="114"/>
        <v>708.42054610842479</v>
      </c>
      <c r="H1451">
        <v>50.093424965059398</v>
      </c>
      <c r="AM1451">
        <f t="shared" si="115"/>
        <v>138.25811724584963</v>
      </c>
      <c r="BG1451">
        <f t="shared" si="116"/>
        <v>4.1742492326210536</v>
      </c>
    </row>
    <row r="1452" spans="1:59">
      <c r="A1452">
        <v>435000</v>
      </c>
      <c r="B1452" s="7">
        <v>708</v>
      </c>
      <c r="C1452">
        <v>-0.26526380049965498</v>
      </c>
      <c r="D1452">
        <f t="shared" si="118"/>
        <v>-0.53052760099930996</v>
      </c>
      <c r="E1452">
        <v>78.723662600522402</v>
      </c>
      <c r="F1452">
        <f t="shared" si="117"/>
        <v>1.0268588475199181E-2</v>
      </c>
      <c r="G1452">
        <f t="shared" si="114"/>
        <v>708.51296340470162</v>
      </c>
      <c r="H1452">
        <v>50.076535423687503</v>
      </c>
      <c r="AM1452">
        <f t="shared" si="115"/>
        <v>138.27840573322953</v>
      </c>
      <c r="BG1452">
        <f t="shared" si="116"/>
        <v>4.1748618595559339</v>
      </c>
    </row>
    <row r="1453" spans="1:59">
      <c r="A1453">
        <v>435300</v>
      </c>
      <c r="B1453" s="7">
        <v>708</v>
      </c>
      <c r="C1453">
        <v>-0.114654072194742</v>
      </c>
      <c r="D1453">
        <f t="shared" si="118"/>
        <v>-0.22930814438948399</v>
      </c>
      <c r="E1453">
        <v>78.690188287312594</v>
      </c>
      <c r="F1453">
        <f t="shared" si="117"/>
        <v>3.3474313209808315E-2</v>
      </c>
      <c r="G1453">
        <f t="shared" si="114"/>
        <v>708.21169458581335</v>
      </c>
      <c r="H1453">
        <v>50.090853510587799</v>
      </c>
      <c r="AM1453">
        <f t="shared" si="115"/>
        <v>138.21227007540719</v>
      </c>
      <c r="BG1453">
        <f t="shared" si="116"/>
        <v>4.1728648478671762</v>
      </c>
    </row>
    <row r="1454" spans="1:59">
      <c r="A1454">
        <v>435600</v>
      </c>
      <c r="B1454" s="7">
        <v>709</v>
      </c>
      <c r="C1454">
        <v>0.38180387608993199</v>
      </c>
      <c r="D1454">
        <f t="shared" si="118"/>
        <v>0.76360775217986399</v>
      </c>
      <c r="E1454">
        <v>78.690971894248904</v>
      </c>
      <c r="F1454">
        <f t="shared" si="117"/>
        <v>7.8360693630941114E-4</v>
      </c>
      <c r="G1454">
        <f t="shared" si="114"/>
        <v>708.21874704824017</v>
      </c>
      <c r="H1454">
        <v>50.078967181159001</v>
      </c>
      <c r="AM1454">
        <f t="shared" si="115"/>
        <v>138.21381818341882</v>
      </c>
      <c r="BG1454">
        <f t="shared" si="116"/>
        <v>4.172911593827906</v>
      </c>
    </row>
    <row r="1455" spans="1:59">
      <c r="A1455">
        <v>435900</v>
      </c>
      <c r="B1455" s="7">
        <v>710</v>
      </c>
      <c r="C1455">
        <v>0.67488152275074298</v>
      </c>
      <c r="D1455">
        <f t="shared" si="118"/>
        <v>1.349763045501486</v>
      </c>
      <c r="E1455">
        <v>78.7369518754019</v>
      </c>
      <c r="F1455">
        <f t="shared" si="117"/>
        <v>4.5979981152996174E-2</v>
      </c>
      <c r="G1455">
        <f t="shared" si="114"/>
        <v>708.63256687861713</v>
      </c>
      <c r="H1455">
        <v>50.036998625998201</v>
      </c>
      <c r="AM1455">
        <f t="shared" si="115"/>
        <v>138.30466335255275</v>
      </c>
      <c r="BG1455">
        <f t="shared" si="116"/>
        <v>4.1756547319135056</v>
      </c>
    </row>
    <row r="1456" spans="1:59">
      <c r="A1456">
        <v>436200</v>
      </c>
      <c r="B1456" s="7">
        <v>709</v>
      </c>
      <c r="C1456">
        <v>3.3543846719225202E-2</v>
      </c>
      <c r="D1456">
        <f t="shared" si="118"/>
        <v>6.7087693438450405E-2</v>
      </c>
      <c r="E1456">
        <v>78.768365877394203</v>
      </c>
      <c r="F1456">
        <f t="shared" si="117"/>
        <v>3.1414001992303042E-2</v>
      </c>
      <c r="G1456">
        <f t="shared" si="114"/>
        <v>708.91529289654784</v>
      </c>
      <c r="H1456">
        <v>50.0113938501852</v>
      </c>
      <c r="AM1456">
        <f t="shared" si="115"/>
        <v>138.36673682838781</v>
      </c>
      <c r="BG1456">
        <f t="shared" si="116"/>
        <v>4.1775291085460591</v>
      </c>
    </row>
    <row r="1457" spans="1:59">
      <c r="A1457">
        <v>436500</v>
      </c>
      <c r="B1457" s="7">
        <v>709</v>
      </c>
      <c r="C1457">
        <v>2.7048590211909099E-2</v>
      </c>
      <c r="D1457">
        <f t="shared" si="118"/>
        <v>5.4097180423818197E-2</v>
      </c>
      <c r="E1457">
        <v>78.769805433882496</v>
      </c>
      <c r="F1457">
        <f t="shared" si="117"/>
        <v>1.4395564882931922E-3</v>
      </c>
      <c r="G1457">
        <f t="shared" si="114"/>
        <v>708.92824890494251</v>
      </c>
      <c r="H1457">
        <v>50.009061215570298</v>
      </c>
      <c r="AM1457">
        <f t="shared" si="115"/>
        <v>138.36958150318742</v>
      </c>
      <c r="BG1457">
        <f t="shared" si="116"/>
        <v>4.1776150070360334</v>
      </c>
    </row>
    <row r="1458" spans="1:59">
      <c r="A1458">
        <v>436800</v>
      </c>
      <c r="B1458" s="7">
        <v>707</v>
      </c>
      <c r="C1458">
        <v>-0.77171360641517495</v>
      </c>
      <c r="D1458">
        <f t="shared" si="118"/>
        <v>-1.5434272128303499</v>
      </c>
      <c r="E1458">
        <v>78.725095821307505</v>
      </c>
      <c r="F1458">
        <f t="shared" si="117"/>
        <v>4.4709612574990842E-2</v>
      </c>
      <c r="G1458">
        <f t="shared" si="114"/>
        <v>708.52586239176753</v>
      </c>
      <c r="H1458">
        <v>50.040417635471997</v>
      </c>
      <c r="AM1458">
        <f t="shared" si="115"/>
        <v>138.28123751342287</v>
      </c>
      <c r="BG1458">
        <f t="shared" si="116"/>
        <v>4.1749473675480457</v>
      </c>
    </row>
    <row r="1459" spans="1:59">
      <c r="A1459">
        <v>437100</v>
      </c>
      <c r="B1459" s="7">
        <v>710</v>
      </c>
      <c r="C1459">
        <v>0.747655454990233</v>
      </c>
      <c r="D1459">
        <f t="shared" si="118"/>
        <v>1.495310909980466</v>
      </c>
      <c r="E1459">
        <v>78.720773498723602</v>
      </c>
      <c r="F1459">
        <f t="shared" si="117"/>
        <v>4.3223225839028601E-3</v>
      </c>
      <c r="G1459">
        <f t="shared" si="114"/>
        <v>708.48696148851241</v>
      </c>
      <c r="H1459">
        <v>50.036763464212001</v>
      </c>
      <c r="AM1459">
        <f t="shared" si="115"/>
        <v>138.27269743692631</v>
      </c>
      <c r="BG1459">
        <f t="shared" si="116"/>
        <v>4.1746894928430169</v>
      </c>
    </row>
    <row r="1460" spans="1:59">
      <c r="A1460">
        <v>437400</v>
      </c>
      <c r="B1460" s="7">
        <v>709</v>
      </c>
      <c r="C1460">
        <v>7.7508157488046597E-2</v>
      </c>
      <c r="D1460">
        <f t="shared" si="118"/>
        <v>0.15501631497609319</v>
      </c>
      <c r="E1460">
        <v>78.758596744310097</v>
      </c>
      <c r="F1460">
        <f t="shared" si="117"/>
        <v>3.7823245586494636E-2</v>
      </c>
      <c r="G1460">
        <f t="shared" si="114"/>
        <v>708.8273706987909</v>
      </c>
      <c r="H1460">
        <v>50.006701252497301</v>
      </c>
      <c r="AM1460">
        <f t="shared" si="115"/>
        <v>138.34743258715955</v>
      </c>
      <c r="BG1460">
        <f t="shared" si="116"/>
        <v>4.1769461939622623</v>
      </c>
    </row>
    <row r="1461" spans="1:59">
      <c r="A1461">
        <v>437700</v>
      </c>
      <c r="B1461" s="7">
        <v>710</v>
      </c>
      <c r="C1461">
        <v>0.44756778567975303</v>
      </c>
      <c r="D1461">
        <f t="shared" si="118"/>
        <v>0.89513557135950605</v>
      </c>
      <c r="E1461">
        <v>78.787463144689795</v>
      </c>
      <c r="F1461">
        <f t="shared" si="117"/>
        <v>2.8866400379698121E-2</v>
      </c>
      <c r="G1461">
        <f t="shared" si="114"/>
        <v>709.08716830220817</v>
      </c>
      <c r="H1461">
        <v>49.985174271482101</v>
      </c>
      <c r="AM1461">
        <f t="shared" si="115"/>
        <v>138.40447548964514</v>
      </c>
      <c r="BG1461">
        <f t="shared" si="116"/>
        <v>4.1786686772829968</v>
      </c>
    </row>
    <row r="1462" spans="1:59">
      <c r="A1462">
        <v>438000</v>
      </c>
      <c r="B1462" s="7">
        <v>710</v>
      </c>
      <c r="C1462">
        <v>0.26185275824534499</v>
      </c>
      <c r="D1462">
        <f t="shared" si="118"/>
        <v>0.52370551649068997</v>
      </c>
      <c r="E1462">
        <v>78.828734425739597</v>
      </c>
      <c r="F1462">
        <f t="shared" si="117"/>
        <v>4.1271281049802155E-2</v>
      </c>
      <c r="G1462">
        <f t="shared" si="114"/>
        <v>709.45860983165642</v>
      </c>
      <c r="H1462">
        <v>49.9581540582722</v>
      </c>
      <c r="AM1462">
        <f t="shared" si="115"/>
        <v>138.48604014596981</v>
      </c>
      <c r="BG1462">
        <f t="shared" si="116"/>
        <v>4.181131651797493</v>
      </c>
    </row>
    <row r="1463" spans="1:59">
      <c r="A1463">
        <v>438300</v>
      </c>
      <c r="B1463" s="7">
        <v>710</v>
      </c>
      <c r="C1463">
        <v>0.13333324365010699</v>
      </c>
      <c r="D1463">
        <f t="shared" si="118"/>
        <v>0.26666648730021397</v>
      </c>
      <c r="E1463">
        <v>78.857292603021705</v>
      </c>
      <c r="F1463">
        <f t="shared" si="117"/>
        <v>2.8558177282107522E-2</v>
      </c>
      <c r="G1463">
        <f t="shared" si="114"/>
        <v>709.71563342719537</v>
      </c>
      <c r="H1463">
        <v>49.943180259509298</v>
      </c>
      <c r="AM1463">
        <f t="shared" si="115"/>
        <v>138.54248565844955</v>
      </c>
      <c r="BG1463">
        <f t="shared" si="116"/>
        <v>4.1828361313854971</v>
      </c>
    </row>
    <row r="1464" spans="1:59">
      <c r="A1464">
        <v>438600</v>
      </c>
      <c r="B1464" s="7">
        <v>710</v>
      </c>
      <c r="C1464">
        <v>4.6649547779142701E-2</v>
      </c>
      <c r="D1464">
        <f t="shared" si="118"/>
        <v>9.3299095558285403E-2</v>
      </c>
      <c r="E1464">
        <v>78.876554487705405</v>
      </c>
      <c r="F1464">
        <f t="shared" si="117"/>
        <v>1.9261884683700714E-2</v>
      </c>
      <c r="G1464">
        <f t="shared" si="114"/>
        <v>709.88899038934869</v>
      </c>
      <c r="H1464">
        <v>49.936445915051799</v>
      </c>
      <c r="AM1464">
        <f t="shared" si="115"/>
        <v>138.58055965281537</v>
      </c>
      <c r="BG1464">
        <f t="shared" si="116"/>
        <v>4.1839858561628711</v>
      </c>
    </row>
    <row r="1465" spans="1:59">
      <c r="A1465">
        <v>438900</v>
      </c>
      <c r="B1465" s="7">
        <v>710</v>
      </c>
      <c r="C1465">
        <v>-9.8096937768923104E-3</v>
      </c>
      <c r="D1465">
        <f t="shared" si="118"/>
        <v>-1.9619387553784621E-2</v>
      </c>
      <c r="E1465">
        <v>78.889100229384994</v>
      </c>
      <c r="F1465">
        <f t="shared" si="117"/>
        <v>1.2545741679588218E-2</v>
      </c>
      <c r="G1465">
        <f t="shared" si="114"/>
        <v>710.00190206446496</v>
      </c>
      <c r="H1465">
        <v>49.935184660589201</v>
      </c>
      <c r="AM1465">
        <f t="shared" si="115"/>
        <v>138.60535935361136</v>
      </c>
      <c r="BG1465">
        <f t="shared" si="116"/>
        <v>4.184734739089202</v>
      </c>
    </row>
    <row r="1466" spans="1:59">
      <c r="A1466">
        <v>439200</v>
      </c>
      <c r="B1466" s="7">
        <v>709</v>
      </c>
      <c r="C1466">
        <v>-0.44153633864548197</v>
      </c>
      <c r="D1466">
        <f t="shared" si="118"/>
        <v>-0.88307267729096395</v>
      </c>
      <c r="E1466">
        <v>78.873933041452503</v>
      </c>
      <c r="F1466">
        <f t="shared" si="117"/>
        <v>1.5167187932490833E-2</v>
      </c>
      <c r="G1466">
        <f t="shared" si="114"/>
        <v>709.86539737307248</v>
      </c>
      <c r="H1466">
        <v>49.954032018762703</v>
      </c>
      <c r="AM1466">
        <f t="shared" si="115"/>
        <v>138.57537784486803</v>
      </c>
      <c r="BG1466">
        <f t="shared" si="116"/>
        <v>4.18382938012933</v>
      </c>
    </row>
    <row r="1467" spans="1:59">
      <c r="A1467">
        <v>439500</v>
      </c>
      <c r="B1467" s="7">
        <v>710</v>
      </c>
      <c r="C1467">
        <v>0.102154397393379</v>
      </c>
      <c r="D1467">
        <f t="shared" si="118"/>
        <v>0.20430879478675801</v>
      </c>
      <c r="E1467">
        <v>78.864217055596896</v>
      </c>
      <c r="F1467">
        <f t="shared" si="117"/>
        <v>9.7159858556068457E-3</v>
      </c>
      <c r="G1467">
        <f t="shared" si="114"/>
        <v>709.77795350037206</v>
      </c>
      <c r="H1467">
        <v>49.9655854236333</v>
      </c>
      <c r="AM1467">
        <f t="shared" si="115"/>
        <v>138.55617262420125</v>
      </c>
      <c r="BG1467">
        <f t="shared" si="116"/>
        <v>4.1832494375085023</v>
      </c>
    </row>
    <row r="1468" spans="1:59">
      <c r="A1468">
        <v>439800</v>
      </c>
      <c r="B1468" s="7">
        <v>708</v>
      </c>
      <c r="C1468">
        <v>-0.752354803491183</v>
      </c>
      <c r="D1468">
        <f t="shared" si="118"/>
        <v>-1.504709606982366</v>
      </c>
      <c r="E1468">
        <v>78.831898690242497</v>
      </c>
      <c r="F1468">
        <f t="shared" si="117"/>
        <v>3.2318365354399248E-2</v>
      </c>
      <c r="G1468">
        <f t="shared" si="114"/>
        <v>709.48708821218247</v>
      </c>
      <c r="H1468">
        <v>49.993434277218199</v>
      </c>
      <c r="AM1468">
        <f t="shared" si="115"/>
        <v>138.49229411024811</v>
      </c>
      <c r="BG1468">
        <f t="shared" si="116"/>
        <v>4.1813205014337322</v>
      </c>
    </row>
    <row r="1469" spans="1:59">
      <c r="A1469">
        <v>440100</v>
      </c>
      <c r="B1469" s="7">
        <v>710</v>
      </c>
      <c r="C1469">
        <v>0.334477730020596</v>
      </c>
      <c r="D1469">
        <f t="shared" si="118"/>
        <v>0.668955460041192</v>
      </c>
      <c r="E1469">
        <v>78.812588995807104</v>
      </c>
      <c r="F1469">
        <f t="shared" si="117"/>
        <v>1.9309694435392544E-2</v>
      </c>
      <c r="G1469">
        <f t="shared" si="114"/>
        <v>709.31330096226395</v>
      </c>
      <c r="H1469">
        <v>50.006399564113998</v>
      </c>
      <c r="AM1469">
        <f t="shared" si="115"/>
        <v>138.45413065895985</v>
      </c>
      <c r="BG1469">
        <f t="shared" si="116"/>
        <v>4.1801680905156031</v>
      </c>
    </row>
    <row r="1470" spans="1:59">
      <c r="A1470">
        <v>440400</v>
      </c>
      <c r="B1470" s="7">
        <v>710</v>
      </c>
      <c r="C1470">
        <v>0.206236684290793</v>
      </c>
      <c r="D1470">
        <f t="shared" si="118"/>
        <v>0.41247336858158601</v>
      </c>
      <c r="E1470">
        <v>78.841092797347599</v>
      </c>
      <c r="F1470">
        <f t="shared" si="117"/>
        <v>2.8503801540495033E-2</v>
      </c>
      <c r="G1470">
        <f t="shared" si="114"/>
        <v>709.56983517612844</v>
      </c>
      <c r="H1470">
        <v>49.985761186039198</v>
      </c>
      <c r="AM1470">
        <f t="shared" si="115"/>
        <v>138.51046600100258</v>
      </c>
      <c r="BG1470">
        <f t="shared" si="116"/>
        <v>4.1818692351754887</v>
      </c>
    </row>
    <row r="1471" spans="1:59">
      <c r="A1471">
        <v>440700</v>
      </c>
      <c r="B1471" s="7">
        <v>711</v>
      </c>
      <c r="C1471">
        <v>0.51301742789088201</v>
      </c>
      <c r="D1471">
        <f t="shared" si="118"/>
        <v>1.026034855781764</v>
      </c>
      <c r="E1471">
        <v>78.884024303677407</v>
      </c>
      <c r="F1471">
        <f t="shared" si="117"/>
        <v>4.2931506329807689E-2</v>
      </c>
      <c r="G1471">
        <f t="shared" si="114"/>
        <v>709.95621873309665</v>
      </c>
      <c r="H1471">
        <v>49.956873933271602</v>
      </c>
      <c r="AM1471">
        <f t="shared" si="115"/>
        <v>138.59532544464338</v>
      </c>
      <c r="BG1471">
        <f t="shared" si="116"/>
        <v>4.1844317422322952</v>
      </c>
    </row>
    <row r="1472" spans="1:59">
      <c r="A1472">
        <v>441000</v>
      </c>
      <c r="B1472" s="7">
        <v>711</v>
      </c>
      <c r="C1472">
        <v>0.28460588726771202</v>
      </c>
      <c r="D1472">
        <f t="shared" si="118"/>
        <v>0.56921177453542404</v>
      </c>
      <c r="E1472">
        <v>78.9347831280365</v>
      </c>
      <c r="F1472">
        <f t="shared" si="117"/>
        <v>5.0758824359093069E-2</v>
      </c>
      <c r="G1472">
        <f t="shared" si="114"/>
        <v>710.41304815232854</v>
      </c>
      <c r="H1472">
        <v>49.926553286762598</v>
      </c>
      <c r="AM1472">
        <f t="shared" si="115"/>
        <v>138.69567046025813</v>
      </c>
      <c r="BG1472">
        <f t="shared" si="116"/>
        <v>4.1874619101740809</v>
      </c>
    </row>
    <row r="1473" spans="1:59">
      <c r="A1473">
        <v>441300</v>
      </c>
      <c r="B1473" s="7">
        <v>711</v>
      </c>
      <c r="C1473">
        <v>0.12826606094715001</v>
      </c>
      <c r="D1473">
        <f t="shared" si="118"/>
        <v>0.25653212189430002</v>
      </c>
      <c r="E1473">
        <v>78.969523220009606</v>
      </c>
      <c r="F1473">
        <f t="shared" si="117"/>
        <v>3.4740091973105791E-2</v>
      </c>
      <c r="G1473">
        <f t="shared" si="114"/>
        <v>710.72570898008644</v>
      </c>
      <c r="H1473">
        <v>49.910975786145201</v>
      </c>
      <c r="AM1473">
        <f t="shared" si="115"/>
        <v>138.76435676313022</v>
      </c>
      <c r="BG1473">
        <f t="shared" si="116"/>
        <v>4.1895360905103143</v>
      </c>
    </row>
    <row r="1474" spans="1:59">
      <c r="A1474">
        <v>441600</v>
      </c>
      <c r="B1474" s="7">
        <v>710</v>
      </c>
      <c r="C1474">
        <v>-0.37250018331078799</v>
      </c>
      <c r="D1474">
        <f t="shared" si="118"/>
        <v>-0.74500036662157598</v>
      </c>
      <c r="E1474">
        <v>78.969697011082005</v>
      </c>
      <c r="F1474">
        <f t="shared" si="117"/>
        <v>1.737910723988989E-4</v>
      </c>
      <c r="G1474">
        <f t="shared" si="114"/>
        <v>710.727273099738</v>
      </c>
      <c r="H1474">
        <v>49.921980524783599</v>
      </c>
      <c r="AM1474">
        <f t="shared" si="115"/>
        <v>138.76470039154393</v>
      </c>
      <c r="BG1474">
        <f t="shared" si="116"/>
        <v>4.1895464674113745</v>
      </c>
    </row>
    <row r="1475" spans="1:59">
      <c r="A1475">
        <v>441900</v>
      </c>
      <c r="B1475" s="7">
        <v>709</v>
      </c>
      <c r="C1475">
        <v>-0.66897621351176395</v>
      </c>
      <c r="D1475">
        <f t="shared" si="118"/>
        <v>-1.3379524270235279</v>
      </c>
      <c r="E1475">
        <v>78.924472180082802</v>
      </c>
      <c r="F1475">
        <f t="shared" si="117"/>
        <v>4.5224830999202936E-2</v>
      </c>
      <c r="G1475">
        <f t="shared" ref="G1475:G1538" si="119">$J$3*E1475</f>
        <v>710.32024962074524</v>
      </c>
      <c r="H1475">
        <v>49.963358768527499</v>
      </c>
      <c r="AM1475">
        <f t="shared" ref="AM1475:AM1538" si="120">$AF$26*E1475^2+$AG$26*E1475+$AH$26</f>
        <v>138.6752855487558</v>
      </c>
      <c r="BG1475">
        <f t="shared" ref="BG1475:BG1538" si="121">$BC$5*E1475^2+$BD$5*E1475+$BE$5</f>
        <v>4.1868463332710952</v>
      </c>
    </row>
    <row r="1476" spans="1:59">
      <c r="A1476">
        <v>442200</v>
      </c>
      <c r="B1476" s="7">
        <v>709</v>
      </c>
      <c r="C1476">
        <v>-0.42669749649300398</v>
      </c>
      <c r="D1476">
        <f t="shared" si="118"/>
        <v>-0.85339499298600796</v>
      </c>
      <c r="E1476">
        <v>78.870631943673203</v>
      </c>
      <c r="F1476">
        <f t="shared" ref="F1476:F1539" si="122">ABS(E1476-E1475)</f>
        <v>5.3840236409598674E-2</v>
      </c>
      <c r="G1476">
        <f t="shared" si="119"/>
        <v>709.8356874930588</v>
      </c>
      <c r="H1476">
        <v>50.005217339663801</v>
      </c>
      <c r="AM1476">
        <f t="shared" si="120"/>
        <v>138.56885262818489</v>
      </c>
      <c r="BG1476">
        <f t="shared" si="121"/>
        <v>4.183632337100617</v>
      </c>
    </row>
    <row r="1477" spans="1:59">
      <c r="A1477">
        <v>442500</v>
      </c>
      <c r="B1477" s="7">
        <v>708</v>
      </c>
      <c r="C1477">
        <v>-0.65177383964903302</v>
      </c>
      <c r="D1477">
        <f t="shared" si="118"/>
        <v>-1.303547679298066</v>
      </c>
      <c r="E1477">
        <v>78.809544938908601</v>
      </c>
      <c r="F1477">
        <f t="shared" si="122"/>
        <v>6.1087004764601716E-2</v>
      </c>
      <c r="G1477">
        <f t="shared" si="119"/>
        <v>709.28590445017744</v>
      </c>
      <c r="H1477">
        <v>50.0478143904948</v>
      </c>
      <c r="AM1477">
        <f t="shared" si="120"/>
        <v>138.44811461997304</v>
      </c>
      <c r="BG1477">
        <f t="shared" si="121"/>
        <v>4.1799864264915438</v>
      </c>
    </row>
    <row r="1478" spans="1:59">
      <c r="A1478">
        <v>442800</v>
      </c>
      <c r="B1478" s="7">
        <v>709</v>
      </c>
      <c r="C1478">
        <v>3.1166907174409501E-2</v>
      </c>
      <c r="D1478">
        <f t="shared" si="118"/>
        <v>6.2333814348819003E-2</v>
      </c>
      <c r="E1478">
        <v>78.768886657672894</v>
      </c>
      <c r="F1478">
        <f t="shared" si="122"/>
        <v>4.065828123570725E-2</v>
      </c>
      <c r="G1478">
        <f t="shared" si="119"/>
        <v>708.919979919056</v>
      </c>
      <c r="H1478">
        <v>50.069876386887401</v>
      </c>
      <c r="AM1478">
        <f t="shared" si="120"/>
        <v>138.36776592903971</v>
      </c>
      <c r="BG1478">
        <f t="shared" si="121"/>
        <v>4.177560183514645</v>
      </c>
    </row>
    <row r="1479" spans="1:59">
      <c r="A1479">
        <v>443100</v>
      </c>
      <c r="B1479" s="7">
        <v>710</v>
      </c>
      <c r="C1479">
        <v>0.45748478099447698</v>
      </c>
      <c r="D1479">
        <f t="shared" si="118"/>
        <v>0.91496956198895396</v>
      </c>
      <c r="E1479">
        <v>78.785259474467395</v>
      </c>
      <c r="F1479">
        <f t="shared" si="122"/>
        <v>1.6372816794500977E-2</v>
      </c>
      <c r="G1479">
        <f t="shared" si="119"/>
        <v>709.06733527020651</v>
      </c>
      <c r="H1479">
        <v>50.049589102197103</v>
      </c>
      <c r="AM1479">
        <f t="shared" si="120"/>
        <v>138.4001206444245</v>
      </c>
      <c r="BG1479">
        <f t="shared" si="121"/>
        <v>4.1785371766499111</v>
      </c>
    </row>
    <row r="1480" spans="1:59">
      <c r="A1480">
        <v>443400</v>
      </c>
      <c r="B1480" s="7">
        <v>710</v>
      </c>
      <c r="C1480">
        <v>0.30640418159343802</v>
      </c>
      <c r="D1480">
        <f t="shared" ref="D1480:D1543" si="123">$K$3*C1480</f>
        <v>0.61280836318687604</v>
      </c>
      <c r="E1480">
        <v>78.818834680101602</v>
      </c>
      <c r="F1480">
        <f t="shared" si="122"/>
        <v>3.357520563420735E-2</v>
      </c>
      <c r="G1480">
        <f t="shared" si="119"/>
        <v>709.36951212091446</v>
      </c>
      <c r="H1480">
        <v>50.020346725155598</v>
      </c>
      <c r="AM1480">
        <f t="shared" si="120"/>
        <v>138.46647431677746</v>
      </c>
      <c r="BG1480">
        <f t="shared" si="121"/>
        <v>4.180540827732079</v>
      </c>
    </row>
    <row r="1481" spans="1:59">
      <c r="A1481">
        <v>443700</v>
      </c>
      <c r="B1481" s="7">
        <v>709</v>
      </c>
      <c r="C1481">
        <v>-0.199286659077623</v>
      </c>
      <c r="D1481">
        <f t="shared" si="123"/>
        <v>-0.39857331815524599</v>
      </c>
      <c r="E1481">
        <v>78.820102997289496</v>
      </c>
      <c r="F1481">
        <f t="shared" si="122"/>
        <v>1.2683171878933308E-3</v>
      </c>
      <c r="G1481">
        <f t="shared" si="119"/>
        <v>709.38092697560546</v>
      </c>
      <c r="H1481">
        <v>50.017709853810302</v>
      </c>
      <c r="AM1481">
        <f t="shared" si="120"/>
        <v>138.46898098325386</v>
      </c>
      <c r="BG1481">
        <f t="shared" si="121"/>
        <v>4.1806165207669377</v>
      </c>
    </row>
    <row r="1482" spans="1:59">
      <c r="A1482">
        <v>444000</v>
      </c>
      <c r="B1482" s="7">
        <v>710</v>
      </c>
      <c r="C1482">
        <v>0.28678976967917202</v>
      </c>
      <c r="D1482">
        <f t="shared" si="123"/>
        <v>0.57357953935834405</v>
      </c>
      <c r="E1482">
        <v>78.823189428500996</v>
      </c>
      <c r="F1482">
        <f t="shared" si="122"/>
        <v>3.0864312114999848E-3</v>
      </c>
      <c r="G1482">
        <f t="shared" si="119"/>
        <v>709.40870485650896</v>
      </c>
      <c r="H1482">
        <v>50.012842930361799</v>
      </c>
      <c r="AM1482">
        <f t="shared" si="120"/>
        <v>138.47508095854155</v>
      </c>
      <c r="BG1482">
        <f t="shared" si="121"/>
        <v>4.1808007199586816</v>
      </c>
    </row>
    <row r="1483" spans="1:59">
      <c r="A1483">
        <v>444300</v>
      </c>
      <c r="B1483" s="7">
        <v>711</v>
      </c>
      <c r="C1483">
        <v>0.577985258940928</v>
      </c>
      <c r="D1483">
        <f t="shared" si="123"/>
        <v>1.155970517881856</v>
      </c>
      <c r="E1483">
        <v>78.869587869948006</v>
      </c>
      <c r="F1483">
        <f t="shared" si="122"/>
        <v>4.6398441447010441E-2</v>
      </c>
      <c r="G1483">
        <f t="shared" si="119"/>
        <v>709.82629082953201</v>
      </c>
      <c r="H1483">
        <v>49.978342018117999</v>
      </c>
      <c r="AM1483">
        <f t="shared" si="120"/>
        <v>138.56678884093941</v>
      </c>
      <c r="BG1483">
        <f t="shared" si="121"/>
        <v>4.1835700166217054</v>
      </c>
    </row>
    <row r="1484" spans="1:59">
      <c r="A1484">
        <v>444600</v>
      </c>
      <c r="B1484" s="7">
        <v>711</v>
      </c>
      <c r="C1484">
        <v>0.336735460815764</v>
      </c>
      <c r="D1484">
        <f t="shared" si="123"/>
        <v>0.673470921631528</v>
      </c>
      <c r="E1484">
        <v>78.923199470444601</v>
      </c>
      <c r="F1484">
        <f t="shared" si="122"/>
        <v>5.3611600496594747E-2</v>
      </c>
      <c r="G1484">
        <f t="shared" si="119"/>
        <v>710.30879523400142</v>
      </c>
      <c r="H1484">
        <v>49.943507692111801</v>
      </c>
      <c r="AM1484">
        <f t="shared" si="120"/>
        <v>138.6727694242532</v>
      </c>
      <c r="BG1484">
        <f t="shared" si="121"/>
        <v>4.1867703522945892</v>
      </c>
    </row>
    <row r="1485" spans="1:59">
      <c r="A1485">
        <v>444900</v>
      </c>
      <c r="B1485" s="7">
        <v>711</v>
      </c>
      <c r="C1485">
        <v>0.16993906362153799</v>
      </c>
      <c r="D1485">
        <f t="shared" si="123"/>
        <v>0.33987812724307598</v>
      </c>
      <c r="E1485">
        <v>78.960263106635693</v>
      </c>
      <c r="F1485">
        <f t="shared" si="122"/>
        <v>3.7063636191092542E-2</v>
      </c>
      <c r="G1485">
        <f t="shared" si="119"/>
        <v>710.64236795972124</v>
      </c>
      <c r="H1485">
        <v>49.924315150060103</v>
      </c>
      <c r="AM1485">
        <f t="shared" si="120"/>
        <v>138.74604745860074</v>
      </c>
      <c r="BG1485">
        <f t="shared" si="121"/>
        <v>4.1889831863567162</v>
      </c>
    </row>
    <row r="1486" spans="1:59">
      <c r="A1486">
        <v>445200</v>
      </c>
      <c r="B1486" s="7">
        <v>709</v>
      </c>
      <c r="C1486">
        <v>-0.73616686348398797</v>
      </c>
      <c r="D1486">
        <f t="shared" si="123"/>
        <v>-1.4723337269679759</v>
      </c>
      <c r="E1486">
        <v>78.939406253796093</v>
      </c>
      <c r="F1486">
        <f t="shared" si="122"/>
        <v>2.0856852839600037E-2</v>
      </c>
      <c r="G1486">
        <f t="shared" si="119"/>
        <v>710.4546562841648</v>
      </c>
      <c r="H1486">
        <v>49.949057648958899</v>
      </c>
      <c r="AM1486">
        <f t="shared" si="120"/>
        <v>138.70481065685334</v>
      </c>
      <c r="BG1486">
        <f t="shared" si="121"/>
        <v>4.1877379234551775</v>
      </c>
    </row>
    <row r="1487" spans="1:59">
      <c r="A1487">
        <v>445500</v>
      </c>
      <c r="B1487" s="7">
        <v>710</v>
      </c>
      <c r="C1487">
        <v>-7.9145845677968396E-2</v>
      </c>
      <c r="D1487">
        <f t="shared" si="123"/>
        <v>-0.15829169135593679</v>
      </c>
      <c r="E1487">
        <v>78.9045035153828</v>
      </c>
      <c r="F1487">
        <f t="shared" si="122"/>
        <v>3.4902738413293832E-2</v>
      </c>
      <c r="G1487">
        <f t="shared" si="119"/>
        <v>710.14053163844517</v>
      </c>
      <c r="H1487">
        <v>49.978771233562199</v>
      </c>
      <c r="AM1487">
        <f t="shared" si="120"/>
        <v>138.63580894272096</v>
      </c>
      <c r="BG1487">
        <f t="shared" si="121"/>
        <v>4.1856542369344147</v>
      </c>
    </row>
    <row r="1488" spans="1:59">
      <c r="A1488">
        <v>445800</v>
      </c>
      <c r="B1488" s="7">
        <v>710</v>
      </c>
      <c r="C1488">
        <v>-6.0524730989106698E-2</v>
      </c>
      <c r="D1488">
        <f t="shared" si="123"/>
        <v>-0.1210494619782134</v>
      </c>
      <c r="E1488">
        <v>78.900369492844604</v>
      </c>
      <c r="F1488">
        <f t="shared" si="122"/>
        <v>4.1340225381958362E-3</v>
      </c>
      <c r="G1488">
        <f t="shared" si="119"/>
        <v>710.10332543560139</v>
      </c>
      <c r="H1488">
        <v>49.984141135582099</v>
      </c>
      <c r="AM1488">
        <f t="shared" si="120"/>
        <v>138.62763657052196</v>
      </c>
      <c r="BG1488">
        <f t="shared" si="121"/>
        <v>4.1854074522866664</v>
      </c>
    </row>
    <row r="1489" spans="1:59">
      <c r="A1489">
        <v>446100</v>
      </c>
      <c r="B1489" s="7">
        <v>710</v>
      </c>
      <c r="C1489">
        <v>-4.6103619812679603E-2</v>
      </c>
      <c r="D1489">
        <f t="shared" si="123"/>
        <v>-9.2207239625359205E-2</v>
      </c>
      <c r="E1489">
        <v>78.897164993217899</v>
      </c>
      <c r="F1489">
        <f t="shared" si="122"/>
        <v>3.2044996267046599E-3</v>
      </c>
      <c r="G1489">
        <f t="shared" si="119"/>
        <v>710.07448493896106</v>
      </c>
      <c r="H1489">
        <v>49.98824244563</v>
      </c>
      <c r="AM1489">
        <f t="shared" si="120"/>
        <v>138.62130180115142</v>
      </c>
      <c r="BG1489">
        <f t="shared" si="121"/>
        <v>4.1852161587311576</v>
      </c>
    </row>
    <row r="1490" spans="1:59">
      <c r="A1490">
        <v>446400</v>
      </c>
      <c r="B1490" s="7">
        <v>710</v>
      </c>
      <c r="C1490">
        <v>-3.4925367222166701E-2</v>
      </c>
      <c r="D1490">
        <f t="shared" si="123"/>
        <v>-6.9850734444333401E-2</v>
      </c>
      <c r="E1490">
        <v>78.8946810857353</v>
      </c>
      <c r="F1490">
        <f t="shared" si="122"/>
        <v>2.4839074825990792E-3</v>
      </c>
      <c r="G1490">
        <f t="shared" si="119"/>
        <v>710.05212977161773</v>
      </c>
      <c r="H1490">
        <v>49.991358452612801</v>
      </c>
      <c r="AM1490">
        <f t="shared" si="120"/>
        <v>138.6163915654021</v>
      </c>
      <c r="BG1490">
        <f t="shared" si="121"/>
        <v>4.1850678825096379</v>
      </c>
    </row>
    <row r="1491" spans="1:59">
      <c r="A1491">
        <v>446700</v>
      </c>
      <c r="B1491" s="7">
        <v>709</v>
      </c>
      <c r="C1491">
        <v>-0.423117190997923</v>
      </c>
      <c r="D1491">
        <f t="shared" si="123"/>
        <v>-0.846234381995846</v>
      </c>
      <c r="E1491">
        <v>78.869840076149401</v>
      </c>
      <c r="F1491">
        <f t="shared" si="122"/>
        <v>2.4841009585898632E-2</v>
      </c>
      <c r="G1491">
        <f t="shared" si="119"/>
        <v>709.82856068534466</v>
      </c>
      <c r="H1491">
        <v>50.010334221883802</v>
      </c>
      <c r="AM1491">
        <f t="shared" si="120"/>
        <v>138.5672873683128</v>
      </c>
      <c r="BG1491">
        <f t="shared" si="121"/>
        <v>4.1835850707224118</v>
      </c>
    </row>
    <row r="1492" spans="1:59">
      <c r="A1492">
        <v>447000</v>
      </c>
      <c r="B1492" s="7">
        <v>709</v>
      </c>
      <c r="C1492">
        <v>-0.24980663252651</v>
      </c>
      <c r="D1492">
        <f t="shared" si="123"/>
        <v>-0.49961326505302001</v>
      </c>
      <c r="E1492">
        <v>78.831325178135501</v>
      </c>
      <c r="F1492">
        <f t="shared" si="122"/>
        <v>3.8514898013900734E-2</v>
      </c>
      <c r="G1492">
        <f t="shared" si="119"/>
        <v>709.48192660321956</v>
      </c>
      <c r="H1492">
        <v>50.035969947721703</v>
      </c>
      <c r="AM1492">
        <f t="shared" si="120"/>
        <v>138.4911605962904</v>
      </c>
      <c r="BG1492">
        <f t="shared" si="121"/>
        <v>4.1812862729394649</v>
      </c>
    </row>
    <row r="1493" spans="1:59">
      <c r="A1493">
        <v>447300</v>
      </c>
      <c r="B1493" s="7">
        <v>709</v>
      </c>
      <c r="C1493">
        <v>-0.129554342070754</v>
      </c>
      <c r="D1493">
        <f t="shared" si="123"/>
        <v>-0.25910868414150801</v>
      </c>
      <c r="E1493">
        <v>78.804604052112197</v>
      </c>
      <c r="F1493">
        <f t="shared" si="122"/>
        <v>2.6721126023304009E-2</v>
      </c>
      <c r="G1493">
        <f t="shared" si="119"/>
        <v>709.24143646900973</v>
      </c>
      <c r="H1493">
        <v>50.050352347122299</v>
      </c>
      <c r="AM1493">
        <f t="shared" si="120"/>
        <v>138.43834994823121</v>
      </c>
      <c r="BG1493">
        <f t="shared" si="121"/>
        <v>4.1796915667881827</v>
      </c>
    </row>
    <row r="1494" spans="1:59">
      <c r="A1494">
        <v>447600</v>
      </c>
      <c r="B1494" s="7">
        <v>708</v>
      </c>
      <c r="C1494">
        <v>-0.44496906005020198</v>
      </c>
      <c r="D1494">
        <f t="shared" si="123"/>
        <v>-0.88993812010040396</v>
      </c>
      <c r="E1494">
        <v>78.763591034840601</v>
      </c>
      <c r="F1494">
        <f t="shared" si="122"/>
        <v>4.1013017271595231E-2</v>
      </c>
      <c r="G1494">
        <f t="shared" si="119"/>
        <v>708.87231931356541</v>
      </c>
      <c r="H1494">
        <v>50.073635934954702</v>
      </c>
      <c r="AM1494">
        <f t="shared" si="120"/>
        <v>138.35730145751234</v>
      </c>
      <c r="BG1494">
        <f t="shared" si="121"/>
        <v>4.1772441960608537</v>
      </c>
    </row>
    <row r="1495" spans="1:59">
      <c r="A1495">
        <v>447900</v>
      </c>
      <c r="B1495" s="7">
        <v>708</v>
      </c>
      <c r="C1495">
        <v>-0.225020163635688</v>
      </c>
      <c r="D1495">
        <f t="shared" si="123"/>
        <v>-0.450040327271376</v>
      </c>
      <c r="E1495">
        <v>78.714712686560503</v>
      </c>
      <c r="F1495">
        <f t="shared" si="122"/>
        <v>4.8878348280098294E-2</v>
      </c>
      <c r="G1495">
        <f t="shared" si="119"/>
        <v>708.43241417904449</v>
      </c>
      <c r="H1495">
        <v>50.099015849247003</v>
      </c>
      <c r="AM1495">
        <f t="shared" si="120"/>
        <v>138.26072262407351</v>
      </c>
      <c r="BG1495">
        <f t="shared" si="121"/>
        <v>4.1743279039746826</v>
      </c>
    </row>
    <row r="1496" spans="1:59">
      <c r="A1496">
        <v>448200</v>
      </c>
      <c r="B1496" s="7">
        <v>709</v>
      </c>
      <c r="C1496">
        <v>0.31996904615999999</v>
      </c>
      <c r="D1496">
        <f t="shared" si="123"/>
        <v>0.63993809231999998</v>
      </c>
      <c r="E1496">
        <v>78.704712215393698</v>
      </c>
      <c r="F1496">
        <f t="shared" si="122"/>
        <v>1.0000471166804914E-2</v>
      </c>
      <c r="G1496">
        <f t="shared" si="119"/>
        <v>708.34240993854326</v>
      </c>
      <c r="H1496">
        <v>50.093676887108899</v>
      </c>
      <c r="AM1496">
        <f t="shared" si="120"/>
        <v>138.24096439357777</v>
      </c>
      <c r="BG1496">
        <f t="shared" si="121"/>
        <v>4.1737312901200783</v>
      </c>
    </row>
    <row r="1497" spans="1:59">
      <c r="A1497">
        <v>448500</v>
      </c>
      <c r="B1497" s="7">
        <v>711</v>
      </c>
      <c r="C1497">
        <v>1.0430357559434</v>
      </c>
      <c r="D1497">
        <f t="shared" si="123"/>
        <v>2.0860715118868001</v>
      </c>
      <c r="E1497">
        <v>78.766245767309599</v>
      </c>
      <c r="F1497">
        <f t="shared" si="122"/>
        <v>6.1533551915900375E-2</v>
      </c>
      <c r="G1497">
        <f t="shared" si="119"/>
        <v>708.89621190578634</v>
      </c>
      <c r="H1497">
        <v>50.038497847095101</v>
      </c>
      <c r="AM1497">
        <f t="shared" si="120"/>
        <v>138.36254734919262</v>
      </c>
      <c r="BG1497">
        <f t="shared" si="121"/>
        <v>4.1774026020829931</v>
      </c>
    </row>
    <row r="1498" spans="1:59">
      <c r="A1498">
        <v>448800</v>
      </c>
      <c r="B1498" s="7">
        <v>710</v>
      </c>
      <c r="C1498">
        <v>0.25715090135134699</v>
      </c>
      <c r="D1498">
        <f t="shared" si="123"/>
        <v>0.51430180270269399</v>
      </c>
      <c r="E1498">
        <v>78.8297829572724</v>
      </c>
      <c r="F1498">
        <f t="shared" si="122"/>
        <v>6.3537189962801222E-2</v>
      </c>
      <c r="G1498">
        <f t="shared" si="119"/>
        <v>709.46804661545161</v>
      </c>
      <c r="H1498">
        <v>49.990319403748501</v>
      </c>
      <c r="AM1498">
        <f t="shared" si="120"/>
        <v>138.48811249428834</v>
      </c>
      <c r="BG1498">
        <f t="shared" si="121"/>
        <v>4.1811942300417027</v>
      </c>
    </row>
    <row r="1499" spans="1:59">
      <c r="A1499">
        <v>449100</v>
      </c>
      <c r="B1499" s="7">
        <v>709</v>
      </c>
      <c r="C1499">
        <v>-0.24710598619968099</v>
      </c>
      <c r="D1499">
        <f t="shared" si="123"/>
        <v>-0.49421197239936199</v>
      </c>
      <c r="E1499">
        <v>78.830728885298797</v>
      </c>
      <c r="F1499">
        <f t="shared" si="122"/>
        <v>9.4592802639681395E-4</v>
      </c>
      <c r="G1499">
        <f t="shared" si="119"/>
        <v>709.47655996768913</v>
      </c>
      <c r="H1499">
        <v>49.991454721257597</v>
      </c>
      <c r="AM1499">
        <f t="shared" si="120"/>
        <v>138.48998205956013</v>
      </c>
      <c r="BG1499">
        <f t="shared" si="121"/>
        <v>4.1812506849076838</v>
      </c>
    </row>
    <row r="1500" spans="1:59">
      <c r="A1500">
        <v>449400</v>
      </c>
      <c r="B1500" s="7">
        <v>710</v>
      </c>
      <c r="C1500">
        <v>0.24215491320057</v>
      </c>
      <c r="D1500">
        <f t="shared" si="123"/>
        <v>0.48430982640114001</v>
      </c>
      <c r="E1500">
        <v>78.833107696611805</v>
      </c>
      <c r="F1500">
        <f t="shared" si="122"/>
        <v>2.3788113130081001E-3</v>
      </c>
      <c r="G1500">
        <f t="shared" si="119"/>
        <v>709.49796926950626</v>
      </c>
      <c r="H1500">
        <v>49.990172288933302</v>
      </c>
      <c r="AM1500">
        <f t="shared" si="120"/>
        <v>138.49468364865959</v>
      </c>
      <c r="BG1500">
        <f t="shared" si="121"/>
        <v>4.1813926578662013</v>
      </c>
    </row>
    <row r="1501" spans="1:59">
      <c r="A1501">
        <v>449700</v>
      </c>
      <c r="B1501" s="7">
        <v>710</v>
      </c>
      <c r="C1501">
        <v>0.14063991577435001</v>
      </c>
      <c r="D1501">
        <f t="shared" si="123"/>
        <v>0.28127983154870001</v>
      </c>
      <c r="E1501">
        <v>78.855668982390796</v>
      </c>
      <c r="F1501">
        <f t="shared" si="122"/>
        <v>2.2561285778991191E-2</v>
      </c>
      <c r="G1501">
        <f t="shared" si="119"/>
        <v>709.70102084151722</v>
      </c>
      <c r="H1501">
        <v>49.975595422053203</v>
      </c>
      <c r="AM1501">
        <f t="shared" si="120"/>
        <v>138.5392764287414</v>
      </c>
      <c r="BG1501">
        <f t="shared" si="121"/>
        <v>4.1827392222064166</v>
      </c>
    </row>
    <row r="1502" spans="1:59">
      <c r="A1502">
        <v>450000</v>
      </c>
      <c r="B1502" s="7">
        <v>710</v>
      </c>
      <c r="C1502">
        <v>7.0465875379991105E-2</v>
      </c>
      <c r="D1502">
        <f t="shared" si="123"/>
        <v>0.14093175075998221</v>
      </c>
      <c r="E1502">
        <v>78.871262276557204</v>
      </c>
      <c r="F1502">
        <f t="shared" si="122"/>
        <v>1.5593294166407645E-2</v>
      </c>
      <c r="G1502">
        <f t="shared" si="119"/>
        <v>709.84136048901485</v>
      </c>
      <c r="H1502">
        <v>49.9676012528667</v>
      </c>
      <c r="AM1502">
        <f t="shared" si="120"/>
        <v>138.57009859018703</v>
      </c>
      <c r="BG1502">
        <f t="shared" si="121"/>
        <v>4.1836699616028694</v>
      </c>
    </row>
    <row r="1503" spans="1:59">
      <c r="A1503">
        <v>450300</v>
      </c>
      <c r="B1503" s="7">
        <v>709</v>
      </c>
      <c r="C1503">
        <v>-0.37357134950084098</v>
      </c>
      <c r="D1503">
        <f t="shared" si="123"/>
        <v>-0.74714269900168195</v>
      </c>
      <c r="E1503">
        <v>78.858830609886198</v>
      </c>
      <c r="F1503">
        <f t="shared" si="122"/>
        <v>1.2431666671005814E-2</v>
      </c>
      <c r="G1503">
        <f t="shared" si="119"/>
        <v>709.72947548897582</v>
      </c>
      <c r="H1503">
        <v>49.980723708024698</v>
      </c>
      <c r="AM1503">
        <f t="shared" si="120"/>
        <v>138.54552567920052</v>
      </c>
      <c r="BG1503">
        <f t="shared" si="121"/>
        <v>4.182927931000866</v>
      </c>
    </row>
    <row r="1504" spans="1:59">
      <c r="A1504">
        <v>450600</v>
      </c>
      <c r="B1504" s="7">
        <v>710</v>
      </c>
      <c r="C1504">
        <v>0.159240573266274</v>
      </c>
      <c r="D1504">
        <f t="shared" si="123"/>
        <v>0.318481146532548</v>
      </c>
      <c r="E1504">
        <v>78.851531995128795</v>
      </c>
      <c r="F1504">
        <f t="shared" si="122"/>
        <v>7.2986147574027882E-3</v>
      </c>
      <c r="G1504">
        <f t="shared" si="119"/>
        <v>709.66378795615913</v>
      </c>
      <c r="H1504">
        <v>49.987448871612102</v>
      </c>
      <c r="AM1504">
        <f t="shared" si="120"/>
        <v>138.53109937739546</v>
      </c>
      <c r="BG1504">
        <f t="shared" si="121"/>
        <v>4.1824922998195673</v>
      </c>
    </row>
    <row r="1505" spans="1:59">
      <c r="A1505">
        <v>450900</v>
      </c>
      <c r="B1505" s="7">
        <v>709</v>
      </c>
      <c r="C1505">
        <v>-0.30793290053489097</v>
      </c>
      <c r="D1505">
        <f t="shared" si="123"/>
        <v>-0.61586580106978195</v>
      </c>
      <c r="E1505">
        <v>78.844245161392607</v>
      </c>
      <c r="F1505">
        <f t="shared" si="122"/>
        <v>7.2868337361882141E-3</v>
      </c>
      <c r="G1505">
        <f t="shared" si="119"/>
        <v>709.59820645253342</v>
      </c>
      <c r="H1505">
        <v>49.994636059761802</v>
      </c>
      <c r="AM1505">
        <f t="shared" si="120"/>
        <v>138.51669667254959</v>
      </c>
      <c r="BG1505">
        <f t="shared" si="121"/>
        <v>4.1820573821321672</v>
      </c>
    </row>
    <row r="1506" spans="1:59">
      <c r="A1506">
        <v>451200</v>
      </c>
      <c r="B1506" s="7">
        <v>708</v>
      </c>
      <c r="C1506">
        <v>-0.58630057635714805</v>
      </c>
      <c r="D1506">
        <f t="shared" si="123"/>
        <v>-1.1726011527142961</v>
      </c>
      <c r="E1506">
        <v>78.794996209285301</v>
      </c>
      <c r="F1506">
        <f t="shared" si="122"/>
        <v>4.9248952107305399E-2</v>
      </c>
      <c r="G1506">
        <f t="shared" si="119"/>
        <v>709.15496588356768</v>
      </c>
      <c r="H1506">
        <v>50.030237071036403</v>
      </c>
      <c r="AM1506">
        <f t="shared" si="120"/>
        <v>138.41936238275247</v>
      </c>
      <c r="BG1506">
        <f t="shared" si="121"/>
        <v>4.1791182084565683</v>
      </c>
    </row>
    <row r="1507" spans="1:59">
      <c r="A1507">
        <v>451500</v>
      </c>
      <c r="B1507" s="7">
        <v>709</v>
      </c>
      <c r="C1507">
        <v>6.0247510657735703E-2</v>
      </c>
      <c r="D1507">
        <f t="shared" si="123"/>
        <v>0.12049502131547141</v>
      </c>
      <c r="E1507">
        <v>78.762424699953201</v>
      </c>
      <c r="F1507">
        <f t="shared" si="122"/>
        <v>3.2571509332100845E-2</v>
      </c>
      <c r="G1507">
        <f t="shared" si="119"/>
        <v>708.86182229957876</v>
      </c>
      <c r="H1507">
        <v>50.048733926581797</v>
      </c>
      <c r="AM1507">
        <f t="shared" si="120"/>
        <v>138.3549967311591</v>
      </c>
      <c r="BG1507">
        <f t="shared" si="121"/>
        <v>4.1771746021100098</v>
      </c>
    </row>
    <row r="1508" spans="1:59">
      <c r="A1508">
        <v>451800</v>
      </c>
      <c r="B1508" s="7">
        <v>711</v>
      </c>
      <c r="C1508">
        <v>0.85915677214933195</v>
      </c>
      <c r="D1508">
        <f t="shared" si="123"/>
        <v>1.7183135442986639</v>
      </c>
      <c r="E1508">
        <v>78.807105358300106</v>
      </c>
      <c r="F1508">
        <f t="shared" si="122"/>
        <v>4.4680658346905489E-2</v>
      </c>
      <c r="G1508">
        <f t="shared" si="119"/>
        <v>709.26394822470093</v>
      </c>
      <c r="H1508">
        <v>50.0105735295475</v>
      </c>
      <c r="AM1508">
        <f t="shared" si="120"/>
        <v>138.44329326037015</v>
      </c>
      <c r="BG1508">
        <f t="shared" si="121"/>
        <v>4.1798408378609295</v>
      </c>
    </row>
    <row r="1509" spans="1:59">
      <c r="A1509">
        <v>452100</v>
      </c>
      <c r="B1509" s="7">
        <v>713</v>
      </c>
      <c r="C1509">
        <v>1.31965058375927</v>
      </c>
      <c r="D1509">
        <f t="shared" si="123"/>
        <v>2.63930116751854</v>
      </c>
      <c r="E1509">
        <v>78.926988665678607</v>
      </c>
      <c r="F1509">
        <f t="shared" si="122"/>
        <v>0.11988330737850106</v>
      </c>
      <c r="G1509">
        <f t="shared" si="119"/>
        <v>710.34289799110752</v>
      </c>
      <c r="H1509">
        <v>49.924463816998603</v>
      </c>
      <c r="AM1509">
        <f t="shared" si="120"/>
        <v>138.68026062427109</v>
      </c>
      <c r="BG1509">
        <f t="shared" si="121"/>
        <v>4.1869965688046591</v>
      </c>
    </row>
    <row r="1510" spans="1:59">
      <c r="A1510">
        <v>452400</v>
      </c>
      <c r="B1510" s="7">
        <v>710</v>
      </c>
      <c r="C1510">
        <v>-0.43718559172828803</v>
      </c>
      <c r="D1510">
        <f t="shared" si="123"/>
        <v>-0.87437118345657605</v>
      </c>
      <c r="E1510">
        <v>78.9840783814292</v>
      </c>
      <c r="F1510">
        <f t="shared" si="122"/>
        <v>5.7089715750592518E-2</v>
      </c>
      <c r="G1510">
        <f t="shared" si="119"/>
        <v>710.85670543286278</v>
      </c>
      <c r="H1510">
        <v>49.8954511523335</v>
      </c>
      <c r="AM1510">
        <f t="shared" si="120"/>
        <v>138.79313656952988</v>
      </c>
      <c r="BG1510">
        <f t="shared" si="121"/>
        <v>4.1904051858036286</v>
      </c>
    </row>
    <row r="1511" spans="1:59">
      <c r="A1511">
        <v>452700</v>
      </c>
      <c r="B1511" s="7">
        <v>710</v>
      </c>
      <c r="C1511">
        <v>-0.32725026335680102</v>
      </c>
      <c r="D1511">
        <f t="shared" si="123"/>
        <v>-0.65450052671360204</v>
      </c>
      <c r="E1511">
        <v>78.959638493090296</v>
      </c>
      <c r="F1511">
        <f t="shared" si="122"/>
        <v>2.443988833890387E-2</v>
      </c>
      <c r="G1511">
        <f t="shared" si="119"/>
        <v>710.63674643781269</v>
      </c>
      <c r="H1511">
        <v>49.9248425889675</v>
      </c>
      <c r="AM1511">
        <f t="shared" si="120"/>
        <v>138.74481247670016</v>
      </c>
      <c r="BG1511">
        <f t="shared" si="121"/>
        <v>4.1889458924428036</v>
      </c>
    </row>
    <row r="1512" spans="1:59">
      <c r="A1512">
        <v>453000</v>
      </c>
      <c r="B1512" s="7">
        <v>711</v>
      </c>
      <c r="C1512">
        <v>0.15389033216974099</v>
      </c>
      <c r="D1512">
        <f t="shared" si="123"/>
        <v>0.30778066433948198</v>
      </c>
      <c r="E1512">
        <v>78.963825687835893</v>
      </c>
      <c r="F1512">
        <f t="shared" si="122"/>
        <v>4.1871947455973668E-3</v>
      </c>
      <c r="G1512">
        <f t="shared" si="119"/>
        <v>710.67443119052302</v>
      </c>
      <c r="H1512">
        <v>49.930129398335403</v>
      </c>
      <c r="AM1512">
        <f t="shared" si="120"/>
        <v>138.75309141495239</v>
      </c>
      <c r="BG1512">
        <f t="shared" si="121"/>
        <v>4.1891958994854663</v>
      </c>
    </row>
    <row r="1513" spans="1:59">
      <c r="A1513">
        <v>453300</v>
      </c>
      <c r="B1513" s="7">
        <v>711</v>
      </c>
      <c r="C1513">
        <v>5.13859690032221E-2</v>
      </c>
      <c r="D1513">
        <f t="shared" si="123"/>
        <v>0.1027719380064442</v>
      </c>
      <c r="E1513">
        <v>78.986606819811499</v>
      </c>
      <c r="F1513">
        <f t="shared" si="122"/>
        <v>2.2781131975605717E-2</v>
      </c>
      <c r="G1513">
        <f t="shared" si="119"/>
        <v>710.87946137830352</v>
      </c>
      <c r="H1513">
        <v>49.922456324269902</v>
      </c>
      <c r="AM1513">
        <f t="shared" si="120"/>
        <v>138.79813615721437</v>
      </c>
      <c r="BG1513">
        <f t="shared" si="121"/>
        <v>4.190556164201892</v>
      </c>
    </row>
    <row r="1514" spans="1:59">
      <c r="A1514">
        <v>453600</v>
      </c>
      <c r="B1514" s="7">
        <v>711</v>
      </c>
      <c r="C1514">
        <v>-1.5279117106719999E-2</v>
      </c>
      <c r="D1514">
        <f t="shared" si="123"/>
        <v>-3.0558234213439998E-2</v>
      </c>
      <c r="E1514">
        <v>79.001420388095994</v>
      </c>
      <c r="F1514">
        <f t="shared" si="122"/>
        <v>1.4813568284495204E-2</v>
      </c>
      <c r="G1514">
        <f t="shared" si="119"/>
        <v>711.01278349286395</v>
      </c>
      <c r="H1514">
        <v>49.9212543120587</v>
      </c>
      <c r="AM1514">
        <f t="shared" si="120"/>
        <v>138.82742840086476</v>
      </c>
      <c r="BG1514">
        <f t="shared" si="121"/>
        <v>4.1914407386142765</v>
      </c>
    </row>
    <row r="1515" spans="1:59">
      <c r="A1515">
        <v>453900</v>
      </c>
      <c r="B1515" s="7">
        <v>712</v>
      </c>
      <c r="C1515">
        <v>0.34054807596200898</v>
      </c>
      <c r="D1515">
        <f t="shared" si="123"/>
        <v>0.68109615192401796</v>
      </c>
      <c r="E1515">
        <v>79.0334531303494</v>
      </c>
      <c r="F1515">
        <f t="shared" si="122"/>
        <v>3.2032742253406354E-2</v>
      </c>
      <c r="G1515">
        <f t="shared" si="119"/>
        <v>711.30107817314456</v>
      </c>
      <c r="H1515">
        <v>49.907536731534499</v>
      </c>
      <c r="AM1515">
        <f t="shared" si="120"/>
        <v>138.89077410410852</v>
      </c>
      <c r="BG1515">
        <f t="shared" si="121"/>
        <v>4.1933536810288397</v>
      </c>
    </row>
    <row r="1516" spans="1:59">
      <c r="A1516">
        <v>454200</v>
      </c>
      <c r="B1516" s="7">
        <v>711</v>
      </c>
      <c r="C1516">
        <v>-0.24602041760444401</v>
      </c>
      <c r="D1516">
        <f t="shared" si="123"/>
        <v>-0.49204083520888803</v>
      </c>
      <c r="E1516">
        <v>79.052696898975498</v>
      </c>
      <c r="F1516">
        <f t="shared" si="122"/>
        <v>1.9243768626097335E-2</v>
      </c>
      <c r="G1516">
        <f t="shared" si="119"/>
        <v>711.47427209077944</v>
      </c>
      <c r="H1516">
        <v>49.905628379660698</v>
      </c>
      <c r="AM1516">
        <f t="shared" si="120"/>
        <v>138.92883211628904</v>
      </c>
      <c r="BG1516">
        <f t="shared" si="121"/>
        <v>4.1945029829131082</v>
      </c>
    </row>
    <row r="1517" spans="1:59">
      <c r="A1517">
        <v>454500</v>
      </c>
      <c r="B1517" s="7">
        <v>712</v>
      </c>
      <c r="C1517">
        <v>0.191525060197661</v>
      </c>
      <c r="D1517">
        <f t="shared" si="123"/>
        <v>0.38305012039532199</v>
      </c>
      <c r="E1517">
        <v>79.066567351029406</v>
      </c>
      <c r="F1517">
        <f t="shared" si="122"/>
        <v>1.3870452053907911E-2</v>
      </c>
      <c r="G1517">
        <f t="shared" si="119"/>
        <v>711.59910615926469</v>
      </c>
      <c r="H1517">
        <v>49.906430425578797</v>
      </c>
      <c r="AM1517">
        <f t="shared" si="120"/>
        <v>138.95626477215211</v>
      </c>
      <c r="BG1517">
        <f t="shared" si="121"/>
        <v>4.1953314170633575</v>
      </c>
    </row>
    <row r="1518" spans="1:59">
      <c r="A1518">
        <v>454800</v>
      </c>
      <c r="B1518" s="7">
        <v>711</v>
      </c>
      <c r="C1518">
        <v>-0.33687407097349598</v>
      </c>
      <c r="D1518">
        <f t="shared" si="123"/>
        <v>-0.67374814194699195</v>
      </c>
      <c r="E1518">
        <v>79.072885374122194</v>
      </c>
      <c r="F1518">
        <f t="shared" si="122"/>
        <v>6.318023092788394E-3</v>
      </c>
      <c r="G1518">
        <f t="shared" si="119"/>
        <v>711.65596836709972</v>
      </c>
      <c r="H1518">
        <v>49.9136707310738</v>
      </c>
      <c r="AM1518">
        <f t="shared" si="120"/>
        <v>138.96876078356811</v>
      </c>
      <c r="BG1518">
        <f t="shared" si="121"/>
        <v>4.1957087831287083</v>
      </c>
    </row>
    <row r="1519" spans="1:59">
      <c r="A1519">
        <v>455100</v>
      </c>
      <c r="B1519" s="7">
        <v>708</v>
      </c>
      <c r="C1519">
        <v>-1.4463159496764699</v>
      </c>
      <c r="D1519">
        <f t="shared" si="123"/>
        <v>-2.8926318993529399</v>
      </c>
      <c r="E1519">
        <v>78.986107010999007</v>
      </c>
      <c r="F1519">
        <f t="shared" si="122"/>
        <v>8.6778363123187319E-2</v>
      </c>
      <c r="G1519">
        <f t="shared" si="119"/>
        <v>710.87496309899109</v>
      </c>
      <c r="H1519">
        <v>49.9863217418429</v>
      </c>
      <c r="AM1519">
        <f t="shared" si="120"/>
        <v>138.79714786123756</v>
      </c>
      <c r="BG1519">
        <f t="shared" si="121"/>
        <v>4.1905263194631566</v>
      </c>
    </row>
    <row r="1520" spans="1:59">
      <c r="A1520">
        <v>455400</v>
      </c>
      <c r="B1520" s="7">
        <v>706</v>
      </c>
      <c r="C1520">
        <v>-1.6771368831531801</v>
      </c>
      <c r="D1520">
        <f t="shared" si="123"/>
        <v>-3.3542737663063602</v>
      </c>
      <c r="E1520">
        <v>78.815184541633599</v>
      </c>
      <c r="F1520">
        <f t="shared" si="122"/>
        <v>0.17092246936540789</v>
      </c>
      <c r="G1520">
        <f t="shared" si="119"/>
        <v>709.33666087470237</v>
      </c>
      <c r="H1520">
        <v>50.108406262860598</v>
      </c>
      <c r="AM1520">
        <f t="shared" si="120"/>
        <v>138.45926033810684</v>
      </c>
      <c r="BG1520">
        <f t="shared" si="121"/>
        <v>4.1803229896001834</v>
      </c>
    </row>
    <row r="1521" spans="1:59">
      <c r="A1521">
        <v>455700</v>
      </c>
      <c r="B1521" s="7">
        <v>707</v>
      </c>
      <c r="C1521">
        <v>-0.55264584923039795</v>
      </c>
      <c r="D1521">
        <f t="shared" si="123"/>
        <v>-1.1052916984607959</v>
      </c>
      <c r="E1521">
        <v>78.676406182036999</v>
      </c>
      <c r="F1521">
        <f t="shared" si="122"/>
        <v>0.1387783595965999</v>
      </c>
      <c r="G1521">
        <f t="shared" si="119"/>
        <v>708.08765563833299</v>
      </c>
      <c r="H1521">
        <v>50.191671468592403</v>
      </c>
      <c r="AM1521">
        <f t="shared" si="120"/>
        <v>138.18504248646246</v>
      </c>
      <c r="BG1521">
        <f t="shared" si="121"/>
        <v>4.1720426978266723</v>
      </c>
    </row>
    <row r="1522" spans="1:59">
      <c r="A1522">
        <v>456000</v>
      </c>
      <c r="B1522" s="7">
        <v>708</v>
      </c>
      <c r="C1522">
        <v>0.17749789283509501</v>
      </c>
      <c r="D1522">
        <f t="shared" si="123"/>
        <v>0.35499578567019002</v>
      </c>
      <c r="E1522">
        <v>78.625266150425205</v>
      </c>
      <c r="F1522">
        <f t="shared" si="122"/>
        <v>5.1140031611794257E-2</v>
      </c>
      <c r="G1522">
        <f t="shared" si="119"/>
        <v>707.62739535382684</v>
      </c>
      <c r="H1522">
        <v>50.204041277517597</v>
      </c>
      <c r="AM1522">
        <f t="shared" si="120"/>
        <v>138.0840212047039</v>
      </c>
      <c r="BG1522">
        <f t="shared" si="121"/>
        <v>4.1689923412824772</v>
      </c>
    </row>
    <row r="1523" spans="1:59">
      <c r="A1523">
        <v>456300</v>
      </c>
      <c r="B1523" s="7">
        <v>707</v>
      </c>
      <c r="C1523">
        <v>-0.167066089725037</v>
      </c>
      <c r="D1523">
        <f t="shared" si="123"/>
        <v>-0.33413217945007401</v>
      </c>
      <c r="E1523">
        <v>78.590734419029403</v>
      </c>
      <c r="F1523">
        <f t="shared" si="122"/>
        <v>3.4531731395802012E-2</v>
      </c>
      <c r="G1523">
        <f t="shared" si="119"/>
        <v>707.31660977126467</v>
      </c>
      <c r="H1523">
        <v>50.204673778350099</v>
      </c>
      <c r="AM1523">
        <f t="shared" si="120"/>
        <v>138.01581637170946</v>
      </c>
      <c r="BG1523">
        <f t="shared" si="121"/>
        <v>4.1669329096393914</v>
      </c>
    </row>
    <row r="1524" spans="1:59">
      <c r="A1524">
        <v>456600</v>
      </c>
      <c r="B1524" s="7">
        <v>706</v>
      </c>
      <c r="C1524">
        <v>-0.37498881336943501</v>
      </c>
      <c r="D1524">
        <f t="shared" si="123"/>
        <v>-0.74997762673887003</v>
      </c>
      <c r="E1524">
        <v>78.525831914605504</v>
      </c>
      <c r="F1524">
        <f t="shared" si="122"/>
        <v>6.4902504423898222E-2</v>
      </c>
      <c r="G1524">
        <f t="shared" si="119"/>
        <v>706.73248723144957</v>
      </c>
      <c r="H1524">
        <v>50.226373873575497</v>
      </c>
      <c r="AM1524">
        <f t="shared" si="120"/>
        <v>137.88764403365366</v>
      </c>
      <c r="BG1524">
        <f t="shared" si="121"/>
        <v>4.1630628277588375</v>
      </c>
    </row>
    <row r="1525" spans="1:59">
      <c r="A1525">
        <v>456900</v>
      </c>
      <c r="B1525" s="7">
        <v>708</v>
      </c>
      <c r="C1525">
        <v>0.70227618615629095</v>
      </c>
      <c r="D1525">
        <f t="shared" si="123"/>
        <v>1.4045523723125819</v>
      </c>
      <c r="E1525">
        <v>78.508652006944203</v>
      </c>
      <c r="F1525">
        <f t="shared" si="122"/>
        <v>1.7179907661301286E-2</v>
      </c>
      <c r="G1525">
        <f t="shared" si="119"/>
        <v>706.57786806249783</v>
      </c>
      <c r="H1525">
        <v>50.2103920047239</v>
      </c>
      <c r="AM1525">
        <f t="shared" si="120"/>
        <v>137.85372051570053</v>
      </c>
      <c r="BG1525">
        <f t="shared" si="121"/>
        <v>4.1620385412358125</v>
      </c>
    </row>
    <row r="1526" spans="1:59">
      <c r="A1526">
        <v>457200</v>
      </c>
      <c r="B1526" s="7">
        <v>707</v>
      </c>
      <c r="C1526">
        <v>0.153943088184891</v>
      </c>
      <c r="D1526">
        <f t="shared" si="123"/>
        <v>0.30788617636978199</v>
      </c>
      <c r="E1526">
        <v>78.519403326732998</v>
      </c>
      <c r="F1526">
        <f t="shared" si="122"/>
        <v>1.0751319788795399E-2</v>
      </c>
      <c r="G1526">
        <f t="shared" si="119"/>
        <v>706.67462994059701</v>
      </c>
      <c r="H1526">
        <v>50.178759970596502</v>
      </c>
      <c r="AM1526">
        <f t="shared" si="120"/>
        <v>137.87494991486429</v>
      </c>
      <c r="BG1526">
        <f t="shared" si="121"/>
        <v>4.1626795409932562</v>
      </c>
    </row>
    <row r="1527" spans="1:59">
      <c r="A1527">
        <v>457500</v>
      </c>
      <c r="B1527" s="7">
        <v>708</v>
      </c>
      <c r="C1527">
        <v>0.59671512716686603</v>
      </c>
      <c r="D1527">
        <f t="shared" si="123"/>
        <v>1.1934302543337321</v>
      </c>
      <c r="E1527">
        <v>78.532112373273904</v>
      </c>
      <c r="F1527">
        <f t="shared" si="122"/>
        <v>1.2709046540905433E-2</v>
      </c>
      <c r="G1527">
        <f t="shared" si="119"/>
        <v>706.78901135946512</v>
      </c>
      <c r="H1527">
        <v>50.148241227738097</v>
      </c>
      <c r="AM1527">
        <f t="shared" si="120"/>
        <v>137.90004588466388</v>
      </c>
      <c r="BG1527">
        <f t="shared" si="121"/>
        <v>4.1634372904824462</v>
      </c>
    </row>
    <row r="1528" spans="1:59">
      <c r="A1528">
        <v>457800</v>
      </c>
      <c r="B1528" s="7">
        <v>708</v>
      </c>
      <c r="C1528">
        <v>0.449470995377317</v>
      </c>
      <c r="D1528">
        <f t="shared" si="123"/>
        <v>0.89894199075463399</v>
      </c>
      <c r="E1528">
        <v>78.564835083202397</v>
      </c>
      <c r="F1528">
        <f t="shared" si="122"/>
        <v>3.2722709928492577E-2</v>
      </c>
      <c r="G1528">
        <f t="shared" si="119"/>
        <v>707.08351574882158</v>
      </c>
      <c r="H1528">
        <v>50.108012854091903</v>
      </c>
      <c r="AM1528">
        <f t="shared" si="120"/>
        <v>137.9646662629381</v>
      </c>
      <c r="BG1528">
        <f t="shared" si="121"/>
        <v>4.1653884558692154</v>
      </c>
    </row>
    <row r="1529" spans="1:59">
      <c r="A1529">
        <v>458100</v>
      </c>
      <c r="B1529" s="7">
        <v>706</v>
      </c>
      <c r="C1529">
        <v>-0.45691995598709201</v>
      </c>
      <c r="D1529">
        <f t="shared" si="123"/>
        <v>-0.91383991197418402</v>
      </c>
      <c r="E1529">
        <v>78.544041530888407</v>
      </c>
      <c r="F1529">
        <f t="shared" si="122"/>
        <v>2.0793552313989494E-2</v>
      </c>
      <c r="G1529">
        <f t="shared" si="119"/>
        <v>706.89637377799568</v>
      </c>
      <c r="H1529">
        <v>50.111042866618099</v>
      </c>
      <c r="AM1529">
        <f t="shared" si="120"/>
        <v>137.92360270320518</v>
      </c>
      <c r="BG1529">
        <f t="shared" si="121"/>
        <v>4.1641485693212941</v>
      </c>
    </row>
    <row r="1530" spans="1:59">
      <c r="A1530">
        <v>458400</v>
      </c>
      <c r="B1530" s="7">
        <v>706</v>
      </c>
      <c r="C1530">
        <v>-0.20963477130024399</v>
      </c>
      <c r="D1530">
        <f t="shared" si="123"/>
        <v>-0.41926954260048799</v>
      </c>
      <c r="E1530">
        <v>78.489085077507397</v>
      </c>
      <c r="F1530">
        <f t="shared" si="122"/>
        <v>5.4956453381009851E-2</v>
      </c>
      <c r="G1530">
        <f t="shared" si="119"/>
        <v>706.40176569756659</v>
      </c>
      <c r="H1530">
        <v>50.136208645539902</v>
      </c>
      <c r="AM1530">
        <f t="shared" si="120"/>
        <v>137.81508567727369</v>
      </c>
      <c r="BG1530">
        <f t="shared" si="121"/>
        <v>4.1608720074676668</v>
      </c>
    </row>
    <row r="1531" spans="1:59">
      <c r="A1531">
        <v>458700</v>
      </c>
      <c r="B1531" s="7">
        <v>704</v>
      </c>
      <c r="C1531">
        <v>-0.83812910696514598</v>
      </c>
      <c r="D1531">
        <f t="shared" si="123"/>
        <v>-1.676258213930292</v>
      </c>
      <c r="E1531">
        <v>78.4065403709658</v>
      </c>
      <c r="F1531">
        <f t="shared" si="122"/>
        <v>8.2544706541597179E-2</v>
      </c>
      <c r="G1531">
        <f t="shared" si="119"/>
        <v>705.65886333869219</v>
      </c>
      <c r="H1531">
        <v>50.178833289230496</v>
      </c>
      <c r="AM1531">
        <f t="shared" si="120"/>
        <v>137.65212607290968</v>
      </c>
      <c r="BG1531">
        <f t="shared" si="121"/>
        <v>4.1559517071040633</v>
      </c>
    </row>
    <row r="1532" spans="1:59">
      <c r="A1532">
        <v>459000</v>
      </c>
      <c r="B1532" s="7">
        <v>706</v>
      </c>
      <c r="C1532">
        <v>0.39402350005200398</v>
      </c>
      <c r="D1532">
        <f t="shared" si="123"/>
        <v>0.78804700010400797</v>
      </c>
      <c r="E1532">
        <v>78.354939340458401</v>
      </c>
      <c r="F1532">
        <f t="shared" si="122"/>
        <v>5.1601030507399059E-2</v>
      </c>
      <c r="G1532">
        <f t="shared" si="119"/>
        <v>705.19445406412558</v>
      </c>
      <c r="H1532">
        <v>50.1923675960685</v>
      </c>
      <c r="AM1532">
        <f t="shared" si="120"/>
        <v>137.55027565897936</v>
      </c>
      <c r="BG1532">
        <f t="shared" si="121"/>
        <v>4.1528765604659759</v>
      </c>
    </row>
    <row r="1533" spans="1:59">
      <c r="A1533">
        <v>459300</v>
      </c>
      <c r="B1533" s="7">
        <v>706</v>
      </c>
      <c r="C1533">
        <v>0.35346508674032301</v>
      </c>
      <c r="D1533">
        <f t="shared" si="123"/>
        <v>0.70693017348064602</v>
      </c>
      <c r="E1533">
        <v>78.363959246337004</v>
      </c>
      <c r="F1533">
        <f t="shared" si="122"/>
        <v>9.0199058786026853E-3</v>
      </c>
      <c r="G1533">
        <f t="shared" si="119"/>
        <v>705.27563321703303</v>
      </c>
      <c r="H1533">
        <v>50.163425929935102</v>
      </c>
      <c r="AM1533">
        <f t="shared" si="120"/>
        <v>137.56807807840025</v>
      </c>
      <c r="BG1533">
        <f t="shared" si="121"/>
        <v>4.1534140615228958</v>
      </c>
    </row>
    <row r="1534" spans="1:59">
      <c r="A1534">
        <v>459600</v>
      </c>
      <c r="B1534" s="7">
        <v>706</v>
      </c>
      <c r="C1534">
        <v>0.31149817724885398</v>
      </c>
      <c r="D1534">
        <f t="shared" si="123"/>
        <v>0.62299635449770796</v>
      </c>
      <c r="E1534">
        <v>78.3732846802816</v>
      </c>
      <c r="F1534">
        <f t="shared" si="122"/>
        <v>9.3254339445962842E-3</v>
      </c>
      <c r="G1534">
        <f t="shared" si="119"/>
        <v>705.35956212253438</v>
      </c>
      <c r="H1534">
        <v>50.137702997415097</v>
      </c>
      <c r="AM1534">
        <f t="shared" si="120"/>
        <v>137.58648401316185</v>
      </c>
      <c r="BG1534">
        <f t="shared" si="121"/>
        <v>4.1539697857772007</v>
      </c>
    </row>
    <row r="1535" spans="1:59">
      <c r="A1535">
        <v>459900</v>
      </c>
      <c r="B1535" s="7">
        <v>706</v>
      </c>
      <c r="C1535">
        <v>0.27072533437021701</v>
      </c>
      <c r="D1535">
        <f t="shared" si="123"/>
        <v>0.54145066874043402</v>
      </c>
      <c r="E1535">
        <v>78.382344780480395</v>
      </c>
      <c r="F1535">
        <f t="shared" si="122"/>
        <v>9.0601001987948848E-3</v>
      </c>
      <c r="G1535">
        <f t="shared" si="119"/>
        <v>705.44110302432352</v>
      </c>
      <c r="H1535">
        <v>50.115192989636597</v>
      </c>
      <c r="AM1535">
        <f t="shared" si="120"/>
        <v>137.60436673658452</v>
      </c>
      <c r="BG1535">
        <f t="shared" si="121"/>
        <v>4.154509714355461</v>
      </c>
    </row>
    <row r="1536" spans="1:59">
      <c r="A1536">
        <v>460200</v>
      </c>
      <c r="B1536" s="7">
        <v>706</v>
      </c>
      <c r="C1536">
        <v>0.23260058108092899</v>
      </c>
      <c r="D1536">
        <f t="shared" si="123"/>
        <v>0.46520116216185797</v>
      </c>
      <c r="E1536">
        <v>78.390816450089602</v>
      </c>
      <c r="F1536">
        <f t="shared" si="122"/>
        <v>8.4716696092073107E-3</v>
      </c>
      <c r="G1536">
        <f t="shared" si="119"/>
        <v>705.51734805080639</v>
      </c>
      <c r="H1536">
        <v>50.095742120068898</v>
      </c>
      <c r="AM1536">
        <f t="shared" si="120"/>
        <v>137.6210884567104</v>
      </c>
      <c r="BG1536">
        <f t="shared" si="121"/>
        <v>4.1550145903629501</v>
      </c>
    </row>
    <row r="1537" spans="1:59">
      <c r="A1537">
        <v>460500</v>
      </c>
      <c r="B1537" s="7">
        <v>705</v>
      </c>
      <c r="C1537">
        <v>-0.19862424441438301</v>
      </c>
      <c r="D1537">
        <f t="shared" si="123"/>
        <v>-0.39724848882876601</v>
      </c>
      <c r="E1537">
        <v>78.375537772481096</v>
      </c>
      <c r="F1537">
        <f t="shared" si="122"/>
        <v>1.5278677608506541E-2</v>
      </c>
      <c r="G1537">
        <f t="shared" si="119"/>
        <v>705.3798399523298</v>
      </c>
      <c r="H1537">
        <v>50.095726760079998</v>
      </c>
      <c r="AM1537">
        <f t="shared" si="120"/>
        <v>137.59093109624038</v>
      </c>
      <c r="BG1537">
        <f t="shared" si="121"/>
        <v>4.1541040553047059</v>
      </c>
    </row>
    <row r="1538" spans="1:59">
      <c r="A1538">
        <v>460800</v>
      </c>
      <c r="B1538" s="7">
        <v>707</v>
      </c>
      <c r="C1538">
        <v>0.73045593265759701</v>
      </c>
      <c r="D1538">
        <f t="shared" si="123"/>
        <v>1.460911865315194</v>
      </c>
      <c r="E1538">
        <v>78.391285872332006</v>
      </c>
      <c r="F1538">
        <f t="shared" si="122"/>
        <v>1.574809985091008E-2</v>
      </c>
      <c r="G1538">
        <f t="shared" si="119"/>
        <v>705.52157285098804</v>
      </c>
      <c r="H1538">
        <v>50.072239511385199</v>
      </c>
      <c r="AM1538">
        <f t="shared" si="120"/>
        <v>137.62201503337187</v>
      </c>
      <c r="BG1538">
        <f t="shared" si="121"/>
        <v>4.1550425663690724</v>
      </c>
    </row>
    <row r="1539" spans="1:59">
      <c r="A1539">
        <v>461100</v>
      </c>
      <c r="B1539" s="7">
        <v>707</v>
      </c>
      <c r="C1539">
        <v>0.48462625238885698</v>
      </c>
      <c r="D1539">
        <f t="shared" si="123"/>
        <v>0.96925250477771396</v>
      </c>
      <c r="E1539">
        <v>78.445918901935201</v>
      </c>
      <c r="F1539">
        <f t="shared" si="122"/>
        <v>5.4633029603195382E-2</v>
      </c>
      <c r="G1539">
        <f t="shared" ref="G1539:G1585" si="124">$J$3*E1539</f>
        <v>706.01327011741682</v>
      </c>
      <c r="H1539">
        <v>50.025739911475</v>
      </c>
      <c r="AM1539">
        <f t="shared" ref="AM1539:AM1585" si="125">$AF$26*E1539^2+$AG$26*E1539+$AH$26</f>
        <v>137.7298621235758</v>
      </c>
      <c r="BG1539">
        <f t="shared" ref="BG1539:BG1585" si="126">$BC$5*E1539^2+$BD$5*E1539+$BE$5</f>
        <v>4.158298805801742</v>
      </c>
    </row>
    <row r="1540" spans="1:59">
      <c r="A1540">
        <v>461400</v>
      </c>
      <c r="B1540" s="7">
        <v>708</v>
      </c>
      <c r="C1540">
        <v>0.70476913427532495</v>
      </c>
      <c r="D1540">
        <f t="shared" si="123"/>
        <v>1.4095382685506499</v>
      </c>
      <c r="E1540">
        <v>78.508101875874601</v>
      </c>
      <c r="F1540">
        <f t="shared" ref="F1540:F1585" si="127">ABS(E1540-E1539)</f>
        <v>6.2182973939400199E-2</v>
      </c>
      <c r="G1540">
        <f t="shared" si="124"/>
        <v>706.57291688287137</v>
      </c>
      <c r="H1540">
        <v>49.978833763338002</v>
      </c>
      <c r="AM1540">
        <f t="shared" si="125"/>
        <v>137.85263425310072</v>
      </c>
      <c r="BG1540">
        <f t="shared" si="126"/>
        <v>4.1620057427145873</v>
      </c>
    </row>
    <row r="1541" spans="1:59">
      <c r="A1541">
        <v>461700</v>
      </c>
      <c r="B1541" s="7">
        <v>710</v>
      </c>
      <c r="C1541">
        <v>1.2064544750030799</v>
      </c>
      <c r="D1541">
        <f t="shared" si="123"/>
        <v>2.4129089500061598</v>
      </c>
      <c r="E1541">
        <v>78.618828362827699</v>
      </c>
      <c r="F1541">
        <f t="shared" si="127"/>
        <v>0.11072648695309795</v>
      </c>
      <c r="G1541">
        <f t="shared" si="124"/>
        <v>707.56945526544928</v>
      </c>
      <c r="H1541">
        <v>49.9030044180316</v>
      </c>
      <c r="AM1541">
        <f t="shared" si="125"/>
        <v>138.07130517585006</v>
      </c>
      <c r="BG1541">
        <f t="shared" si="126"/>
        <v>4.1686083816743871</v>
      </c>
    </row>
    <row r="1542" spans="1:59">
      <c r="A1542">
        <v>462000</v>
      </c>
      <c r="B1542" s="7">
        <v>710</v>
      </c>
      <c r="C1542">
        <v>0.67128108121677799</v>
      </c>
      <c r="D1542">
        <f t="shared" si="123"/>
        <v>1.342562162433556</v>
      </c>
      <c r="E1542">
        <v>78.737756159426894</v>
      </c>
      <c r="F1542">
        <f t="shared" si="127"/>
        <v>0.11892779659919483</v>
      </c>
      <c r="G1542">
        <f t="shared" si="124"/>
        <v>708.63980543484206</v>
      </c>
      <c r="H1542">
        <v>49.8316120573609</v>
      </c>
      <c r="AM1542">
        <f t="shared" si="125"/>
        <v>138.30625253062922</v>
      </c>
      <c r="BG1542">
        <f t="shared" si="126"/>
        <v>4.1757027186702471</v>
      </c>
    </row>
    <row r="1543" spans="1:59">
      <c r="A1543">
        <v>462300</v>
      </c>
      <c r="B1543" s="7">
        <v>710</v>
      </c>
      <c r="C1543">
        <v>0.30510626483194497</v>
      </c>
      <c r="D1543">
        <f t="shared" si="123"/>
        <v>0.61021252966388995</v>
      </c>
      <c r="E1543">
        <v>78.819123463324402</v>
      </c>
      <c r="F1543">
        <f t="shared" si="127"/>
        <v>8.1367303897508236E-2</v>
      </c>
      <c r="G1543">
        <f t="shared" si="124"/>
        <v>709.37211116991966</v>
      </c>
      <c r="H1543">
        <v>49.7947611614115</v>
      </c>
      <c r="AM1543">
        <f t="shared" si="125"/>
        <v>138.46704505900286</v>
      </c>
      <c r="BG1543">
        <f t="shared" si="126"/>
        <v>4.1805580622566243</v>
      </c>
    </row>
    <row r="1544" spans="1:59">
      <c r="A1544">
        <v>462600</v>
      </c>
      <c r="B1544" s="7">
        <v>707</v>
      </c>
      <c r="C1544">
        <v>-1.1286760193454</v>
      </c>
      <c r="D1544">
        <f t="shared" ref="D1544:D1585" si="128">$K$3*C1544</f>
        <v>-2.2573520386907999</v>
      </c>
      <c r="E1544">
        <v>78.804420153276297</v>
      </c>
      <c r="F1544">
        <f t="shared" si="127"/>
        <v>1.4703310048105322E-2</v>
      </c>
      <c r="G1544">
        <f t="shared" si="124"/>
        <v>709.23978137948666</v>
      </c>
      <c r="H1544">
        <v>49.831101484458799</v>
      </c>
      <c r="AM1544">
        <f t="shared" si="125"/>
        <v>138.43798651182345</v>
      </c>
      <c r="BG1544">
        <f t="shared" si="126"/>
        <v>4.17968059225948</v>
      </c>
    </row>
    <row r="1545" spans="1:59">
      <c r="A1545">
        <v>462900</v>
      </c>
      <c r="B1545" s="7">
        <v>707</v>
      </c>
      <c r="C1545">
        <v>-0.78384964376384403</v>
      </c>
      <c r="D1545">
        <f t="shared" si="128"/>
        <v>-1.5676992875276881</v>
      </c>
      <c r="E1545">
        <v>78.727785403220594</v>
      </c>
      <c r="F1545">
        <f t="shared" si="127"/>
        <v>7.6634750055703194E-2</v>
      </c>
      <c r="G1545">
        <f t="shared" si="124"/>
        <v>708.5500686289854</v>
      </c>
      <c r="H1545">
        <v>49.9044027623167</v>
      </c>
      <c r="AM1545">
        <f t="shared" si="125"/>
        <v>138.28655166414271</v>
      </c>
      <c r="BG1545">
        <f t="shared" si="126"/>
        <v>4.1751078329103057</v>
      </c>
    </row>
    <row r="1546" spans="1:59">
      <c r="A1546">
        <v>463200</v>
      </c>
      <c r="B1546" s="7">
        <v>711</v>
      </c>
      <c r="C1546">
        <v>1.05571109591755</v>
      </c>
      <c r="D1546">
        <f t="shared" si="128"/>
        <v>2.1114221918350999</v>
      </c>
      <c r="E1546">
        <v>78.763421958123004</v>
      </c>
      <c r="F1546">
        <f t="shared" si="127"/>
        <v>3.5636554902410467E-2</v>
      </c>
      <c r="G1546">
        <f t="shared" si="124"/>
        <v>708.87079762310702</v>
      </c>
      <c r="H1546">
        <v>49.888270090404802</v>
      </c>
      <c r="AM1546">
        <f t="shared" si="125"/>
        <v>138.35696735437773</v>
      </c>
      <c r="BG1546">
        <f t="shared" si="126"/>
        <v>4.1772341074182178</v>
      </c>
    </row>
    <row r="1547" spans="1:59">
      <c r="A1547">
        <v>463500</v>
      </c>
      <c r="B1547" s="7">
        <v>712</v>
      </c>
      <c r="C1547">
        <v>0.96856586575714099</v>
      </c>
      <c r="D1547">
        <f t="shared" si="128"/>
        <v>1.937131731514282</v>
      </c>
      <c r="E1547">
        <v>78.893902113611801</v>
      </c>
      <c r="F1547">
        <f t="shared" si="127"/>
        <v>0.13048015548879732</v>
      </c>
      <c r="G1547">
        <f t="shared" si="124"/>
        <v>710.04511902250624</v>
      </c>
      <c r="H1547">
        <v>49.809817746408001</v>
      </c>
      <c r="AM1547">
        <f t="shared" si="125"/>
        <v>138.61485168586469</v>
      </c>
      <c r="BG1547">
        <f t="shared" si="126"/>
        <v>4.1850213822149209</v>
      </c>
    </row>
    <row r="1548" spans="1:59">
      <c r="A1548">
        <v>463800</v>
      </c>
      <c r="B1548" s="7">
        <v>713</v>
      </c>
      <c r="C1548">
        <v>0.86913842049867696</v>
      </c>
      <c r="D1548">
        <f t="shared" si="128"/>
        <v>1.7382768409973539</v>
      </c>
      <c r="E1548">
        <v>79.027100367834507</v>
      </c>
      <c r="F1548">
        <f t="shared" si="127"/>
        <v>0.13319825422270526</v>
      </c>
      <c r="G1548">
        <f t="shared" si="124"/>
        <v>711.24390331051052</v>
      </c>
      <c r="H1548">
        <v>49.738666644233199</v>
      </c>
      <c r="AM1548">
        <f t="shared" si="125"/>
        <v>138.87821084965586</v>
      </c>
      <c r="BG1548">
        <f t="shared" si="126"/>
        <v>4.1929742887090589</v>
      </c>
    </row>
    <row r="1549" spans="1:59">
      <c r="A1549">
        <v>464100</v>
      </c>
      <c r="B1549" s="7">
        <v>712</v>
      </c>
      <c r="C1549">
        <v>-2.7029113634731899E-2</v>
      </c>
      <c r="D1549">
        <f t="shared" si="128"/>
        <v>-5.4058227269463799E-2</v>
      </c>
      <c r="E1549">
        <v>79.115139638440297</v>
      </c>
      <c r="F1549">
        <f t="shared" si="127"/>
        <v>8.8039270605790421E-2</v>
      </c>
      <c r="G1549">
        <f t="shared" si="124"/>
        <v>712.03625674596265</v>
      </c>
      <c r="H1549">
        <v>49.708629603898999</v>
      </c>
      <c r="AM1549">
        <f t="shared" si="125"/>
        <v>139.05233877676946</v>
      </c>
      <c r="BG1549">
        <f t="shared" si="126"/>
        <v>4.1982327664369583</v>
      </c>
    </row>
    <row r="1550" spans="1:59">
      <c r="A1550">
        <v>464400</v>
      </c>
      <c r="B1550" s="7">
        <v>713</v>
      </c>
      <c r="C1550">
        <v>0.20641244902050801</v>
      </c>
      <c r="D1550">
        <f t="shared" si="128"/>
        <v>0.41282489804101602</v>
      </c>
      <c r="E1550">
        <v>79.174363901696495</v>
      </c>
      <c r="F1550">
        <f t="shared" si="127"/>
        <v>5.9224263256197673E-2</v>
      </c>
      <c r="G1550">
        <f t="shared" si="124"/>
        <v>712.56927511526851</v>
      </c>
      <c r="H1550">
        <v>49.700957331116697</v>
      </c>
      <c r="AM1550">
        <f t="shared" si="125"/>
        <v>139.16950062579912</v>
      </c>
      <c r="BG1550">
        <f t="shared" si="126"/>
        <v>4.2017710061322937</v>
      </c>
    </row>
    <row r="1551" spans="1:59">
      <c r="A1551">
        <v>464700</v>
      </c>
      <c r="B1551" s="7">
        <v>712</v>
      </c>
      <c r="C1551">
        <v>-0.45061094441606803</v>
      </c>
      <c r="D1551">
        <f t="shared" si="128"/>
        <v>-0.90122188883213605</v>
      </c>
      <c r="E1551">
        <v>79.209263227149606</v>
      </c>
      <c r="F1551">
        <f t="shared" si="127"/>
        <v>3.4899325453110919E-2</v>
      </c>
      <c r="G1551">
        <f t="shared" si="124"/>
        <v>712.88336904434641</v>
      </c>
      <c r="H1551">
        <v>49.712427851293597</v>
      </c>
      <c r="AM1551">
        <f t="shared" si="125"/>
        <v>139.23855067744486</v>
      </c>
      <c r="BG1551">
        <f t="shared" si="126"/>
        <v>4.2038563182301703</v>
      </c>
    </row>
    <row r="1552" spans="1:59">
      <c r="A1552">
        <v>465000</v>
      </c>
      <c r="B1552" s="7">
        <v>715</v>
      </c>
      <c r="C1552">
        <v>0.74629855435880299</v>
      </c>
      <c r="D1552">
        <f t="shared" si="128"/>
        <v>1.492597108717606</v>
      </c>
      <c r="E1552">
        <v>79.276597835558604</v>
      </c>
      <c r="F1552">
        <f t="shared" si="127"/>
        <v>6.733460840899852E-2</v>
      </c>
      <c r="G1552">
        <f t="shared" si="124"/>
        <v>713.48938052002745</v>
      </c>
      <c r="H1552">
        <v>49.697329507193501</v>
      </c>
      <c r="AM1552">
        <f t="shared" si="125"/>
        <v>139.37179568184473</v>
      </c>
      <c r="BG1552">
        <f t="shared" si="126"/>
        <v>4.2078803789844077</v>
      </c>
    </row>
    <row r="1553" spans="1:59">
      <c r="A1553">
        <v>465300</v>
      </c>
      <c r="B1553" s="7">
        <v>718</v>
      </c>
      <c r="C1553">
        <v>1.4627669054474399</v>
      </c>
      <c r="D1553">
        <f t="shared" si="128"/>
        <v>2.9255338108948798</v>
      </c>
      <c r="E1553">
        <v>79.450705713487395</v>
      </c>
      <c r="F1553">
        <f t="shared" si="127"/>
        <v>0.17410787792879034</v>
      </c>
      <c r="G1553">
        <f t="shared" si="124"/>
        <v>715.05635142138658</v>
      </c>
      <c r="H1553">
        <v>49.609270826729997</v>
      </c>
      <c r="AM1553">
        <f t="shared" si="125"/>
        <v>139.716451771614</v>
      </c>
      <c r="BG1553">
        <f t="shared" si="126"/>
        <v>4.2182895221860441</v>
      </c>
    </row>
    <row r="1554" spans="1:59">
      <c r="A1554">
        <v>465600</v>
      </c>
      <c r="B1554" s="7">
        <v>717</v>
      </c>
      <c r="C1554">
        <v>0.25657573973345399</v>
      </c>
      <c r="D1554">
        <f t="shared" si="128"/>
        <v>0.51315147946690798</v>
      </c>
      <c r="E1554">
        <v>79.607642513173701</v>
      </c>
      <c r="F1554">
        <f t="shared" si="127"/>
        <v>0.15693679968630647</v>
      </c>
      <c r="G1554">
        <f t="shared" si="124"/>
        <v>716.4687826185633</v>
      </c>
      <c r="H1554">
        <v>49.546043999923199</v>
      </c>
      <c r="AM1554">
        <f t="shared" si="125"/>
        <v>140.02726870638261</v>
      </c>
      <c r="BG1554">
        <f t="shared" si="126"/>
        <v>4.2276771279301082</v>
      </c>
    </row>
    <row r="1555" spans="1:59">
      <c r="A1555">
        <v>465900</v>
      </c>
      <c r="B1555" s="7">
        <v>711</v>
      </c>
      <c r="C1555">
        <v>-2.4985766196141799</v>
      </c>
      <c r="D1555">
        <f t="shared" si="128"/>
        <v>-4.9971532392283597</v>
      </c>
      <c r="E1555">
        <v>79.553253365345896</v>
      </c>
      <c r="F1555">
        <f t="shared" si="127"/>
        <v>5.4389147827805573E-2</v>
      </c>
      <c r="G1555">
        <f t="shared" si="124"/>
        <v>715.97928028811305</v>
      </c>
      <c r="H1555">
        <v>49.641453041138099</v>
      </c>
      <c r="AM1555">
        <f t="shared" si="125"/>
        <v>139.91953343920457</v>
      </c>
      <c r="BG1555">
        <f t="shared" si="126"/>
        <v>4.2244231499729779</v>
      </c>
    </row>
    <row r="1556" spans="1:59">
      <c r="A1556">
        <v>466200</v>
      </c>
      <c r="B1556" s="7">
        <v>710</v>
      </c>
      <c r="C1556">
        <v>-2.1259761640148702</v>
      </c>
      <c r="D1556">
        <f t="shared" si="128"/>
        <v>-4.2519523280297404</v>
      </c>
      <c r="E1556">
        <v>79.359334721863803</v>
      </c>
      <c r="F1556">
        <f t="shared" si="127"/>
        <v>0.19391864348209253</v>
      </c>
      <c r="G1556">
        <f t="shared" si="124"/>
        <v>714.2340124967742</v>
      </c>
      <c r="H1556">
        <v>49.820051361610901</v>
      </c>
      <c r="AM1556">
        <f t="shared" si="125"/>
        <v>139.53555577596782</v>
      </c>
      <c r="BG1556">
        <f t="shared" si="126"/>
        <v>4.2128261188171878</v>
      </c>
    </row>
    <row r="1557" spans="1:59">
      <c r="A1557">
        <v>466500</v>
      </c>
      <c r="B1557" s="7">
        <v>711</v>
      </c>
      <c r="C1557">
        <v>-0.99835811616292303</v>
      </c>
      <c r="D1557">
        <f t="shared" si="128"/>
        <v>-1.9967162323258461</v>
      </c>
      <c r="E1557">
        <v>79.2198652029833</v>
      </c>
      <c r="F1557">
        <f t="shared" si="127"/>
        <v>0.13946951888050307</v>
      </c>
      <c r="G1557">
        <f t="shared" si="124"/>
        <v>712.97878682684973</v>
      </c>
      <c r="H1557">
        <v>49.938077266161898</v>
      </c>
      <c r="AM1557">
        <f t="shared" si="125"/>
        <v>139.25952862485863</v>
      </c>
      <c r="BG1557">
        <f t="shared" si="126"/>
        <v>4.2044898566510502</v>
      </c>
    </row>
    <row r="1558" spans="1:59">
      <c r="A1558">
        <v>466800</v>
      </c>
      <c r="B1558" s="7">
        <v>715</v>
      </c>
      <c r="C1558">
        <v>0.94646523229651602</v>
      </c>
      <c r="D1558">
        <f t="shared" si="128"/>
        <v>1.892930464593032</v>
      </c>
      <c r="E1558">
        <v>79.232115119498303</v>
      </c>
      <c r="F1558">
        <f t="shared" si="127"/>
        <v>1.2249916515003179E-2</v>
      </c>
      <c r="G1558">
        <f t="shared" si="124"/>
        <v>713.08903607548473</v>
      </c>
      <c r="H1558">
        <v>49.934226654798699</v>
      </c>
      <c r="AM1558">
        <f t="shared" si="125"/>
        <v>139.28376814284357</v>
      </c>
      <c r="BG1558">
        <f t="shared" si="126"/>
        <v>4.2052218976521116</v>
      </c>
    </row>
    <row r="1559" spans="1:59">
      <c r="A1559">
        <v>467100</v>
      </c>
      <c r="B1559" s="7">
        <v>717</v>
      </c>
      <c r="C1559">
        <v>1.32825096781901</v>
      </c>
      <c r="D1559">
        <f t="shared" si="128"/>
        <v>2.65650193563802</v>
      </c>
      <c r="E1559">
        <v>79.369495485806993</v>
      </c>
      <c r="F1559">
        <f t="shared" si="127"/>
        <v>0.13738036630869033</v>
      </c>
      <c r="G1559">
        <f t="shared" si="124"/>
        <v>714.32545937226291</v>
      </c>
      <c r="H1559">
        <v>49.844622370220101</v>
      </c>
      <c r="AM1559">
        <f t="shared" si="125"/>
        <v>139.55566961061862</v>
      </c>
      <c r="BG1559">
        <f t="shared" si="126"/>
        <v>4.2134335876490363</v>
      </c>
    </row>
    <row r="1560" spans="1:59">
      <c r="A1560">
        <v>467400</v>
      </c>
      <c r="B1560" s="7">
        <v>719</v>
      </c>
      <c r="C1560">
        <v>1.5065024472170601</v>
      </c>
      <c r="D1560">
        <f t="shared" si="128"/>
        <v>3.0130048944341201</v>
      </c>
      <c r="E1560">
        <v>79.552095360782602</v>
      </c>
      <c r="F1560">
        <f t="shared" si="127"/>
        <v>0.18259987497560815</v>
      </c>
      <c r="G1560">
        <f t="shared" si="124"/>
        <v>715.96885824704339</v>
      </c>
      <c r="H1560">
        <v>49.733857381091298</v>
      </c>
      <c r="AM1560">
        <f t="shared" si="125"/>
        <v>139.91723982541117</v>
      </c>
      <c r="BG1560">
        <f t="shared" si="126"/>
        <v>4.2243538754633105</v>
      </c>
    </row>
    <row r="1561" spans="1:59">
      <c r="A1561">
        <v>467700</v>
      </c>
      <c r="B1561" s="7">
        <v>720</v>
      </c>
      <c r="C1561">
        <v>1.15212491877478</v>
      </c>
      <c r="D1561">
        <f t="shared" si="128"/>
        <v>2.3042498375495599</v>
      </c>
      <c r="E1561">
        <v>79.741949457973305</v>
      </c>
      <c r="F1561">
        <f t="shared" si="127"/>
        <v>0.1898540971907039</v>
      </c>
      <c r="G1561">
        <f t="shared" si="124"/>
        <v>717.67754512175975</v>
      </c>
      <c r="H1561">
        <v>49.631544530161499</v>
      </c>
      <c r="AM1561">
        <f t="shared" si="125"/>
        <v>140.29338108813474</v>
      </c>
      <c r="BG1561">
        <f t="shared" si="126"/>
        <v>4.2357148656964014</v>
      </c>
    </row>
    <row r="1562" spans="1:59">
      <c r="A1562">
        <v>468000</v>
      </c>
      <c r="B1562" s="7">
        <v>721</v>
      </c>
      <c r="C1562">
        <v>0.87693897726650005</v>
      </c>
      <c r="D1562">
        <f t="shared" si="128"/>
        <v>1.7538779545330001</v>
      </c>
      <c r="E1562">
        <v>79.914202439436906</v>
      </c>
      <c r="F1562">
        <f t="shared" si="127"/>
        <v>0.17225298146360046</v>
      </c>
      <c r="G1562">
        <f t="shared" si="124"/>
        <v>719.2278219549321</v>
      </c>
      <c r="H1562">
        <v>49.553479176141103</v>
      </c>
      <c r="AM1562">
        <f t="shared" si="125"/>
        <v>140.63483321638338</v>
      </c>
      <c r="BG1562">
        <f t="shared" si="126"/>
        <v>4.2460286517065358</v>
      </c>
    </row>
    <row r="1563" spans="1:59">
      <c r="A1563">
        <v>468300</v>
      </c>
      <c r="B1563" s="7">
        <v>726</v>
      </c>
      <c r="C1563">
        <v>2.2539222597721098</v>
      </c>
      <c r="D1563">
        <f t="shared" si="128"/>
        <v>4.5078445195442196</v>
      </c>
      <c r="E1563">
        <v>80.163731564432098</v>
      </c>
      <c r="F1563">
        <f t="shared" si="127"/>
        <v>0.24952912499519186</v>
      </c>
      <c r="G1563">
        <f t="shared" si="124"/>
        <v>721.47358407988884</v>
      </c>
      <c r="H1563">
        <v>49.427599284103998</v>
      </c>
      <c r="AM1563">
        <f t="shared" si="125"/>
        <v>141.12977541269939</v>
      </c>
      <c r="BG1563">
        <f t="shared" si="126"/>
        <v>4.2609796306352825</v>
      </c>
    </row>
    <row r="1564" spans="1:59">
      <c r="A1564">
        <v>468600</v>
      </c>
      <c r="B1564" s="7">
        <v>720</v>
      </c>
      <c r="C1564">
        <v>-1.35607823448108</v>
      </c>
      <c r="D1564">
        <f t="shared" si="128"/>
        <v>-2.71215646896216</v>
      </c>
      <c r="E1564">
        <v>80.2993202933459</v>
      </c>
      <c r="F1564">
        <f t="shared" si="127"/>
        <v>0.13558872891380247</v>
      </c>
      <c r="G1564">
        <f t="shared" si="124"/>
        <v>722.69388264011309</v>
      </c>
      <c r="H1564">
        <v>49.403475162100499</v>
      </c>
      <c r="AM1564">
        <f t="shared" si="125"/>
        <v>141.39886900544013</v>
      </c>
      <c r="BG1564">
        <f t="shared" si="126"/>
        <v>4.2691087405551222</v>
      </c>
    </row>
    <row r="1565" spans="1:59">
      <c r="A1565">
        <v>468900</v>
      </c>
      <c r="B1565" s="7">
        <v>716</v>
      </c>
      <c r="C1565">
        <v>-2.7693879278749498</v>
      </c>
      <c r="D1565">
        <f t="shared" si="128"/>
        <v>-5.5387758557498996</v>
      </c>
      <c r="E1565">
        <v>80.168944423616495</v>
      </c>
      <c r="F1565">
        <f t="shared" si="127"/>
        <v>0.13037586972940574</v>
      </c>
      <c r="G1565">
        <f t="shared" si="124"/>
        <v>721.52049981254845</v>
      </c>
      <c r="H1565">
        <v>49.568034336895998</v>
      </c>
      <c r="AM1565">
        <f t="shared" si="125"/>
        <v>141.14011902699445</v>
      </c>
      <c r="BG1565">
        <f t="shared" si="126"/>
        <v>4.2612920972835635</v>
      </c>
    </row>
    <row r="1566" spans="1:59">
      <c r="A1566">
        <v>469200</v>
      </c>
      <c r="B1566" s="7">
        <v>732</v>
      </c>
      <c r="C1566">
        <v>4.4212222552947198</v>
      </c>
      <c r="D1566">
        <f t="shared" si="128"/>
        <v>8.8424445105894396</v>
      </c>
      <c r="E1566">
        <v>80.348722850670896</v>
      </c>
      <c r="F1566">
        <f t="shared" si="127"/>
        <v>0.17977842705440139</v>
      </c>
      <c r="G1566">
        <f t="shared" si="124"/>
        <v>723.13850565603809</v>
      </c>
      <c r="H1566">
        <v>49.482210485871697</v>
      </c>
      <c r="AM1566">
        <f t="shared" si="125"/>
        <v>141.49694157843723</v>
      </c>
      <c r="BG1566">
        <f t="shared" si="126"/>
        <v>4.2720715175381061</v>
      </c>
    </row>
    <row r="1567" spans="1:59">
      <c r="A1567">
        <v>469500</v>
      </c>
      <c r="B1567" s="7">
        <v>589</v>
      </c>
      <c r="C1567">
        <v>-54.4647572202961</v>
      </c>
      <c r="D1567">
        <f t="shared" si="128"/>
        <v>-108.9295144405922</v>
      </c>
      <c r="E1567">
        <v>77.546305519771593</v>
      </c>
      <c r="F1567">
        <f t="shared" si="127"/>
        <v>2.8024173308993028</v>
      </c>
      <c r="G1567">
        <f t="shared" si="124"/>
        <v>697.91674967794438</v>
      </c>
      <c r="H1567">
        <v>51.5883644881363</v>
      </c>
      <c r="AM1567">
        <f t="shared" si="125"/>
        <v>135.95622383591603</v>
      </c>
      <c r="BG1567">
        <f t="shared" si="126"/>
        <v>4.1047538489295157</v>
      </c>
    </row>
    <row r="1568" spans="1:59">
      <c r="A1568">
        <v>469800</v>
      </c>
      <c r="B1568" s="7">
        <v>619</v>
      </c>
      <c r="C1568">
        <v>-19.877012989108401</v>
      </c>
      <c r="D1568">
        <f t="shared" si="128"/>
        <v>-39.754025978216802</v>
      </c>
      <c r="E1568">
        <v>73.193118853054401</v>
      </c>
      <c r="F1568">
        <f t="shared" si="127"/>
        <v>4.3531866667171926</v>
      </c>
      <c r="G1568">
        <f t="shared" si="124"/>
        <v>658.73806967748965</v>
      </c>
      <c r="H1568">
        <v>54.353206117587298</v>
      </c>
      <c r="AM1568">
        <f t="shared" si="125"/>
        <v>127.4405443179421</v>
      </c>
      <c r="BG1568">
        <f t="shared" si="126"/>
        <v>3.8478731182291388</v>
      </c>
    </row>
    <row r="1569" spans="1:59">
      <c r="A1569">
        <v>470100</v>
      </c>
      <c r="B1569" s="7">
        <v>453</v>
      </c>
      <c r="C1569">
        <v>-69.901434309433796</v>
      </c>
      <c r="D1569">
        <f t="shared" si="128"/>
        <v>-139.80286861886759</v>
      </c>
      <c r="E1569">
        <v>66.471957459265198</v>
      </c>
      <c r="F1569">
        <f t="shared" si="127"/>
        <v>6.7211613937892025</v>
      </c>
      <c r="G1569">
        <f t="shared" si="124"/>
        <v>598.24761713338683</v>
      </c>
      <c r="H1569">
        <v>58.127863937971597</v>
      </c>
      <c r="AM1569">
        <f t="shared" si="125"/>
        <v>114.51032212524942</v>
      </c>
      <c r="BG1569">
        <f t="shared" si="126"/>
        <v>3.4584875244642497</v>
      </c>
    </row>
    <row r="1570" spans="1:59">
      <c r="A1570">
        <v>470400</v>
      </c>
      <c r="B1570" s="7">
        <v>455</v>
      </c>
      <c r="C1570">
        <v>-35.782186012323798</v>
      </c>
      <c r="D1570">
        <f t="shared" si="128"/>
        <v>-71.564372024647597</v>
      </c>
      <c r="E1570">
        <v>58.506099875562001</v>
      </c>
      <c r="F1570">
        <f t="shared" si="127"/>
        <v>7.9658575837031975</v>
      </c>
      <c r="G1570">
        <f t="shared" si="124"/>
        <v>526.55489888005798</v>
      </c>
      <c r="H1570">
        <v>62.156529594928401</v>
      </c>
      <c r="AM1570">
        <f t="shared" si="125"/>
        <v>99.527692455044871</v>
      </c>
      <c r="BG1570">
        <f t="shared" si="126"/>
        <v>3.0083538882223797</v>
      </c>
    </row>
    <row r="1571" spans="1:59">
      <c r="A1571">
        <v>470700</v>
      </c>
      <c r="B1571" s="7">
        <v>349</v>
      </c>
      <c r="C1571">
        <v>-53.091676657535103</v>
      </c>
      <c r="D1571">
        <f t="shared" si="128"/>
        <v>-106.18335331507021</v>
      </c>
      <c r="E1571">
        <v>50.575360208344897</v>
      </c>
      <c r="F1571">
        <f t="shared" si="127"/>
        <v>7.9307396672171038</v>
      </c>
      <c r="G1571">
        <f t="shared" si="124"/>
        <v>455.17824187510405</v>
      </c>
      <c r="H1571">
        <v>65.633428756346007</v>
      </c>
      <c r="AM1571">
        <f t="shared" si="125"/>
        <v>84.979808905542441</v>
      </c>
      <c r="BG1571">
        <f t="shared" si="126"/>
        <v>2.5724487813312598</v>
      </c>
    </row>
    <row r="1572" spans="1:59">
      <c r="A1572">
        <v>471000</v>
      </c>
      <c r="B1572" s="7">
        <v>323</v>
      </c>
      <c r="C1572">
        <v>-28.755079668585001</v>
      </c>
      <c r="D1572">
        <f t="shared" si="128"/>
        <v>-57.510159337170002</v>
      </c>
      <c r="E1572">
        <v>42.278418245334002</v>
      </c>
      <c r="F1572">
        <f t="shared" si="127"/>
        <v>8.2969419630108945</v>
      </c>
      <c r="G1572">
        <f t="shared" si="124"/>
        <v>380.50576420800604</v>
      </c>
      <c r="H1572">
        <v>68.700316946435507</v>
      </c>
      <c r="AM1572">
        <f t="shared" si="125"/>
        <v>70.153928489914307</v>
      </c>
      <c r="BG1572">
        <f t="shared" si="126"/>
        <v>2.1294919842881459</v>
      </c>
    </row>
    <row r="1573" spans="1:59">
      <c r="A1573">
        <v>471300</v>
      </c>
      <c r="B1573" s="7">
        <v>308</v>
      </c>
      <c r="C1573">
        <v>-8.3353613687503003</v>
      </c>
      <c r="D1573">
        <f t="shared" si="128"/>
        <v>-16.670722737500601</v>
      </c>
      <c r="E1573">
        <v>36.074180560206599</v>
      </c>
      <c r="F1573">
        <f t="shared" si="127"/>
        <v>6.2042376851274028</v>
      </c>
      <c r="G1573">
        <f t="shared" si="124"/>
        <v>324.66762504185942</v>
      </c>
      <c r="H1573">
        <v>70.061841203170005</v>
      </c>
      <c r="AM1573">
        <f t="shared" si="125"/>
        <v>59.330632075072451</v>
      </c>
      <c r="BG1573">
        <f t="shared" si="126"/>
        <v>1.8069981638365054</v>
      </c>
    </row>
    <row r="1574" spans="1:59">
      <c r="A1574">
        <v>471600</v>
      </c>
      <c r="B1574" s="7">
        <v>201</v>
      </c>
      <c r="C1574">
        <v>-30.553991437776499</v>
      </c>
      <c r="D1574">
        <f t="shared" si="128"/>
        <v>-61.107982875552999</v>
      </c>
      <c r="E1574">
        <v>29.1229699462613</v>
      </c>
      <c r="F1574">
        <f t="shared" si="127"/>
        <v>6.9512106139452996</v>
      </c>
      <c r="G1574">
        <f t="shared" si="124"/>
        <v>262.10672951635172</v>
      </c>
      <c r="H1574">
        <v>71.647242310697905</v>
      </c>
      <c r="AM1574">
        <f t="shared" si="125"/>
        <v>47.471673783215408</v>
      </c>
      <c r="BG1574">
        <f t="shared" si="126"/>
        <v>1.4545582499146443</v>
      </c>
    </row>
    <row r="1575" spans="1:59">
      <c r="A1575">
        <v>471900</v>
      </c>
      <c r="B1575" s="7">
        <v>290</v>
      </c>
      <c r="C1575">
        <v>32.533409005239101</v>
      </c>
      <c r="D1575">
        <f t="shared" si="128"/>
        <v>65.066818010478201</v>
      </c>
      <c r="E1575">
        <v>24.992336215537499</v>
      </c>
      <c r="F1575">
        <f t="shared" si="127"/>
        <v>4.130633730723801</v>
      </c>
      <c r="G1575">
        <f t="shared" si="124"/>
        <v>224.9310259398375</v>
      </c>
      <c r="H1575">
        <v>71.326302296769597</v>
      </c>
      <c r="AM1575">
        <f t="shared" si="125"/>
        <v>40.558566150122878</v>
      </c>
      <c r="BG1575">
        <f t="shared" si="126"/>
        <v>1.2495727482502554</v>
      </c>
    </row>
    <row r="1576" spans="1:59">
      <c r="A1576">
        <v>472200</v>
      </c>
      <c r="B1576" s="7">
        <v>293</v>
      </c>
      <c r="C1576">
        <v>33.4808628785484</v>
      </c>
      <c r="D1576">
        <f t="shared" si="128"/>
        <v>66.961725757096801</v>
      </c>
      <c r="E1576">
        <v>25.115190555081199</v>
      </c>
      <c r="F1576">
        <f t="shared" si="127"/>
        <v>0.12285433954370006</v>
      </c>
      <c r="G1576">
        <f t="shared" si="124"/>
        <v>226.03671499573079</v>
      </c>
      <c r="H1576">
        <v>68.747494516319804</v>
      </c>
      <c r="AM1576">
        <f t="shared" si="125"/>
        <v>40.762737587801368</v>
      </c>
      <c r="BG1576">
        <f t="shared" si="126"/>
        <v>1.2556216589364968</v>
      </c>
    </row>
    <row r="1577" spans="1:59">
      <c r="A1577">
        <v>472500</v>
      </c>
      <c r="B1577" s="7">
        <v>279</v>
      </c>
      <c r="C1577">
        <v>25.801491964801201</v>
      </c>
      <c r="D1577">
        <f t="shared" si="128"/>
        <v>51.602983929602402</v>
      </c>
      <c r="E1577">
        <v>25.266176791471398</v>
      </c>
      <c r="F1577">
        <f t="shared" si="127"/>
        <v>0.15098623639019948</v>
      </c>
      <c r="G1577">
        <f t="shared" si="124"/>
        <v>227.39559112324258</v>
      </c>
      <c r="H1577">
        <v>66.465318491308807</v>
      </c>
      <c r="AM1577">
        <f t="shared" si="125"/>
        <v>41.013782297534796</v>
      </c>
      <c r="BG1577">
        <f t="shared" si="126"/>
        <v>1.2630596996971601</v>
      </c>
    </row>
    <row r="1578" spans="1:59">
      <c r="A1578">
        <v>472800</v>
      </c>
      <c r="B1578" s="7">
        <v>119</v>
      </c>
      <c r="C1578">
        <v>-34.212589330573003</v>
      </c>
      <c r="D1578">
        <f t="shared" si="128"/>
        <v>-68.425178661146006</v>
      </c>
      <c r="E1578">
        <v>20.824996305773901</v>
      </c>
      <c r="F1578">
        <f t="shared" si="127"/>
        <v>4.4411804856974975</v>
      </c>
      <c r="G1578">
        <f t="shared" si="124"/>
        <v>187.42496675196512</v>
      </c>
      <c r="H1578">
        <v>67.017514777174497</v>
      </c>
      <c r="AM1578">
        <f t="shared" si="125"/>
        <v>33.685156266143878</v>
      </c>
      <c r="BG1578">
        <f t="shared" si="126"/>
        <v>1.0461241334438676</v>
      </c>
    </row>
    <row r="1579" spans="1:59">
      <c r="A1579">
        <v>473100</v>
      </c>
      <c r="B1579" s="7">
        <v>117</v>
      </c>
      <c r="C1579">
        <v>-6.20295993939152</v>
      </c>
      <c r="D1579">
        <f t="shared" si="128"/>
        <v>-12.40591987878304</v>
      </c>
      <c r="E1579" s="17">
        <v>14.378382027973201</v>
      </c>
      <c r="F1579">
        <f t="shared" si="127"/>
        <v>6.4466142778007001</v>
      </c>
      <c r="G1579">
        <f t="shared" si="124"/>
        <v>129.4054382517588</v>
      </c>
      <c r="H1579">
        <v>68.471581992798704</v>
      </c>
      <c r="AM1579">
        <f t="shared" si="125"/>
        <v>23.252525755213558</v>
      </c>
      <c r="BG1579">
        <f t="shared" si="126"/>
        <v>0.73804719249054718</v>
      </c>
    </row>
    <row r="1580" spans="1:59">
      <c r="A1580">
        <v>473400</v>
      </c>
      <c r="B1580" s="7">
        <v>116</v>
      </c>
      <c r="C1580">
        <v>9.9196802776232005</v>
      </c>
      <c r="D1580">
        <f t="shared" si="128"/>
        <v>19.839360555246401</v>
      </c>
      <c r="E1580" s="17">
        <v>10.684492178546</v>
      </c>
      <c r="F1580">
        <f t="shared" si="127"/>
        <v>3.693889849427201</v>
      </c>
      <c r="G1580">
        <f t="shared" si="124"/>
        <v>96.160429606913993</v>
      </c>
      <c r="H1580">
        <v>68.263832497796699</v>
      </c>
      <c r="AM1580">
        <f t="shared" si="125"/>
        <v>17.384205946684173</v>
      </c>
      <c r="BG1580">
        <f t="shared" si="126"/>
        <v>0.56515797915886046</v>
      </c>
    </row>
    <row r="1581" spans="1:59">
      <c r="A1581">
        <v>473700</v>
      </c>
      <c r="B1581" s="7">
        <v>81</v>
      </c>
      <c r="C1581">
        <v>5.6197728185421498</v>
      </c>
      <c r="D1581">
        <f t="shared" si="128"/>
        <v>11.2395456370843</v>
      </c>
      <c r="E1581" s="17">
        <v>7.7511535532162599</v>
      </c>
      <c r="F1581">
        <f t="shared" si="127"/>
        <v>2.93333862532974</v>
      </c>
      <c r="G1581">
        <f t="shared" si="124"/>
        <v>69.760381978946342</v>
      </c>
      <c r="H1581">
        <v>67.677751430908401</v>
      </c>
      <c r="AM1581">
        <f t="shared" si="125"/>
        <v>12.780991922214657</v>
      </c>
      <c r="BG1581">
        <f t="shared" si="126"/>
        <v>0.42975368979831119</v>
      </c>
    </row>
    <row r="1582" spans="1:59">
      <c r="A1582">
        <v>474000</v>
      </c>
      <c r="B1582" s="7">
        <v>36</v>
      </c>
      <c r="C1582">
        <v>-0.561866918951341</v>
      </c>
      <c r="D1582">
        <f t="shared" si="128"/>
        <v>-1.123733837902682</v>
      </c>
      <c r="E1582" s="17">
        <v>4.1248563028207403</v>
      </c>
      <c r="F1582">
        <f t="shared" si="127"/>
        <v>3.6262972503955195</v>
      </c>
      <c r="G1582">
        <f t="shared" si="124"/>
        <v>37.123706725386661</v>
      </c>
      <c r="H1582">
        <v>67.508105094743399</v>
      </c>
      <c r="AM1582">
        <f t="shared" si="125"/>
        <v>7.1599006351267285</v>
      </c>
      <c r="BG1582">
        <f t="shared" si="126"/>
        <v>0.26467231652223377</v>
      </c>
    </row>
    <row r="1583" spans="1:59">
      <c r="A1583">
        <v>474300</v>
      </c>
      <c r="B1583" s="7">
        <v>3</v>
      </c>
      <c r="C1583">
        <v>-0.76541486745627296</v>
      </c>
      <c r="D1583">
        <f t="shared" si="128"/>
        <v>-1.5308297349125459</v>
      </c>
      <c r="E1583" s="17">
        <v>0.50342418707109704</v>
      </c>
      <c r="F1583">
        <f t="shared" si="127"/>
        <v>3.6214321157496432</v>
      </c>
      <c r="G1583">
        <f t="shared" si="124"/>
        <v>4.5308176836398735</v>
      </c>
      <c r="H1583">
        <v>67.531575735237396</v>
      </c>
      <c r="AM1583">
        <f t="shared" si="125"/>
        <v>1.6231100443763582</v>
      </c>
      <c r="BG1583">
        <f t="shared" si="126"/>
        <v>0.10236154487613047</v>
      </c>
    </row>
    <row r="1584" spans="1:59">
      <c r="A1584">
        <v>474600</v>
      </c>
      <c r="B1584" s="7">
        <v>0</v>
      </c>
      <c r="C1584">
        <v>-6.5670846643976405E-2</v>
      </c>
      <c r="D1584">
        <f t="shared" si="128"/>
        <v>-0.13134169328795281</v>
      </c>
      <c r="E1584" s="17">
        <v>1.45909419998071E-2</v>
      </c>
      <c r="F1584">
        <f t="shared" si="127"/>
        <v>0.48883324507128995</v>
      </c>
      <c r="G1584">
        <f t="shared" si="124"/>
        <v>0.1313184779982639</v>
      </c>
      <c r="H1584">
        <v>67.555446820144496</v>
      </c>
      <c r="AM1584">
        <f t="shared" si="125"/>
        <v>0.88161115247771826</v>
      </c>
      <c r="BG1584">
        <f t="shared" si="126"/>
        <v>8.0647420772950992E-2</v>
      </c>
    </row>
    <row r="1585" spans="1:59" s="12" customFormat="1">
      <c r="A1585" s="12">
        <v>474900</v>
      </c>
      <c r="B1585" s="8">
        <v>0</v>
      </c>
      <c r="C1585" s="12">
        <v>-1.23201236174138E-4</v>
      </c>
      <c r="D1585" s="12">
        <f t="shared" si="128"/>
        <v>-2.46402472348276E-4</v>
      </c>
      <c r="E1585" s="25">
        <v>2.5590174795951301E-5</v>
      </c>
      <c r="F1585">
        <f t="shared" si="127"/>
        <v>1.4565351825011149E-2</v>
      </c>
      <c r="G1585" s="12">
        <f t="shared" si="124"/>
        <v>2.3031157316356169E-4</v>
      </c>
      <c r="H1585" s="12">
        <v>67.556249335277599</v>
      </c>
      <c r="AM1585" s="12">
        <f t="shared" si="125"/>
        <v>0.8595387783291939</v>
      </c>
      <c r="AR1585"/>
      <c r="AS1585"/>
      <c r="AT1585"/>
      <c r="AU1585"/>
      <c r="AV1585"/>
      <c r="AZ1585" s="55"/>
      <c r="BG1585">
        <f t="shared" si="126"/>
        <v>8.0001135436119294E-2</v>
      </c>
    </row>
    <row r="1586" spans="1:59">
      <c r="E1586" s="10" t="s">
        <v>35</v>
      </c>
      <c r="F1586" s="11">
        <f>SUM(F2:F1585)</f>
        <v>1349.4937916233969</v>
      </c>
      <c r="AL1586" t="s">
        <v>21</v>
      </c>
      <c r="AM1586" s="10">
        <f>SUM(AM2:AM1585)</f>
        <v>215396.52656288591</v>
      </c>
      <c r="BF1586" t="s">
        <v>28</v>
      </c>
      <c r="BG1586" s="10">
        <f>SUM(BG2:BG1585)</f>
        <v>6508.7718774040441</v>
      </c>
    </row>
    <row r="1589" spans="1:59">
      <c r="A1589" s="221" t="s">
        <v>36</v>
      </c>
      <c r="B1589" s="221"/>
    </row>
    <row r="1590" spans="1:59">
      <c r="A1590" t="s">
        <v>37</v>
      </c>
      <c r="B1590">
        <v>0.41849999999999998</v>
      </c>
      <c r="C1590" t="s">
        <v>38</v>
      </c>
    </row>
    <row r="1591" spans="1:59">
      <c r="A1591" t="s">
        <v>39</v>
      </c>
      <c r="B1591">
        <f>F1586</f>
        <v>1349.4937916233969</v>
      </c>
      <c r="C1591" t="s">
        <v>40</v>
      </c>
      <c r="D1591" s="19" t="s">
        <v>955</v>
      </c>
      <c r="E1591" s="19"/>
      <c r="F1591" s="19"/>
      <c r="G1591" s="19"/>
      <c r="H1591" s="19"/>
      <c r="I1591" s="19"/>
      <c r="J1591" s="19"/>
    </row>
    <row r="1592" spans="1:59">
      <c r="A1592" t="s">
        <v>41</v>
      </c>
      <c r="B1592" s="11">
        <f>B1591*B1590</f>
        <v>564.76315179439155</v>
      </c>
      <c r="C1592" t="s">
        <v>42</v>
      </c>
      <c r="D1592" s="19" t="s">
        <v>512</v>
      </c>
      <c r="E1592" s="19"/>
      <c r="F1592" s="19"/>
      <c r="G1592" s="19"/>
      <c r="H1592" s="19"/>
      <c r="I1592" s="19"/>
      <c r="J1592" s="19"/>
    </row>
    <row r="1594" spans="1:59">
      <c r="A1594" s="221" t="s">
        <v>43</v>
      </c>
      <c r="B1594" s="221"/>
    </row>
    <row r="1595" spans="1:59">
      <c r="A1595" t="s">
        <v>44</v>
      </c>
      <c r="B1595">
        <v>1</v>
      </c>
      <c r="C1595" t="s">
        <v>44</v>
      </c>
      <c r="D1595" t="s">
        <v>47</v>
      </c>
    </row>
    <row r="1596" spans="1:59">
      <c r="A1596" t="s">
        <v>45</v>
      </c>
      <c r="B1596">
        <v>23.91</v>
      </c>
      <c r="C1596" t="s">
        <v>60</v>
      </c>
    </row>
    <row r="1597" spans="1:59">
      <c r="A1597" t="s">
        <v>46</v>
      </c>
      <c r="B1597" s="11">
        <f>B1596*B1595</f>
        <v>23.91</v>
      </c>
      <c r="C1597" t="s">
        <v>42</v>
      </c>
    </row>
    <row r="1599" spans="1:59">
      <c r="A1599" s="221" t="s">
        <v>48</v>
      </c>
      <c r="B1599" s="221"/>
      <c r="C1599" s="12" t="s">
        <v>49</v>
      </c>
    </row>
    <row r="1600" spans="1:59">
      <c r="A1600" t="s">
        <v>37</v>
      </c>
      <c r="B1600">
        <v>10.17</v>
      </c>
      <c r="C1600" t="s">
        <v>52</v>
      </c>
    </row>
    <row r="1601" spans="1:18">
      <c r="A1601" t="s">
        <v>53</v>
      </c>
      <c r="B1601">
        <f>(30+40+75+55+40+30)/60</f>
        <v>4.5</v>
      </c>
      <c r="C1601" t="s">
        <v>59</v>
      </c>
      <c r="D1601" t="s">
        <v>76</v>
      </c>
      <c r="E1601" s="17" t="s">
        <v>61</v>
      </c>
      <c r="F1601" s="17"/>
      <c r="G1601" s="17"/>
      <c r="H1601" s="17"/>
    </row>
    <row r="1602" spans="1:18" ht="17.25">
      <c r="A1602" t="s">
        <v>54</v>
      </c>
      <c r="B1602">
        <f>B1600*B1601</f>
        <v>45.765000000000001</v>
      </c>
      <c r="C1602" t="s">
        <v>42</v>
      </c>
      <c r="E1602" s="16" t="s">
        <v>62</v>
      </c>
      <c r="F1602" s="16"/>
      <c r="G1602" s="16"/>
      <c r="H1602" s="16"/>
    </row>
    <row r="1603" spans="1:18" ht="17.25">
      <c r="E1603" s="16" t="s">
        <v>63</v>
      </c>
      <c r="F1603" s="16"/>
      <c r="G1603" s="16"/>
      <c r="H1603" s="16"/>
    </row>
    <row r="1604" spans="1:18" ht="17.25">
      <c r="A1604" s="221" t="s">
        <v>50</v>
      </c>
      <c r="B1604" s="221"/>
      <c r="C1604" s="12" t="s">
        <v>51</v>
      </c>
      <c r="E1604" s="16" t="s">
        <v>64</v>
      </c>
      <c r="F1604" s="16"/>
      <c r="G1604" s="16"/>
      <c r="H1604" s="16"/>
    </row>
    <row r="1605" spans="1:18">
      <c r="A1605" t="s">
        <v>37</v>
      </c>
      <c r="B1605">
        <v>11.74</v>
      </c>
      <c r="C1605" t="s">
        <v>52</v>
      </c>
    </row>
    <row r="1606" spans="1:18" ht="17.25">
      <c r="A1606" t="s">
        <v>55</v>
      </c>
      <c r="B1606">
        <v>0</v>
      </c>
      <c r="C1606" t="s">
        <v>59</v>
      </c>
      <c r="E1606" s="16" t="s">
        <v>65</v>
      </c>
      <c r="F1606" s="16"/>
      <c r="G1606" s="16"/>
      <c r="H1606" s="16"/>
      <c r="I1606" t="s">
        <v>73</v>
      </c>
    </row>
    <row r="1607" spans="1:18">
      <c r="A1607" t="s">
        <v>56</v>
      </c>
      <c r="B1607">
        <f>B1605*B1606</f>
        <v>0</v>
      </c>
      <c r="C1607" t="s">
        <v>42</v>
      </c>
    </row>
    <row r="1609" spans="1:18">
      <c r="A1609" s="222"/>
      <c r="B1609" s="222"/>
      <c r="C1609" s="21"/>
      <c r="D1609" s="21"/>
      <c r="E1609" s="21"/>
      <c r="F1609" s="21"/>
      <c r="G1609" s="21"/>
      <c r="H1609" s="21"/>
      <c r="I1609" s="21"/>
      <c r="J1609" s="21"/>
      <c r="K1609" s="21"/>
      <c r="L1609" s="21"/>
      <c r="M1609" s="21"/>
      <c r="N1609" s="21"/>
      <c r="O1609" s="21"/>
      <c r="P1609" s="21"/>
      <c r="Q1609" s="21"/>
      <c r="R1609" s="21"/>
    </row>
    <row r="1610" spans="1:18">
      <c r="A1610" s="21"/>
      <c r="B1610" s="21"/>
      <c r="C1610" s="21"/>
      <c r="D1610" s="21"/>
      <c r="E1610" s="21"/>
      <c r="F1610" s="21"/>
      <c r="G1610" s="21"/>
      <c r="H1610" s="21"/>
      <c r="I1610" s="21"/>
      <c r="J1610" s="21"/>
      <c r="K1610" s="21"/>
      <c r="L1610" s="21"/>
      <c r="M1610" s="21"/>
      <c r="N1610" s="21"/>
      <c r="O1610" s="21"/>
      <c r="P1610" s="21"/>
      <c r="Q1610" s="21"/>
      <c r="R1610" s="21"/>
    </row>
    <row r="1611" spans="1:18">
      <c r="A1611" s="21"/>
      <c r="B1611" s="21"/>
      <c r="C1611" s="21"/>
      <c r="D1611" s="21"/>
      <c r="I1611" s="21"/>
      <c r="J1611" s="21"/>
      <c r="K1611" s="21"/>
      <c r="L1611" s="21"/>
      <c r="M1611" s="21"/>
      <c r="N1611" s="21"/>
      <c r="O1611" s="21"/>
      <c r="P1611" s="21"/>
      <c r="Q1611" s="21"/>
      <c r="R1611" s="21"/>
    </row>
    <row r="1612" spans="1:18">
      <c r="A1612" s="21"/>
      <c r="B1612" s="21"/>
      <c r="C1612" s="21"/>
      <c r="D1612" s="21"/>
      <c r="E1612" s="21"/>
      <c r="F1612" s="21"/>
      <c r="G1612" s="21"/>
      <c r="H1612" s="21"/>
      <c r="I1612" s="21"/>
      <c r="J1612" s="21"/>
      <c r="K1612" s="21"/>
      <c r="L1612" s="21"/>
      <c r="M1612" s="21"/>
      <c r="N1612" s="21"/>
      <c r="O1612" s="21"/>
      <c r="P1612" s="21"/>
      <c r="Q1612" s="21"/>
      <c r="R1612" s="21"/>
    </row>
    <row r="1614" spans="1:18">
      <c r="A1614" s="11" t="s">
        <v>66</v>
      </c>
    </row>
    <row r="1615" spans="1:18">
      <c r="A1615" t="s">
        <v>67</v>
      </c>
      <c r="B1615" t="s">
        <v>74</v>
      </c>
    </row>
    <row r="1616" spans="1:18">
      <c r="A1616" t="s">
        <v>68</v>
      </c>
      <c r="B1616" t="s">
        <v>72</v>
      </c>
    </row>
    <row r="1617" spans="1:4">
      <c r="A1617" t="s">
        <v>69</v>
      </c>
      <c r="B1617" t="s">
        <v>71</v>
      </c>
    </row>
    <row r="1618" spans="1:4">
      <c r="A1618" t="s">
        <v>70</v>
      </c>
      <c r="B1618" t="s">
        <v>75</v>
      </c>
    </row>
    <row r="1622" spans="1:4">
      <c r="A1622" s="1" t="s">
        <v>57</v>
      </c>
      <c r="B1622" s="1">
        <f>B1612+B1607+B1602+B1597+B1592</f>
        <v>634.4381517943915</v>
      </c>
      <c r="C1622" s="1" t="s">
        <v>58</v>
      </c>
      <c r="D1622" s="19"/>
    </row>
    <row r="1623" spans="1:4">
      <c r="B1623" s="3"/>
    </row>
    <row r="1624" spans="1:4">
      <c r="B1624" s="3"/>
    </row>
    <row r="1625" spans="1:4">
      <c r="B1625" s="3"/>
    </row>
    <row r="1626" spans="1:4">
      <c r="B1626" s="3"/>
    </row>
    <row r="1627" spans="1:4">
      <c r="B1627" s="3"/>
    </row>
    <row r="1628" spans="1:4">
      <c r="B1628" s="3"/>
    </row>
    <row r="1629" spans="1:4">
      <c r="B1629" s="3"/>
    </row>
    <row r="1630" spans="1:4">
      <c r="B1630" s="3"/>
    </row>
    <row r="1631" spans="1:4">
      <c r="B1631" s="3"/>
    </row>
    <row r="1632" spans="1:4">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3"/>
    </row>
    <row r="1889" spans="2:2">
      <c r="B1889" s="3"/>
    </row>
    <row r="1890" spans="2:2">
      <c r="B1890" s="3"/>
    </row>
    <row r="1891" spans="2:2">
      <c r="B1891" s="3"/>
    </row>
    <row r="1892" spans="2:2">
      <c r="B1892" s="3"/>
    </row>
    <row r="1893" spans="2:2">
      <c r="B1893" s="3"/>
    </row>
    <row r="1894" spans="2:2">
      <c r="B1894" s="3"/>
    </row>
    <row r="1895" spans="2:2">
      <c r="B1895" s="3"/>
    </row>
    <row r="1896" spans="2:2">
      <c r="B1896" s="3"/>
    </row>
    <row r="1897" spans="2:2">
      <c r="B1897" s="3"/>
    </row>
    <row r="1898" spans="2:2">
      <c r="B1898" s="3"/>
    </row>
    <row r="1899" spans="2:2">
      <c r="B1899" s="3"/>
    </row>
    <row r="1900" spans="2:2">
      <c r="B1900" s="3"/>
    </row>
    <row r="1901" spans="2:2">
      <c r="B1901" s="3"/>
    </row>
    <row r="1902" spans="2:2">
      <c r="B1902" s="3"/>
    </row>
    <row r="1903" spans="2:2">
      <c r="B1903" s="3"/>
    </row>
    <row r="1904" spans="2:2">
      <c r="B1904" s="3"/>
    </row>
    <row r="1905" spans="2:2">
      <c r="B1905" s="3"/>
    </row>
    <row r="1906" spans="2:2">
      <c r="B1906" s="3"/>
    </row>
    <row r="1907" spans="2:2">
      <c r="B1907" s="3"/>
    </row>
    <row r="1908" spans="2:2">
      <c r="B1908" s="3"/>
    </row>
    <row r="1909" spans="2:2">
      <c r="B1909" s="3"/>
    </row>
    <row r="1910" spans="2:2">
      <c r="B1910" s="3"/>
    </row>
    <row r="1911" spans="2:2">
      <c r="B1911" s="3"/>
    </row>
    <row r="1912" spans="2:2">
      <c r="B1912" s="3"/>
    </row>
    <row r="1913" spans="2:2">
      <c r="B1913" s="3"/>
    </row>
    <row r="1914" spans="2:2">
      <c r="B1914" s="3"/>
    </row>
    <row r="1915" spans="2:2">
      <c r="B1915" s="3"/>
    </row>
    <row r="1916" spans="2:2">
      <c r="B1916" s="3"/>
    </row>
    <row r="1917" spans="2:2">
      <c r="B1917" s="3"/>
    </row>
    <row r="1918" spans="2:2">
      <c r="B1918" s="3"/>
    </row>
    <row r="1919" spans="2:2">
      <c r="B1919" s="3"/>
    </row>
    <row r="1920" spans="2:2">
      <c r="B1920" s="3"/>
    </row>
    <row r="1921" spans="2:2">
      <c r="B1921" s="3"/>
    </row>
    <row r="1922" spans="2:2">
      <c r="B1922" s="3"/>
    </row>
    <row r="1923" spans="2:2">
      <c r="B1923" s="3"/>
    </row>
    <row r="1924" spans="2:2">
      <c r="B1924" s="3"/>
    </row>
    <row r="1925" spans="2:2">
      <c r="B1925" s="3"/>
    </row>
    <row r="1926" spans="2:2">
      <c r="B1926" s="3"/>
    </row>
    <row r="1927" spans="2:2">
      <c r="B1927" s="3"/>
    </row>
    <row r="1928" spans="2:2">
      <c r="B1928" s="3"/>
    </row>
    <row r="1929" spans="2:2">
      <c r="B1929" s="3"/>
    </row>
    <row r="1930" spans="2:2">
      <c r="B1930" s="3"/>
    </row>
    <row r="1931" spans="2:2">
      <c r="B1931" s="3"/>
    </row>
    <row r="1932" spans="2:2">
      <c r="B1932" s="3"/>
    </row>
    <row r="1933" spans="2:2">
      <c r="B1933" s="3"/>
    </row>
    <row r="1934" spans="2:2">
      <c r="B1934" s="3"/>
    </row>
    <row r="1935" spans="2:2">
      <c r="B1935" s="3"/>
    </row>
    <row r="1936" spans="2:2">
      <c r="B1936" s="3"/>
    </row>
    <row r="1937" spans="2:2">
      <c r="B1937" s="3"/>
    </row>
    <row r="1938" spans="2:2">
      <c r="B1938" s="3"/>
    </row>
    <row r="1939" spans="2:2">
      <c r="B1939" s="3"/>
    </row>
    <row r="1940" spans="2:2">
      <c r="B1940" s="3"/>
    </row>
    <row r="1941" spans="2:2">
      <c r="B1941" s="3"/>
    </row>
    <row r="1942" spans="2:2">
      <c r="B1942" s="3"/>
    </row>
    <row r="1943" spans="2:2">
      <c r="B1943" s="3"/>
    </row>
    <row r="1944" spans="2:2">
      <c r="B1944" s="3"/>
    </row>
    <row r="1945" spans="2:2">
      <c r="B1945" s="3"/>
    </row>
    <row r="1946" spans="2:2">
      <c r="B1946" s="3"/>
    </row>
    <row r="1947" spans="2:2">
      <c r="B1947" s="3"/>
    </row>
    <row r="1948" spans="2:2">
      <c r="B1948" s="3"/>
    </row>
    <row r="1949" spans="2:2">
      <c r="B1949" s="3"/>
    </row>
    <row r="1950" spans="2:2">
      <c r="B1950" s="3"/>
    </row>
    <row r="1951" spans="2:2">
      <c r="B1951" s="3"/>
    </row>
    <row r="1952" spans="2:2">
      <c r="B1952" s="3"/>
    </row>
    <row r="1953" spans="2:2">
      <c r="B1953" s="3"/>
    </row>
    <row r="1954" spans="2:2">
      <c r="B1954" s="3"/>
    </row>
    <row r="1955" spans="2:2">
      <c r="B1955" s="3"/>
    </row>
    <row r="1956" spans="2:2">
      <c r="B1956" s="3"/>
    </row>
    <row r="1957" spans="2:2">
      <c r="B1957" s="3"/>
    </row>
    <row r="1958" spans="2:2">
      <c r="B1958" s="3"/>
    </row>
    <row r="1959" spans="2:2">
      <c r="B1959" s="3"/>
    </row>
    <row r="1960" spans="2:2">
      <c r="B1960" s="3"/>
    </row>
    <row r="1961" spans="2:2">
      <c r="B1961" s="3"/>
    </row>
    <row r="1962" spans="2:2">
      <c r="B1962" s="3"/>
    </row>
    <row r="1963" spans="2:2">
      <c r="B1963" s="3"/>
    </row>
    <row r="1964" spans="2:2">
      <c r="B1964" s="3"/>
    </row>
    <row r="1965" spans="2:2">
      <c r="B1965" s="3"/>
    </row>
    <row r="1966" spans="2:2">
      <c r="B1966" s="3"/>
    </row>
    <row r="1967" spans="2:2">
      <c r="B1967" s="3"/>
    </row>
    <row r="1968" spans="2:2">
      <c r="B1968" s="3"/>
    </row>
    <row r="1969" spans="2:2">
      <c r="B1969" s="3"/>
    </row>
    <row r="1970" spans="2:2">
      <c r="B1970" s="3"/>
    </row>
    <row r="1971" spans="2:2">
      <c r="B1971" s="3"/>
    </row>
    <row r="1972" spans="2:2">
      <c r="B1972" s="3"/>
    </row>
    <row r="1973" spans="2:2">
      <c r="B1973" s="3"/>
    </row>
    <row r="1974" spans="2:2">
      <c r="B1974" s="3"/>
    </row>
    <row r="1975" spans="2:2">
      <c r="B1975" s="3"/>
    </row>
    <row r="1976" spans="2:2">
      <c r="B1976" s="3"/>
    </row>
    <row r="1977" spans="2:2">
      <c r="B1977" s="3"/>
    </row>
    <row r="1978" spans="2:2">
      <c r="B1978" s="3"/>
    </row>
    <row r="1979" spans="2:2">
      <c r="B1979" s="3"/>
    </row>
    <row r="1980" spans="2:2">
      <c r="B1980" s="3"/>
    </row>
    <row r="1981" spans="2:2">
      <c r="B1981" s="3"/>
    </row>
    <row r="1982" spans="2:2">
      <c r="B1982" s="3"/>
    </row>
    <row r="1983" spans="2:2">
      <c r="B1983" s="3"/>
    </row>
    <row r="1984" spans="2:2">
      <c r="B1984" s="3"/>
    </row>
    <row r="1985" spans="2:2">
      <c r="B1985" s="3"/>
    </row>
    <row r="1986" spans="2:2">
      <c r="B1986" s="3"/>
    </row>
    <row r="1987" spans="2:2">
      <c r="B1987" s="3"/>
    </row>
    <row r="1988" spans="2:2">
      <c r="B1988" s="3"/>
    </row>
    <row r="1989" spans="2:2">
      <c r="B1989" s="3"/>
    </row>
    <row r="1990" spans="2:2">
      <c r="B1990" s="3"/>
    </row>
    <row r="1991" spans="2:2">
      <c r="B1991" s="3"/>
    </row>
    <row r="1992" spans="2:2">
      <c r="B1992" s="3"/>
    </row>
    <row r="1993" spans="2:2">
      <c r="B1993" s="3"/>
    </row>
    <row r="1994" spans="2:2">
      <c r="B1994" s="3"/>
    </row>
    <row r="1995" spans="2:2">
      <c r="B1995" s="3"/>
    </row>
    <row r="1996" spans="2:2">
      <c r="B1996" s="3"/>
    </row>
    <row r="1997" spans="2:2">
      <c r="B1997" s="3"/>
    </row>
    <row r="1998" spans="2:2">
      <c r="B1998" s="3"/>
    </row>
    <row r="1999" spans="2:2">
      <c r="B1999" s="3"/>
    </row>
    <row r="2000" spans="2:2">
      <c r="B2000" s="3"/>
    </row>
    <row r="2001" spans="2:2">
      <c r="B2001" s="3"/>
    </row>
    <row r="2002" spans="2:2">
      <c r="B2002" s="3"/>
    </row>
    <row r="2003" spans="2:2">
      <c r="B2003" s="3"/>
    </row>
    <row r="2004" spans="2:2">
      <c r="B2004" s="3"/>
    </row>
    <row r="2005" spans="2:2">
      <c r="B2005" s="3"/>
    </row>
    <row r="2006" spans="2:2">
      <c r="B2006" s="3"/>
    </row>
    <row r="2007" spans="2:2">
      <c r="B2007" s="3"/>
    </row>
    <row r="2008" spans="2:2">
      <c r="B2008" s="3"/>
    </row>
    <row r="2009" spans="2:2">
      <c r="B2009" s="3"/>
    </row>
    <row r="2010" spans="2:2">
      <c r="B2010" s="3"/>
    </row>
    <row r="2011" spans="2:2">
      <c r="B2011" s="3"/>
    </row>
    <row r="2012" spans="2:2">
      <c r="B2012" s="3"/>
    </row>
    <row r="2013" spans="2:2">
      <c r="B2013" s="3"/>
    </row>
    <row r="2014" spans="2:2">
      <c r="B2014" s="3"/>
    </row>
    <row r="2015" spans="2:2">
      <c r="B2015" s="3"/>
    </row>
    <row r="2016" spans="2:2">
      <c r="B2016" s="3"/>
    </row>
    <row r="2017" spans="2:2">
      <c r="B2017" s="3"/>
    </row>
    <row r="2018" spans="2:2">
      <c r="B2018" s="3"/>
    </row>
    <row r="2019" spans="2:2">
      <c r="B2019" s="3"/>
    </row>
    <row r="2020" spans="2:2">
      <c r="B2020" s="3"/>
    </row>
    <row r="2021" spans="2:2">
      <c r="B2021" s="3"/>
    </row>
    <row r="2022" spans="2:2">
      <c r="B2022" s="3"/>
    </row>
    <row r="2023" spans="2:2">
      <c r="B2023" s="3"/>
    </row>
    <row r="2024" spans="2:2">
      <c r="B2024" s="3"/>
    </row>
    <row r="2025" spans="2:2">
      <c r="B2025" s="3"/>
    </row>
    <row r="2026" spans="2:2">
      <c r="B2026" s="3"/>
    </row>
    <row r="2027" spans="2:2">
      <c r="B2027" s="3"/>
    </row>
    <row r="2028" spans="2:2">
      <c r="B2028" s="3"/>
    </row>
    <row r="2029" spans="2:2">
      <c r="B2029" s="3"/>
    </row>
    <row r="2030" spans="2:2">
      <c r="B2030" s="3"/>
    </row>
    <row r="2031" spans="2:2">
      <c r="B2031" s="3"/>
    </row>
    <row r="2032" spans="2:2">
      <c r="B2032" s="3"/>
    </row>
    <row r="2033" spans="2:2">
      <c r="B2033" s="3"/>
    </row>
    <row r="2034" spans="2:2">
      <c r="B2034" s="3"/>
    </row>
    <row r="2035" spans="2:2">
      <c r="B2035" s="3"/>
    </row>
    <row r="2036" spans="2:2">
      <c r="B2036" s="3"/>
    </row>
    <row r="2037" spans="2:2">
      <c r="B2037" s="3"/>
    </row>
    <row r="2038" spans="2:2">
      <c r="B2038" s="3"/>
    </row>
    <row r="2039" spans="2:2">
      <c r="B2039" s="3"/>
    </row>
    <row r="2040" spans="2:2">
      <c r="B2040" s="3"/>
    </row>
    <row r="2041" spans="2:2">
      <c r="B2041" s="3"/>
    </row>
    <row r="2042" spans="2:2">
      <c r="B2042" s="3"/>
    </row>
    <row r="2043" spans="2:2">
      <c r="B2043" s="3"/>
    </row>
    <row r="2044" spans="2:2">
      <c r="B2044" s="3"/>
    </row>
    <row r="2045" spans="2:2">
      <c r="B2045" s="3"/>
    </row>
    <row r="2046" spans="2:2">
      <c r="B2046" s="3"/>
    </row>
    <row r="2047" spans="2:2">
      <c r="B2047" s="3"/>
    </row>
    <row r="2048" spans="2:2">
      <c r="B2048" s="3"/>
    </row>
    <row r="2049" spans="2:2">
      <c r="B2049" s="3"/>
    </row>
    <row r="2050" spans="2:2">
      <c r="B2050" s="3"/>
    </row>
    <row r="2051" spans="2:2">
      <c r="B2051" s="4"/>
    </row>
  </sheetData>
  <mergeCells count="5">
    <mergeCell ref="A1589:B1589"/>
    <mergeCell ref="A1594:B1594"/>
    <mergeCell ref="A1599:B1599"/>
    <mergeCell ref="A1604:B1604"/>
    <mergeCell ref="A1609:B1609"/>
  </mergeCells>
  <hyperlinks>
    <hyperlink ref="Z101" r:id="rId1" display="https://www.praxis-automation.eu/uploads/default_site/files/brochures/513.01_GreenBattery_Rev1.12_A4.pdf" xr:uid="{30EF0CF4-5A3C-43E7-A93A-645648F6DA33}"/>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6326-6111-4D94-AA00-67C0354CF761}">
  <dimension ref="A1:AY1996"/>
  <sheetViews>
    <sheetView zoomScaleNormal="100" workbookViewId="0">
      <selection activeCell="K174" sqref="K174:L175"/>
    </sheetView>
  </sheetViews>
  <sheetFormatPr defaultRowHeight="15"/>
  <cols>
    <col min="1" max="1" width="24.42578125" bestFit="1" customWidth="1"/>
    <col min="2" max="2" width="18.140625" customWidth="1"/>
    <col min="3" max="3" width="22.140625" customWidth="1"/>
    <col min="4" max="4" width="23.42578125" customWidth="1"/>
    <col min="5" max="6" width="24.140625" customWidth="1"/>
    <col min="7" max="7" width="22.5703125" customWidth="1"/>
    <col min="8" max="8" width="21.85546875" customWidth="1"/>
    <col min="27" max="27" width="13.140625" customWidth="1"/>
    <col min="32" max="32" width="29.7109375" bestFit="1" customWidth="1"/>
    <col min="34" max="34" width="12.28515625"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 t="shared" ref="D2:D33" si="0">$K$3*C2</f>
        <v>24.700272869226399</v>
      </c>
      <c r="E2" s="17">
        <v>0</v>
      </c>
      <c r="F2">
        <v>0</v>
      </c>
      <c r="G2">
        <f>$J$3*E2</f>
        <v>0</v>
      </c>
      <c r="H2">
        <v>50</v>
      </c>
      <c r="J2" t="s">
        <v>5</v>
      </c>
      <c r="K2" t="s">
        <v>6</v>
      </c>
      <c r="AK2">
        <v>300</v>
      </c>
      <c r="AL2">
        <f>AK2/3600</f>
        <v>8.3333333333333329E-2</v>
      </c>
      <c r="AM2">
        <f>$AF$26*E2^2+$AG$26*E2+$AH$26</f>
        <v>0.85950000000000004</v>
      </c>
      <c r="AO2">
        <f>J3*AM145+AN2</f>
        <v>141788.33550841038</v>
      </c>
      <c r="AQ2">
        <f>AO2*AL2</f>
        <v>11815.694625700864</v>
      </c>
      <c r="AR2">
        <v>0.03</v>
      </c>
      <c r="AS2" s="15">
        <f>AQ2*AR2</f>
        <v>354.47083877102591</v>
      </c>
      <c r="AU2">
        <v>4</v>
      </c>
      <c r="AV2" s="10">
        <f>AU2*AS2</f>
        <v>1417.8833550841036</v>
      </c>
      <c r="AW2">
        <f>AU2/33.35</f>
        <v>0.1199400299850075</v>
      </c>
      <c r="AY2">
        <f>AQ2*AW2</f>
        <v>1417.1747677002536</v>
      </c>
    </row>
    <row r="3" spans="1:51">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row>
    <row r="4" spans="1:51" ht="30">
      <c r="A4">
        <v>600</v>
      </c>
      <c r="B4" s="7">
        <v>6</v>
      </c>
      <c r="C4">
        <v>2.9998776749033098</v>
      </c>
      <c r="D4">
        <f t="shared" si="0"/>
        <v>5.9997553498066196</v>
      </c>
      <c r="E4" s="20">
        <v>2.9433710541946899E-5</v>
      </c>
      <c r="F4">
        <f t="shared" ref="F4:F67" si="3">ABS(E4-E3)</f>
        <v>1.6637628981404255E-2</v>
      </c>
      <c r="G4">
        <f t="shared" si="1"/>
        <v>2.649033948775221E-4</v>
      </c>
      <c r="H4">
        <v>50.427703040539903</v>
      </c>
      <c r="AG4" t="s">
        <v>12</v>
      </c>
      <c r="AM4">
        <f t="shared" si="2"/>
        <v>0.85954460267014055</v>
      </c>
      <c r="AR4" s="14" t="s">
        <v>29</v>
      </c>
      <c r="AS4" s="14"/>
    </row>
    <row r="5" spans="1:51">
      <c r="A5">
        <v>900</v>
      </c>
      <c r="B5" s="7">
        <v>74</v>
      </c>
      <c r="C5">
        <v>33.275772714278602</v>
      </c>
      <c r="D5">
        <f t="shared" si="0"/>
        <v>66.551545428557205</v>
      </c>
      <c r="E5" s="17">
        <v>0.82754892083642795</v>
      </c>
      <c r="F5">
        <f t="shared" si="3"/>
        <v>0.82751948712588597</v>
      </c>
      <c r="G5">
        <f t="shared" si="1"/>
        <v>7.4479402875278513</v>
      </c>
      <c r="H5">
        <v>48.915679653192797</v>
      </c>
      <c r="AM5">
        <f t="shared" si="2"/>
        <v>2.1155373254212413</v>
      </c>
      <c r="AR5" s="17" t="s">
        <v>616</v>
      </c>
      <c r="AS5" s="10">
        <f>AS2+25.29%*AS2</f>
        <v>444.11651389621835</v>
      </c>
    </row>
    <row r="6" spans="1:51">
      <c r="A6">
        <v>1200</v>
      </c>
      <c r="B6" s="7">
        <v>117</v>
      </c>
      <c r="C6">
        <v>30.478194428167502</v>
      </c>
      <c r="D6">
        <f t="shared" si="0"/>
        <v>60.956388856335003</v>
      </c>
      <c r="E6" s="17">
        <v>6.2270304176316298</v>
      </c>
      <c r="F6">
        <f t="shared" si="3"/>
        <v>5.3994814967952021</v>
      </c>
      <c r="G6">
        <f t="shared" si="1"/>
        <v>56.04327375868467</v>
      </c>
      <c r="H6">
        <v>46.557795606325001</v>
      </c>
      <c r="K6" t="s">
        <v>4</v>
      </c>
      <c r="AM6">
        <f t="shared" si="2"/>
        <v>10.40909218056987</v>
      </c>
      <c r="AR6" t="s">
        <v>617</v>
      </c>
    </row>
    <row r="7" spans="1:51">
      <c r="A7">
        <v>1500</v>
      </c>
      <c r="B7" s="7">
        <v>127</v>
      </c>
      <c r="C7">
        <v>17.014251065733902</v>
      </c>
      <c r="D7">
        <f t="shared" si="0"/>
        <v>34.028502131467803</v>
      </c>
      <c r="E7" s="17">
        <v>10.3301221642417</v>
      </c>
      <c r="F7">
        <f t="shared" si="3"/>
        <v>4.1030917466100707</v>
      </c>
      <c r="G7">
        <f t="shared" si="1"/>
        <v>92.971099478175304</v>
      </c>
      <c r="H7">
        <v>44.748380221997301</v>
      </c>
      <c r="AM7">
        <f t="shared" si="2"/>
        <v>16.825429347854723</v>
      </c>
    </row>
    <row r="8" spans="1:51">
      <c r="A8">
        <v>1800</v>
      </c>
      <c r="B8" s="7">
        <v>143</v>
      </c>
      <c r="C8">
        <v>10.888534628411101</v>
      </c>
      <c r="D8">
        <f t="shared" si="0"/>
        <v>21.777069256822202</v>
      </c>
      <c r="E8" s="17">
        <v>13.469153502584801</v>
      </c>
      <c r="F8">
        <f t="shared" si="3"/>
        <v>3.1390313383431003</v>
      </c>
      <c r="G8">
        <f t="shared" si="1"/>
        <v>121.22238152326321</v>
      </c>
      <c r="H8">
        <v>43.681190518288503</v>
      </c>
      <c r="AM8">
        <f t="shared" si="2"/>
        <v>21.800670045289809</v>
      </c>
    </row>
    <row r="9" spans="1:51">
      <c r="A9">
        <v>2100</v>
      </c>
      <c r="B9" s="7">
        <v>159</v>
      </c>
      <c r="C9">
        <v>6.9690485248457499</v>
      </c>
      <c r="D9">
        <f t="shared" si="0"/>
        <v>13.9380970496915</v>
      </c>
      <c r="E9">
        <v>16.117908632450199</v>
      </c>
      <c r="F9">
        <f t="shared" si="3"/>
        <v>2.648755129865398</v>
      </c>
      <c r="G9">
        <f t="shared" si="1"/>
        <v>145.06117769205179</v>
      </c>
      <c r="H9">
        <v>42.998974079512898</v>
      </c>
      <c r="AM9">
        <f t="shared" si="2"/>
        <v>26.043675848691553</v>
      </c>
    </row>
    <row r="10" spans="1:51">
      <c r="A10">
        <v>2400</v>
      </c>
      <c r="B10" s="7">
        <v>129</v>
      </c>
      <c r="C10">
        <v>-12.561720170681101</v>
      </c>
      <c r="D10">
        <f t="shared" si="0"/>
        <v>-25.123440341362201</v>
      </c>
      <c r="E10">
        <v>17.124765981155701</v>
      </c>
      <c r="F10">
        <f t="shared" si="3"/>
        <v>1.0068573487055019</v>
      </c>
      <c r="G10">
        <f t="shared" si="1"/>
        <v>154.1228938304013</v>
      </c>
      <c r="H10">
        <v>43.293216162083702</v>
      </c>
      <c r="AM10">
        <f t="shared" si="2"/>
        <v>27.667311392231792</v>
      </c>
    </row>
    <row r="11" spans="1:51">
      <c r="A11">
        <v>2700</v>
      </c>
      <c r="B11" s="7">
        <v>144</v>
      </c>
      <c r="C11">
        <v>-5.8404789015936096</v>
      </c>
      <c r="D11">
        <f t="shared" si="0"/>
        <v>-11.680957803187219</v>
      </c>
      <c r="E11">
        <v>17.297797045162699</v>
      </c>
      <c r="F11">
        <f t="shared" si="3"/>
        <v>0.17303106400699875</v>
      </c>
      <c r="G11">
        <f t="shared" si="1"/>
        <v>155.68017340646429</v>
      </c>
      <c r="H11">
        <v>43.983346078907601</v>
      </c>
      <c r="AM11">
        <f t="shared" si="2"/>
        <v>27.946934453341534</v>
      </c>
    </row>
    <row r="12" spans="1:51">
      <c r="A12">
        <v>3000</v>
      </c>
      <c r="B12" s="7">
        <v>179</v>
      </c>
      <c r="C12">
        <v>5.57207645617527</v>
      </c>
      <c r="D12">
        <f t="shared" si="0"/>
        <v>11.14415291235054</v>
      </c>
      <c r="E12">
        <v>18.650534468264802</v>
      </c>
      <c r="F12">
        <f t="shared" si="3"/>
        <v>1.3527374231021021</v>
      </c>
      <c r="G12">
        <f t="shared" si="1"/>
        <v>167.85481021438321</v>
      </c>
      <c r="H12">
        <v>43.948987018228301</v>
      </c>
      <c r="AM12">
        <f t="shared" si="2"/>
        <v>30.139032158922461</v>
      </c>
    </row>
    <row r="13" spans="1:51">
      <c r="A13">
        <v>3300</v>
      </c>
      <c r="B13" s="7">
        <v>249</v>
      </c>
      <c r="C13">
        <v>24.507607048403901</v>
      </c>
      <c r="D13">
        <f t="shared" si="0"/>
        <v>49.015214096807803</v>
      </c>
      <c r="E13">
        <v>22.2203332011321</v>
      </c>
      <c r="F13">
        <f t="shared" si="3"/>
        <v>3.569798732867298</v>
      </c>
      <c r="G13">
        <f t="shared" si="1"/>
        <v>199.98299881018889</v>
      </c>
      <c r="H13">
        <v>42.6971132593522</v>
      </c>
      <c r="AM13">
        <f t="shared" si="2"/>
        <v>35.975246255339904</v>
      </c>
    </row>
    <row r="14" spans="1:51">
      <c r="A14">
        <v>3600</v>
      </c>
      <c r="B14" s="7">
        <v>293</v>
      </c>
      <c r="C14">
        <v>24.002256914537298</v>
      </c>
      <c r="D14">
        <f t="shared" si="0"/>
        <v>48.004513829074597</v>
      </c>
      <c r="E14">
        <v>27.2214646530464</v>
      </c>
      <c r="F14">
        <f t="shared" si="3"/>
        <v>5.0011314519143006</v>
      </c>
      <c r="G14">
        <f t="shared" si="1"/>
        <v>244.99318187741761</v>
      </c>
      <c r="H14">
        <v>40.796952771917098</v>
      </c>
      <c r="AM14">
        <f t="shared" si="2"/>
        <v>44.276882155640592</v>
      </c>
    </row>
    <row r="15" spans="1:51">
      <c r="A15">
        <v>3900</v>
      </c>
      <c r="B15" s="7">
        <v>377</v>
      </c>
      <c r="C15">
        <v>37.601628691748203</v>
      </c>
      <c r="D15">
        <f t="shared" si="0"/>
        <v>75.203257383496407</v>
      </c>
      <c r="E15">
        <v>33.532529140017999</v>
      </c>
      <c r="F15">
        <f t="shared" si="3"/>
        <v>6.3110644869715991</v>
      </c>
      <c r="G15">
        <f t="shared" si="1"/>
        <v>301.79276226016202</v>
      </c>
      <c r="H15">
        <v>38.322602282073497</v>
      </c>
      <c r="AM15">
        <f t="shared" si="2"/>
        <v>54.961727897041207</v>
      </c>
    </row>
    <row r="16" spans="1:51">
      <c r="A16">
        <v>4200</v>
      </c>
      <c r="B16" s="7">
        <v>378</v>
      </c>
      <c r="C16">
        <v>12.405780192508701</v>
      </c>
      <c r="D16">
        <f t="shared" si="0"/>
        <v>24.811560385017401</v>
      </c>
      <c r="E16">
        <v>39.242737238652403</v>
      </c>
      <c r="F16">
        <f t="shared" si="3"/>
        <v>5.7102080986344035</v>
      </c>
      <c r="G16">
        <f t="shared" si="1"/>
        <v>353.18463514787163</v>
      </c>
      <c r="H16">
        <v>36.454005211341403</v>
      </c>
      <c r="AM16">
        <f t="shared" si="2"/>
        <v>64.830051351899897</v>
      </c>
    </row>
    <row r="17" spans="1:39">
      <c r="A17">
        <v>4500</v>
      </c>
      <c r="B17" s="7">
        <v>389</v>
      </c>
      <c r="C17">
        <v>1.58027255993138</v>
      </c>
      <c r="D17">
        <f t="shared" si="0"/>
        <v>3.1605451198627601</v>
      </c>
      <c r="E17">
        <v>42.870528332510503</v>
      </c>
      <c r="F17">
        <f t="shared" si="3"/>
        <v>3.6277910938581002</v>
      </c>
      <c r="G17">
        <f t="shared" si="1"/>
        <v>385.83475499259453</v>
      </c>
      <c r="H17">
        <v>35.947511621379697</v>
      </c>
      <c r="AM17">
        <f t="shared" si="2"/>
        <v>71.19863354877198</v>
      </c>
    </row>
    <row r="18" spans="1:39">
      <c r="A18">
        <v>4800</v>
      </c>
      <c r="B18" s="7">
        <v>389</v>
      </c>
      <c r="C18">
        <v>-8.7234980754773002</v>
      </c>
      <c r="D18">
        <f t="shared" si="0"/>
        <v>-17.4469961509546</v>
      </c>
      <c r="E18">
        <v>45.160216760399798</v>
      </c>
      <c r="F18">
        <f t="shared" si="3"/>
        <v>2.2896884278892955</v>
      </c>
      <c r="G18">
        <f t="shared" si="1"/>
        <v>406.44195084359819</v>
      </c>
      <c r="H18">
        <v>36.2644982012377</v>
      </c>
      <c r="AM18">
        <f t="shared" si="2"/>
        <v>75.257802703747373</v>
      </c>
    </row>
    <row r="19" spans="1:39">
      <c r="A19">
        <v>5100</v>
      </c>
      <c r="B19" s="7">
        <v>387</v>
      </c>
      <c r="C19">
        <v>-14.8891583269726</v>
      </c>
      <c r="D19">
        <f t="shared" si="0"/>
        <v>-29.7783166539452</v>
      </c>
      <c r="E19">
        <v>46.3081115648164</v>
      </c>
      <c r="F19">
        <f t="shared" si="3"/>
        <v>1.1478948044166017</v>
      </c>
      <c r="G19">
        <f t="shared" si="1"/>
        <v>416.77300408334759</v>
      </c>
      <c r="H19">
        <v>37.207705013468797</v>
      </c>
      <c r="AM19">
        <f t="shared" si="2"/>
        <v>77.304335331783889</v>
      </c>
    </row>
    <row r="20" spans="1:39">
      <c r="A20">
        <v>5400</v>
      </c>
      <c r="B20" s="7">
        <v>455</v>
      </c>
      <c r="C20">
        <v>9.0534797927664208</v>
      </c>
      <c r="D20">
        <f t="shared" si="0"/>
        <v>18.106959585532842</v>
      </c>
      <c r="E20">
        <v>48.542867293771103</v>
      </c>
      <c r="F20">
        <f t="shared" si="3"/>
        <v>2.2347557289547026</v>
      </c>
      <c r="G20">
        <f t="shared" si="1"/>
        <v>436.88580564393993</v>
      </c>
      <c r="H20">
        <v>37.3498622873648</v>
      </c>
      <c r="AM20">
        <f t="shared" si="2"/>
        <v>81.310693197026595</v>
      </c>
    </row>
    <row r="21" spans="1:39">
      <c r="A21">
        <v>5700</v>
      </c>
      <c r="B21" s="7">
        <v>526</v>
      </c>
      <c r="C21">
        <v>23.720878797668298</v>
      </c>
      <c r="D21">
        <f t="shared" si="0"/>
        <v>47.441757595336597</v>
      </c>
      <c r="E21">
        <v>53.1721597081605</v>
      </c>
      <c r="F21">
        <f t="shared" si="3"/>
        <v>4.629292414389397</v>
      </c>
      <c r="G21">
        <f t="shared" si="1"/>
        <v>478.5494373734445</v>
      </c>
      <c r="H21">
        <v>36.013012850764603</v>
      </c>
      <c r="AF21" t="s">
        <v>13</v>
      </c>
      <c r="AM21">
        <f t="shared" si="2"/>
        <v>89.702783561990842</v>
      </c>
    </row>
    <row r="22" spans="1:39">
      <c r="A22">
        <v>6000</v>
      </c>
      <c r="B22" s="7">
        <v>713</v>
      </c>
      <c r="C22">
        <v>47.525207129273397</v>
      </c>
      <c r="D22">
        <f t="shared" si="0"/>
        <v>95.050414258546795</v>
      </c>
      <c r="E22">
        <v>66.286961995886102</v>
      </c>
      <c r="F22">
        <f t="shared" si="3"/>
        <v>13.114802287725603</v>
      </c>
      <c r="G22">
        <f t="shared" si="1"/>
        <v>596.58265796297496</v>
      </c>
      <c r="H22">
        <v>32.5082774978735</v>
      </c>
      <c r="AF22" t="s">
        <v>14</v>
      </c>
      <c r="AM22">
        <f t="shared" si="2"/>
        <v>114.15816276232786</v>
      </c>
    </row>
    <row r="23" spans="1:39">
      <c r="A23">
        <v>6300</v>
      </c>
      <c r="B23" s="7">
        <v>737</v>
      </c>
      <c r="C23">
        <v>28.91791699214</v>
      </c>
      <c r="D23">
        <f t="shared" si="0"/>
        <v>57.835833984280001</v>
      </c>
      <c r="E23">
        <v>75.460816340438299</v>
      </c>
      <c r="F23">
        <f t="shared" si="3"/>
        <v>9.1738543445521969</v>
      </c>
      <c r="G23">
        <f t="shared" si="1"/>
        <v>679.14734706394472</v>
      </c>
      <c r="H23">
        <v>29.431861635911101</v>
      </c>
      <c r="AM23">
        <f t="shared" si="2"/>
        <v>131.86277089363782</v>
      </c>
    </row>
    <row r="24" spans="1:39">
      <c r="A24">
        <v>6600</v>
      </c>
      <c r="B24" s="7">
        <v>745</v>
      </c>
      <c r="C24">
        <v>8.2100843745289804</v>
      </c>
      <c r="D24">
        <f t="shared" si="0"/>
        <v>16.420168749057961</v>
      </c>
      <c r="E24">
        <v>80.951196856714702</v>
      </c>
      <c r="F24">
        <f t="shared" si="3"/>
        <v>5.490380516276403</v>
      </c>
      <c r="G24">
        <f t="shared" si="1"/>
        <v>728.56077171043228</v>
      </c>
      <c r="H24">
        <v>28.036850329534602</v>
      </c>
      <c r="AM24">
        <f t="shared" si="2"/>
        <v>142.69410465589311</v>
      </c>
    </row>
    <row r="25" spans="1:39">
      <c r="A25">
        <v>6900</v>
      </c>
      <c r="B25" s="7">
        <v>747</v>
      </c>
      <c r="C25">
        <v>-7.0445425275733902</v>
      </c>
      <c r="D25">
        <f t="shared" si="0"/>
        <v>-14.08908505514678</v>
      </c>
      <c r="E25">
        <v>84.563130895819498</v>
      </c>
      <c r="F25">
        <f t="shared" si="3"/>
        <v>3.6119340391047956</v>
      </c>
      <c r="G25">
        <f t="shared" si="1"/>
        <v>761.06817806237552</v>
      </c>
      <c r="H25">
        <v>28.039132509250798</v>
      </c>
      <c r="AF25" t="s">
        <v>15</v>
      </c>
      <c r="AG25" t="s">
        <v>16</v>
      </c>
      <c r="AH25" t="s">
        <v>17</v>
      </c>
      <c r="AM25">
        <f t="shared" si="2"/>
        <v>149.91581764196619</v>
      </c>
    </row>
    <row r="26" spans="1:39">
      <c r="A26">
        <v>7200</v>
      </c>
      <c r="B26" s="7">
        <v>746</v>
      </c>
      <c r="C26">
        <v>-17.4060791353211</v>
      </c>
      <c r="D26">
        <f t="shared" si="0"/>
        <v>-34.8121582706422</v>
      </c>
      <c r="E26">
        <v>86.754444003606096</v>
      </c>
      <c r="F26">
        <f t="shared" si="3"/>
        <v>2.1913131077865984</v>
      </c>
      <c r="G26">
        <f t="shared" si="1"/>
        <v>780.78999603245484</v>
      </c>
      <c r="H26">
        <v>29.027487770604999</v>
      </c>
      <c r="AF26">
        <v>2.9244800000000001E-3</v>
      </c>
      <c r="AG26">
        <v>1.51536</v>
      </c>
      <c r="AH26">
        <v>0.85950000000000004</v>
      </c>
      <c r="AM26">
        <f t="shared" si="2"/>
        <v>154.33432621840265</v>
      </c>
    </row>
    <row r="27" spans="1:39">
      <c r="A27">
        <v>7500</v>
      </c>
      <c r="B27" s="7">
        <v>744</v>
      </c>
      <c r="C27">
        <v>-23.5978874713281</v>
      </c>
      <c r="D27">
        <f t="shared" si="0"/>
        <v>-47.1957749426562</v>
      </c>
      <c r="E27">
        <v>87.908097950207207</v>
      </c>
      <c r="F27">
        <f t="shared" si="3"/>
        <v>1.1536539466011106</v>
      </c>
      <c r="G27">
        <f t="shared" si="1"/>
        <v>791.17288155186486</v>
      </c>
      <c r="H27">
        <v>30.646875325463899</v>
      </c>
      <c r="AM27">
        <f t="shared" si="2"/>
        <v>156.67181036558759</v>
      </c>
    </row>
    <row r="28" spans="1:39">
      <c r="A28">
        <v>7800</v>
      </c>
      <c r="B28" s="7">
        <v>745</v>
      </c>
      <c r="C28">
        <v>-25.318938814432201</v>
      </c>
      <c r="D28">
        <f t="shared" si="0"/>
        <v>-50.637877628864402</v>
      </c>
      <c r="E28">
        <v>88.401613761110497</v>
      </c>
      <c r="F28">
        <f t="shared" si="3"/>
        <v>0.49351581090328978</v>
      </c>
      <c r="G28">
        <f t="shared" si="1"/>
        <v>795.6145238499945</v>
      </c>
      <c r="H28">
        <v>32.558663820265998</v>
      </c>
      <c r="AM28">
        <f t="shared" si="2"/>
        <v>157.67412825751035</v>
      </c>
    </row>
    <row r="29" spans="1:39">
      <c r="A29">
        <v>8100</v>
      </c>
      <c r="B29" s="7">
        <v>741</v>
      </c>
      <c r="C29">
        <v>-27.3282120590112</v>
      </c>
      <c r="D29">
        <f t="shared" si="0"/>
        <v>-54.6564241180224</v>
      </c>
      <c r="E29">
        <v>88.403692711664903</v>
      </c>
      <c r="F29">
        <f t="shared" si="3"/>
        <v>2.0789505544058784E-3</v>
      </c>
      <c r="G29">
        <f t="shared" si="1"/>
        <v>795.63323440498414</v>
      </c>
      <c r="H29">
        <v>34.6134380972385</v>
      </c>
      <c r="AM29">
        <f t="shared" si="2"/>
        <v>157.67835356564433</v>
      </c>
    </row>
    <row r="30" spans="1:39">
      <c r="A30">
        <v>8400</v>
      </c>
      <c r="B30" s="7">
        <v>744</v>
      </c>
      <c r="C30">
        <v>-24.606343867372601</v>
      </c>
      <c r="D30">
        <f t="shared" si="0"/>
        <v>-49.212687734745202</v>
      </c>
      <c r="E30">
        <v>88.132155702971403</v>
      </c>
      <c r="F30">
        <f t="shared" si="3"/>
        <v>0.27153700869349962</v>
      </c>
      <c r="G30">
        <f t="shared" si="1"/>
        <v>793.18940132674265</v>
      </c>
      <c r="H30">
        <v>36.625098091157099</v>
      </c>
      <c r="AM30">
        <f t="shared" si="2"/>
        <v>157.12668932347736</v>
      </c>
    </row>
    <row r="31" spans="1:39">
      <c r="A31">
        <v>8700</v>
      </c>
      <c r="B31" s="7">
        <v>744</v>
      </c>
      <c r="C31">
        <v>-22.971094133831301</v>
      </c>
      <c r="D31">
        <f t="shared" si="0"/>
        <v>-45.942188267662601</v>
      </c>
      <c r="E31">
        <v>87.768805243074596</v>
      </c>
      <c r="F31">
        <f t="shared" si="3"/>
        <v>0.36335045989680737</v>
      </c>
      <c r="G31">
        <f t="shared" si="1"/>
        <v>789.91924718767132</v>
      </c>
      <c r="H31">
        <v>38.469358999202498</v>
      </c>
      <c r="AM31">
        <f t="shared" si="2"/>
        <v>156.38916824765067</v>
      </c>
    </row>
    <row r="32" spans="1:39">
      <c r="A32">
        <v>9000</v>
      </c>
      <c r="B32" s="7">
        <v>742</v>
      </c>
      <c r="C32">
        <v>-21.702776018162201</v>
      </c>
      <c r="D32">
        <f t="shared" si="0"/>
        <v>-43.405552036324401</v>
      </c>
      <c r="E32">
        <v>87.264778173169702</v>
      </c>
      <c r="F32">
        <f t="shared" si="3"/>
        <v>0.50402706990489321</v>
      </c>
      <c r="G32">
        <f t="shared" si="1"/>
        <v>785.38300355852732</v>
      </c>
      <c r="H32">
        <v>40.200915853266203</v>
      </c>
      <c r="AM32">
        <f t="shared" si="2"/>
        <v>155.36738329452606</v>
      </c>
    </row>
    <row r="33" spans="1:39">
      <c r="A33">
        <v>9300</v>
      </c>
      <c r="B33" s="7">
        <v>745</v>
      </c>
      <c r="C33">
        <v>-17.908120961608699</v>
      </c>
      <c r="D33">
        <f t="shared" si="0"/>
        <v>-35.816241923217397</v>
      </c>
      <c r="E33">
        <v>86.754870610947606</v>
      </c>
      <c r="F33">
        <f t="shared" si="3"/>
        <v>0.50990756222209654</v>
      </c>
      <c r="G33">
        <f t="shared" si="1"/>
        <v>780.79383549852844</v>
      </c>
      <c r="H33">
        <v>41.728335097798798</v>
      </c>
      <c r="AM33">
        <f t="shared" si="2"/>
        <v>154.33518915312933</v>
      </c>
    </row>
    <row r="34" spans="1:39">
      <c r="A34">
        <v>9600</v>
      </c>
      <c r="B34" s="7">
        <v>746</v>
      </c>
      <c r="C34">
        <v>-15.4706870925824</v>
      </c>
      <c r="D34">
        <f t="shared" ref="D34:D65" si="4">$K$3*C34</f>
        <v>-30.941374185164801</v>
      </c>
      <c r="E34">
        <v>86.324368395403098</v>
      </c>
      <c r="F34">
        <f t="shared" si="3"/>
        <v>0.43050221554450729</v>
      </c>
      <c r="G34">
        <f t="shared" si="1"/>
        <v>776.91931555862789</v>
      </c>
      <c r="H34">
        <v>43.01760307744</v>
      </c>
      <c r="AM34">
        <f t="shared" si="2"/>
        <v>153.46491739861796</v>
      </c>
    </row>
    <row r="35" spans="1:39">
      <c r="A35">
        <v>9900</v>
      </c>
      <c r="B35" s="7">
        <v>748</v>
      </c>
      <c r="C35">
        <v>-12.8112776313942</v>
      </c>
      <c r="D35">
        <f t="shared" si="4"/>
        <v>-25.622555262788399</v>
      </c>
      <c r="E35">
        <v>85.955632634673705</v>
      </c>
      <c r="F35">
        <f t="shared" si="3"/>
        <v>0.36873576072939329</v>
      </c>
      <c r="G35">
        <f t="shared" si="1"/>
        <v>773.60069371206339</v>
      </c>
      <c r="H35">
        <v>44.108338053321603</v>
      </c>
      <c r="AF35" s="1" t="s">
        <v>222</v>
      </c>
      <c r="AM35">
        <f t="shared" si="2"/>
        <v>152.72037005273162</v>
      </c>
    </row>
    <row r="36" spans="1:39">
      <c r="A36">
        <v>10200</v>
      </c>
      <c r="B36" s="7">
        <v>747</v>
      </c>
      <c r="C36">
        <v>-11.7343626276606</v>
      </c>
      <c r="D36">
        <f t="shared" si="4"/>
        <v>-23.4687252553212</v>
      </c>
      <c r="E36">
        <v>85.605243509130105</v>
      </c>
      <c r="F36">
        <f t="shared" si="3"/>
        <v>0.35038912554360024</v>
      </c>
      <c r="G36">
        <f t="shared" si="1"/>
        <v>770.44719158217094</v>
      </c>
      <c r="H36">
        <v>45.058493422856102</v>
      </c>
      <c r="AM36">
        <f t="shared" si="2"/>
        <v>152.01360493003602</v>
      </c>
    </row>
    <row r="37" spans="1:39">
      <c r="A37">
        <v>10500</v>
      </c>
      <c r="B37" s="7">
        <v>746</v>
      </c>
      <c r="C37">
        <v>-10.515962803395601</v>
      </c>
      <c r="D37">
        <f t="shared" si="4"/>
        <v>-21.031925606791201</v>
      </c>
      <c r="E37">
        <v>85.223402732780002</v>
      </c>
      <c r="F37">
        <f t="shared" si="3"/>
        <v>0.38184077635010283</v>
      </c>
      <c r="G37">
        <f t="shared" si="1"/>
        <v>767.01062459501998</v>
      </c>
      <c r="H37">
        <v>45.919043767906203</v>
      </c>
      <c r="AM37">
        <f t="shared" si="2"/>
        <v>151.24421678245071</v>
      </c>
    </row>
    <row r="38" spans="1:39">
      <c r="A38">
        <v>10800</v>
      </c>
      <c r="B38" s="7">
        <v>748</v>
      </c>
      <c r="C38">
        <v>-8.0594735662021399</v>
      </c>
      <c r="D38">
        <f t="shared" si="4"/>
        <v>-16.11894713240428</v>
      </c>
      <c r="E38">
        <v>84.899748617860098</v>
      </c>
      <c r="F38">
        <f t="shared" si="3"/>
        <v>0.32365411491990415</v>
      </c>
      <c r="G38">
        <f t="shared" si="1"/>
        <v>764.09773756074082</v>
      </c>
      <c r="H38">
        <v>46.633373872987903</v>
      </c>
      <c r="AM38">
        <f t="shared" si="2"/>
        <v>150.5927393200308</v>
      </c>
    </row>
    <row r="39" spans="1:39">
      <c r="A39">
        <v>11100</v>
      </c>
      <c r="B39" s="7">
        <v>746</v>
      </c>
      <c r="C39">
        <v>-7.7274686363855301</v>
      </c>
      <c r="D39">
        <f t="shared" si="4"/>
        <v>-15.45493727277106</v>
      </c>
      <c r="E39">
        <v>84.603783471691401</v>
      </c>
      <c r="F39">
        <f t="shared" si="3"/>
        <v>0.2959651461686974</v>
      </c>
      <c r="G39">
        <f t="shared" si="1"/>
        <v>761.43405124522258</v>
      </c>
      <c r="H39">
        <v>47.245571779357903</v>
      </c>
      <c r="AM39">
        <f t="shared" si="2"/>
        <v>149.99753278541505</v>
      </c>
    </row>
    <row r="40" spans="1:39">
      <c r="A40">
        <v>11400</v>
      </c>
      <c r="B40" s="7">
        <v>749</v>
      </c>
      <c r="C40">
        <v>-5.1642845174862204</v>
      </c>
      <c r="D40">
        <f t="shared" si="4"/>
        <v>-10.328569034972441</v>
      </c>
      <c r="E40">
        <v>84.367516420936994</v>
      </c>
      <c r="F40">
        <f t="shared" si="3"/>
        <v>0.23626705075440668</v>
      </c>
      <c r="G40">
        <f t="shared" si="1"/>
        <v>759.30764778843297</v>
      </c>
      <c r="H40">
        <v>47.738911516075099</v>
      </c>
      <c r="AM40">
        <f t="shared" si="2"/>
        <v>149.52275103124447</v>
      </c>
    </row>
    <row r="41" spans="1:39">
      <c r="A41">
        <v>11700</v>
      </c>
      <c r="B41" s="7">
        <v>745</v>
      </c>
      <c r="C41">
        <v>-6.0965769244216101</v>
      </c>
      <c r="D41">
        <f t="shared" si="4"/>
        <v>-12.19315384884322</v>
      </c>
      <c r="E41">
        <v>84.130291612421999</v>
      </c>
      <c r="F41">
        <f t="shared" si="3"/>
        <v>0.23722480851499483</v>
      </c>
      <c r="G41">
        <f t="shared" si="1"/>
        <v>757.17262451179795</v>
      </c>
      <c r="H41">
        <v>48.179044475980596</v>
      </c>
      <c r="AM41">
        <f t="shared" si="2"/>
        <v>149.04637313956121</v>
      </c>
    </row>
    <row r="42" spans="1:39">
      <c r="A42">
        <v>12000</v>
      </c>
      <c r="B42" s="7">
        <v>738</v>
      </c>
      <c r="C42">
        <v>-7.6119067310502402</v>
      </c>
      <c r="D42">
        <f t="shared" si="4"/>
        <v>-15.22381346210048</v>
      </c>
      <c r="E42">
        <v>83.689293935215602</v>
      </c>
      <c r="F42">
        <f t="shared" si="3"/>
        <v>0.44099767720639704</v>
      </c>
      <c r="G42">
        <f t="shared" si="1"/>
        <v>753.20364541694039</v>
      </c>
      <c r="H42">
        <v>48.715798745367302</v>
      </c>
      <c r="AM42">
        <f t="shared" si="2"/>
        <v>148.16166784492188</v>
      </c>
    </row>
    <row r="43" spans="1:39">
      <c r="A43">
        <v>12300</v>
      </c>
      <c r="B43" s="7">
        <v>740</v>
      </c>
      <c r="C43">
        <v>-4.6284929721764003</v>
      </c>
      <c r="D43">
        <f t="shared" si="4"/>
        <v>-9.2569859443528006</v>
      </c>
      <c r="E43">
        <v>83.248528852235594</v>
      </c>
      <c r="F43">
        <f t="shared" si="3"/>
        <v>0.44076508298000761</v>
      </c>
      <c r="G43">
        <f t="shared" si="1"/>
        <v>749.23675967012036</v>
      </c>
      <c r="H43">
        <v>49.1824418758817</v>
      </c>
      <c r="AM43">
        <f t="shared" si="2"/>
        <v>147.27856576787448</v>
      </c>
    </row>
    <row r="44" spans="1:39">
      <c r="A44">
        <v>12600</v>
      </c>
      <c r="B44" s="7">
        <v>742</v>
      </c>
      <c r="C44">
        <v>-2.5198572578891598</v>
      </c>
      <c r="D44">
        <f t="shared" si="4"/>
        <v>-5.0397145157783196</v>
      </c>
      <c r="E44">
        <v>83.0021818893741</v>
      </c>
      <c r="F44">
        <f t="shared" si="3"/>
        <v>0.24634696286149449</v>
      </c>
      <c r="G44">
        <f t="shared" si="1"/>
        <v>747.01963700436693</v>
      </c>
      <c r="H44">
        <v>49.453951461308499</v>
      </c>
      <c r="AM44">
        <f t="shared" si="2"/>
        <v>146.78548830984923</v>
      </c>
    </row>
    <row r="45" spans="1:39">
      <c r="A45">
        <v>12900</v>
      </c>
      <c r="B45" s="7">
        <v>740</v>
      </c>
      <c r="C45">
        <v>-2.6631606110382799</v>
      </c>
      <c r="D45">
        <f t="shared" si="4"/>
        <v>-5.3263212220765599</v>
      </c>
      <c r="E45">
        <v>82.811832887131899</v>
      </c>
      <c r="F45">
        <f t="shared" si="3"/>
        <v>0.19034900224220053</v>
      </c>
      <c r="G45">
        <f t="shared" si="1"/>
        <v>745.30649598418711</v>
      </c>
      <c r="H45">
        <v>49.655741789481802</v>
      </c>
      <c r="AM45">
        <f t="shared" si="2"/>
        <v>146.40473705143714</v>
      </c>
    </row>
    <row r="46" spans="1:39">
      <c r="A46">
        <v>13200</v>
      </c>
      <c r="B46" s="7">
        <v>739</v>
      </c>
      <c r="C46">
        <v>-2.2327957875264302</v>
      </c>
      <c r="D46">
        <f t="shared" si="4"/>
        <v>-4.4655915750528603</v>
      </c>
      <c r="E46">
        <v>82.605094631666404</v>
      </c>
      <c r="F46">
        <f t="shared" si="3"/>
        <v>0.20673825546549551</v>
      </c>
      <c r="G46">
        <f t="shared" si="1"/>
        <v>743.44585168499759</v>
      </c>
      <c r="H46">
        <v>49.844702911318699</v>
      </c>
      <c r="AM46">
        <f t="shared" si="2"/>
        <v>145.99144278106596</v>
      </c>
    </row>
    <row r="47" spans="1:39">
      <c r="A47">
        <v>13500</v>
      </c>
      <c r="B47" s="7">
        <v>741</v>
      </c>
      <c r="C47">
        <v>-0.66050177760086604</v>
      </c>
      <c r="D47">
        <f t="shared" si="4"/>
        <v>-1.3210035552017321</v>
      </c>
      <c r="E47">
        <v>82.477914845713599</v>
      </c>
      <c r="F47">
        <f t="shared" si="3"/>
        <v>0.12717978595280499</v>
      </c>
      <c r="G47">
        <f t="shared" si="1"/>
        <v>742.30123361142239</v>
      </c>
      <c r="H47">
        <v>49.952500533389902</v>
      </c>
      <c r="AM47">
        <f t="shared" si="2"/>
        <v>145.73731951434627</v>
      </c>
    </row>
    <row r="48" spans="1:39">
      <c r="A48">
        <v>13800</v>
      </c>
      <c r="B48" s="7">
        <v>743</v>
      </c>
      <c r="C48">
        <v>0.36566530236795097</v>
      </c>
      <c r="D48">
        <f t="shared" si="4"/>
        <v>0.73133060473590195</v>
      </c>
      <c r="E48">
        <v>82.472100537888906</v>
      </c>
      <c r="F48">
        <f t="shared" si="3"/>
        <v>5.8143078246928326E-3</v>
      </c>
      <c r="G48">
        <f t="shared" si="1"/>
        <v>742.24890484100013</v>
      </c>
      <c r="H48">
        <v>49.9609256951655</v>
      </c>
      <c r="AM48">
        <f t="shared" si="2"/>
        <v>145.72570396332452</v>
      </c>
    </row>
    <row r="49" spans="1:39">
      <c r="A49">
        <v>14100</v>
      </c>
      <c r="B49" s="7">
        <v>744</v>
      </c>
      <c r="C49">
        <v>0.59984857482905496</v>
      </c>
      <c r="D49">
        <f t="shared" si="4"/>
        <v>1.1996971496581099</v>
      </c>
      <c r="E49">
        <v>82.531170956612897</v>
      </c>
      <c r="F49">
        <f t="shared" si="3"/>
        <v>5.907041872399077E-2</v>
      </c>
      <c r="G49">
        <f t="shared" si="1"/>
        <v>742.78053860951604</v>
      </c>
      <c r="H49">
        <v>49.922698101578398</v>
      </c>
      <c r="AM49">
        <f t="shared" si="2"/>
        <v>145.84372127078836</v>
      </c>
    </row>
    <row r="50" spans="1:39">
      <c r="A50">
        <v>14400</v>
      </c>
      <c r="B50" s="7">
        <v>743</v>
      </c>
      <c r="C50">
        <v>-7.7030555886469398E-2</v>
      </c>
      <c r="D50">
        <f t="shared" si="4"/>
        <v>-0.1540611117729388</v>
      </c>
      <c r="E50">
        <v>82.570482858343794</v>
      </c>
      <c r="F50">
        <f t="shared" si="3"/>
        <v>3.9311901730897603E-2</v>
      </c>
      <c r="G50">
        <f t="shared" si="1"/>
        <v>743.13434572509414</v>
      </c>
      <c r="H50">
        <v>49.904368881516703</v>
      </c>
      <c r="AM50">
        <f t="shared" si="2"/>
        <v>145.92227417462797</v>
      </c>
    </row>
    <row r="51" spans="1:39">
      <c r="A51">
        <v>14700</v>
      </c>
      <c r="B51" s="7">
        <v>740</v>
      </c>
      <c r="C51">
        <v>-1.30015923924015</v>
      </c>
      <c r="D51">
        <f t="shared" si="4"/>
        <v>-2.6003184784803</v>
      </c>
      <c r="E51">
        <v>82.508967403336996</v>
      </c>
      <c r="F51">
        <f t="shared" si="3"/>
        <v>6.1515455006798447E-2</v>
      </c>
      <c r="G51">
        <f t="shared" si="1"/>
        <v>742.58070663003298</v>
      </c>
      <c r="H51">
        <v>49.961496260117698</v>
      </c>
      <c r="AM51">
        <f t="shared" si="2"/>
        <v>145.79935820312315</v>
      </c>
    </row>
    <row r="52" spans="1:39">
      <c r="A52">
        <v>15000</v>
      </c>
      <c r="B52" s="7">
        <v>738</v>
      </c>
      <c r="C52">
        <v>-1.6163065431972901</v>
      </c>
      <c r="D52">
        <f t="shared" si="4"/>
        <v>-3.2326130863945801</v>
      </c>
      <c r="E52">
        <v>82.357005756962394</v>
      </c>
      <c r="F52">
        <f t="shared" si="3"/>
        <v>0.15196164637460186</v>
      </c>
      <c r="G52">
        <f t="shared" si="1"/>
        <v>741.21305181266155</v>
      </c>
      <c r="H52">
        <v>50.075763228122902</v>
      </c>
      <c r="AM52">
        <f t="shared" si="2"/>
        <v>145.49581371410704</v>
      </c>
    </row>
    <row r="53" spans="1:39">
      <c r="A53">
        <v>15300</v>
      </c>
      <c r="B53" s="7">
        <v>741</v>
      </c>
      <c r="C53">
        <v>0.25196705245365603</v>
      </c>
      <c r="D53">
        <f t="shared" si="4"/>
        <v>0.50393410490731205</v>
      </c>
      <c r="E53">
        <v>82.275153163254302</v>
      </c>
      <c r="F53">
        <f t="shared" si="3"/>
        <v>8.1852593708092058E-2</v>
      </c>
      <c r="G53">
        <f t="shared" si="1"/>
        <v>740.47637846928876</v>
      </c>
      <c r="H53">
        <v>50.123271991042003</v>
      </c>
      <c r="AM53">
        <f t="shared" si="2"/>
        <v>145.33236853504656</v>
      </c>
    </row>
    <row r="54" spans="1:39">
      <c r="A54">
        <v>15600</v>
      </c>
      <c r="B54" s="7">
        <v>744</v>
      </c>
      <c r="C54">
        <v>1.42306070900527</v>
      </c>
      <c r="D54">
        <f t="shared" si="4"/>
        <v>2.8461214180105401</v>
      </c>
      <c r="E54">
        <v>82.348239034192403</v>
      </c>
      <c r="F54">
        <f t="shared" si="3"/>
        <v>7.3085870938101039E-2</v>
      </c>
      <c r="G54">
        <f t="shared" si="1"/>
        <v>741.1341513077316</v>
      </c>
      <c r="H54">
        <v>50.0546867386389</v>
      </c>
      <c r="AM54">
        <f t="shared" si="2"/>
        <v>145.47830624266339</v>
      </c>
    </row>
    <row r="55" spans="1:39">
      <c r="A55">
        <v>15900</v>
      </c>
      <c r="B55" s="7">
        <v>745</v>
      </c>
      <c r="C55">
        <v>1.3018559825689</v>
      </c>
      <c r="D55">
        <f t="shared" si="4"/>
        <v>2.6037119651378</v>
      </c>
      <c r="E55">
        <v>82.486283732945594</v>
      </c>
      <c r="F55">
        <f t="shared" si="3"/>
        <v>0.13804469875319114</v>
      </c>
      <c r="G55">
        <f t="shared" si="1"/>
        <v>742.37655359651035</v>
      </c>
      <c r="H55">
        <v>49.9490979905068</v>
      </c>
      <c r="AM55">
        <f t="shared" si="2"/>
        <v>145.75403883122493</v>
      </c>
    </row>
    <row r="56" spans="1:39">
      <c r="A56">
        <v>16200</v>
      </c>
      <c r="B56" s="7">
        <v>741</v>
      </c>
      <c r="C56">
        <v>-0.82852942379741801</v>
      </c>
      <c r="D56">
        <f t="shared" si="4"/>
        <v>-1.657058847594836</v>
      </c>
      <c r="E56">
        <v>82.515275699175305</v>
      </c>
      <c r="F56">
        <f t="shared" si="3"/>
        <v>2.8991966229710897E-2</v>
      </c>
      <c r="G56">
        <f t="shared" si="1"/>
        <v>742.63748129257772</v>
      </c>
      <c r="H56">
        <v>49.936974206784399</v>
      </c>
      <c r="AM56">
        <f t="shared" si="2"/>
        <v>145.81196198958037</v>
      </c>
    </row>
    <row r="57" spans="1:39">
      <c r="A57">
        <v>16500</v>
      </c>
      <c r="B57" s="7">
        <v>741</v>
      </c>
      <c r="C57">
        <v>-0.54441993234143304</v>
      </c>
      <c r="D57">
        <f t="shared" si="4"/>
        <v>-1.0888398646828661</v>
      </c>
      <c r="E57">
        <v>82.452128557641501</v>
      </c>
      <c r="F57">
        <f t="shared" si="3"/>
        <v>6.3147141533804074E-2</v>
      </c>
      <c r="G57">
        <f t="shared" si="1"/>
        <v>742.06915701877347</v>
      </c>
      <c r="H57">
        <v>49.989506097198898</v>
      </c>
      <c r="AM57">
        <f t="shared" si="2"/>
        <v>145.68580638556679</v>
      </c>
    </row>
    <row r="58" spans="1:39">
      <c r="A58">
        <v>16800</v>
      </c>
      <c r="B58" s="7">
        <v>741</v>
      </c>
      <c r="C58">
        <v>-0.33934776789280102</v>
      </c>
      <c r="D58">
        <f t="shared" si="4"/>
        <v>-0.67869553578560204</v>
      </c>
      <c r="E58">
        <v>82.406559910116101</v>
      </c>
      <c r="F58">
        <f t="shared" si="3"/>
        <v>4.5568647525399797E-2</v>
      </c>
      <c r="G58">
        <f t="shared" si="1"/>
        <v>741.65903919104494</v>
      </c>
      <c r="H58">
        <v>50.023248137696797</v>
      </c>
      <c r="AM58">
        <f t="shared" si="2"/>
        <v>145.5947836529553</v>
      </c>
    </row>
    <row r="59" spans="1:39">
      <c r="A59">
        <v>17100</v>
      </c>
      <c r="B59" s="7">
        <v>737</v>
      </c>
      <c r="C59">
        <v>-1.78922431563896</v>
      </c>
      <c r="D59">
        <f t="shared" si="4"/>
        <v>-3.57844863127792</v>
      </c>
      <c r="E59">
        <v>82.284333389443205</v>
      </c>
      <c r="F59">
        <f t="shared" si="3"/>
        <v>0.1222265206728963</v>
      </c>
      <c r="G59">
        <f t="shared" si="1"/>
        <v>740.55900050498883</v>
      </c>
      <c r="H59">
        <v>50.110237198233101</v>
      </c>
      <c r="AM59">
        <f t="shared" si="2"/>
        <v>145.3506978749698</v>
      </c>
    </row>
    <row r="60" spans="1:39">
      <c r="A60">
        <v>17400</v>
      </c>
      <c r="B60" s="7">
        <v>738</v>
      </c>
      <c r="C60">
        <v>-0.63091045353336395</v>
      </c>
      <c r="D60">
        <f t="shared" si="4"/>
        <v>-1.2618209070667279</v>
      </c>
      <c r="E60">
        <v>82.138031224016302</v>
      </c>
      <c r="F60">
        <f t="shared" si="3"/>
        <v>0.14630216542690277</v>
      </c>
      <c r="G60">
        <f t="shared" si="1"/>
        <v>739.24228101614676</v>
      </c>
      <c r="H60">
        <v>50.200870492922803</v>
      </c>
      <c r="AM60">
        <f t="shared" si="2"/>
        <v>145.05864804148581</v>
      </c>
    </row>
    <row r="61" spans="1:39">
      <c r="A61">
        <v>17700</v>
      </c>
      <c r="B61" s="7">
        <v>739</v>
      </c>
      <c r="C61">
        <v>0.13128216292622599</v>
      </c>
      <c r="D61">
        <f t="shared" si="4"/>
        <v>0.26256432585245199</v>
      </c>
      <c r="E61">
        <v>82.079770200603306</v>
      </c>
      <c r="F61">
        <f t="shared" si="3"/>
        <v>5.8261023412995883E-2</v>
      </c>
      <c r="G61">
        <f t="shared" si="1"/>
        <v>738.71793180542977</v>
      </c>
      <c r="H61">
        <v>50.2180306205207</v>
      </c>
      <c r="AM61">
        <f t="shared" si="2"/>
        <v>144.94238166291237</v>
      </c>
    </row>
    <row r="62" spans="1:39">
      <c r="A62">
        <v>18000</v>
      </c>
      <c r="B62" s="7">
        <v>736</v>
      </c>
      <c r="C62">
        <v>-0.98716709135144798</v>
      </c>
      <c r="D62">
        <f t="shared" si="4"/>
        <v>-1.974334182702896</v>
      </c>
      <c r="E62">
        <v>81.995001923231996</v>
      </c>
      <c r="F62">
        <f t="shared" si="3"/>
        <v>8.4768277371310319E-2</v>
      </c>
      <c r="G62">
        <f t="shared" si="1"/>
        <v>737.95501730908791</v>
      </c>
      <c r="H62">
        <v>50.254594402546502</v>
      </c>
      <c r="AM62">
        <f t="shared" si="2"/>
        <v>144.77325255625499</v>
      </c>
    </row>
    <row r="63" spans="1:39">
      <c r="A63">
        <v>18300</v>
      </c>
      <c r="B63" s="7">
        <v>734</v>
      </c>
      <c r="C63">
        <v>-1.25040544700622</v>
      </c>
      <c r="D63">
        <f t="shared" si="4"/>
        <v>-2.5008108940124401</v>
      </c>
      <c r="E63">
        <v>81.831283428397697</v>
      </c>
      <c r="F63">
        <f t="shared" si="3"/>
        <v>0.16371849483429912</v>
      </c>
      <c r="G63">
        <f t="shared" si="1"/>
        <v>736.48155085557926</v>
      </c>
      <c r="H63">
        <v>50.342329638224498</v>
      </c>
      <c r="AM63">
        <f t="shared" si="2"/>
        <v>144.44672147095488</v>
      </c>
    </row>
    <row r="64" spans="1:39">
      <c r="A64">
        <v>18600</v>
      </c>
      <c r="B64" s="7">
        <v>735</v>
      </c>
      <c r="C64">
        <v>-0.163332848197385</v>
      </c>
      <c r="D64">
        <f t="shared" si="4"/>
        <v>-0.32666569639477</v>
      </c>
      <c r="E64">
        <v>81.700819634391095</v>
      </c>
      <c r="F64">
        <f t="shared" si="3"/>
        <v>0.13046379400660157</v>
      </c>
      <c r="G64">
        <f t="shared" si="1"/>
        <v>735.30737670951987</v>
      </c>
      <c r="H64">
        <v>50.394052988600102</v>
      </c>
      <c r="AM64">
        <f t="shared" si="2"/>
        <v>144.18662802085191</v>
      </c>
    </row>
    <row r="65" spans="1:39">
      <c r="A65">
        <v>18900</v>
      </c>
      <c r="B65" s="7">
        <v>736</v>
      </c>
      <c r="C65">
        <v>0.53127183908437003</v>
      </c>
      <c r="D65">
        <f t="shared" si="4"/>
        <v>1.0625436781687401</v>
      </c>
      <c r="E65">
        <v>81.657576981899695</v>
      </c>
      <c r="F65">
        <f t="shared" si="3"/>
        <v>4.324265249140069E-2</v>
      </c>
      <c r="G65">
        <f t="shared" si="1"/>
        <v>734.91819283709719</v>
      </c>
      <c r="H65">
        <v>50.377687838138897</v>
      </c>
      <c r="AM65">
        <f t="shared" si="2"/>
        <v>144.10044116092769</v>
      </c>
    </row>
    <row r="66" spans="1:39">
      <c r="A66">
        <v>19200</v>
      </c>
      <c r="B66" s="7">
        <v>735</v>
      </c>
      <c r="C66">
        <v>0.14885256285495199</v>
      </c>
      <c r="D66">
        <f t="shared" ref="D66:D97" si="5">$K$3*C66</f>
        <v>0.29770512570990398</v>
      </c>
      <c r="E66">
        <v>81.631457343746703</v>
      </c>
      <c r="F66">
        <f t="shared" si="3"/>
        <v>2.6119638152991342E-2</v>
      </c>
      <c r="G66">
        <f t="shared" si="1"/>
        <v>734.68311609372029</v>
      </c>
      <c r="H66">
        <v>50.3523825339539</v>
      </c>
      <c r="AM66">
        <f t="shared" si="2"/>
        <v>144.04838745119642</v>
      </c>
    </row>
    <row r="67" spans="1:39">
      <c r="A67">
        <v>19500</v>
      </c>
      <c r="B67" s="7">
        <v>735</v>
      </c>
      <c r="C67">
        <v>0.29878870650679101</v>
      </c>
      <c r="D67">
        <f t="shared" si="5"/>
        <v>0.59757741301358203</v>
      </c>
      <c r="E67">
        <v>81.598136434890094</v>
      </c>
      <c r="F67">
        <f t="shared" si="3"/>
        <v>3.3320908856609321E-2</v>
      </c>
      <c r="G67">
        <f t="shared" ref="G67:G130" si="6">$J$3*E67</f>
        <v>734.38322791401083</v>
      </c>
      <c r="H67">
        <v>50.334541162227801</v>
      </c>
      <c r="AM67">
        <f t="shared" ref="AM67:AM130" si="7">$AF$26*E67^2+$AG$26*E67+$AH$26</f>
        <v>143.98198815364012</v>
      </c>
    </row>
    <row r="68" spans="1:39">
      <c r="A68">
        <v>19800</v>
      </c>
      <c r="B68" s="7">
        <v>738</v>
      </c>
      <c r="C68">
        <v>1.5748720306440001</v>
      </c>
      <c r="D68">
        <f t="shared" si="5"/>
        <v>3.1497440612880001</v>
      </c>
      <c r="E68">
        <v>81.647881178378</v>
      </c>
      <c r="F68">
        <f t="shared" ref="F68:F131" si="8">ABS(E68-E67)</f>
        <v>4.9744743487906362E-2</v>
      </c>
      <c r="G68">
        <f t="shared" si="6"/>
        <v>734.83093060540205</v>
      </c>
      <c r="H68">
        <v>50.2579153471331</v>
      </c>
      <c r="AM68">
        <f t="shared" si="7"/>
        <v>144.08111797187311</v>
      </c>
    </row>
    <row r="69" spans="1:39">
      <c r="A69">
        <v>20100</v>
      </c>
      <c r="B69" s="7">
        <v>736</v>
      </c>
      <c r="C69">
        <v>0.31688283738774398</v>
      </c>
      <c r="D69">
        <f t="shared" si="5"/>
        <v>0.63376567477548795</v>
      </c>
      <c r="E69">
        <v>81.705227784155497</v>
      </c>
      <c r="F69">
        <f t="shared" si="8"/>
        <v>5.7346605777496507E-2</v>
      </c>
      <c r="G69">
        <f t="shared" si="6"/>
        <v>735.34705005739943</v>
      </c>
      <c r="H69">
        <v>50.188096128117401</v>
      </c>
      <c r="AM69">
        <f t="shared" si="7"/>
        <v>144.19541451122694</v>
      </c>
    </row>
    <row r="70" spans="1:39">
      <c r="A70">
        <v>20400</v>
      </c>
      <c r="B70" s="7">
        <v>733</v>
      </c>
      <c r="C70">
        <v>-0.89091927025395701</v>
      </c>
      <c r="D70">
        <f t="shared" si="5"/>
        <v>-1.781838540507914</v>
      </c>
      <c r="E70">
        <v>81.640302580851497</v>
      </c>
      <c r="F70">
        <f t="shared" si="8"/>
        <v>6.4925203303999979E-2</v>
      </c>
      <c r="G70">
        <f t="shared" si="6"/>
        <v>734.76272322766351</v>
      </c>
      <c r="H70">
        <v>50.213989765357397</v>
      </c>
      <c r="AL70" s="11"/>
      <c r="AM70">
        <f t="shared" si="7"/>
        <v>144.06601463770326</v>
      </c>
    </row>
    <row r="71" spans="1:39">
      <c r="A71">
        <v>20700</v>
      </c>
      <c r="B71" s="7">
        <v>733</v>
      </c>
      <c r="C71">
        <v>-0.41758516470872298</v>
      </c>
      <c r="D71">
        <f t="shared" si="5"/>
        <v>-0.83517032941744596</v>
      </c>
      <c r="E71">
        <v>81.535112222144605</v>
      </c>
      <c r="F71">
        <f t="shared" si="8"/>
        <v>0.10519035870689208</v>
      </c>
      <c r="G71">
        <f t="shared" si="6"/>
        <v>733.8160099993014</v>
      </c>
      <c r="H71">
        <v>50.263445977821199</v>
      </c>
      <c r="AM71">
        <f t="shared" si="7"/>
        <v>143.85641619604834</v>
      </c>
    </row>
    <row r="72" spans="1:39">
      <c r="A72">
        <v>21000</v>
      </c>
      <c r="B72" s="7">
        <v>734</v>
      </c>
      <c r="C72">
        <v>0.29911346122639798</v>
      </c>
      <c r="D72">
        <f t="shared" si="5"/>
        <v>0.59822692245279596</v>
      </c>
      <c r="E72">
        <v>81.486956254100903</v>
      </c>
      <c r="F72">
        <f t="shared" si="8"/>
        <v>4.8155968043701591E-2</v>
      </c>
      <c r="G72">
        <f t="shared" si="6"/>
        <v>733.38260628690819</v>
      </c>
      <c r="H72">
        <v>50.265921703306198</v>
      </c>
      <c r="AM72">
        <f t="shared" si="7"/>
        <v>143.76048398042022</v>
      </c>
    </row>
    <row r="73" spans="1:39">
      <c r="A73">
        <v>21300</v>
      </c>
      <c r="B73" s="7">
        <v>733</v>
      </c>
      <c r="C73">
        <v>-5.8680019830031599E-2</v>
      </c>
      <c r="D73">
        <f t="shared" si="5"/>
        <v>-0.1173600396600632</v>
      </c>
      <c r="E73">
        <v>81.455364492472796</v>
      </c>
      <c r="F73">
        <f t="shared" si="8"/>
        <v>3.1591761628106951E-2</v>
      </c>
      <c r="G73">
        <f t="shared" si="6"/>
        <v>733.09828043225514</v>
      </c>
      <c r="H73">
        <v>50.257634749796203</v>
      </c>
      <c r="AM73">
        <f t="shared" si="7"/>
        <v>143.69755693304285</v>
      </c>
    </row>
    <row r="74" spans="1:39">
      <c r="A74">
        <v>21600</v>
      </c>
      <c r="B74" s="7">
        <v>736</v>
      </c>
      <c r="C74">
        <v>1.31114215902126</v>
      </c>
      <c r="D74">
        <f t="shared" si="5"/>
        <v>2.6222843180425199</v>
      </c>
      <c r="E74">
        <v>81.484275860048896</v>
      </c>
      <c r="F74">
        <f t="shared" si="8"/>
        <v>2.8911367576100133E-2</v>
      </c>
      <c r="G74">
        <f t="shared" si="6"/>
        <v>733.35848274044008</v>
      </c>
      <c r="H74">
        <v>50.204880318923898</v>
      </c>
      <c r="AM74">
        <f t="shared" si="7"/>
        <v>143.75514472631014</v>
      </c>
    </row>
    <row r="75" spans="1:39">
      <c r="A75">
        <v>21900</v>
      </c>
      <c r="B75" s="7">
        <v>734</v>
      </c>
      <c r="C75">
        <v>0.12446720871440101</v>
      </c>
      <c r="D75">
        <f t="shared" si="5"/>
        <v>0.24893441742880201</v>
      </c>
      <c r="E75">
        <v>81.525775823063398</v>
      </c>
      <c r="F75">
        <f t="shared" si="8"/>
        <v>4.1499963014501873E-2</v>
      </c>
      <c r="G75">
        <f t="shared" si="6"/>
        <v>733.73198240757063</v>
      </c>
      <c r="H75">
        <v>50.152586938103198</v>
      </c>
      <c r="AM75">
        <f t="shared" si="7"/>
        <v>143.83781595752384</v>
      </c>
    </row>
    <row r="76" spans="1:39">
      <c r="A76">
        <v>22200</v>
      </c>
      <c r="B76" s="7">
        <v>734</v>
      </c>
      <c r="C76">
        <v>0.165934471776891</v>
      </c>
      <c r="D76">
        <f t="shared" si="5"/>
        <v>0.33186894355378199</v>
      </c>
      <c r="E76">
        <v>81.516553682670605</v>
      </c>
      <c r="F76">
        <f t="shared" si="8"/>
        <v>9.2221403927936763E-3</v>
      </c>
      <c r="G76">
        <f t="shared" si="6"/>
        <v>733.64898314403547</v>
      </c>
      <c r="H76">
        <v>50.141182106881303</v>
      </c>
      <c r="AM76">
        <f t="shared" si="7"/>
        <v>143.81944384891577</v>
      </c>
    </row>
    <row r="77" spans="1:39">
      <c r="A77">
        <v>22500</v>
      </c>
      <c r="B77" s="7">
        <v>735</v>
      </c>
      <c r="C77">
        <v>0.58292277548899396</v>
      </c>
      <c r="D77">
        <f t="shared" si="5"/>
        <v>1.1658455509779879</v>
      </c>
      <c r="E77">
        <v>81.534995814056302</v>
      </c>
      <c r="F77">
        <f t="shared" si="8"/>
        <v>1.844213138569728E-2</v>
      </c>
      <c r="G77">
        <f t="shared" si="6"/>
        <v>733.8149623265067</v>
      </c>
      <c r="H77">
        <v>50.110835107084299</v>
      </c>
      <c r="AM77">
        <f t="shared" si="7"/>
        <v>143.85618428142098</v>
      </c>
    </row>
    <row r="78" spans="1:39">
      <c r="A78">
        <v>22800</v>
      </c>
      <c r="B78" s="7">
        <v>735</v>
      </c>
      <c r="C78">
        <v>0.42118533722351897</v>
      </c>
      <c r="D78">
        <f t="shared" si="5"/>
        <v>0.84237067444703795</v>
      </c>
      <c r="E78">
        <v>81.570939085677196</v>
      </c>
      <c r="F78">
        <f t="shared" si="8"/>
        <v>3.5943271620894279E-2</v>
      </c>
      <c r="G78">
        <f t="shared" si="6"/>
        <v>734.13845177109476</v>
      </c>
      <c r="H78">
        <v>50.0722806126699</v>
      </c>
      <c r="AM78">
        <f t="shared" si="7"/>
        <v>143.9277962196669</v>
      </c>
    </row>
    <row r="79" spans="1:39">
      <c r="A79">
        <v>23100</v>
      </c>
      <c r="B79" s="7">
        <v>736</v>
      </c>
      <c r="C79">
        <v>0.69804618695481802</v>
      </c>
      <c r="D79">
        <f t="shared" si="5"/>
        <v>1.396092373909636</v>
      </c>
      <c r="E79">
        <v>81.620518578124901</v>
      </c>
      <c r="F79">
        <f t="shared" si="8"/>
        <v>4.957949244770532E-2</v>
      </c>
      <c r="G79">
        <f t="shared" si="6"/>
        <v>734.58466720312413</v>
      </c>
      <c r="H79">
        <v>50.027951705854498</v>
      </c>
      <c r="AM79">
        <f t="shared" si="7"/>
        <v>144.02658881975375</v>
      </c>
    </row>
    <row r="80" spans="1:39">
      <c r="A80">
        <v>23400</v>
      </c>
      <c r="B80" s="7">
        <v>736</v>
      </c>
      <c r="C80">
        <v>0.44261509143121802</v>
      </c>
      <c r="D80">
        <f t="shared" si="5"/>
        <v>0.88523018286243604</v>
      </c>
      <c r="E80">
        <v>81.677281337795705</v>
      </c>
      <c r="F80">
        <f t="shared" si="8"/>
        <v>5.6762759670803575E-2</v>
      </c>
      <c r="G80">
        <f t="shared" si="6"/>
        <v>735.09553204016129</v>
      </c>
      <c r="H80">
        <v>49.984366117051501</v>
      </c>
      <c r="AM80">
        <f t="shared" si="7"/>
        <v>144.13971252402828</v>
      </c>
    </row>
    <row r="81" spans="1:39">
      <c r="A81">
        <v>23700</v>
      </c>
      <c r="B81" s="7">
        <v>736</v>
      </c>
      <c r="C81">
        <v>0.26098017369385901</v>
      </c>
      <c r="D81">
        <f t="shared" si="5"/>
        <v>0.52196034738771802</v>
      </c>
      <c r="E81">
        <v>81.717642086496696</v>
      </c>
      <c r="F81">
        <f t="shared" si="8"/>
        <v>4.0360748700990712E-2</v>
      </c>
      <c r="G81">
        <f t="shared" si="6"/>
        <v>735.45877877847022</v>
      </c>
      <c r="H81">
        <v>49.957555456023499</v>
      </c>
      <c r="AM81">
        <f t="shared" si="7"/>
        <v>144.22015977763604</v>
      </c>
    </row>
    <row r="82" spans="1:39">
      <c r="A82">
        <v>24000</v>
      </c>
      <c r="B82" s="7">
        <v>731</v>
      </c>
      <c r="C82">
        <v>-1.8578452018579299</v>
      </c>
      <c r="D82">
        <f t="shared" si="5"/>
        <v>-3.7156904037158598</v>
      </c>
      <c r="E82">
        <v>81.632960881306403</v>
      </c>
      <c r="F82">
        <f t="shared" si="8"/>
        <v>8.4681205190292985E-2</v>
      </c>
      <c r="G82">
        <f t="shared" si="6"/>
        <v>734.69664793175764</v>
      </c>
      <c r="H82">
        <v>50.025886857104403</v>
      </c>
      <c r="AM82">
        <f t="shared" si="7"/>
        <v>144.05138373621733</v>
      </c>
    </row>
    <row r="83" spans="1:39">
      <c r="A83">
        <v>24300</v>
      </c>
      <c r="B83" s="7">
        <v>731</v>
      </c>
      <c r="C83">
        <v>-1.1188036346012</v>
      </c>
      <c r="D83">
        <f t="shared" si="5"/>
        <v>-2.2376072692024001</v>
      </c>
      <c r="E83">
        <v>81.468720364777596</v>
      </c>
      <c r="F83">
        <f t="shared" si="8"/>
        <v>0.16424051652880678</v>
      </c>
      <c r="G83">
        <f t="shared" si="6"/>
        <v>733.21848328299836</v>
      </c>
      <c r="H83">
        <v>50.139376614090999</v>
      </c>
      <c r="AM83">
        <f t="shared" si="7"/>
        <v>143.72415953650489</v>
      </c>
    </row>
    <row r="84" spans="1:39">
      <c r="A84">
        <v>24600</v>
      </c>
      <c r="B84" s="7">
        <v>731</v>
      </c>
      <c r="C84">
        <v>-0.600078633831583</v>
      </c>
      <c r="D84">
        <f t="shared" si="5"/>
        <v>-1.200157267663166</v>
      </c>
      <c r="E84">
        <v>81.353455453274194</v>
      </c>
      <c r="F84">
        <f t="shared" si="8"/>
        <v>0.11526491150340235</v>
      </c>
      <c r="G84">
        <f t="shared" si="6"/>
        <v>732.18109907946769</v>
      </c>
      <c r="H84">
        <v>50.2046342611334</v>
      </c>
      <c r="AM84">
        <f t="shared" si="7"/>
        <v>143.49460598462173</v>
      </c>
    </row>
    <row r="85" spans="1:39">
      <c r="A85">
        <v>24900</v>
      </c>
      <c r="B85" s="7">
        <v>733</v>
      </c>
      <c r="C85">
        <v>0.55145880884683196</v>
      </c>
      <c r="D85">
        <f t="shared" si="5"/>
        <v>1.1029176176936639</v>
      </c>
      <c r="E85">
        <v>81.319775095518494</v>
      </c>
      <c r="F85">
        <f t="shared" si="8"/>
        <v>3.368035775569922E-2</v>
      </c>
      <c r="G85">
        <f t="shared" si="6"/>
        <v>731.87797585966644</v>
      </c>
      <c r="H85">
        <v>50.203099400575297</v>
      </c>
      <c r="AM85">
        <f t="shared" si="7"/>
        <v>143.42754520585589</v>
      </c>
    </row>
    <row r="86" spans="1:39">
      <c r="A86">
        <v>25200</v>
      </c>
      <c r="B86" s="7">
        <v>732</v>
      </c>
      <c r="C86">
        <v>5.8218718101689798E-2</v>
      </c>
      <c r="D86">
        <f t="shared" si="5"/>
        <v>0.1164374362033796</v>
      </c>
      <c r="E86">
        <v>81.318284540408996</v>
      </c>
      <c r="F86">
        <f t="shared" si="8"/>
        <v>1.4905551094983593E-3</v>
      </c>
      <c r="G86">
        <f t="shared" si="6"/>
        <v>731.86456086368094</v>
      </c>
      <c r="H86">
        <v>50.180860400531998</v>
      </c>
      <c r="AM86">
        <f t="shared" si="7"/>
        <v>143.424577522926</v>
      </c>
    </row>
    <row r="87" spans="1:39">
      <c r="A87">
        <v>25500</v>
      </c>
      <c r="B87" s="7">
        <v>735</v>
      </c>
      <c r="C87">
        <v>1.33693021793635</v>
      </c>
      <c r="D87">
        <f t="shared" si="5"/>
        <v>2.6738604358727001</v>
      </c>
      <c r="E87">
        <v>81.367441454133996</v>
      </c>
      <c r="F87">
        <f t="shared" si="8"/>
        <v>4.915691372499964E-2</v>
      </c>
      <c r="G87">
        <f t="shared" si="6"/>
        <v>732.30697308720596</v>
      </c>
      <c r="H87">
        <v>50.122825509714303</v>
      </c>
      <c r="AC87" t="s">
        <v>244</v>
      </c>
      <c r="AE87" t="s">
        <v>243</v>
      </c>
      <c r="AM87">
        <f t="shared" si="7"/>
        <v>143.52245538517789</v>
      </c>
    </row>
    <row r="88" spans="1:39">
      <c r="A88">
        <v>25800</v>
      </c>
      <c r="B88" s="7">
        <v>730</v>
      </c>
      <c r="C88">
        <v>-1.1031090222857201</v>
      </c>
      <c r="D88">
        <f t="shared" si="5"/>
        <v>-2.2062180445714401</v>
      </c>
      <c r="E88">
        <v>81.354148185434596</v>
      </c>
      <c r="F88">
        <f t="shared" si="8"/>
        <v>1.3293268699399619E-2</v>
      </c>
      <c r="G88">
        <f t="shared" si="6"/>
        <v>732.18733366891138</v>
      </c>
      <c r="H88">
        <v>50.1209688968164</v>
      </c>
      <c r="AC88">
        <v>1.43</v>
      </c>
      <c r="AE88" s="2">
        <v>70000</v>
      </c>
      <c r="AM88">
        <f t="shared" si="7"/>
        <v>143.49598534952779</v>
      </c>
    </row>
    <row r="89" spans="1:39">
      <c r="A89">
        <v>26100</v>
      </c>
      <c r="B89" s="7">
        <v>753</v>
      </c>
      <c r="C89">
        <v>8.5576472742031306</v>
      </c>
      <c r="D89">
        <f t="shared" si="5"/>
        <v>17.115294548406261</v>
      </c>
      <c r="E89">
        <v>81.762735495027599</v>
      </c>
      <c r="F89">
        <f t="shared" si="8"/>
        <v>0.4085873095930026</v>
      </c>
      <c r="G89">
        <f t="shared" si="6"/>
        <v>735.86461945524843</v>
      </c>
      <c r="H89">
        <v>49.802135674648</v>
      </c>
      <c r="AM89">
        <f t="shared" si="7"/>
        <v>144.3100514626062</v>
      </c>
    </row>
    <row r="90" spans="1:39">
      <c r="A90">
        <v>26400</v>
      </c>
      <c r="B90" s="7">
        <v>841</v>
      </c>
      <c r="C90">
        <v>40.207858183982403</v>
      </c>
      <c r="D90">
        <f t="shared" si="5"/>
        <v>80.415716367964805</v>
      </c>
      <c r="E90">
        <v>84.506671630394806</v>
      </c>
      <c r="F90">
        <f t="shared" si="8"/>
        <v>2.7439361353672069</v>
      </c>
      <c r="G90">
        <f t="shared" si="6"/>
        <v>760.56004467355319</v>
      </c>
      <c r="H90">
        <v>47.800883561203001</v>
      </c>
      <c r="AM90">
        <f t="shared" si="7"/>
        <v>149.80234573939762</v>
      </c>
    </row>
    <row r="91" spans="1:39">
      <c r="A91">
        <v>26700</v>
      </c>
      <c r="B91" s="7">
        <v>839</v>
      </c>
      <c r="C91">
        <v>22.7907368486377</v>
      </c>
      <c r="D91">
        <f t="shared" si="5"/>
        <v>45.581473697275399</v>
      </c>
      <c r="E91">
        <v>88.155041154905206</v>
      </c>
      <c r="F91">
        <f t="shared" si="8"/>
        <v>3.6483695245104002</v>
      </c>
      <c r="G91">
        <f t="shared" si="6"/>
        <v>793.39537039414688</v>
      </c>
      <c r="H91">
        <v>45.386351664212498</v>
      </c>
      <c r="AM91">
        <f t="shared" si="7"/>
        <v>157.1731675796234</v>
      </c>
    </row>
    <row r="92" spans="1:39">
      <c r="A92">
        <v>27000</v>
      </c>
      <c r="B92" s="7">
        <v>836</v>
      </c>
      <c r="C92">
        <v>10.436002181210799</v>
      </c>
      <c r="D92">
        <f t="shared" si="5"/>
        <v>20.872004362421599</v>
      </c>
      <c r="E92">
        <v>90.567036592774699</v>
      </c>
      <c r="F92">
        <f t="shared" si="8"/>
        <v>2.4119954378694928</v>
      </c>
      <c r="G92">
        <f t="shared" si="6"/>
        <v>815.10332933497227</v>
      </c>
      <c r="H92">
        <v>44.124680407642302</v>
      </c>
      <c r="AM92">
        <f t="shared" si="7"/>
        <v>162.08888457220732</v>
      </c>
    </row>
    <row r="93" spans="1:39">
      <c r="A93">
        <v>27300</v>
      </c>
      <c r="B93" s="7">
        <v>837</v>
      </c>
      <c r="C93">
        <v>3.6997278783391598</v>
      </c>
      <c r="D93">
        <f t="shared" si="5"/>
        <v>7.3994557566783197</v>
      </c>
      <c r="E93">
        <v>92.174957308672106</v>
      </c>
      <c r="F93">
        <f t="shared" si="8"/>
        <v>1.6079207158974071</v>
      </c>
      <c r="G93">
        <f t="shared" si="6"/>
        <v>829.57461577804895</v>
      </c>
      <c r="H93">
        <v>43.592890463883002</v>
      </c>
      <c r="AM93">
        <f t="shared" si="7"/>
        <v>165.38477682938924</v>
      </c>
    </row>
    <row r="94" spans="1:39">
      <c r="A94">
        <v>27600</v>
      </c>
      <c r="B94" s="7">
        <v>837</v>
      </c>
      <c r="C94">
        <v>-1.2056826393361</v>
      </c>
      <c r="D94">
        <f t="shared" si="5"/>
        <v>-2.4113652786722</v>
      </c>
      <c r="E94">
        <v>93.264966818958897</v>
      </c>
      <c r="F94">
        <f t="shared" si="8"/>
        <v>1.0900095102867908</v>
      </c>
      <c r="G94">
        <f t="shared" si="6"/>
        <v>839.38470137063007</v>
      </c>
      <c r="H94">
        <v>43.509527516529303</v>
      </c>
      <c r="AA94" s="11" t="s">
        <v>256</v>
      </c>
      <c r="AM94">
        <f t="shared" si="7"/>
        <v>167.62766252922287</v>
      </c>
    </row>
    <row r="95" spans="1:39">
      <c r="A95">
        <v>27900</v>
      </c>
      <c r="B95" s="7">
        <v>836</v>
      </c>
      <c r="C95">
        <v>-4.7494333346152802</v>
      </c>
      <c r="D95">
        <f t="shared" si="5"/>
        <v>-9.4988666692305603</v>
      </c>
      <c r="E95">
        <v>93.941305678560695</v>
      </c>
      <c r="F95">
        <f t="shared" si="8"/>
        <v>0.67633885960179896</v>
      </c>
      <c r="G95">
        <f t="shared" si="6"/>
        <v>845.4717511070462</v>
      </c>
      <c r="H95">
        <v>43.750977626042499</v>
      </c>
      <c r="Z95" s="49" t="s">
        <v>257</v>
      </c>
      <c r="AM95">
        <f t="shared" si="7"/>
        <v>169.02284205856307</v>
      </c>
    </row>
    <row r="96" spans="1:39">
      <c r="A96">
        <v>28200</v>
      </c>
      <c r="B96" s="7">
        <v>834</v>
      </c>
      <c r="C96">
        <v>-7.2721088509733001</v>
      </c>
      <c r="D96">
        <f t="shared" si="5"/>
        <v>-14.5442177019466</v>
      </c>
      <c r="E96">
        <v>94.279654529401796</v>
      </c>
      <c r="F96">
        <f t="shared" si="8"/>
        <v>0.33834885084110056</v>
      </c>
      <c r="G96">
        <f t="shared" si="6"/>
        <v>848.51689076461616</v>
      </c>
      <c r="H96">
        <v>44.225211668549697</v>
      </c>
      <c r="AM96">
        <f t="shared" si="7"/>
        <v>169.72180596816636</v>
      </c>
    </row>
    <row r="97" spans="1:48">
      <c r="A97">
        <v>28500</v>
      </c>
      <c r="B97" s="7">
        <v>834</v>
      </c>
      <c r="C97">
        <v>-7.8074063141517902</v>
      </c>
      <c r="D97">
        <f t="shared" si="5"/>
        <v>-15.61481262830358</v>
      </c>
      <c r="E97">
        <v>94.398590322021207</v>
      </c>
      <c r="F97">
        <f t="shared" si="8"/>
        <v>0.11893579261941056</v>
      </c>
      <c r="G97">
        <f t="shared" si="6"/>
        <v>849.58731289819082</v>
      </c>
      <c r="H97">
        <v>44.812654179392901</v>
      </c>
      <c r="AM97">
        <f t="shared" si="7"/>
        <v>169.9676635868191</v>
      </c>
    </row>
    <row r="98" spans="1:48">
      <c r="A98">
        <v>28800</v>
      </c>
      <c r="B98" s="7">
        <v>834</v>
      </c>
      <c r="C98">
        <v>-7.8270394781725603</v>
      </c>
      <c r="D98">
        <f t="shared" ref="D98:D129" si="9">$K$3*C98</f>
        <v>-15.654078956345121</v>
      </c>
      <c r="E98">
        <v>94.402952710034796</v>
      </c>
      <c r="F98">
        <f t="shared" si="8"/>
        <v>4.3623880135896798E-3</v>
      </c>
      <c r="G98">
        <f t="shared" si="6"/>
        <v>849.62657439031318</v>
      </c>
      <c r="H98">
        <v>45.420103891607702</v>
      </c>
      <c r="AM98">
        <f t="shared" si="7"/>
        <v>169.97668285167975</v>
      </c>
    </row>
    <row r="99" spans="1:48">
      <c r="A99">
        <v>29100</v>
      </c>
      <c r="B99" s="7">
        <v>834</v>
      </c>
      <c r="C99">
        <v>-7.5067026470864597</v>
      </c>
      <c r="D99">
        <f t="shared" si="9"/>
        <v>-15.013405294172919</v>
      </c>
      <c r="E99">
        <v>94.331772500066194</v>
      </c>
      <c r="F99">
        <f t="shared" si="8"/>
        <v>7.1180209968602526E-2</v>
      </c>
      <c r="G99">
        <f t="shared" si="6"/>
        <v>848.98595250059577</v>
      </c>
      <c r="H99">
        <v>46.0148558845911</v>
      </c>
      <c r="AM99">
        <f t="shared" si="7"/>
        <v>169.82953122567017</v>
      </c>
    </row>
    <row r="100" spans="1:48">
      <c r="A100">
        <v>29400</v>
      </c>
      <c r="B100" s="7">
        <v>837</v>
      </c>
      <c r="C100">
        <v>-5.7570599712300901</v>
      </c>
      <c r="D100">
        <f t="shared" si="9"/>
        <v>-11.51411994246018</v>
      </c>
      <c r="E100">
        <v>94.276287344092196</v>
      </c>
      <c r="F100">
        <f t="shared" si="8"/>
        <v>5.548515597399728E-2</v>
      </c>
      <c r="G100">
        <f t="shared" si="6"/>
        <v>848.4865860968298</v>
      </c>
      <c r="H100">
        <v>46.525357379265202</v>
      </c>
      <c r="AM100">
        <f t="shared" si="7"/>
        <v>169.71484670970233</v>
      </c>
    </row>
    <row r="101" spans="1:48">
      <c r="A101">
        <v>29700</v>
      </c>
      <c r="B101" s="7">
        <v>837</v>
      </c>
      <c r="C101">
        <v>-5.5791541279641503</v>
      </c>
      <c r="D101">
        <f t="shared" si="9"/>
        <v>-11.158308255928301</v>
      </c>
      <c r="E101">
        <v>94.236769603625007</v>
      </c>
      <c r="F101">
        <f t="shared" si="8"/>
        <v>3.951774046718981E-2</v>
      </c>
      <c r="G101">
        <f t="shared" si="6"/>
        <v>848.13092643262507</v>
      </c>
      <c r="H101">
        <v>46.965234209056199</v>
      </c>
      <c r="AM101">
        <f t="shared" si="7"/>
        <v>169.63317687088224</v>
      </c>
    </row>
    <row r="102" spans="1:48">
      <c r="A102">
        <v>30000</v>
      </c>
      <c r="B102" s="7">
        <v>833</v>
      </c>
      <c r="C102">
        <v>-6.8491065229432602</v>
      </c>
      <c r="D102">
        <f t="shared" si="9"/>
        <v>-13.69821304588652</v>
      </c>
      <c r="E102">
        <v>94.074567992036606</v>
      </c>
      <c r="F102">
        <f t="shared" si="8"/>
        <v>0.16220161158840085</v>
      </c>
      <c r="G102">
        <f t="shared" si="6"/>
        <v>846.67111192832942</v>
      </c>
      <c r="H102">
        <v>47.4513326098824</v>
      </c>
      <c r="AM102">
        <f t="shared" si="7"/>
        <v>169.29805654270262</v>
      </c>
      <c r="AT102" s="12"/>
      <c r="AU102" s="12"/>
      <c r="AV102" s="12"/>
    </row>
    <row r="103" spans="1:48">
      <c r="A103">
        <v>30300</v>
      </c>
      <c r="B103" s="7">
        <v>834</v>
      </c>
      <c r="C103">
        <v>-5.3602496052698898</v>
      </c>
      <c r="D103">
        <f t="shared" si="9"/>
        <v>-10.72049921053978</v>
      </c>
      <c r="E103">
        <v>93.854817496776704</v>
      </c>
      <c r="F103">
        <f t="shared" si="8"/>
        <v>0.21975049525990187</v>
      </c>
      <c r="G103">
        <f t="shared" si="6"/>
        <v>844.69335747099035</v>
      </c>
      <c r="H103">
        <v>47.921439564834998</v>
      </c>
      <c r="AM103">
        <f t="shared" si="7"/>
        <v>168.84428149850484</v>
      </c>
    </row>
    <row r="104" spans="1:48">
      <c r="A104">
        <v>30600</v>
      </c>
      <c r="B104" s="7">
        <v>833</v>
      </c>
      <c r="C104">
        <v>-4.9634075913980196</v>
      </c>
      <c r="D104">
        <f t="shared" si="9"/>
        <v>-9.9268151827960391</v>
      </c>
      <c r="E104">
        <v>93.655544333639199</v>
      </c>
      <c r="F104">
        <f t="shared" si="8"/>
        <v>0.19927316313750509</v>
      </c>
      <c r="G104">
        <f t="shared" si="6"/>
        <v>842.89989900275282</v>
      </c>
      <c r="H104">
        <v>48.3212806138988</v>
      </c>
      <c r="AM104">
        <f t="shared" si="7"/>
        <v>168.43303543317012</v>
      </c>
    </row>
    <row r="105" spans="1:48">
      <c r="A105">
        <v>30900</v>
      </c>
      <c r="B105" s="7">
        <v>835</v>
      </c>
      <c r="C105">
        <v>-3.2721101072966099</v>
      </c>
      <c r="D105">
        <f t="shared" si="9"/>
        <v>-6.5442202145932198</v>
      </c>
      <c r="E105">
        <v>93.501921708654393</v>
      </c>
      <c r="F105">
        <f t="shared" si="8"/>
        <v>0.15362262498480561</v>
      </c>
      <c r="G105">
        <f t="shared" si="6"/>
        <v>841.51729537788958</v>
      </c>
      <c r="H105">
        <v>48.636549316172498</v>
      </c>
      <c r="AM105">
        <f t="shared" si="7"/>
        <v>168.11615831095079</v>
      </c>
    </row>
    <row r="106" spans="1:48">
      <c r="A106">
        <v>31200</v>
      </c>
      <c r="B106" s="7">
        <v>837</v>
      </c>
      <c r="C106">
        <v>-2.0217105984784798</v>
      </c>
      <c r="D106">
        <f t="shared" si="9"/>
        <v>-4.0434211969569596</v>
      </c>
      <c r="E106">
        <v>93.446281986971002</v>
      </c>
      <c r="F106">
        <f t="shared" si="8"/>
        <v>5.5639721683391485E-2</v>
      </c>
      <c r="G106">
        <f t="shared" si="6"/>
        <v>841.01653788273904</v>
      </c>
      <c r="H106">
        <v>48.838791642941999</v>
      </c>
      <c r="Z106" t="s">
        <v>259</v>
      </c>
      <c r="AA106" t="s">
        <v>258</v>
      </c>
      <c r="AM106">
        <f t="shared" si="7"/>
        <v>168.00142440409181</v>
      </c>
    </row>
    <row r="107" spans="1:48">
      <c r="A107">
        <v>31500</v>
      </c>
      <c r="B107" s="7">
        <v>806</v>
      </c>
      <c r="C107">
        <v>-14.499044640422101</v>
      </c>
      <c r="D107">
        <f t="shared" si="9"/>
        <v>-28.998089280844201</v>
      </c>
      <c r="E107">
        <v>92.774776677883196</v>
      </c>
      <c r="F107">
        <f t="shared" si="8"/>
        <v>0.67150530908780581</v>
      </c>
      <c r="G107">
        <f t="shared" si="6"/>
        <v>834.97299010094878</v>
      </c>
      <c r="H107">
        <v>49.513524889225302</v>
      </c>
      <c r="Z107">
        <v>5</v>
      </c>
      <c r="AA107" s="31">
        <v>180000</v>
      </c>
      <c r="AM107">
        <f t="shared" si="7"/>
        <v>166.61815048764049</v>
      </c>
    </row>
    <row r="108" spans="1:48">
      <c r="A108">
        <v>31800</v>
      </c>
      <c r="B108" s="7">
        <v>745</v>
      </c>
      <c r="C108">
        <v>-34.143315422948902</v>
      </c>
      <c r="D108">
        <f t="shared" si="9"/>
        <v>-68.286630845897804</v>
      </c>
      <c r="E108">
        <v>90.362688026587804</v>
      </c>
      <c r="F108">
        <f t="shared" si="8"/>
        <v>2.4120886512953916</v>
      </c>
      <c r="G108">
        <f t="shared" si="6"/>
        <v>813.2641922392902</v>
      </c>
      <c r="H108">
        <v>51.448304597922402</v>
      </c>
      <c r="Z108">
        <v>10</v>
      </c>
      <c r="AA108" s="31">
        <v>130000</v>
      </c>
      <c r="AM108">
        <f t="shared" si="7"/>
        <v>161.67109692008569</v>
      </c>
    </row>
    <row r="109" spans="1:48">
      <c r="A109">
        <v>32100</v>
      </c>
      <c r="B109" s="7">
        <v>705</v>
      </c>
      <c r="C109">
        <v>-36.6909738317338</v>
      </c>
      <c r="D109">
        <f t="shared" si="9"/>
        <v>-73.381947663467599</v>
      </c>
      <c r="E109">
        <v>86.484561669908103</v>
      </c>
      <c r="F109">
        <f t="shared" si="8"/>
        <v>3.8781263566797008</v>
      </c>
      <c r="G109">
        <f t="shared" si="6"/>
        <v>778.36105502917292</v>
      </c>
      <c r="H109">
        <v>54.189649518249098</v>
      </c>
      <c r="Z109">
        <v>20</v>
      </c>
      <c r="AA109" s="31">
        <v>80000</v>
      </c>
      <c r="AM109">
        <f t="shared" si="7"/>
        <v>153.78862575698591</v>
      </c>
    </row>
    <row r="110" spans="1:48">
      <c r="A110">
        <v>32400</v>
      </c>
      <c r="B110" s="7">
        <v>710</v>
      </c>
      <c r="C110">
        <v>-18.251812131295399</v>
      </c>
      <c r="D110">
        <f t="shared" si="9"/>
        <v>-36.503624262590797</v>
      </c>
      <c r="E110">
        <v>82.942594351474597</v>
      </c>
      <c r="F110">
        <f t="shared" si="8"/>
        <v>3.5419673184335068</v>
      </c>
      <c r="G110">
        <f t="shared" si="6"/>
        <v>746.48334916327133</v>
      </c>
      <c r="H110">
        <v>56.260034100548602</v>
      </c>
      <c r="Z110">
        <v>50</v>
      </c>
      <c r="AA110" s="31">
        <v>24000</v>
      </c>
      <c r="AG110" t="s">
        <v>266</v>
      </c>
      <c r="AM110">
        <f t="shared" si="7"/>
        <v>146.66627377642081</v>
      </c>
    </row>
    <row r="111" spans="1:48">
      <c r="A111">
        <v>32700</v>
      </c>
      <c r="B111" s="7">
        <v>488</v>
      </c>
      <c r="C111">
        <v>-64.882567924081698</v>
      </c>
      <c r="D111">
        <f t="shared" si="9"/>
        <v>-129.7651358481634</v>
      </c>
      <c r="E111">
        <v>71.179497989233496</v>
      </c>
      <c r="F111">
        <f t="shared" si="8"/>
        <v>11.7630963622411</v>
      </c>
      <c r="G111">
        <f t="shared" si="6"/>
        <v>640.61548190310145</v>
      </c>
      <c r="H111">
        <v>60.376219577002402</v>
      </c>
      <c r="Z111">
        <v>80</v>
      </c>
      <c r="AA111" s="31">
        <v>6200</v>
      </c>
      <c r="AG111" t="s">
        <v>265</v>
      </c>
      <c r="AH111" t="s">
        <v>226</v>
      </c>
      <c r="AM111">
        <f t="shared" si="7"/>
        <v>123.53900321402713</v>
      </c>
    </row>
    <row r="112" spans="1:48">
      <c r="A112">
        <v>33000</v>
      </c>
      <c r="B112" s="7">
        <v>358</v>
      </c>
      <c r="C112">
        <v>-54.865676006050002</v>
      </c>
      <c r="D112">
        <f t="shared" si="9"/>
        <v>-109.7313520121</v>
      </c>
      <c r="E112">
        <v>52.623780224412599</v>
      </c>
      <c r="F112">
        <f t="shared" si="8"/>
        <v>18.555717764820898</v>
      </c>
      <c r="G112">
        <f t="shared" si="6"/>
        <v>473.61402201971339</v>
      </c>
      <c r="H112">
        <v>64.922451159308693</v>
      </c>
      <c r="Z112">
        <v>90</v>
      </c>
      <c r="AA112" s="31">
        <v>5000</v>
      </c>
      <c r="AG112">
        <v>1.43</v>
      </c>
      <c r="AH112" s="31">
        <f>AA118</f>
        <v>39680</v>
      </c>
      <c r="AM112">
        <f t="shared" si="7"/>
        <v>88.702123651437205</v>
      </c>
    </row>
    <row r="113" spans="1:39">
      <c r="A113">
        <v>33300</v>
      </c>
      <c r="B113" s="7">
        <v>325</v>
      </c>
      <c r="C113">
        <v>-33.463894408854301</v>
      </c>
      <c r="D113">
        <f t="shared" si="9"/>
        <v>-66.927788817708603</v>
      </c>
      <c r="E113">
        <v>43.5470202708036</v>
      </c>
      <c r="F113">
        <f t="shared" si="8"/>
        <v>9.0767599536089989</v>
      </c>
      <c r="G113">
        <f t="shared" si="6"/>
        <v>391.92318243723241</v>
      </c>
      <c r="H113">
        <v>68.277456890027807</v>
      </c>
      <c r="AM113">
        <f t="shared" si="7"/>
        <v>72.394729739530618</v>
      </c>
    </row>
    <row r="114" spans="1:39">
      <c r="A114">
        <v>33600</v>
      </c>
      <c r="B114" s="7">
        <v>325</v>
      </c>
      <c r="C114">
        <v>-5.6133932562587496</v>
      </c>
      <c r="D114">
        <f t="shared" si="9"/>
        <v>-11.226786512517499</v>
      </c>
      <c r="E114">
        <v>37.358141891098697</v>
      </c>
      <c r="F114">
        <f t="shared" si="8"/>
        <v>6.188878379704903</v>
      </c>
      <c r="G114">
        <f t="shared" si="6"/>
        <v>336.22327701988826</v>
      </c>
      <c r="H114">
        <v>69.688751010949801</v>
      </c>
      <c r="AM114">
        <f t="shared" si="7"/>
        <v>61.55202815734696</v>
      </c>
    </row>
    <row r="115" spans="1:39">
      <c r="A115">
        <v>33900</v>
      </c>
      <c r="B115" s="7">
        <v>325</v>
      </c>
      <c r="C115">
        <v>10.7667605706584</v>
      </c>
      <c r="D115">
        <f t="shared" si="9"/>
        <v>21.5335211413168</v>
      </c>
      <c r="E115">
        <v>33.718192611210398</v>
      </c>
      <c r="F115">
        <f t="shared" si="8"/>
        <v>3.6399492798882989</v>
      </c>
      <c r="G115">
        <f t="shared" si="6"/>
        <v>303.46373350089357</v>
      </c>
      <c r="H115">
        <v>69.4291316370674</v>
      </c>
      <c r="AM115">
        <f t="shared" si="7"/>
        <v>55.279589959164596</v>
      </c>
    </row>
    <row r="116" spans="1:39">
      <c r="A116">
        <v>34200</v>
      </c>
      <c r="B116" s="7">
        <v>323</v>
      </c>
      <c r="C116">
        <v>18.692992595681101</v>
      </c>
      <c r="D116">
        <f t="shared" si="9"/>
        <v>37.385985191362202</v>
      </c>
      <c r="E116">
        <v>31.734625367530601</v>
      </c>
      <c r="F116">
        <f t="shared" si="8"/>
        <v>1.9835672436797971</v>
      </c>
      <c r="G116">
        <f t="shared" si="6"/>
        <v>285.61162830777539</v>
      </c>
      <c r="H116">
        <v>68.254093935107704</v>
      </c>
      <c r="Z116" s="11" t="s">
        <v>263</v>
      </c>
      <c r="AA116" s="11" t="s">
        <v>264</v>
      </c>
      <c r="AM116">
        <f t="shared" si="7"/>
        <v>51.894086070099853</v>
      </c>
    </row>
    <row r="117" spans="1:39">
      <c r="A117">
        <v>34500</v>
      </c>
      <c r="B117" s="7">
        <v>332</v>
      </c>
      <c r="C117">
        <v>26.2225119293084</v>
      </c>
      <c r="D117">
        <f t="shared" si="9"/>
        <v>52.4450238586168</v>
      </c>
      <c r="E117">
        <v>31.061395152547298</v>
      </c>
      <c r="F117">
        <f t="shared" si="8"/>
        <v>0.67323021498330249</v>
      </c>
      <c r="G117">
        <f t="shared" si="6"/>
        <v>279.55255637292566</v>
      </c>
      <c r="H117">
        <v>66.476065089014497</v>
      </c>
      <c r="Z117">
        <v>20</v>
      </c>
      <c r="AA117" s="31">
        <v>80000</v>
      </c>
      <c r="AM117">
        <f t="shared" si="7"/>
        <v>50.750264093330649</v>
      </c>
    </row>
    <row r="118" spans="1:39">
      <c r="A118">
        <v>34800</v>
      </c>
      <c r="B118" s="7">
        <v>338</v>
      </c>
      <c r="C118">
        <v>27.837553363504501</v>
      </c>
      <c r="D118">
        <f t="shared" si="9"/>
        <v>55.675106727009002</v>
      </c>
      <c r="E118">
        <v>31.369159749853601</v>
      </c>
      <c r="F118">
        <f t="shared" si="8"/>
        <v>0.30776459730630279</v>
      </c>
      <c r="G118">
        <f t="shared" si="6"/>
        <v>282.32243774868243</v>
      </c>
      <c r="H118">
        <v>64.361858349543994</v>
      </c>
      <c r="Z118">
        <v>41.6</v>
      </c>
      <c r="AA118" s="31">
        <f>AA117+((Z118-Z117)*(AA119-AA117))/(Z119-Z117)</f>
        <v>39680</v>
      </c>
      <c r="AM118">
        <f t="shared" si="7"/>
        <v>51.272828962442389</v>
      </c>
    </row>
    <row r="119" spans="1:39">
      <c r="A119">
        <v>35100</v>
      </c>
      <c r="B119" s="7">
        <v>336</v>
      </c>
      <c r="C119">
        <v>24.2061879514774</v>
      </c>
      <c r="D119">
        <f t="shared" si="9"/>
        <v>48.4123759029548</v>
      </c>
      <c r="E119">
        <v>31.953907382993599</v>
      </c>
      <c r="F119">
        <f t="shared" si="8"/>
        <v>0.58474763313999745</v>
      </c>
      <c r="G119">
        <f t="shared" si="6"/>
        <v>287.58516644694237</v>
      </c>
      <c r="H119">
        <v>62.345904921876297</v>
      </c>
      <c r="Z119">
        <v>50</v>
      </c>
      <c r="AA119" s="31">
        <v>24000</v>
      </c>
      <c r="AM119">
        <f t="shared" si="7"/>
        <v>52.267219821095445</v>
      </c>
    </row>
    <row r="120" spans="1:39">
      <c r="A120">
        <v>35400</v>
      </c>
      <c r="B120" s="7">
        <v>341</v>
      </c>
      <c r="C120">
        <v>23.480259441705801</v>
      </c>
      <c r="D120">
        <f t="shared" si="9"/>
        <v>46.960518883411602</v>
      </c>
      <c r="E120">
        <v>32.670758138831403</v>
      </c>
      <c r="F120">
        <f t="shared" si="8"/>
        <v>0.71685075583780389</v>
      </c>
      <c r="G120">
        <f t="shared" si="6"/>
        <v>294.03682324948261</v>
      </c>
      <c r="H120">
        <v>60.488869164906603</v>
      </c>
      <c r="AM120">
        <f t="shared" si="7"/>
        <v>53.488986945767721</v>
      </c>
    </row>
    <row r="121" spans="1:39">
      <c r="A121">
        <v>35700</v>
      </c>
      <c r="B121" s="7">
        <v>337</v>
      </c>
      <c r="C121">
        <v>18.415546474746499</v>
      </c>
      <c r="D121">
        <f t="shared" si="9"/>
        <v>36.831092949492998</v>
      </c>
      <c r="E121">
        <v>33.351805709432398</v>
      </c>
      <c r="F121">
        <f t="shared" si="8"/>
        <v>0.6810475706009953</v>
      </c>
      <c r="G121">
        <f t="shared" si="6"/>
        <v>300.16625138489155</v>
      </c>
      <c r="H121">
        <v>58.874408623275102</v>
      </c>
      <c r="AM121">
        <f t="shared" si="7"/>
        <v>54.65251699294776</v>
      </c>
    </row>
    <row r="122" spans="1:39">
      <c r="A122">
        <v>36000</v>
      </c>
      <c r="B122" s="7">
        <v>331</v>
      </c>
      <c r="C122">
        <v>13.8300267936237</v>
      </c>
      <c r="D122">
        <f t="shared" si="9"/>
        <v>27.6600535872474</v>
      </c>
      <c r="E122">
        <v>33.704140322868099</v>
      </c>
      <c r="F122">
        <f t="shared" si="8"/>
        <v>0.35233461343570127</v>
      </c>
      <c r="G122">
        <f t="shared" si="6"/>
        <v>303.33726290581291</v>
      </c>
      <c r="H122">
        <v>57.635141455724401</v>
      </c>
      <c r="AM122">
        <f t="shared" si="7"/>
        <v>55.255524919835437</v>
      </c>
    </row>
    <row r="123" spans="1:39">
      <c r="A123">
        <v>36300</v>
      </c>
      <c r="B123" s="7">
        <v>332</v>
      </c>
      <c r="C123">
        <v>13.1393192318214</v>
      </c>
      <c r="D123">
        <f t="shared" si="9"/>
        <v>26.2786384636428</v>
      </c>
      <c r="E123">
        <v>33.968727574979198</v>
      </c>
      <c r="F123">
        <f t="shared" si="8"/>
        <v>0.26458725211109879</v>
      </c>
      <c r="G123">
        <f t="shared" si="6"/>
        <v>305.71854817481278</v>
      </c>
      <c r="H123">
        <v>56.587073459954702</v>
      </c>
      <c r="AM123">
        <f t="shared" si="7"/>
        <v>55.708833778514602</v>
      </c>
    </row>
    <row r="124" spans="1:39">
      <c r="A124">
        <v>36600</v>
      </c>
      <c r="B124" s="7">
        <v>332</v>
      </c>
      <c r="C124">
        <v>11.659231899416101</v>
      </c>
      <c r="D124">
        <f t="shared" si="9"/>
        <v>23.318463798832202</v>
      </c>
      <c r="E124">
        <v>34.297631022109698</v>
      </c>
      <c r="F124">
        <f t="shared" si="8"/>
        <v>0.32890344713050013</v>
      </c>
      <c r="G124">
        <f t="shared" si="6"/>
        <v>308.67867919898731</v>
      </c>
      <c r="H124">
        <v>55.626526252727601</v>
      </c>
      <c r="AM124">
        <f t="shared" si="7"/>
        <v>56.272904374524096</v>
      </c>
    </row>
    <row r="125" spans="1:39">
      <c r="A125">
        <v>36900</v>
      </c>
      <c r="B125" s="7">
        <v>333</v>
      </c>
      <c r="C125">
        <v>10.5701938620024</v>
      </c>
      <c r="D125">
        <f t="shared" si="9"/>
        <v>21.1403877240048</v>
      </c>
      <c r="E125">
        <v>34.650742290471001</v>
      </c>
      <c r="F125">
        <f t="shared" si="8"/>
        <v>0.35311126836130313</v>
      </c>
      <c r="G125">
        <f t="shared" si="6"/>
        <v>311.856680614239</v>
      </c>
      <c r="H125">
        <v>54.764640455518098</v>
      </c>
      <c r="AM125">
        <f t="shared" si="7"/>
        <v>56.879195765084532</v>
      </c>
    </row>
    <row r="126" spans="1:39">
      <c r="A126">
        <v>37200</v>
      </c>
      <c r="B126" s="7">
        <v>351</v>
      </c>
      <c r="C126">
        <v>15.7787677285685</v>
      </c>
      <c r="D126">
        <f t="shared" si="9"/>
        <v>31.557535457137</v>
      </c>
      <c r="E126">
        <v>35.493239197847601</v>
      </c>
      <c r="F126">
        <f t="shared" si="8"/>
        <v>0.84249690737659932</v>
      </c>
      <c r="G126">
        <f t="shared" si="6"/>
        <v>319.43915278062843</v>
      </c>
      <c r="H126">
        <v>53.717973158383202</v>
      </c>
      <c r="AM126">
        <f t="shared" si="7"/>
        <v>58.328707204545587</v>
      </c>
    </row>
    <row r="127" spans="1:39">
      <c r="A127">
        <v>37500</v>
      </c>
      <c r="B127" s="7">
        <v>359</v>
      </c>
      <c r="C127">
        <v>14.091745467436301</v>
      </c>
      <c r="D127">
        <f t="shared" si="9"/>
        <v>28.183490934872601</v>
      </c>
      <c r="E127">
        <v>36.7570103437304</v>
      </c>
      <c r="F127">
        <f t="shared" si="8"/>
        <v>1.2637711458827994</v>
      </c>
      <c r="G127">
        <f t="shared" si="6"/>
        <v>330.81309309357357</v>
      </c>
      <c r="H127">
        <v>52.559295071899498</v>
      </c>
      <c r="AM127">
        <f t="shared" si="7"/>
        <v>60.510803226536034</v>
      </c>
    </row>
    <row r="128" spans="1:39">
      <c r="A128">
        <v>37800</v>
      </c>
      <c r="B128" s="7">
        <v>354</v>
      </c>
      <c r="C128">
        <v>7.49326597260404</v>
      </c>
      <c r="D128">
        <f t="shared" si="9"/>
        <v>14.98653194520808</v>
      </c>
      <c r="E128">
        <v>37.667785303113298</v>
      </c>
      <c r="F128">
        <f t="shared" si="8"/>
        <v>0.91077495938289843</v>
      </c>
      <c r="G128">
        <f t="shared" si="6"/>
        <v>339.01006772801969</v>
      </c>
      <c r="H128">
        <v>51.742465426678201</v>
      </c>
      <c r="AM128">
        <f t="shared" si="7"/>
        <v>62.089188823861164</v>
      </c>
    </row>
    <row r="129" spans="1:48">
      <c r="A129">
        <v>38100</v>
      </c>
      <c r="B129" s="7">
        <v>348</v>
      </c>
      <c r="C129">
        <v>2.9938820094440302</v>
      </c>
      <c r="D129">
        <f t="shared" si="9"/>
        <v>5.9877640188880603</v>
      </c>
      <c r="E129">
        <v>38.0009761750471</v>
      </c>
      <c r="F129">
        <f t="shared" si="8"/>
        <v>0.3331908719338017</v>
      </c>
      <c r="G129">
        <f t="shared" si="6"/>
        <v>342.00878557542387</v>
      </c>
      <c r="H129">
        <v>51.350723543232199</v>
      </c>
      <c r="AM129">
        <f t="shared" si="7"/>
        <v>62.667825344540695</v>
      </c>
    </row>
    <row r="130" spans="1:48">
      <c r="A130">
        <v>38400</v>
      </c>
      <c r="B130" s="7">
        <v>360</v>
      </c>
      <c r="C130">
        <v>7.0871802540527602</v>
      </c>
      <c r="D130">
        <f t="shared" ref="D130:D144" si="10">$K$3*C130</f>
        <v>14.17436050810552</v>
      </c>
      <c r="E130">
        <v>38.4246496667988</v>
      </c>
      <c r="F130">
        <f t="shared" si="8"/>
        <v>0.42367349175169977</v>
      </c>
      <c r="G130">
        <f t="shared" si="6"/>
        <v>345.82184700118921</v>
      </c>
      <c r="H130">
        <v>50.943003416685499</v>
      </c>
      <c r="AM130">
        <f t="shared" si="7"/>
        <v>63.404536441552629</v>
      </c>
    </row>
    <row r="131" spans="1:48">
      <c r="A131">
        <v>38700</v>
      </c>
      <c r="B131" s="7">
        <v>330</v>
      </c>
      <c r="C131">
        <v>-6.8438917614963799</v>
      </c>
      <c r="D131">
        <f t="shared" si="10"/>
        <v>-13.68778352299276</v>
      </c>
      <c r="E131">
        <v>38.187180836535298</v>
      </c>
      <c r="F131">
        <f t="shared" si="8"/>
        <v>0.23746883026350218</v>
      </c>
      <c r="G131">
        <f t="shared" ref="G131:G144" si="11">$J$3*E131</f>
        <v>343.68462752881766</v>
      </c>
      <c r="H131">
        <v>50.9845142045355</v>
      </c>
      <c r="AM131">
        <f t="shared" ref="AM131:AM144" si="12">$AF$26*E131^2+$AG$26*E131+$AH$26</f>
        <v>62.991480839054979</v>
      </c>
    </row>
    <row r="132" spans="1:48">
      <c r="A132">
        <v>39000</v>
      </c>
      <c r="B132" s="7">
        <v>249</v>
      </c>
      <c r="C132">
        <v>-33.593792622273099</v>
      </c>
      <c r="D132">
        <f t="shared" si="10"/>
        <v>-67.187585244546199</v>
      </c>
      <c r="E132">
        <v>35.131716319775101</v>
      </c>
      <c r="F132">
        <f t="shared" ref="F132:F144" si="13">ABS(E132-E131)</f>
        <v>3.0554645167601961</v>
      </c>
      <c r="G132">
        <f t="shared" si="11"/>
        <v>316.18544687797589</v>
      </c>
      <c r="H132">
        <v>52.648516302843703</v>
      </c>
      <c r="AM132">
        <f t="shared" si="12"/>
        <v>57.706200501690248</v>
      </c>
    </row>
    <row r="133" spans="1:48">
      <c r="A133">
        <v>39300</v>
      </c>
      <c r="B133" s="7">
        <v>172</v>
      </c>
      <c r="C133">
        <v>-45.106513339520703</v>
      </c>
      <c r="D133">
        <f t="shared" si="10"/>
        <v>-90.213026679041405</v>
      </c>
      <c r="E133">
        <v>29.134602086547002</v>
      </c>
      <c r="F133">
        <f t="shared" si="13"/>
        <v>5.9971142332280998</v>
      </c>
      <c r="G133">
        <f t="shared" si="11"/>
        <v>262.21141877892302</v>
      </c>
      <c r="H133">
        <v>55.7290451186539</v>
      </c>
      <c r="AM133">
        <f t="shared" si="12"/>
        <v>47.491282467168404</v>
      </c>
    </row>
    <row r="134" spans="1:48">
      <c r="A134">
        <v>39600</v>
      </c>
      <c r="B134" s="7">
        <v>112</v>
      </c>
      <c r="C134">
        <v>-42.204299300801097</v>
      </c>
      <c r="D134">
        <f t="shared" si="10"/>
        <v>-84.408598601602193</v>
      </c>
      <c r="E134">
        <v>21.8230618372511</v>
      </c>
      <c r="F134">
        <f t="shared" si="13"/>
        <v>7.3115402492959021</v>
      </c>
      <c r="G134">
        <f t="shared" si="11"/>
        <v>196.40755653525989</v>
      </c>
      <c r="H134">
        <v>59.084382577353303</v>
      </c>
      <c r="AM134">
        <f t="shared" si="12"/>
        <v>35.322066969523306</v>
      </c>
    </row>
    <row r="135" spans="1:48">
      <c r="A135">
        <v>39900</v>
      </c>
      <c r="B135" s="7">
        <v>113</v>
      </c>
      <c r="C135">
        <v>-15.0993286927776</v>
      </c>
      <c r="D135">
        <f t="shared" si="10"/>
        <v>-30.198657385555201</v>
      </c>
      <c r="E135">
        <v>15.9108900411041</v>
      </c>
      <c r="F135">
        <f t="shared" si="13"/>
        <v>5.9121717961469997</v>
      </c>
      <c r="G135">
        <f t="shared" si="11"/>
        <v>143.1980103699369</v>
      </c>
      <c r="H135">
        <v>61.194113549553599</v>
      </c>
      <c r="AM135">
        <f t="shared" si="12"/>
        <v>25.710577225405931</v>
      </c>
    </row>
    <row r="136" spans="1:48">
      <c r="A136">
        <v>40200</v>
      </c>
      <c r="B136" s="7">
        <v>113</v>
      </c>
      <c r="C136">
        <v>0.33417099808247003</v>
      </c>
      <c r="D136">
        <f t="shared" si="10"/>
        <v>0.66834199616494006</v>
      </c>
      <c r="E136" s="17">
        <v>12.481258421330001</v>
      </c>
      <c r="F136">
        <f t="shared" si="13"/>
        <v>3.4296316197740992</v>
      </c>
      <c r="G136">
        <f t="shared" si="11"/>
        <v>112.33132579197</v>
      </c>
      <c r="H136">
        <v>61.706334529126003</v>
      </c>
      <c r="AM136">
        <f t="shared" si="12"/>
        <v>20.228680554261068</v>
      </c>
    </row>
    <row r="137" spans="1:48">
      <c r="A137">
        <v>40500</v>
      </c>
      <c r="B137" s="7">
        <v>113</v>
      </c>
      <c r="C137">
        <v>8.7183609980232593</v>
      </c>
      <c r="D137">
        <f t="shared" si="10"/>
        <v>17.436721996046519</v>
      </c>
      <c r="E137" s="17">
        <v>10.6181163759436</v>
      </c>
      <c r="F137">
        <f t="shared" si="13"/>
        <v>1.8631420453864003</v>
      </c>
      <c r="G137">
        <f t="shared" si="11"/>
        <v>95.563047383492403</v>
      </c>
      <c r="H137">
        <v>61.321267143516202</v>
      </c>
      <c r="AM137">
        <f t="shared" si="12"/>
        <v>17.279487560830564</v>
      </c>
    </row>
    <row r="138" spans="1:48">
      <c r="A138">
        <v>40800</v>
      </c>
      <c r="B138" s="7">
        <v>114</v>
      </c>
      <c r="C138">
        <v>13.132772443015501</v>
      </c>
      <c r="D138">
        <f t="shared" si="10"/>
        <v>26.265544886031002</v>
      </c>
      <c r="E138" s="17">
        <v>9.7482495580022892</v>
      </c>
      <c r="F138">
        <f t="shared" si="13"/>
        <v>0.86986681794131115</v>
      </c>
      <c r="G138">
        <f t="shared" si="11"/>
        <v>87.734246022020599</v>
      </c>
      <c r="H138">
        <v>60.453229601401603</v>
      </c>
      <c r="AM138">
        <f t="shared" si="12"/>
        <v>15.909516016089132</v>
      </c>
    </row>
    <row r="139" spans="1:48">
      <c r="A139">
        <v>41100</v>
      </c>
      <c r="B139" s="7">
        <v>114</v>
      </c>
      <c r="C139">
        <v>14.4079596840308</v>
      </c>
      <c r="D139">
        <f t="shared" si="10"/>
        <v>28.8159193680616</v>
      </c>
      <c r="E139" s="17">
        <v>9.4648746027426807</v>
      </c>
      <c r="F139">
        <f t="shared" si="13"/>
        <v>0.28337495525960854</v>
      </c>
      <c r="G139">
        <f t="shared" si="11"/>
        <v>85.183871424684128</v>
      </c>
      <c r="H139">
        <v>59.375458270491599</v>
      </c>
      <c r="AM139">
        <f t="shared" si="12"/>
        <v>15.46417855930301</v>
      </c>
    </row>
    <row r="140" spans="1:48">
      <c r="A140">
        <v>41400</v>
      </c>
      <c r="B140" s="7">
        <v>113</v>
      </c>
      <c r="C140">
        <v>13.9123053953531</v>
      </c>
      <c r="D140">
        <f t="shared" si="10"/>
        <v>27.824610790706199</v>
      </c>
      <c r="E140" s="17">
        <v>9.4639084322504807</v>
      </c>
      <c r="F140">
        <f t="shared" si="13"/>
        <v>9.6617049219993589E-4</v>
      </c>
      <c r="G140">
        <f t="shared" si="11"/>
        <v>85.175175890254323</v>
      </c>
      <c r="H140">
        <v>58.274036626754601</v>
      </c>
      <c r="AM140">
        <f t="shared" si="12"/>
        <v>15.462660979033441</v>
      </c>
    </row>
    <row r="141" spans="1:48">
      <c r="A141">
        <v>41700</v>
      </c>
      <c r="B141" s="7">
        <v>63</v>
      </c>
      <c r="C141">
        <v>-5.1494201561718702</v>
      </c>
      <c r="D141">
        <f t="shared" si="10"/>
        <v>-10.29884031234374</v>
      </c>
      <c r="E141" s="17">
        <v>8.1443050177539202</v>
      </c>
      <c r="F141">
        <f t="shared" si="13"/>
        <v>1.3196034144965605</v>
      </c>
      <c r="G141">
        <f t="shared" si="11"/>
        <v>73.298745159785284</v>
      </c>
      <c r="H141">
        <v>58.008696683415202</v>
      </c>
      <c r="AM141">
        <f t="shared" si="12"/>
        <v>13.395033945107354</v>
      </c>
    </row>
    <row r="142" spans="1:48">
      <c r="A142">
        <v>42000</v>
      </c>
      <c r="B142" s="7">
        <v>27</v>
      </c>
      <c r="C142">
        <v>-9.9790295954046702</v>
      </c>
      <c r="D142">
        <f t="shared" si="10"/>
        <v>-19.95805919080934</v>
      </c>
      <c r="E142" s="17">
        <v>5.2175562906918698</v>
      </c>
      <c r="F142">
        <f t="shared" si="13"/>
        <v>2.9267487270620505</v>
      </c>
      <c r="G142">
        <f t="shared" si="11"/>
        <v>46.958006616226825</v>
      </c>
      <c r="H142">
        <v>58.615374427099098</v>
      </c>
      <c r="AM142">
        <f t="shared" si="12"/>
        <v>8.8455889086742605</v>
      </c>
    </row>
    <row r="143" spans="1:48">
      <c r="A143">
        <v>42300</v>
      </c>
      <c r="B143" s="7">
        <v>0</v>
      </c>
      <c r="C143">
        <v>-8.3652616757117109</v>
      </c>
      <c r="D143">
        <f t="shared" si="10"/>
        <v>-16.730523351423422</v>
      </c>
      <c r="E143" s="17">
        <v>1.85895054255799</v>
      </c>
      <c r="F143">
        <f t="shared" si="13"/>
        <v>3.35860574813388</v>
      </c>
      <c r="G143">
        <f t="shared" si="11"/>
        <v>16.73055488302191</v>
      </c>
      <c r="H143">
        <v>59.328502533070598</v>
      </c>
      <c r="AM143">
        <f t="shared" si="12"/>
        <v>3.6865854112832279</v>
      </c>
    </row>
    <row r="144" spans="1:48" s="12" customFormat="1">
      <c r="A144" s="12">
        <v>42600</v>
      </c>
      <c r="B144" s="8">
        <v>0</v>
      </c>
      <c r="C144" s="12">
        <v>-1.1816611476297201</v>
      </c>
      <c r="D144" s="12">
        <f t="shared" si="10"/>
        <v>-2.3633222952594402</v>
      </c>
      <c r="E144" s="22">
        <v>3.4381676083470203E-2</v>
      </c>
      <c r="F144">
        <f t="shared" si="13"/>
        <v>1.8245688664745199</v>
      </c>
      <c r="G144" s="12">
        <f t="shared" si="11"/>
        <v>0.30943508475123183</v>
      </c>
      <c r="H144" s="12">
        <v>59.644968082870498</v>
      </c>
      <c r="AM144" s="12">
        <f t="shared" si="12"/>
        <v>0.91160407369663277</v>
      </c>
      <c r="AR144"/>
      <c r="AS144"/>
      <c r="AT144"/>
      <c r="AU144"/>
      <c r="AV144"/>
    </row>
    <row r="145" spans="1:39">
      <c r="E145" s="10" t="s">
        <v>35</v>
      </c>
      <c r="F145" s="11">
        <f>SUM(F2:F144)</f>
        <v>219.16290279047848</v>
      </c>
      <c r="AL145" t="s">
        <v>28</v>
      </c>
      <c r="AM145" s="10">
        <f>SUM(AM2:AM144)</f>
        <v>15754.259500934488</v>
      </c>
    </row>
    <row r="148" spans="1:39">
      <c r="A148" s="221" t="s">
        <v>36</v>
      </c>
      <c r="B148" s="221"/>
    </row>
    <row r="149" spans="1:39">
      <c r="A149" t="s">
        <v>37</v>
      </c>
      <c r="B149">
        <v>0.41849999999999998</v>
      </c>
      <c r="C149" t="s">
        <v>38</v>
      </c>
    </row>
    <row r="150" spans="1:39">
      <c r="A150" t="s">
        <v>39</v>
      </c>
      <c r="B150">
        <f>F145</f>
        <v>219.16290279047848</v>
      </c>
      <c r="C150" t="s">
        <v>40</v>
      </c>
      <c r="D150" s="19" t="s">
        <v>957</v>
      </c>
      <c r="E150" s="19"/>
      <c r="F150" s="19"/>
      <c r="G150" s="19"/>
      <c r="H150" s="19"/>
      <c r="I150" s="19"/>
      <c r="J150" s="19"/>
    </row>
    <row r="151" spans="1:39">
      <c r="A151" t="s">
        <v>41</v>
      </c>
      <c r="B151" s="11">
        <f>B150*B149</f>
        <v>91.719674817815246</v>
      </c>
      <c r="C151" t="s">
        <v>42</v>
      </c>
      <c r="D151" s="19" t="s">
        <v>512</v>
      </c>
      <c r="E151" s="19"/>
      <c r="F151" s="19"/>
      <c r="G151" s="19"/>
      <c r="H151" s="19"/>
      <c r="I151" s="19"/>
      <c r="J151" s="19"/>
    </row>
    <row r="153" spans="1:39">
      <c r="A153" s="221" t="s">
        <v>43</v>
      </c>
      <c r="B153" s="221"/>
    </row>
    <row r="154" spans="1:39">
      <c r="A154" t="s">
        <v>44</v>
      </c>
      <c r="B154">
        <v>1</v>
      </c>
      <c r="C154" t="s">
        <v>44</v>
      </c>
      <c r="D154" t="s">
        <v>47</v>
      </c>
    </row>
    <row r="155" spans="1:39">
      <c r="A155" t="s">
        <v>45</v>
      </c>
      <c r="B155">
        <v>23.91</v>
      </c>
      <c r="C155" t="s">
        <v>60</v>
      </c>
    </row>
    <row r="156" spans="1:39">
      <c r="A156" t="s">
        <v>46</v>
      </c>
      <c r="B156" s="11">
        <f>B155*B154</f>
        <v>23.91</v>
      </c>
      <c r="C156" t="s">
        <v>42</v>
      </c>
    </row>
    <row r="158" spans="1:39">
      <c r="A158" s="221" t="s">
        <v>48</v>
      </c>
      <c r="B158" s="221"/>
      <c r="C158" s="12" t="s">
        <v>49</v>
      </c>
    </row>
    <row r="159" spans="1:39">
      <c r="A159" t="s">
        <v>37</v>
      </c>
      <c r="B159">
        <v>10.17</v>
      </c>
      <c r="C159" t="s">
        <v>52</v>
      </c>
    </row>
    <row r="160" spans="1:39">
      <c r="A160" t="s">
        <v>53</v>
      </c>
      <c r="B160">
        <f>30/60+40/60</f>
        <v>1.1666666666666665</v>
      </c>
      <c r="C160" t="s">
        <v>59</v>
      </c>
      <c r="D160" t="s">
        <v>76</v>
      </c>
      <c r="E160" s="17" t="s">
        <v>61</v>
      </c>
      <c r="F160" s="17"/>
      <c r="G160" s="17"/>
    </row>
    <row r="161" spans="1:17" ht="17.25">
      <c r="A161" t="s">
        <v>54</v>
      </c>
      <c r="B161">
        <f>B160*B159</f>
        <v>11.864999999999998</v>
      </c>
      <c r="C161" t="s">
        <v>42</v>
      </c>
      <c r="E161" s="16" t="s">
        <v>62</v>
      </c>
      <c r="F161" s="16"/>
      <c r="G161" s="16"/>
    </row>
    <row r="162" spans="1:17" ht="17.25">
      <c r="E162" s="16" t="s">
        <v>63</v>
      </c>
      <c r="F162" s="16"/>
      <c r="G162" s="16"/>
    </row>
    <row r="163" spans="1:17" ht="17.25">
      <c r="A163" s="221" t="s">
        <v>50</v>
      </c>
      <c r="B163" s="221"/>
      <c r="C163" s="12" t="s">
        <v>51</v>
      </c>
      <c r="E163" s="16" t="s">
        <v>64</v>
      </c>
      <c r="F163" s="16"/>
      <c r="G163" s="16"/>
    </row>
    <row r="164" spans="1:17">
      <c r="A164" t="s">
        <v>37</v>
      </c>
      <c r="B164">
        <v>11.74</v>
      </c>
      <c r="C164" t="s">
        <v>52</v>
      </c>
    </row>
    <row r="165" spans="1:17" ht="17.25">
      <c r="A165" t="s">
        <v>55</v>
      </c>
      <c r="B165">
        <v>0</v>
      </c>
      <c r="C165" t="s">
        <v>59</v>
      </c>
      <c r="E165" s="16" t="s">
        <v>65</v>
      </c>
      <c r="F165" s="16"/>
      <c r="G165" s="16"/>
      <c r="H165" t="s">
        <v>73</v>
      </c>
    </row>
    <row r="166" spans="1:17">
      <c r="A166" t="s">
        <v>56</v>
      </c>
      <c r="B166">
        <f>B165*B164</f>
        <v>0</v>
      </c>
      <c r="C166" t="s">
        <v>42</v>
      </c>
    </row>
    <row r="168" spans="1:17">
      <c r="A168" s="222"/>
      <c r="B168" s="222"/>
      <c r="C168" s="21"/>
      <c r="D168" s="21"/>
      <c r="E168" s="21"/>
      <c r="F168" s="21"/>
      <c r="G168" s="21"/>
      <c r="H168" s="21"/>
      <c r="I168" s="21"/>
      <c r="J168" s="21"/>
      <c r="K168" s="21"/>
      <c r="L168" s="21"/>
      <c r="M168" s="21"/>
      <c r="N168" s="21"/>
      <c r="O168" s="21"/>
      <c r="P168" s="21"/>
      <c r="Q168" s="21"/>
    </row>
    <row r="169" spans="1:17">
      <c r="A169" s="21"/>
      <c r="B169" s="21"/>
      <c r="C169" s="21"/>
      <c r="D169" s="21"/>
      <c r="E169" s="21"/>
      <c r="F169" s="21"/>
      <c r="G169" s="21"/>
      <c r="H169" s="21"/>
      <c r="I169" s="21"/>
      <c r="J169" s="21"/>
      <c r="K169" s="21"/>
      <c r="L169" s="21"/>
      <c r="M169" s="21"/>
      <c r="N169" s="21"/>
      <c r="O169" s="21"/>
      <c r="P169" s="21"/>
      <c r="Q169" s="21"/>
    </row>
    <row r="170" spans="1:17">
      <c r="A170" s="21"/>
      <c r="B170" s="21"/>
      <c r="C170" s="21"/>
      <c r="D170" s="21"/>
      <c r="H170" s="21"/>
      <c r="I170" s="21"/>
      <c r="J170" s="21"/>
      <c r="K170" s="21"/>
      <c r="L170" s="21"/>
      <c r="M170" s="21"/>
      <c r="N170" s="21"/>
      <c r="O170" s="21"/>
      <c r="P170" s="21"/>
      <c r="Q170" s="21"/>
    </row>
    <row r="171" spans="1:17">
      <c r="A171" s="21"/>
      <c r="B171" s="21"/>
      <c r="C171" s="21"/>
      <c r="D171" s="21"/>
      <c r="E171" s="21"/>
      <c r="F171" s="21"/>
      <c r="G171" s="21"/>
      <c r="H171" s="21"/>
      <c r="I171" s="21"/>
      <c r="J171" s="21"/>
      <c r="K171" s="21"/>
      <c r="L171" s="21"/>
      <c r="M171" s="21"/>
      <c r="N171" s="21"/>
      <c r="O171" s="21"/>
      <c r="P171" s="21"/>
      <c r="Q171" s="21"/>
    </row>
    <row r="173" spans="1:17">
      <c r="A173" s="11" t="s">
        <v>66</v>
      </c>
    </row>
    <row r="174" spans="1:17">
      <c r="A174" t="s">
        <v>67</v>
      </c>
      <c r="B174" t="s">
        <v>74</v>
      </c>
    </row>
    <row r="175" spans="1:17">
      <c r="A175" t="s">
        <v>68</v>
      </c>
      <c r="B175" t="s">
        <v>72</v>
      </c>
    </row>
    <row r="176" spans="1:17">
      <c r="A176" t="s">
        <v>69</v>
      </c>
      <c r="B176" t="s">
        <v>71</v>
      </c>
    </row>
    <row r="177" spans="1:4">
      <c r="A177" t="s">
        <v>70</v>
      </c>
      <c r="B177" t="s">
        <v>75</v>
      </c>
    </row>
    <row r="181" spans="1:4">
      <c r="A181" s="1" t="s">
        <v>57</v>
      </c>
      <c r="B181" s="1">
        <f>B171+B166+B161+B156+B151</f>
        <v>127.49467481781525</v>
      </c>
      <c r="C181" s="1" t="s">
        <v>58</v>
      </c>
      <c r="D181" s="19"/>
    </row>
    <row r="182" spans="1:4">
      <c r="B182" s="3"/>
    </row>
    <row r="183" spans="1:4">
      <c r="B183" s="3"/>
    </row>
    <row r="184" spans="1:4">
      <c r="B184" s="3"/>
    </row>
    <row r="185" spans="1:4">
      <c r="B185" s="3"/>
    </row>
    <row r="186" spans="1:4">
      <c r="B186" s="3"/>
    </row>
    <row r="187" spans="1:4">
      <c r="B187" s="3"/>
    </row>
    <row r="188" spans="1:4">
      <c r="B188" s="3"/>
    </row>
    <row r="189" spans="1:4">
      <c r="B189" s="3"/>
    </row>
    <row r="190" spans="1:4">
      <c r="B190" s="3"/>
    </row>
    <row r="191" spans="1:4">
      <c r="B191" s="3"/>
    </row>
    <row r="192" spans="1:4">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spans="2:2">
      <c r="B234" s="3"/>
    </row>
    <row r="235" spans="2:2">
      <c r="B235" s="3"/>
    </row>
    <row r="236" spans="2:2">
      <c r="B236" s="3"/>
    </row>
    <row r="237" spans="2:2">
      <c r="B237" s="3"/>
    </row>
    <row r="238" spans="2:2">
      <c r="B238" s="3"/>
    </row>
    <row r="239" spans="2:2">
      <c r="B239" s="3"/>
    </row>
    <row r="240" spans="2:2">
      <c r="B240" s="3"/>
    </row>
    <row r="241" spans="2:2">
      <c r="B241" s="3"/>
    </row>
    <row r="242" spans="2:2">
      <c r="B242" s="3"/>
    </row>
    <row r="243" spans="2:2">
      <c r="B243" s="3"/>
    </row>
    <row r="244" spans="2:2">
      <c r="B244" s="3"/>
    </row>
    <row r="245" spans="2:2">
      <c r="B245" s="3"/>
    </row>
    <row r="246" spans="2:2">
      <c r="B246" s="3"/>
    </row>
    <row r="247" spans="2:2">
      <c r="B247" s="3"/>
    </row>
    <row r="248" spans="2:2">
      <c r="B248" s="3"/>
    </row>
    <row r="249" spans="2:2">
      <c r="B249" s="3"/>
    </row>
    <row r="250" spans="2:2">
      <c r="B250" s="3"/>
    </row>
    <row r="251" spans="2:2">
      <c r="B251" s="3"/>
    </row>
    <row r="252" spans="2:2">
      <c r="B252" s="3"/>
    </row>
    <row r="253" spans="2:2">
      <c r="B253" s="3"/>
    </row>
    <row r="254" spans="2:2">
      <c r="B254" s="3"/>
    </row>
    <row r="255" spans="2:2">
      <c r="B255" s="3"/>
    </row>
    <row r="256" spans="2:2">
      <c r="B256" s="3"/>
    </row>
    <row r="257" spans="2:2">
      <c r="B257" s="3"/>
    </row>
    <row r="258" spans="2:2">
      <c r="B258" s="3"/>
    </row>
    <row r="259" spans="2:2">
      <c r="B259" s="3"/>
    </row>
    <row r="260" spans="2:2">
      <c r="B260" s="3"/>
    </row>
    <row r="261" spans="2:2">
      <c r="B261" s="3"/>
    </row>
    <row r="262" spans="2:2">
      <c r="B262" s="3"/>
    </row>
    <row r="263" spans="2:2">
      <c r="B263" s="3"/>
    </row>
    <row r="264" spans="2:2">
      <c r="B264" s="3"/>
    </row>
    <row r="265" spans="2:2">
      <c r="B265" s="3"/>
    </row>
    <row r="266" spans="2:2">
      <c r="B266" s="3"/>
    </row>
    <row r="267" spans="2:2">
      <c r="B267" s="3"/>
    </row>
    <row r="268" spans="2:2">
      <c r="B268" s="3"/>
    </row>
    <row r="269" spans="2:2">
      <c r="B269" s="3"/>
    </row>
    <row r="270" spans="2:2">
      <c r="B270" s="3"/>
    </row>
    <row r="271" spans="2:2">
      <c r="B271" s="3"/>
    </row>
    <row r="272" spans="2:2">
      <c r="B272" s="3"/>
    </row>
    <row r="273" spans="2:2">
      <c r="B273" s="3"/>
    </row>
    <row r="274" spans="2:2">
      <c r="B274" s="3"/>
    </row>
    <row r="275" spans="2:2">
      <c r="B275" s="3"/>
    </row>
    <row r="276" spans="2:2">
      <c r="B276" s="3"/>
    </row>
    <row r="277" spans="2:2">
      <c r="B277" s="3"/>
    </row>
    <row r="278" spans="2:2">
      <c r="B278" s="3"/>
    </row>
    <row r="279" spans="2:2">
      <c r="B279" s="3"/>
    </row>
    <row r="280" spans="2:2">
      <c r="B280" s="3"/>
    </row>
    <row r="281" spans="2:2">
      <c r="B281" s="3"/>
    </row>
    <row r="282" spans="2:2">
      <c r="B282" s="3"/>
    </row>
    <row r="283" spans="2:2">
      <c r="B283" s="3"/>
    </row>
    <row r="284" spans="2:2">
      <c r="B284" s="3"/>
    </row>
    <row r="285" spans="2:2">
      <c r="B285" s="3"/>
    </row>
    <row r="286" spans="2:2">
      <c r="B286" s="3"/>
    </row>
    <row r="287" spans="2:2">
      <c r="B287" s="3"/>
    </row>
    <row r="288" spans="2:2">
      <c r="B288" s="3"/>
    </row>
    <row r="289" spans="2:2">
      <c r="B289" s="3"/>
    </row>
    <row r="290" spans="2:2">
      <c r="B290" s="3"/>
    </row>
    <row r="291" spans="2:2">
      <c r="B291" s="3"/>
    </row>
    <row r="292" spans="2:2">
      <c r="B292" s="3"/>
    </row>
    <row r="293" spans="2:2">
      <c r="B293" s="3"/>
    </row>
    <row r="294" spans="2:2">
      <c r="B294" s="3"/>
    </row>
    <row r="295" spans="2:2">
      <c r="B295" s="3"/>
    </row>
    <row r="296" spans="2:2">
      <c r="B296" s="3"/>
    </row>
    <row r="297" spans="2:2">
      <c r="B297" s="3"/>
    </row>
    <row r="298" spans="2:2">
      <c r="B298" s="3"/>
    </row>
    <row r="299" spans="2:2">
      <c r="B299" s="3"/>
    </row>
    <row r="300" spans="2:2">
      <c r="B300" s="3"/>
    </row>
    <row r="301" spans="2:2">
      <c r="B301" s="3"/>
    </row>
    <row r="302" spans="2:2">
      <c r="B302" s="3"/>
    </row>
    <row r="303" spans="2:2">
      <c r="B303" s="3"/>
    </row>
    <row r="304" spans="2:2">
      <c r="B304" s="3"/>
    </row>
    <row r="305" spans="2:2">
      <c r="B305" s="3"/>
    </row>
    <row r="306" spans="2:2">
      <c r="B306" s="3"/>
    </row>
    <row r="307" spans="2:2">
      <c r="B307" s="3"/>
    </row>
    <row r="308" spans="2:2">
      <c r="B308" s="3"/>
    </row>
    <row r="309" spans="2:2">
      <c r="B309" s="3"/>
    </row>
    <row r="310" spans="2:2">
      <c r="B310" s="3"/>
    </row>
    <row r="311" spans="2:2">
      <c r="B311" s="3"/>
    </row>
    <row r="312" spans="2:2">
      <c r="B312" s="3"/>
    </row>
    <row r="313" spans="2:2">
      <c r="B313" s="3"/>
    </row>
    <row r="314" spans="2:2">
      <c r="B314" s="3"/>
    </row>
    <row r="315" spans="2:2">
      <c r="B315" s="3"/>
    </row>
    <row r="316" spans="2:2">
      <c r="B316" s="3"/>
    </row>
    <row r="317" spans="2:2">
      <c r="B317" s="3"/>
    </row>
    <row r="318" spans="2:2">
      <c r="B318" s="3"/>
    </row>
    <row r="319" spans="2:2">
      <c r="B319" s="3"/>
    </row>
    <row r="320" spans="2:2">
      <c r="B320" s="3"/>
    </row>
    <row r="321" spans="2:2">
      <c r="B321" s="3"/>
    </row>
    <row r="322" spans="2:2">
      <c r="B322" s="3"/>
    </row>
    <row r="323" spans="2:2">
      <c r="B323" s="3"/>
    </row>
    <row r="324" spans="2:2">
      <c r="B324" s="3"/>
    </row>
    <row r="325" spans="2:2">
      <c r="B325" s="3"/>
    </row>
    <row r="326" spans="2:2">
      <c r="B326" s="3"/>
    </row>
    <row r="327" spans="2:2">
      <c r="B327" s="3"/>
    </row>
    <row r="328" spans="2:2">
      <c r="B328" s="3"/>
    </row>
    <row r="329" spans="2:2">
      <c r="B329" s="3"/>
    </row>
    <row r="330" spans="2:2">
      <c r="B330" s="3"/>
    </row>
    <row r="331" spans="2:2">
      <c r="B331" s="3"/>
    </row>
    <row r="332" spans="2:2">
      <c r="B332" s="3"/>
    </row>
    <row r="333" spans="2:2">
      <c r="B333" s="3"/>
    </row>
    <row r="334" spans="2:2">
      <c r="B334" s="3"/>
    </row>
    <row r="335" spans="2:2">
      <c r="B335" s="3"/>
    </row>
    <row r="336" spans="2:2">
      <c r="B336" s="3"/>
    </row>
    <row r="337" spans="2:2">
      <c r="B337" s="3"/>
    </row>
    <row r="338" spans="2:2">
      <c r="B338" s="3"/>
    </row>
    <row r="339" spans="2:2">
      <c r="B339" s="3"/>
    </row>
    <row r="340" spans="2:2">
      <c r="B340" s="3"/>
    </row>
    <row r="341" spans="2:2">
      <c r="B341" s="3"/>
    </row>
    <row r="342" spans="2:2">
      <c r="B342" s="3"/>
    </row>
    <row r="343" spans="2:2">
      <c r="B343" s="3"/>
    </row>
    <row r="344" spans="2:2">
      <c r="B344" s="3"/>
    </row>
    <row r="345" spans="2:2">
      <c r="B345" s="3"/>
    </row>
    <row r="346" spans="2:2">
      <c r="B346" s="3"/>
    </row>
    <row r="347" spans="2:2">
      <c r="B347" s="3"/>
    </row>
    <row r="348" spans="2:2">
      <c r="B348" s="3"/>
    </row>
    <row r="349" spans="2:2">
      <c r="B349" s="3"/>
    </row>
    <row r="350" spans="2:2">
      <c r="B350" s="3"/>
    </row>
    <row r="351" spans="2:2">
      <c r="B351" s="3"/>
    </row>
    <row r="352" spans="2:2">
      <c r="B352" s="3"/>
    </row>
    <row r="353" spans="2:2">
      <c r="B353" s="3"/>
    </row>
    <row r="354" spans="2:2">
      <c r="B354" s="3"/>
    </row>
    <row r="355" spans="2:2">
      <c r="B355" s="3"/>
    </row>
    <row r="356" spans="2:2">
      <c r="B356" s="3"/>
    </row>
    <row r="357" spans="2:2">
      <c r="B357" s="3"/>
    </row>
    <row r="358" spans="2:2">
      <c r="B358" s="3"/>
    </row>
    <row r="359" spans="2:2">
      <c r="B359" s="3"/>
    </row>
    <row r="360" spans="2:2">
      <c r="B360" s="3"/>
    </row>
    <row r="361" spans="2:2">
      <c r="B361" s="3"/>
    </row>
    <row r="362" spans="2:2">
      <c r="B362" s="3"/>
    </row>
    <row r="363" spans="2:2">
      <c r="B363" s="3"/>
    </row>
    <row r="364" spans="2:2">
      <c r="B364" s="3"/>
    </row>
    <row r="365" spans="2:2">
      <c r="B365" s="3"/>
    </row>
    <row r="366" spans="2:2">
      <c r="B366" s="3"/>
    </row>
    <row r="367" spans="2:2">
      <c r="B367" s="3"/>
    </row>
    <row r="368" spans="2:2">
      <c r="B368" s="3"/>
    </row>
    <row r="369" spans="2:2">
      <c r="B369" s="3"/>
    </row>
    <row r="370" spans="2:2">
      <c r="B370" s="3"/>
    </row>
    <row r="371" spans="2:2">
      <c r="B371" s="3"/>
    </row>
    <row r="372" spans="2:2">
      <c r="B372" s="3"/>
    </row>
    <row r="373" spans="2:2">
      <c r="B373" s="3"/>
    </row>
    <row r="374" spans="2:2">
      <c r="B374" s="3"/>
    </row>
    <row r="375" spans="2:2">
      <c r="B375" s="3"/>
    </row>
    <row r="376" spans="2:2">
      <c r="B376" s="3"/>
    </row>
    <row r="377" spans="2:2">
      <c r="B377" s="3"/>
    </row>
    <row r="378" spans="2:2">
      <c r="B378" s="3"/>
    </row>
    <row r="379" spans="2:2">
      <c r="B379" s="3"/>
    </row>
    <row r="380" spans="2:2">
      <c r="B380" s="3"/>
    </row>
    <row r="381" spans="2:2">
      <c r="B381" s="3"/>
    </row>
    <row r="382" spans="2:2">
      <c r="B382" s="3"/>
    </row>
    <row r="383" spans="2:2">
      <c r="B383" s="3"/>
    </row>
    <row r="384" spans="2:2">
      <c r="B384" s="3"/>
    </row>
    <row r="385" spans="2:2">
      <c r="B385" s="3"/>
    </row>
    <row r="386" spans="2:2">
      <c r="B386" s="3"/>
    </row>
    <row r="387" spans="2:2">
      <c r="B387" s="3"/>
    </row>
    <row r="388" spans="2:2">
      <c r="B388" s="3"/>
    </row>
    <row r="389" spans="2:2">
      <c r="B389" s="3"/>
    </row>
    <row r="390" spans="2:2">
      <c r="B390" s="3"/>
    </row>
    <row r="391" spans="2:2">
      <c r="B391" s="3"/>
    </row>
    <row r="392" spans="2:2">
      <c r="B392" s="3"/>
    </row>
    <row r="393" spans="2:2">
      <c r="B393" s="3"/>
    </row>
    <row r="394" spans="2:2">
      <c r="B394" s="3"/>
    </row>
    <row r="395" spans="2:2">
      <c r="B395" s="3"/>
    </row>
    <row r="396" spans="2:2">
      <c r="B396" s="3"/>
    </row>
    <row r="397" spans="2:2">
      <c r="B397" s="3"/>
    </row>
    <row r="398" spans="2:2">
      <c r="B398" s="3"/>
    </row>
    <row r="399" spans="2:2">
      <c r="B399" s="3"/>
    </row>
    <row r="400" spans="2:2">
      <c r="B400" s="3"/>
    </row>
    <row r="401" spans="2:2">
      <c r="B401" s="3"/>
    </row>
    <row r="402" spans="2:2">
      <c r="B402" s="3"/>
    </row>
    <row r="403" spans="2:2">
      <c r="B403" s="3"/>
    </row>
    <row r="404" spans="2:2">
      <c r="B404" s="3"/>
    </row>
    <row r="405" spans="2:2">
      <c r="B405" s="3"/>
    </row>
    <row r="406" spans="2:2">
      <c r="B406" s="3"/>
    </row>
    <row r="407" spans="2:2">
      <c r="B407" s="3"/>
    </row>
    <row r="408" spans="2:2">
      <c r="B408" s="3"/>
    </row>
    <row r="409" spans="2:2">
      <c r="B409" s="3"/>
    </row>
    <row r="410" spans="2:2">
      <c r="B410" s="3"/>
    </row>
    <row r="411" spans="2:2">
      <c r="B411" s="3"/>
    </row>
    <row r="412" spans="2:2">
      <c r="B412" s="3"/>
    </row>
    <row r="413" spans="2:2">
      <c r="B413" s="3"/>
    </row>
    <row r="414" spans="2:2">
      <c r="B414" s="3"/>
    </row>
    <row r="415" spans="2:2">
      <c r="B415" s="3"/>
    </row>
    <row r="416" spans="2:2">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3"/>
    </row>
    <row r="526" spans="2:2">
      <c r="B526" s="3"/>
    </row>
    <row r="527" spans="2:2">
      <c r="B527" s="3"/>
    </row>
    <row r="528" spans="2:2">
      <c r="B528" s="3"/>
    </row>
    <row r="529" spans="2:2">
      <c r="B529" s="3"/>
    </row>
    <row r="530" spans="2:2">
      <c r="B530" s="3"/>
    </row>
    <row r="531" spans="2:2">
      <c r="B531" s="3"/>
    </row>
    <row r="532" spans="2:2">
      <c r="B532" s="3"/>
    </row>
    <row r="533" spans="2:2">
      <c r="B533" s="3"/>
    </row>
    <row r="534" spans="2:2">
      <c r="B534" s="3"/>
    </row>
    <row r="535" spans="2:2">
      <c r="B535" s="3"/>
    </row>
    <row r="536" spans="2:2">
      <c r="B536" s="3"/>
    </row>
    <row r="537" spans="2:2">
      <c r="B537" s="3"/>
    </row>
    <row r="538" spans="2:2">
      <c r="B538" s="3"/>
    </row>
    <row r="539" spans="2:2">
      <c r="B539" s="3"/>
    </row>
    <row r="540" spans="2:2">
      <c r="B540" s="3"/>
    </row>
    <row r="541" spans="2:2">
      <c r="B541" s="3"/>
    </row>
    <row r="542" spans="2:2">
      <c r="B542" s="3"/>
    </row>
    <row r="543" spans="2:2">
      <c r="B543" s="3"/>
    </row>
    <row r="544" spans="2:2">
      <c r="B544" s="3"/>
    </row>
    <row r="545" spans="2:2">
      <c r="B545" s="3"/>
    </row>
    <row r="546" spans="2:2">
      <c r="B546" s="3"/>
    </row>
    <row r="547" spans="2:2">
      <c r="B547" s="3"/>
    </row>
    <row r="548" spans="2:2">
      <c r="B548" s="3"/>
    </row>
    <row r="549" spans="2:2">
      <c r="B549" s="3"/>
    </row>
    <row r="550" spans="2:2">
      <c r="B550" s="3"/>
    </row>
    <row r="551" spans="2:2">
      <c r="B551" s="3"/>
    </row>
    <row r="552" spans="2:2">
      <c r="B552" s="3"/>
    </row>
    <row r="553" spans="2:2">
      <c r="B553" s="3"/>
    </row>
    <row r="554" spans="2:2">
      <c r="B554" s="3"/>
    </row>
    <row r="555" spans="2:2">
      <c r="B555" s="3"/>
    </row>
    <row r="556" spans="2:2">
      <c r="B556" s="3"/>
    </row>
    <row r="557" spans="2:2">
      <c r="B557" s="3"/>
    </row>
    <row r="558" spans="2:2">
      <c r="B558" s="3"/>
    </row>
    <row r="559" spans="2:2">
      <c r="B559" s="3"/>
    </row>
    <row r="560" spans="2:2">
      <c r="B560" s="3"/>
    </row>
    <row r="561" spans="2:2">
      <c r="B561" s="3"/>
    </row>
    <row r="562" spans="2:2">
      <c r="B562" s="3"/>
    </row>
    <row r="563" spans="2:2">
      <c r="B563" s="3"/>
    </row>
    <row r="564" spans="2:2">
      <c r="B564" s="3"/>
    </row>
    <row r="565" spans="2:2">
      <c r="B565" s="3"/>
    </row>
    <row r="566" spans="2:2">
      <c r="B566" s="3"/>
    </row>
    <row r="567" spans="2:2">
      <c r="B567" s="3"/>
    </row>
    <row r="568" spans="2:2">
      <c r="B568" s="3"/>
    </row>
    <row r="569" spans="2:2">
      <c r="B569" s="3"/>
    </row>
    <row r="570" spans="2:2">
      <c r="B570" s="3"/>
    </row>
    <row r="571" spans="2:2">
      <c r="B571" s="3"/>
    </row>
    <row r="572" spans="2:2">
      <c r="B572" s="3"/>
    </row>
    <row r="573" spans="2:2">
      <c r="B573" s="3"/>
    </row>
    <row r="574" spans="2:2">
      <c r="B574" s="3"/>
    </row>
    <row r="575" spans="2:2">
      <c r="B575" s="3"/>
    </row>
    <row r="576" spans="2:2">
      <c r="B576" s="3"/>
    </row>
    <row r="577" spans="2:2">
      <c r="B577" s="3"/>
    </row>
    <row r="578" spans="2:2">
      <c r="B578" s="3"/>
    </row>
    <row r="579" spans="2:2">
      <c r="B579" s="3"/>
    </row>
    <row r="580" spans="2:2">
      <c r="B580" s="3"/>
    </row>
    <row r="581" spans="2:2">
      <c r="B581" s="3"/>
    </row>
    <row r="582" spans="2:2">
      <c r="B582" s="3"/>
    </row>
    <row r="583" spans="2:2">
      <c r="B583" s="3"/>
    </row>
    <row r="584" spans="2:2">
      <c r="B584" s="3"/>
    </row>
    <row r="585" spans="2:2">
      <c r="B585" s="3"/>
    </row>
    <row r="586" spans="2:2">
      <c r="B586" s="3"/>
    </row>
    <row r="587" spans="2:2">
      <c r="B587" s="3"/>
    </row>
    <row r="588" spans="2:2">
      <c r="B588" s="3"/>
    </row>
    <row r="589" spans="2:2">
      <c r="B589" s="3"/>
    </row>
    <row r="590" spans="2:2">
      <c r="B590" s="3"/>
    </row>
    <row r="591" spans="2:2">
      <c r="B591" s="3"/>
    </row>
    <row r="592" spans="2:2">
      <c r="B592" s="3"/>
    </row>
    <row r="593" spans="2:2">
      <c r="B593" s="3"/>
    </row>
    <row r="594" spans="2:2">
      <c r="B594" s="3"/>
    </row>
    <row r="595" spans="2:2">
      <c r="B595" s="3"/>
    </row>
    <row r="596" spans="2:2">
      <c r="B596" s="3"/>
    </row>
    <row r="597" spans="2:2">
      <c r="B597" s="3"/>
    </row>
    <row r="598" spans="2:2">
      <c r="B598" s="3"/>
    </row>
    <row r="599" spans="2:2">
      <c r="B599" s="3"/>
    </row>
    <row r="600" spans="2:2">
      <c r="B600" s="3"/>
    </row>
    <row r="601" spans="2:2">
      <c r="B601" s="3"/>
    </row>
    <row r="602" spans="2:2">
      <c r="B602" s="3"/>
    </row>
    <row r="603" spans="2:2">
      <c r="B603" s="3"/>
    </row>
    <row r="604" spans="2:2">
      <c r="B604" s="3"/>
    </row>
    <row r="605" spans="2:2">
      <c r="B605" s="3"/>
    </row>
    <row r="606" spans="2:2">
      <c r="B606" s="3"/>
    </row>
    <row r="607" spans="2:2">
      <c r="B607" s="3"/>
    </row>
    <row r="608" spans="2:2">
      <c r="B608" s="3"/>
    </row>
    <row r="609" spans="2:2">
      <c r="B609" s="3"/>
    </row>
    <row r="610" spans="2:2">
      <c r="B610" s="3"/>
    </row>
    <row r="611" spans="2:2">
      <c r="B611" s="3"/>
    </row>
    <row r="612" spans="2:2">
      <c r="B612" s="3"/>
    </row>
    <row r="613" spans="2:2">
      <c r="B613" s="3"/>
    </row>
    <row r="614" spans="2:2">
      <c r="B614" s="3"/>
    </row>
    <row r="615" spans="2:2">
      <c r="B615" s="3"/>
    </row>
    <row r="616" spans="2:2">
      <c r="B616" s="3"/>
    </row>
    <row r="617" spans="2:2">
      <c r="B617" s="3"/>
    </row>
    <row r="618" spans="2:2">
      <c r="B618" s="3"/>
    </row>
    <row r="619" spans="2:2">
      <c r="B619" s="3"/>
    </row>
    <row r="620" spans="2:2">
      <c r="B620" s="3"/>
    </row>
    <row r="621" spans="2:2">
      <c r="B621" s="3"/>
    </row>
    <row r="622" spans="2:2">
      <c r="B622" s="3"/>
    </row>
    <row r="623" spans="2:2">
      <c r="B623" s="3"/>
    </row>
    <row r="624" spans="2:2">
      <c r="B624" s="3"/>
    </row>
    <row r="625" spans="2:2">
      <c r="B625" s="3"/>
    </row>
    <row r="626" spans="2:2">
      <c r="B626" s="3"/>
    </row>
    <row r="627" spans="2:2">
      <c r="B627" s="3"/>
    </row>
    <row r="628" spans="2:2">
      <c r="B628" s="3"/>
    </row>
    <row r="629" spans="2:2">
      <c r="B629" s="3"/>
    </row>
    <row r="630" spans="2:2">
      <c r="B630" s="3"/>
    </row>
    <row r="631" spans="2:2">
      <c r="B631" s="3"/>
    </row>
    <row r="632" spans="2:2">
      <c r="B632" s="3"/>
    </row>
    <row r="633" spans="2:2">
      <c r="B633" s="3"/>
    </row>
    <row r="634" spans="2:2">
      <c r="B634" s="3"/>
    </row>
    <row r="635" spans="2:2">
      <c r="B635" s="3"/>
    </row>
    <row r="636" spans="2:2">
      <c r="B636" s="3"/>
    </row>
    <row r="637" spans="2:2">
      <c r="B637" s="3"/>
    </row>
    <row r="638" spans="2:2">
      <c r="B638" s="3"/>
    </row>
    <row r="639" spans="2:2">
      <c r="B639" s="3"/>
    </row>
    <row r="640" spans="2:2">
      <c r="B640" s="3"/>
    </row>
    <row r="641" spans="2:2">
      <c r="B641" s="3"/>
    </row>
    <row r="642" spans="2:2">
      <c r="B642" s="3"/>
    </row>
    <row r="643" spans="2:2">
      <c r="B643" s="3"/>
    </row>
    <row r="644" spans="2:2">
      <c r="B644" s="3"/>
    </row>
    <row r="645" spans="2:2">
      <c r="B645" s="3"/>
    </row>
    <row r="646" spans="2:2">
      <c r="B646" s="3"/>
    </row>
    <row r="647" spans="2:2">
      <c r="B647" s="3"/>
    </row>
    <row r="648" spans="2:2">
      <c r="B648" s="3"/>
    </row>
    <row r="649" spans="2:2">
      <c r="B649" s="3"/>
    </row>
    <row r="650" spans="2:2">
      <c r="B650" s="3"/>
    </row>
    <row r="651" spans="2:2">
      <c r="B651" s="3"/>
    </row>
    <row r="652" spans="2:2">
      <c r="B652" s="3"/>
    </row>
    <row r="653" spans="2:2">
      <c r="B653" s="3"/>
    </row>
    <row r="654" spans="2:2">
      <c r="B654" s="3"/>
    </row>
    <row r="655" spans="2:2">
      <c r="B655" s="3"/>
    </row>
    <row r="656" spans="2:2">
      <c r="B656" s="3"/>
    </row>
    <row r="657" spans="2:2">
      <c r="B657" s="3"/>
    </row>
    <row r="658" spans="2:2">
      <c r="B658" s="3"/>
    </row>
    <row r="659" spans="2:2">
      <c r="B659" s="3"/>
    </row>
    <row r="660" spans="2:2">
      <c r="B660" s="3"/>
    </row>
    <row r="661" spans="2:2">
      <c r="B661" s="3"/>
    </row>
    <row r="662" spans="2:2">
      <c r="B662" s="3"/>
    </row>
    <row r="663" spans="2:2">
      <c r="B663" s="3"/>
    </row>
    <row r="664" spans="2:2">
      <c r="B664" s="3"/>
    </row>
    <row r="665" spans="2:2">
      <c r="B665" s="3"/>
    </row>
    <row r="666" spans="2:2">
      <c r="B666" s="3"/>
    </row>
    <row r="667" spans="2:2">
      <c r="B667" s="3"/>
    </row>
    <row r="668" spans="2:2">
      <c r="B668" s="3"/>
    </row>
    <row r="669" spans="2:2">
      <c r="B669" s="3"/>
    </row>
    <row r="670" spans="2:2">
      <c r="B670" s="3"/>
    </row>
    <row r="671" spans="2:2">
      <c r="B671" s="3"/>
    </row>
    <row r="672" spans="2:2">
      <c r="B672" s="3"/>
    </row>
    <row r="673" spans="2:2">
      <c r="B673" s="3"/>
    </row>
    <row r="674" spans="2:2">
      <c r="B674" s="3"/>
    </row>
    <row r="675" spans="2:2">
      <c r="B675" s="3"/>
    </row>
    <row r="676" spans="2:2">
      <c r="B676" s="3"/>
    </row>
    <row r="677" spans="2:2">
      <c r="B677" s="3"/>
    </row>
    <row r="678" spans="2:2">
      <c r="B678" s="3"/>
    </row>
    <row r="679" spans="2:2">
      <c r="B679" s="3"/>
    </row>
    <row r="680" spans="2:2">
      <c r="B680" s="3"/>
    </row>
    <row r="681" spans="2:2">
      <c r="B681" s="3"/>
    </row>
    <row r="682" spans="2:2">
      <c r="B682" s="3"/>
    </row>
    <row r="683" spans="2:2">
      <c r="B683" s="3"/>
    </row>
    <row r="684" spans="2:2">
      <c r="B684" s="3"/>
    </row>
    <row r="685" spans="2:2">
      <c r="B685" s="3"/>
    </row>
    <row r="686" spans="2:2">
      <c r="B686" s="3"/>
    </row>
    <row r="687" spans="2:2">
      <c r="B687" s="3"/>
    </row>
    <row r="688" spans="2:2">
      <c r="B688" s="3"/>
    </row>
    <row r="689" spans="2:2">
      <c r="B689" s="3"/>
    </row>
    <row r="690" spans="2:2">
      <c r="B690" s="3"/>
    </row>
    <row r="691" spans="2:2">
      <c r="B691" s="3"/>
    </row>
    <row r="692" spans="2:2">
      <c r="B692" s="3"/>
    </row>
    <row r="693" spans="2:2">
      <c r="B693" s="3"/>
    </row>
    <row r="694" spans="2:2">
      <c r="B694" s="3"/>
    </row>
    <row r="695" spans="2:2">
      <c r="B695" s="3"/>
    </row>
    <row r="696" spans="2:2">
      <c r="B696" s="3"/>
    </row>
    <row r="697" spans="2:2">
      <c r="B697" s="3"/>
    </row>
    <row r="698" spans="2:2">
      <c r="B698" s="3"/>
    </row>
    <row r="699" spans="2:2">
      <c r="B699" s="3"/>
    </row>
    <row r="700" spans="2:2">
      <c r="B700" s="3"/>
    </row>
    <row r="701" spans="2:2">
      <c r="B701" s="3"/>
    </row>
    <row r="702" spans="2:2">
      <c r="B702" s="3"/>
    </row>
    <row r="703" spans="2:2">
      <c r="B703" s="3"/>
    </row>
    <row r="704" spans="2:2">
      <c r="B704" s="3"/>
    </row>
    <row r="705" spans="2:2">
      <c r="B705" s="3"/>
    </row>
    <row r="706" spans="2:2">
      <c r="B706" s="3"/>
    </row>
    <row r="707" spans="2:2">
      <c r="B707" s="3"/>
    </row>
    <row r="708" spans="2:2">
      <c r="B708" s="3"/>
    </row>
    <row r="709" spans="2:2">
      <c r="B709" s="3"/>
    </row>
    <row r="710" spans="2:2">
      <c r="B710" s="3"/>
    </row>
    <row r="711" spans="2:2">
      <c r="B711" s="3"/>
    </row>
    <row r="712" spans="2:2">
      <c r="B712" s="3"/>
    </row>
    <row r="713" spans="2:2">
      <c r="B713" s="3"/>
    </row>
    <row r="714" spans="2:2">
      <c r="B714" s="3"/>
    </row>
    <row r="715" spans="2:2">
      <c r="B715" s="3"/>
    </row>
    <row r="716" spans="2:2">
      <c r="B716" s="3"/>
    </row>
    <row r="717" spans="2:2">
      <c r="B717" s="3"/>
    </row>
    <row r="718" spans="2:2">
      <c r="B718" s="3"/>
    </row>
    <row r="719" spans="2:2">
      <c r="B719" s="3"/>
    </row>
    <row r="720" spans="2:2">
      <c r="B720" s="3"/>
    </row>
    <row r="721" spans="2:2">
      <c r="B721" s="3"/>
    </row>
    <row r="722" spans="2:2">
      <c r="B722" s="3"/>
    </row>
    <row r="723" spans="2:2">
      <c r="B723" s="3"/>
    </row>
    <row r="724" spans="2:2">
      <c r="B724" s="3"/>
    </row>
    <row r="725" spans="2:2">
      <c r="B725" s="3"/>
    </row>
    <row r="726" spans="2:2">
      <c r="B726" s="3"/>
    </row>
    <row r="727" spans="2:2">
      <c r="B727" s="3"/>
    </row>
    <row r="728" spans="2:2">
      <c r="B728" s="3"/>
    </row>
    <row r="729" spans="2:2">
      <c r="B729" s="3"/>
    </row>
    <row r="730" spans="2:2">
      <c r="B730" s="3"/>
    </row>
    <row r="731" spans="2:2">
      <c r="B731" s="3"/>
    </row>
    <row r="732" spans="2:2">
      <c r="B732" s="3"/>
    </row>
    <row r="733" spans="2:2">
      <c r="B733" s="3"/>
    </row>
    <row r="734" spans="2:2">
      <c r="B734" s="3"/>
    </row>
    <row r="735" spans="2:2">
      <c r="B735" s="3"/>
    </row>
    <row r="736" spans="2:2">
      <c r="B736" s="3"/>
    </row>
    <row r="737" spans="2:2">
      <c r="B737" s="3"/>
    </row>
    <row r="738" spans="2:2">
      <c r="B738" s="3"/>
    </row>
    <row r="739" spans="2:2">
      <c r="B739" s="3"/>
    </row>
    <row r="740" spans="2:2">
      <c r="B740" s="3"/>
    </row>
    <row r="741" spans="2:2">
      <c r="B741" s="3"/>
    </row>
    <row r="742" spans="2:2">
      <c r="B742" s="3"/>
    </row>
    <row r="743" spans="2:2">
      <c r="B743" s="3"/>
    </row>
    <row r="744" spans="2:2">
      <c r="B744" s="3"/>
    </row>
    <row r="745" spans="2:2">
      <c r="B745" s="3"/>
    </row>
    <row r="746" spans="2:2">
      <c r="B746" s="3"/>
    </row>
    <row r="747" spans="2:2">
      <c r="B747" s="3"/>
    </row>
    <row r="748" spans="2:2">
      <c r="B748" s="3"/>
    </row>
    <row r="749" spans="2:2">
      <c r="B749" s="3"/>
    </row>
    <row r="750" spans="2:2">
      <c r="B750" s="3"/>
    </row>
    <row r="751" spans="2:2">
      <c r="B751" s="3"/>
    </row>
    <row r="752" spans="2:2">
      <c r="B752" s="3"/>
    </row>
    <row r="753" spans="2:2">
      <c r="B753" s="3"/>
    </row>
    <row r="754" spans="2:2">
      <c r="B754" s="3"/>
    </row>
    <row r="755" spans="2:2">
      <c r="B755" s="3"/>
    </row>
    <row r="756" spans="2:2">
      <c r="B756" s="3"/>
    </row>
    <row r="757" spans="2:2">
      <c r="B757" s="3"/>
    </row>
    <row r="758" spans="2:2">
      <c r="B758" s="3"/>
    </row>
    <row r="759" spans="2:2">
      <c r="B759" s="3"/>
    </row>
    <row r="760" spans="2:2">
      <c r="B760" s="3"/>
    </row>
    <row r="761" spans="2:2">
      <c r="B761" s="3"/>
    </row>
    <row r="762" spans="2:2">
      <c r="B762" s="3"/>
    </row>
    <row r="763" spans="2:2">
      <c r="B763" s="3"/>
    </row>
    <row r="764" spans="2:2">
      <c r="B764" s="3"/>
    </row>
    <row r="765" spans="2:2">
      <c r="B765" s="3"/>
    </row>
    <row r="766" spans="2:2">
      <c r="B766" s="3"/>
    </row>
    <row r="767" spans="2:2">
      <c r="B767" s="3"/>
    </row>
    <row r="768" spans="2:2">
      <c r="B768" s="3"/>
    </row>
    <row r="769" spans="2:2">
      <c r="B769" s="3"/>
    </row>
    <row r="770" spans="2:2">
      <c r="B770" s="3"/>
    </row>
    <row r="771" spans="2:2">
      <c r="B771" s="3"/>
    </row>
    <row r="772" spans="2:2">
      <c r="B772" s="3"/>
    </row>
    <row r="773" spans="2:2">
      <c r="B773" s="3"/>
    </row>
    <row r="774" spans="2:2">
      <c r="B774" s="3"/>
    </row>
    <row r="775" spans="2:2">
      <c r="B775" s="3"/>
    </row>
    <row r="776" spans="2:2">
      <c r="B776" s="3"/>
    </row>
    <row r="777" spans="2:2">
      <c r="B777" s="3"/>
    </row>
    <row r="778" spans="2:2">
      <c r="B778" s="3"/>
    </row>
    <row r="779" spans="2:2">
      <c r="B779" s="3"/>
    </row>
    <row r="780" spans="2:2">
      <c r="B780" s="3"/>
    </row>
    <row r="781" spans="2:2">
      <c r="B781" s="3"/>
    </row>
    <row r="782" spans="2:2">
      <c r="B782" s="3"/>
    </row>
    <row r="783" spans="2:2">
      <c r="B783" s="3"/>
    </row>
    <row r="784" spans="2:2">
      <c r="B784" s="3"/>
    </row>
    <row r="785" spans="2:2">
      <c r="B785" s="3"/>
    </row>
    <row r="786" spans="2:2">
      <c r="B786" s="3"/>
    </row>
    <row r="787" spans="2:2">
      <c r="B787" s="3"/>
    </row>
    <row r="788" spans="2:2">
      <c r="B788" s="3"/>
    </row>
    <row r="789" spans="2:2">
      <c r="B789" s="3"/>
    </row>
    <row r="790" spans="2:2">
      <c r="B790" s="3"/>
    </row>
    <row r="791" spans="2:2">
      <c r="B791" s="3"/>
    </row>
    <row r="792" spans="2:2">
      <c r="B792" s="3"/>
    </row>
    <row r="793" spans="2:2">
      <c r="B793" s="3"/>
    </row>
    <row r="794" spans="2:2">
      <c r="B794" s="3"/>
    </row>
    <row r="795" spans="2:2">
      <c r="B795" s="3"/>
    </row>
    <row r="796" spans="2:2">
      <c r="B796" s="3"/>
    </row>
    <row r="797" spans="2:2">
      <c r="B797" s="3"/>
    </row>
    <row r="798" spans="2:2">
      <c r="B798" s="3"/>
    </row>
    <row r="799" spans="2:2">
      <c r="B799" s="3"/>
    </row>
    <row r="800" spans="2:2">
      <c r="B800" s="3"/>
    </row>
    <row r="801" spans="2:2">
      <c r="B801" s="3"/>
    </row>
    <row r="802" spans="2:2">
      <c r="B802" s="3"/>
    </row>
    <row r="803" spans="2:2">
      <c r="B803" s="3"/>
    </row>
    <row r="804" spans="2:2">
      <c r="B804" s="3"/>
    </row>
    <row r="805" spans="2:2">
      <c r="B805" s="3"/>
    </row>
    <row r="806" spans="2:2">
      <c r="B806" s="3"/>
    </row>
    <row r="807" spans="2:2">
      <c r="B807" s="3"/>
    </row>
    <row r="808" spans="2:2">
      <c r="B808" s="3"/>
    </row>
    <row r="809" spans="2:2">
      <c r="B809" s="3"/>
    </row>
    <row r="810" spans="2:2">
      <c r="B810" s="3"/>
    </row>
    <row r="811" spans="2:2">
      <c r="B811" s="3"/>
    </row>
    <row r="812" spans="2:2">
      <c r="B812" s="3"/>
    </row>
    <row r="813" spans="2:2">
      <c r="B813" s="3"/>
    </row>
    <row r="814" spans="2:2">
      <c r="B814" s="3"/>
    </row>
    <row r="815" spans="2:2">
      <c r="B815" s="3"/>
    </row>
    <row r="816" spans="2:2">
      <c r="B816" s="3"/>
    </row>
    <row r="817" spans="2:2">
      <c r="B817" s="3"/>
    </row>
    <row r="818" spans="2:2">
      <c r="B818" s="3"/>
    </row>
    <row r="819" spans="2:2">
      <c r="B819" s="3"/>
    </row>
    <row r="820" spans="2:2">
      <c r="B820" s="3"/>
    </row>
    <row r="821" spans="2:2">
      <c r="B821" s="3"/>
    </row>
    <row r="822" spans="2:2">
      <c r="B822" s="3"/>
    </row>
    <row r="823" spans="2:2">
      <c r="B823" s="3"/>
    </row>
    <row r="824" spans="2:2">
      <c r="B824" s="3"/>
    </row>
    <row r="825" spans="2:2">
      <c r="B825" s="3"/>
    </row>
    <row r="826" spans="2:2">
      <c r="B826" s="3"/>
    </row>
    <row r="827" spans="2:2">
      <c r="B827" s="3"/>
    </row>
    <row r="828" spans="2:2">
      <c r="B828" s="3"/>
    </row>
    <row r="829" spans="2:2">
      <c r="B829" s="3"/>
    </row>
    <row r="830" spans="2:2">
      <c r="B830" s="3"/>
    </row>
    <row r="831" spans="2:2">
      <c r="B831" s="3"/>
    </row>
    <row r="832" spans="2:2">
      <c r="B832" s="3"/>
    </row>
    <row r="833" spans="2:2">
      <c r="B833" s="3"/>
    </row>
    <row r="834" spans="2:2">
      <c r="B834" s="3"/>
    </row>
    <row r="835" spans="2:2">
      <c r="B835" s="3"/>
    </row>
    <row r="836" spans="2:2">
      <c r="B836" s="3"/>
    </row>
    <row r="837" spans="2:2">
      <c r="B837" s="3"/>
    </row>
    <row r="838" spans="2:2">
      <c r="B838" s="3"/>
    </row>
    <row r="839" spans="2:2">
      <c r="B839" s="3"/>
    </row>
    <row r="840" spans="2:2">
      <c r="B840" s="3"/>
    </row>
    <row r="841" spans="2:2">
      <c r="B841" s="3"/>
    </row>
    <row r="842" spans="2:2">
      <c r="B842" s="3"/>
    </row>
    <row r="843" spans="2:2">
      <c r="B843" s="3"/>
    </row>
    <row r="844" spans="2:2">
      <c r="B844" s="3"/>
    </row>
    <row r="845" spans="2:2">
      <c r="B845" s="3"/>
    </row>
    <row r="846" spans="2:2">
      <c r="B846" s="3"/>
    </row>
    <row r="847" spans="2:2">
      <c r="B847" s="3"/>
    </row>
    <row r="848" spans="2:2">
      <c r="B848" s="3"/>
    </row>
    <row r="849" spans="2:2">
      <c r="B849" s="3"/>
    </row>
    <row r="850" spans="2:2">
      <c r="B850" s="3"/>
    </row>
    <row r="851" spans="2:2">
      <c r="B851" s="3"/>
    </row>
    <row r="852" spans="2:2">
      <c r="B852" s="3"/>
    </row>
    <row r="853" spans="2:2">
      <c r="B853" s="3"/>
    </row>
    <row r="854" spans="2:2">
      <c r="B854" s="3"/>
    </row>
    <row r="855" spans="2:2">
      <c r="B855" s="3"/>
    </row>
    <row r="856" spans="2:2">
      <c r="B856" s="3"/>
    </row>
    <row r="857" spans="2:2">
      <c r="B857" s="3"/>
    </row>
    <row r="858" spans="2:2">
      <c r="B858" s="3"/>
    </row>
    <row r="859" spans="2:2">
      <c r="B859" s="3"/>
    </row>
    <row r="860" spans="2:2">
      <c r="B860" s="3"/>
    </row>
    <row r="861" spans="2:2">
      <c r="B861" s="3"/>
    </row>
    <row r="862" spans="2:2">
      <c r="B862" s="3"/>
    </row>
    <row r="863" spans="2:2">
      <c r="B863" s="3"/>
    </row>
    <row r="864" spans="2:2">
      <c r="B864" s="3"/>
    </row>
    <row r="865" spans="2:2">
      <c r="B865" s="3"/>
    </row>
    <row r="866" spans="2:2">
      <c r="B866" s="3"/>
    </row>
    <row r="867" spans="2:2">
      <c r="B867" s="3"/>
    </row>
    <row r="868" spans="2:2">
      <c r="B868" s="3"/>
    </row>
    <row r="869" spans="2:2">
      <c r="B869" s="3"/>
    </row>
    <row r="870" spans="2:2">
      <c r="B870" s="3"/>
    </row>
    <row r="871" spans="2:2">
      <c r="B871" s="3"/>
    </row>
    <row r="872" spans="2:2">
      <c r="B872" s="3"/>
    </row>
    <row r="873" spans="2:2">
      <c r="B873" s="3"/>
    </row>
    <row r="874" spans="2:2">
      <c r="B874" s="3"/>
    </row>
    <row r="875" spans="2:2">
      <c r="B875" s="3"/>
    </row>
    <row r="876" spans="2:2">
      <c r="B876" s="3"/>
    </row>
    <row r="877" spans="2:2">
      <c r="B877" s="3"/>
    </row>
    <row r="878" spans="2:2">
      <c r="B878" s="3"/>
    </row>
    <row r="879" spans="2:2">
      <c r="B879" s="3"/>
    </row>
    <row r="880" spans="2:2">
      <c r="B880" s="3"/>
    </row>
    <row r="881" spans="2:2">
      <c r="B881" s="3"/>
    </row>
    <row r="882" spans="2:2">
      <c r="B882" s="3"/>
    </row>
    <row r="883" spans="2:2">
      <c r="B883" s="3"/>
    </row>
    <row r="884" spans="2:2">
      <c r="B884" s="3"/>
    </row>
    <row r="885" spans="2:2">
      <c r="B885" s="3"/>
    </row>
    <row r="886" spans="2:2">
      <c r="B886" s="3"/>
    </row>
    <row r="887" spans="2:2">
      <c r="B887" s="3"/>
    </row>
    <row r="888" spans="2:2">
      <c r="B888" s="3"/>
    </row>
    <row r="889" spans="2:2">
      <c r="B889" s="3"/>
    </row>
    <row r="890" spans="2:2">
      <c r="B890" s="3"/>
    </row>
    <row r="891" spans="2:2">
      <c r="B891" s="3"/>
    </row>
    <row r="892" spans="2:2">
      <c r="B892" s="3"/>
    </row>
    <row r="893" spans="2:2">
      <c r="B893" s="3"/>
    </row>
    <row r="894" spans="2:2">
      <c r="B894" s="3"/>
    </row>
    <row r="895" spans="2:2">
      <c r="B895" s="3"/>
    </row>
    <row r="896" spans="2:2">
      <c r="B896" s="3"/>
    </row>
    <row r="897" spans="2:2">
      <c r="B897" s="3"/>
    </row>
    <row r="898" spans="2:2">
      <c r="B898" s="3"/>
    </row>
    <row r="899" spans="2:2">
      <c r="B899" s="3"/>
    </row>
    <row r="900" spans="2:2">
      <c r="B900" s="3"/>
    </row>
    <row r="901" spans="2:2">
      <c r="B901" s="3"/>
    </row>
    <row r="902" spans="2:2">
      <c r="B902" s="3"/>
    </row>
    <row r="903" spans="2:2">
      <c r="B903" s="3"/>
    </row>
    <row r="904" spans="2:2">
      <c r="B904" s="3"/>
    </row>
    <row r="905" spans="2:2">
      <c r="B905" s="3"/>
    </row>
    <row r="906" spans="2:2">
      <c r="B906" s="3"/>
    </row>
    <row r="907" spans="2:2">
      <c r="B907" s="3"/>
    </row>
    <row r="908" spans="2:2">
      <c r="B908" s="3"/>
    </row>
    <row r="909" spans="2:2">
      <c r="B909" s="3"/>
    </row>
    <row r="910" spans="2:2">
      <c r="B910" s="3"/>
    </row>
    <row r="911" spans="2:2">
      <c r="B911" s="3"/>
    </row>
    <row r="912" spans="2:2">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row r="1001" spans="2:2">
      <c r="B1001" s="3"/>
    </row>
    <row r="1002" spans="2:2">
      <c r="B1002" s="3"/>
    </row>
    <row r="1003" spans="2:2">
      <c r="B1003" s="3"/>
    </row>
    <row r="1004" spans="2:2">
      <c r="B1004" s="3"/>
    </row>
    <row r="1005" spans="2:2">
      <c r="B1005" s="3"/>
    </row>
    <row r="1006" spans="2:2">
      <c r="B1006" s="3"/>
    </row>
    <row r="1007" spans="2:2">
      <c r="B1007" s="3"/>
    </row>
    <row r="1008" spans="2:2">
      <c r="B1008" s="3"/>
    </row>
    <row r="1009" spans="2:2">
      <c r="B1009" s="3"/>
    </row>
    <row r="1010" spans="2:2">
      <c r="B1010" s="3"/>
    </row>
    <row r="1011" spans="2:2">
      <c r="B1011" s="3"/>
    </row>
    <row r="1012" spans="2:2">
      <c r="B1012" s="3"/>
    </row>
    <row r="1013" spans="2:2">
      <c r="B1013" s="3"/>
    </row>
    <row r="1014" spans="2:2">
      <c r="B1014" s="3"/>
    </row>
    <row r="1015" spans="2:2">
      <c r="B1015" s="3"/>
    </row>
    <row r="1016" spans="2:2">
      <c r="B1016" s="3"/>
    </row>
    <row r="1017" spans="2:2">
      <c r="B1017" s="3"/>
    </row>
    <row r="1018" spans="2:2">
      <c r="B1018" s="3"/>
    </row>
    <row r="1019" spans="2:2">
      <c r="B1019" s="3"/>
    </row>
    <row r="1020" spans="2:2">
      <c r="B1020" s="3"/>
    </row>
    <row r="1021" spans="2:2">
      <c r="B1021" s="3"/>
    </row>
    <row r="1022" spans="2:2">
      <c r="B1022" s="3"/>
    </row>
    <row r="1023" spans="2:2">
      <c r="B1023" s="3"/>
    </row>
    <row r="1024" spans="2:2">
      <c r="B1024" s="3"/>
    </row>
    <row r="1025" spans="2:2">
      <c r="B1025" s="3"/>
    </row>
    <row r="1026" spans="2:2">
      <c r="B1026" s="3"/>
    </row>
    <row r="1027" spans="2:2">
      <c r="B1027" s="3"/>
    </row>
    <row r="1028" spans="2:2">
      <c r="B1028" s="3"/>
    </row>
    <row r="1029" spans="2:2">
      <c r="B1029" s="3"/>
    </row>
    <row r="1030" spans="2:2">
      <c r="B1030" s="3"/>
    </row>
    <row r="1031" spans="2:2">
      <c r="B1031" s="3"/>
    </row>
    <row r="1032" spans="2:2">
      <c r="B1032" s="3"/>
    </row>
    <row r="1033" spans="2:2">
      <c r="B1033" s="3"/>
    </row>
    <row r="1034" spans="2:2">
      <c r="B1034" s="3"/>
    </row>
    <row r="1035" spans="2:2">
      <c r="B1035" s="3"/>
    </row>
    <row r="1036" spans="2:2">
      <c r="B1036" s="3"/>
    </row>
    <row r="1037" spans="2:2">
      <c r="B1037" s="3"/>
    </row>
    <row r="1038" spans="2:2">
      <c r="B1038" s="3"/>
    </row>
    <row r="1039" spans="2:2">
      <c r="B1039" s="3"/>
    </row>
    <row r="1040" spans="2:2">
      <c r="B1040" s="3"/>
    </row>
    <row r="1041" spans="2:2">
      <c r="B1041" s="3"/>
    </row>
    <row r="1042" spans="2:2">
      <c r="B1042" s="3"/>
    </row>
    <row r="1043" spans="2:2">
      <c r="B1043" s="3"/>
    </row>
    <row r="1044" spans="2:2">
      <c r="B1044" s="3"/>
    </row>
    <row r="1045" spans="2:2">
      <c r="B1045" s="3"/>
    </row>
    <row r="1046" spans="2:2">
      <c r="B1046" s="3"/>
    </row>
    <row r="1047" spans="2:2">
      <c r="B1047" s="3"/>
    </row>
    <row r="1048" spans="2:2">
      <c r="B1048" s="3"/>
    </row>
    <row r="1049" spans="2:2">
      <c r="B1049" s="3"/>
    </row>
    <row r="1050" spans="2:2">
      <c r="B1050" s="3"/>
    </row>
    <row r="1051" spans="2:2">
      <c r="B1051" s="3"/>
    </row>
    <row r="1052" spans="2:2">
      <c r="B1052" s="3"/>
    </row>
    <row r="1053" spans="2:2">
      <c r="B1053" s="3"/>
    </row>
    <row r="1054" spans="2:2">
      <c r="B1054" s="3"/>
    </row>
    <row r="1055" spans="2:2">
      <c r="B1055" s="3"/>
    </row>
    <row r="1056" spans="2:2">
      <c r="B1056" s="3"/>
    </row>
    <row r="1057" spans="2:2">
      <c r="B1057" s="3"/>
    </row>
    <row r="1058" spans="2:2">
      <c r="B1058" s="3"/>
    </row>
    <row r="1059" spans="2:2">
      <c r="B1059" s="3"/>
    </row>
    <row r="1060" spans="2:2">
      <c r="B1060" s="3"/>
    </row>
    <row r="1061" spans="2:2">
      <c r="B1061" s="3"/>
    </row>
    <row r="1062" spans="2:2">
      <c r="B1062" s="3"/>
    </row>
    <row r="1063" spans="2:2">
      <c r="B1063" s="3"/>
    </row>
    <row r="1064" spans="2:2">
      <c r="B1064" s="3"/>
    </row>
    <row r="1065" spans="2:2">
      <c r="B1065" s="3"/>
    </row>
    <row r="1066" spans="2:2">
      <c r="B1066" s="3"/>
    </row>
    <row r="1067" spans="2:2">
      <c r="B1067" s="3"/>
    </row>
    <row r="1068" spans="2:2">
      <c r="B1068" s="3"/>
    </row>
    <row r="1069" spans="2:2">
      <c r="B1069" s="3"/>
    </row>
    <row r="1070" spans="2:2">
      <c r="B1070" s="3"/>
    </row>
    <row r="1071" spans="2:2">
      <c r="B1071" s="3"/>
    </row>
    <row r="1072" spans="2:2">
      <c r="B1072" s="3"/>
    </row>
    <row r="1073" spans="2:2">
      <c r="B1073" s="3"/>
    </row>
    <row r="1074" spans="2:2">
      <c r="B1074" s="3"/>
    </row>
    <row r="1075" spans="2:2">
      <c r="B1075" s="3"/>
    </row>
    <row r="1076" spans="2:2">
      <c r="B1076" s="3"/>
    </row>
    <row r="1077" spans="2:2">
      <c r="B1077" s="3"/>
    </row>
    <row r="1078" spans="2:2">
      <c r="B1078" s="3"/>
    </row>
    <row r="1079" spans="2:2">
      <c r="B1079" s="3"/>
    </row>
    <row r="1080" spans="2:2">
      <c r="B1080" s="3"/>
    </row>
    <row r="1081" spans="2:2">
      <c r="B1081" s="3"/>
    </row>
    <row r="1082" spans="2:2">
      <c r="B1082" s="3"/>
    </row>
    <row r="1083" spans="2:2">
      <c r="B1083" s="3"/>
    </row>
    <row r="1084" spans="2:2">
      <c r="B1084" s="3"/>
    </row>
    <row r="1085" spans="2:2">
      <c r="B1085" s="3"/>
    </row>
    <row r="1086" spans="2:2">
      <c r="B1086" s="3"/>
    </row>
    <row r="1087" spans="2:2">
      <c r="B1087" s="3"/>
    </row>
    <row r="1088" spans="2:2">
      <c r="B1088" s="3"/>
    </row>
    <row r="1089" spans="2:2">
      <c r="B1089" s="3"/>
    </row>
    <row r="1090" spans="2:2">
      <c r="B1090" s="3"/>
    </row>
    <row r="1091" spans="2:2">
      <c r="B1091" s="3"/>
    </row>
    <row r="1092" spans="2:2">
      <c r="B1092" s="3"/>
    </row>
    <row r="1093" spans="2:2">
      <c r="B1093" s="3"/>
    </row>
    <row r="1094" spans="2:2">
      <c r="B1094" s="3"/>
    </row>
    <row r="1095" spans="2:2">
      <c r="B1095" s="3"/>
    </row>
    <row r="1096" spans="2:2">
      <c r="B1096" s="3"/>
    </row>
    <row r="1097" spans="2:2">
      <c r="B1097" s="3"/>
    </row>
    <row r="1098" spans="2:2">
      <c r="B1098" s="3"/>
    </row>
    <row r="1099" spans="2:2">
      <c r="B1099" s="3"/>
    </row>
    <row r="1100" spans="2:2">
      <c r="B1100" s="3"/>
    </row>
    <row r="1101" spans="2:2">
      <c r="B1101" s="3"/>
    </row>
    <row r="1102" spans="2:2">
      <c r="B1102" s="3"/>
    </row>
    <row r="1103" spans="2:2">
      <c r="B1103" s="3"/>
    </row>
    <row r="1104" spans="2:2">
      <c r="B1104" s="3"/>
    </row>
    <row r="1105" spans="2:2">
      <c r="B1105" s="3"/>
    </row>
    <row r="1106" spans="2:2">
      <c r="B1106" s="3"/>
    </row>
    <row r="1107" spans="2:2">
      <c r="B1107" s="3"/>
    </row>
    <row r="1108" spans="2:2">
      <c r="B1108" s="3"/>
    </row>
    <row r="1109" spans="2:2">
      <c r="B1109" s="3"/>
    </row>
    <row r="1110" spans="2:2">
      <c r="B1110" s="3"/>
    </row>
    <row r="1111" spans="2:2">
      <c r="B1111" s="3"/>
    </row>
    <row r="1112" spans="2:2">
      <c r="B1112" s="3"/>
    </row>
    <row r="1113" spans="2:2">
      <c r="B1113" s="3"/>
    </row>
    <row r="1114" spans="2:2">
      <c r="B1114" s="3"/>
    </row>
    <row r="1115" spans="2:2">
      <c r="B1115" s="3"/>
    </row>
    <row r="1116" spans="2:2">
      <c r="B1116" s="3"/>
    </row>
    <row r="1117" spans="2:2">
      <c r="B1117" s="3"/>
    </row>
    <row r="1118" spans="2:2">
      <c r="B1118" s="3"/>
    </row>
    <row r="1119" spans="2:2">
      <c r="B1119" s="3"/>
    </row>
    <row r="1120" spans="2:2">
      <c r="B1120" s="3"/>
    </row>
    <row r="1121" spans="2:2">
      <c r="B1121" s="3"/>
    </row>
    <row r="1122" spans="2:2">
      <c r="B1122" s="3"/>
    </row>
    <row r="1123" spans="2:2">
      <c r="B1123" s="3"/>
    </row>
    <row r="1124" spans="2:2">
      <c r="B1124" s="3"/>
    </row>
    <row r="1125" spans="2:2">
      <c r="B1125" s="3"/>
    </row>
    <row r="1126" spans="2:2">
      <c r="B1126" s="3"/>
    </row>
    <row r="1127" spans="2:2">
      <c r="B1127" s="3"/>
    </row>
    <row r="1128" spans="2:2">
      <c r="B1128" s="3"/>
    </row>
    <row r="1129" spans="2:2">
      <c r="B1129" s="3"/>
    </row>
    <row r="1130" spans="2:2">
      <c r="B1130" s="3"/>
    </row>
    <row r="1131" spans="2:2">
      <c r="B1131" s="3"/>
    </row>
    <row r="1132" spans="2:2">
      <c r="B1132" s="3"/>
    </row>
    <row r="1133" spans="2:2">
      <c r="B1133" s="3"/>
    </row>
    <row r="1134" spans="2:2">
      <c r="B1134" s="3"/>
    </row>
    <row r="1135" spans="2:2">
      <c r="B1135" s="3"/>
    </row>
    <row r="1136" spans="2:2">
      <c r="B1136" s="3"/>
    </row>
    <row r="1137" spans="2:2">
      <c r="B1137" s="3"/>
    </row>
    <row r="1138" spans="2:2">
      <c r="B1138" s="3"/>
    </row>
    <row r="1139" spans="2:2">
      <c r="B1139" s="3"/>
    </row>
    <row r="1140" spans="2:2">
      <c r="B1140" s="3"/>
    </row>
    <row r="1141" spans="2:2">
      <c r="B1141" s="3"/>
    </row>
    <row r="1142" spans="2:2">
      <c r="B1142" s="3"/>
    </row>
    <row r="1143" spans="2:2">
      <c r="B1143" s="3"/>
    </row>
    <row r="1144" spans="2:2">
      <c r="B1144" s="3"/>
    </row>
    <row r="1145" spans="2:2">
      <c r="B1145" s="3"/>
    </row>
    <row r="1146" spans="2:2">
      <c r="B1146" s="3"/>
    </row>
    <row r="1147" spans="2:2">
      <c r="B1147" s="3"/>
    </row>
    <row r="1148" spans="2:2">
      <c r="B1148" s="3"/>
    </row>
    <row r="1149" spans="2:2">
      <c r="B1149" s="3"/>
    </row>
    <row r="1150" spans="2:2">
      <c r="B1150" s="3"/>
    </row>
    <row r="1151" spans="2:2">
      <c r="B1151" s="3"/>
    </row>
    <row r="1152" spans="2:2">
      <c r="B1152" s="3"/>
    </row>
    <row r="1153" spans="2:2">
      <c r="B1153" s="3"/>
    </row>
    <row r="1154" spans="2:2">
      <c r="B1154" s="3"/>
    </row>
    <row r="1155" spans="2:2">
      <c r="B1155" s="3"/>
    </row>
    <row r="1156" spans="2:2">
      <c r="B1156" s="3"/>
    </row>
    <row r="1157" spans="2:2">
      <c r="B1157" s="3"/>
    </row>
    <row r="1158" spans="2:2">
      <c r="B1158" s="3"/>
    </row>
    <row r="1159" spans="2:2">
      <c r="B1159" s="3"/>
    </row>
    <row r="1160" spans="2:2">
      <c r="B1160" s="3"/>
    </row>
    <row r="1161" spans="2:2">
      <c r="B1161" s="3"/>
    </row>
    <row r="1162" spans="2:2">
      <c r="B1162" s="3"/>
    </row>
    <row r="1163" spans="2:2">
      <c r="B1163" s="3"/>
    </row>
    <row r="1164" spans="2:2">
      <c r="B1164" s="3"/>
    </row>
    <row r="1165" spans="2:2">
      <c r="B1165" s="3"/>
    </row>
    <row r="1166" spans="2:2">
      <c r="B1166" s="3"/>
    </row>
    <row r="1167" spans="2:2">
      <c r="B1167" s="3"/>
    </row>
    <row r="1168" spans="2:2">
      <c r="B1168" s="3"/>
    </row>
    <row r="1169" spans="2:2">
      <c r="B1169" s="3"/>
    </row>
    <row r="1170" spans="2:2">
      <c r="B1170" s="3"/>
    </row>
    <row r="1171" spans="2:2">
      <c r="B1171" s="3"/>
    </row>
    <row r="1172" spans="2:2">
      <c r="B1172" s="3"/>
    </row>
    <row r="1173" spans="2:2">
      <c r="B1173" s="3"/>
    </row>
    <row r="1174" spans="2:2">
      <c r="B1174" s="3"/>
    </row>
    <row r="1175" spans="2:2">
      <c r="B1175" s="3"/>
    </row>
    <row r="1176" spans="2:2">
      <c r="B1176" s="3"/>
    </row>
    <row r="1177" spans="2:2">
      <c r="B1177" s="3"/>
    </row>
    <row r="1178" spans="2:2">
      <c r="B1178" s="3"/>
    </row>
    <row r="1179" spans="2:2">
      <c r="B1179" s="3"/>
    </row>
    <row r="1180" spans="2:2">
      <c r="B1180" s="3"/>
    </row>
    <row r="1181" spans="2:2">
      <c r="B1181" s="3"/>
    </row>
    <row r="1182" spans="2:2">
      <c r="B1182" s="3"/>
    </row>
    <row r="1183" spans="2:2">
      <c r="B1183" s="3"/>
    </row>
    <row r="1184" spans="2:2">
      <c r="B1184" s="3"/>
    </row>
    <row r="1185" spans="2:2">
      <c r="B1185" s="3"/>
    </row>
    <row r="1186" spans="2:2">
      <c r="B1186" s="3"/>
    </row>
    <row r="1187" spans="2:2">
      <c r="B1187" s="3"/>
    </row>
    <row r="1188" spans="2:2">
      <c r="B1188" s="3"/>
    </row>
    <row r="1189" spans="2:2">
      <c r="B1189" s="3"/>
    </row>
    <row r="1190" spans="2:2">
      <c r="B1190" s="3"/>
    </row>
    <row r="1191" spans="2:2">
      <c r="B1191" s="3"/>
    </row>
    <row r="1192" spans="2:2">
      <c r="B1192" s="3"/>
    </row>
    <row r="1193" spans="2:2">
      <c r="B1193" s="3"/>
    </row>
    <row r="1194" spans="2:2">
      <c r="B1194" s="3"/>
    </row>
    <row r="1195" spans="2:2">
      <c r="B1195" s="3"/>
    </row>
    <row r="1196" spans="2:2">
      <c r="B1196" s="3"/>
    </row>
    <row r="1197" spans="2:2">
      <c r="B1197" s="3"/>
    </row>
    <row r="1198" spans="2:2">
      <c r="B1198" s="3"/>
    </row>
    <row r="1199" spans="2:2">
      <c r="B1199" s="3"/>
    </row>
    <row r="1200" spans="2:2">
      <c r="B1200" s="3"/>
    </row>
    <row r="1201" spans="2:2">
      <c r="B1201" s="3"/>
    </row>
    <row r="1202" spans="2:2">
      <c r="B1202" s="3"/>
    </row>
    <row r="1203" spans="2:2">
      <c r="B1203" s="3"/>
    </row>
    <row r="1204" spans="2:2">
      <c r="B1204" s="3"/>
    </row>
    <row r="1205" spans="2:2">
      <c r="B1205" s="3"/>
    </row>
    <row r="1206" spans="2:2">
      <c r="B1206" s="3"/>
    </row>
    <row r="1207" spans="2:2">
      <c r="B1207" s="3"/>
    </row>
    <row r="1208" spans="2:2">
      <c r="B1208" s="3"/>
    </row>
    <row r="1209" spans="2:2">
      <c r="B1209" s="3"/>
    </row>
    <row r="1210" spans="2:2">
      <c r="B1210" s="3"/>
    </row>
    <row r="1211" spans="2:2">
      <c r="B1211" s="3"/>
    </row>
    <row r="1212" spans="2:2">
      <c r="B1212" s="3"/>
    </row>
    <row r="1213" spans="2:2">
      <c r="B1213" s="3"/>
    </row>
    <row r="1214" spans="2:2">
      <c r="B1214" s="3"/>
    </row>
    <row r="1215" spans="2:2">
      <c r="B1215" s="3"/>
    </row>
    <row r="1216" spans="2:2">
      <c r="B1216" s="3"/>
    </row>
    <row r="1217" spans="2:2">
      <c r="B1217" s="3"/>
    </row>
    <row r="1218" spans="2:2">
      <c r="B1218" s="3"/>
    </row>
    <row r="1219" spans="2:2">
      <c r="B1219" s="3"/>
    </row>
    <row r="1220" spans="2:2">
      <c r="B1220" s="3"/>
    </row>
    <row r="1221" spans="2:2">
      <c r="B1221" s="3"/>
    </row>
    <row r="1222" spans="2:2">
      <c r="B1222" s="3"/>
    </row>
    <row r="1223" spans="2:2">
      <c r="B1223" s="3"/>
    </row>
    <row r="1224" spans="2:2">
      <c r="B1224" s="3"/>
    </row>
    <row r="1225" spans="2:2">
      <c r="B1225" s="3"/>
    </row>
    <row r="1226" spans="2:2">
      <c r="B1226" s="3"/>
    </row>
    <row r="1227" spans="2:2">
      <c r="B1227" s="3"/>
    </row>
    <row r="1228" spans="2:2">
      <c r="B1228" s="3"/>
    </row>
    <row r="1229" spans="2:2">
      <c r="B1229" s="3"/>
    </row>
    <row r="1230" spans="2:2">
      <c r="B1230" s="3"/>
    </row>
    <row r="1231" spans="2:2">
      <c r="B1231" s="3"/>
    </row>
    <row r="1232" spans="2:2">
      <c r="B1232" s="3"/>
    </row>
    <row r="1233" spans="2:2">
      <c r="B1233" s="3"/>
    </row>
    <row r="1234" spans="2:2">
      <c r="B1234" s="3"/>
    </row>
    <row r="1235" spans="2:2">
      <c r="B1235" s="3"/>
    </row>
    <row r="1236" spans="2:2">
      <c r="B1236" s="3"/>
    </row>
    <row r="1237" spans="2:2">
      <c r="B1237" s="3"/>
    </row>
    <row r="1238" spans="2:2">
      <c r="B1238" s="3"/>
    </row>
    <row r="1239" spans="2:2">
      <c r="B1239" s="3"/>
    </row>
    <row r="1240" spans="2:2">
      <c r="B1240" s="3"/>
    </row>
    <row r="1241" spans="2:2">
      <c r="B1241" s="3"/>
    </row>
    <row r="1242" spans="2:2">
      <c r="B1242" s="3"/>
    </row>
    <row r="1243" spans="2:2">
      <c r="B1243" s="3"/>
    </row>
    <row r="1244" spans="2:2">
      <c r="B1244" s="3"/>
    </row>
    <row r="1245" spans="2:2">
      <c r="B1245" s="3"/>
    </row>
    <row r="1246" spans="2:2">
      <c r="B1246" s="3"/>
    </row>
    <row r="1247" spans="2:2">
      <c r="B1247" s="3"/>
    </row>
    <row r="1248" spans="2:2">
      <c r="B1248" s="3"/>
    </row>
    <row r="1249" spans="2:2">
      <c r="B1249" s="3"/>
    </row>
    <row r="1250" spans="2:2">
      <c r="B1250" s="3"/>
    </row>
    <row r="1251" spans="2:2">
      <c r="B1251" s="3"/>
    </row>
    <row r="1252" spans="2:2">
      <c r="B1252" s="3"/>
    </row>
    <row r="1253" spans="2:2">
      <c r="B1253" s="3"/>
    </row>
    <row r="1254" spans="2:2">
      <c r="B1254" s="3"/>
    </row>
    <row r="1255" spans="2:2">
      <c r="B1255" s="3"/>
    </row>
    <row r="1256" spans="2:2">
      <c r="B1256" s="3"/>
    </row>
    <row r="1257" spans="2:2">
      <c r="B1257" s="3"/>
    </row>
    <row r="1258" spans="2:2">
      <c r="B1258" s="3"/>
    </row>
    <row r="1259" spans="2:2">
      <c r="B1259" s="3"/>
    </row>
    <row r="1260" spans="2:2">
      <c r="B1260" s="3"/>
    </row>
    <row r="1261" spans="2:2">
      <c r="B1261" s="3"/>
    </row>
    <row r="1262" spans="2:2">
      <c r="B1262" s="3"/>
    </row>
    <row r="1263" spans="2:2">
      <c r="B1263" s="3"/>
    </row>
    <row r="1264" spans="2:2">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3"/>
    </row>
    <row r="1589" spans="2:2">
      <c r="B1589" s="3"/>
    </row>
    <row r="1590" spans="2:2">
      <c r="B1590" s="3"/>
    </row>
    <row r="1591" spans="2:2">
      <c r="B1591" s="3"/>
    </row>
    <row r="1592" spans="2:2">
      <c r="B1592" s="3"/>
    </row>
    <row r="1593" spans="2:2">
      <c r="B1593" s="3"/>
    </row>
    <row r="1594" spans="2:2">
      <c r="B1594" s="3"/>
    </row>
    <row r="1595" spans="2:2">
      <c r="B1595" s="3"/>
    </row>
    <row r="1596" spans="2:2">
      <c r="B1596" s="3"/>
    </row>
    <row r="1597" spans="2:2">
      <c r="B1597" s="3"/>
    </row>
    <row r="1598" spans="2:2">
      <c r="B1598" s="3"/>
    </row>
    <row r="1599" spans="2:2">
      <c r="B1599" s="3"/>
    </row>
    <row r="1600" spans="2:2">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3"/>
    </row>
    <row r="1889" spans="2:2">
      <c r="B1889" s="3"/>
    </row>
    <row r="1890" spans="2:2">
      <c r="B1890" s="3"/>
    </row>
    <row r="1891" spans="2:2">
      <c r="B1891" s="3"/>
    </row>
    <row r="1892" spans="2:2">
      <c r="B1892" s="3"/>
    </row>
    <row r="1893" spans="2:2">
      <c r="B1893" s="3"/>
    </row>
    <row r="1894" spans="2:2">
      <c r="B1894" s="3"/>
    </row>
    <row r="1895" spans="2:2">
      <c r="B1895" s="3"/>
    </row>
    <row r="1896" spans="2:2">
      <c r="B1896" s="3"/>
    </row>
    <row r="1897" spans="2:2">
      <c r="B1897" s="3"/>
    </row>
    <row r="1898" spans="2:2">
      <c r="B1898" s="3"/>
    </row>
    <row r="1899" spans="2:2">
      <c r="B1899" s="3"/>
    </row>
    <row r="1900" spans="2:2">
      <c r="B1900" s="3"/>
    </row>
    <row r="1901" spans="2:2">
      <c r="B1901" s="3"/>
    </row>
    <row r="1902" spans="2:2">
      <c r="B1902" s="3"/>
    </row>
    <row r="1903" spans="2:2">
      <c r="B1903" s="3"/>
    </row>
    <row r="1904" spans="2:2">
      <c r="B1904" s="3"/>
    </row>
    <row r="1905" spans="2:2">
      <c r="B1905" s="3"/>
    </row>
    <row r="1906" spans="2:2">
      <c r="B1906" s="3"/>
    </row>
    <row r="1907" spans="2:2">
      <c r="B1907" s="3"/>
    </row>
    <row r="1908" spans="2:2">
      <c r="B1908" s="3"/>
    </row>
    <row r="1909" spans="2:2">
      <c r="B1909" s="3"/>
    </row>
    <row r="1910" spans="2:2">
      <c r="B1910" s="3"/>
    </row>
    <row r="1911" spans="2:2">
      <c r="B1911" s="3"/>
    </row>
    <row r="1912" spans="2:2">
      <c r="B1912" s="3"/>
    </row>
    <row r="1913" spans="2:2">
      <c r="B1913" s="3"/>
    </row>
    <row r="1914" spans="2:2">
      <c r="B1914" s="3"/>
    </row>
    <row r="1915" spans="2:2">
      <c r="B1915" s="3"/>
    </row>
    <row r="1916" spans="2:2">
      <c r="B1916" s="3"/>
    </row>
    <row r="1917" spans="2:2">
      <c r="B1917" s="3"/>
    </row>
    <row r="1918" spans="2:2">
      <c r="B1918" s="3"/>
    </row>
    <row r="1919" spans="2:2">
      <c r="B1919" s="3"/>
    </row>
    <row r="1920" spans="2:2">
      <c r="B1920" s="3"/>
    </row>
    <row r="1921" spans="2:2">
      <c r="B1921" s="3"/>
    </row>
    <row r="1922" spans="2:2">
      <c r="B1922" s="3"/>
    </row>
    <row r="1923" spans="2:2">
      <c r="B1923" s="3"/>
    </row>
    <row r="1924" spans="2:2">
      <c r="B1924" s="3"/>
    </row>
    <row r="1925" spans="2:2">
      <c r="B1925" s="3"/>
    </row>
    <row r="1926" spans="2:2">
      <c r="B1926" s="3"/>
    </row>
    <row r="1927" spans="2:2">
      <c r="B1927" s="3"/>
    </row>
    <row r="1928" spans="2:2">
      <c r="B1928" s="3"/>
    </row>
    <row r="1929" spans="2:2">
      <c r="B1929" s="3"/>
    </row>
    <row r="1930" spans="2:2">
      <c r="B1930" s="3"/>
    </row>
    <row r="1931" spans="2:2">
      <c r="B1931" s="3"/>
    </row>
    <row r="1932" spans="2:2">
      <c r="B1932" s="3"/>
    </row>
    <row r="1933" spans="2:2">
      <c r="B1933" s="3"/>
    </row>
    <row r="1934" spans="2:2">
      <c r="B1934" s="3"/>
    </row>
    <row r="1935" spans="2:2">
      <c r="B1935" s="3"/>
    </row>
    <row r="1936" spans="2:2">
      <c r="B1936" s="3"/>
    </row>
    <row r="1937" spans="2:2">
      <c r="B1937" s="3"/>
    </row>
    <row r="1938" spans="2:2">
      <c r="B1938" s="3"/>
    </row>
    <row r="1939" spans="2:2">
      <c r="B1939" s="3"/>
    </row>
    <row r="1940" spans="2:2">
      <c r="B1940" s="3"/>
    </row>
    <row r="1941" spans="2:2">
      <c r="B1941" s="3"/>
    </row>
    <row r="1942" spans="2:2">
      <c r="B1942" s="3"/>
    </row>
    <row r="1943" spans="2:2">
      <c r="B1943" s="3"/>
    </row>
    <row r="1944" spans="2:2">
      <c r="B1944" s="3"/>
    </row>
    <row r="1945" spans="2:2">
      <c r="B1945" s="3"/>
    </row>
    <row r="1946" spans="2:2">
      <c r="B1946" s="3"/>
    </row>
    <row r="1947" spans="2:2">
      <c r="B1947" s="3"/>
    </row>
    <row r="1948" spans="2:2">
      <c r="B1948" s="3"/>
    </row>
    <row r="1949" spans="2:2">
      <c r="B1949" s="3"/>
    </row>
    <row r="1950" spans="2:2">
      <c r="B1950" s="3"/>
    </row>
    <row r="1951" spans="2:2">
      <c r="B1951" s="3"/>
    </row>
    <row r="1952" spans="2:2">
      <c r="B1952" s="3"/>
    </row>
    <row r="1953" spans="2:2">
      <c r="B1953" s="3"/>
    </row>
    <row r="1954" spans="2:2">
      <c r="B1954" s="3"/>
    </row>
    <row r="1955" spans="2:2">
      <c r="B1955" s="3"/>
    </row>
    <row r="1956" spans="2:2">
      <c r="B1956" s="3"/>
    </row>
    <row r="1957" spans="2:2">
      <c r="B1957" s="3"/>
    </row>
    <row r="1958" spans="2:2">
      <c r="B1958" s="3"/>
    </row>
    <row r="1959" spans="2:2">
      <c r="B1959" s="3"/>
    </row>
    <row r="1960" spans="2:2">
      <c r="B1960" s="3"/>
    </row>
    <row r="1961" spans="2:2">
      <c r="B1961" s="3"/>
    </row>
    <row r="1962" spans="2:2">
      <c r="B1962" s="3"/>
    </row>
    <row r="1963" spans="2:2">
      <c r="B1963" s="3"/>
    </row>
    <row r="1964" spans="2:2">
      <c r="B1964" s="3"/>
    </row>
    <row r="1965" spans="2:2">
      <c r="B1965" s="3"/>
    </row>
    <row r="1966" spans="2:2">
      <c r="B1966" s="3"/>
    </row>
    <row r="1967" spans="2:2">
      <c r="B1967" s="3"/>
    </row>
    <row r="1968" spans="2:2">
      <c r="B1968" s="3"/>
    </row>
    <row r="1969" spans="2:2">
      <c r="B1969" s="3"/>
    </row>
    <row r="1970" spans="2:2">
      <c r="B1970" s="3"/>
    </row>
    <row r="1971" spans="2:2">
      <c r="B1971" s="3"/>
    </row>
    <row r="1972" spans="2:2">
      <c r="B1972" s="3"/>
    </row>
    <row r="1973" spans="2:2">
      <c r="B1973" s="3"/>
    </row>
    <row r="1974" spans="2:2">
      <c r="B1974" s="3"/>
    </row>
    <row r="1975" spans="2:2">
      <c r="B1975" s="3"/>
    </row>
    <row r="1976" spans="2:2">
      <c r="B1976" s="3"/>
    </row>
    <row r="1977" spans="2:2">
      <c r="B1977" s="3"/>
    </row>
    <row r="1978" spans="2:2">
      <c r="B1978" s="3"/>
    </row>
    <row r="1979" spans="2:2">
      <c r="B1979" s="3"/>
    </row>
    <row r="1980" spans="2:2">
      <c r="B1980" s="3"/>
    </row>
    <row r="1981" spans="2:2">
      <c r="B1981" s="3"/>
    </row>
    <row r="1982" spans="2:2">
      <c r="B1982" s="3"/>
    </row>
    <row r="1983" spans="2:2">
      <c r="B1983" s="3"/>
    </row>
    <row r="1984" spans="2:2">
      <c r="B1984" s="3"/>
    </row>
    <row r="1985" spans="2:2">
      <c r="B1985" s="3"/>
    </row>
    <row r="1986" spans="2:2">
      <c r="B1986" s="3"/>
    </row>
    <row r="1987" spans="2:2">
      <c r="B1987" s="3"/>
    </row>
    <row r="1988" spans="2:2">
      <c r="B1988" s="3"/>
    </row>
    <row r="1989" spans="2:2">
      <c r="B1989" s="3"/>
    </row>
    <row r="1990" spans="2:2">
      <c r="B1990" s="3"/>
    </row>
    <row r="1991" spans="2:2">
      <c r="B1991" s="3"/>
    </row>
    <row r="1992" spans="2:2">
      <c r="B1992" s="3"/>
    </row>
    <row r="1993" spans="2:2">
      <c r="B1993" s="3"/>
    </row>
    <row r="1994" spans="2:2">
      <c r="B1994" s="3"/>
    </row>
    <row r="1995" spans="2:2">
      <c r="B1995" s="3"/>
    </row>
    <row r="1996" spans="2:2">
      <c r="B1996" s="4"/>
    </row>
  </sheetData>
  <mergeCells count="5">
    <mergeCell ref="A148:B148"/>
    <mergeCell ref="A153:B153"/>
    <mergeCell ref="A158:B158"/>
    <mergeCell ref="A163:B163"/>
    <mergeCell ref="A168:B168"/>
  </mergeCells>
  <hyperlinks>
    <hyperlink ref="Z95" r:id="rId1" display="https://www.praxis-automation.eu/uploads/default_site/files/brochures/513.01_GreenBattery_Rev1.12_A4.pdf" xr:uid="{3ED4F094-F710-496F-A786-CE56983B418F}"/>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670B-8F2D-4A39-9275-772E67C14FC7}">
  <dimension ref="A1:BH2051"/>
  <sheetViews>
    <sheetView topLeftCell="A359" workbookViewId="0">
      <selection activeCell="K394" sqref="K394:N395"/>
    </sheetView>
  </sheetViews>
  <sheetFormatPr defaultRowHeight="15"/>
  <cols>
    <col min="1" max="1" width="24.42578125" bestFit="1" customWidth="1"/>
    <col min="2" max="2" width="18.140625" customWidth="1"/>
    <col min="3" max="3" width="17.28515625" bestFit="1" customWidth="1"/>
    <col min="4" max="4" width="23.42578125" customWidth="1"/>
    <col min="5" max="5" width="22.85546875" customWidth="1"/>
    <col min="6" max="7" width="18.5703125" customWidth="1"/>
    <col min="8" max="8" width="16.140625" customWidth="1"/>
    <col min="23" max="23" width="12.28515625" customWidth="1"/>
    <col min="29" max="29" width="13.85546875" customWidth="1"/>
    <col min="30" max="30" width="15" customWidth="1"/>
    <col min="32" max="32" width="29.7109375" bestFit="1"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 min="52" max="52" width="8.7109375" style="54"/>
    <col min="54" max="54" width="26.5703125" bestFit="1" customWidth="1"/>
    <col min="55" max="55" width="12.42578125" customWidth="1"/>
    <col min="58" max="58" width="36.28515625" bestFit="1" customWidth="1"/>
    <col min="60" max="60" width="13.42578125" customWidth="1"/>
  </cols>
  <sheetData>
    <row r="1" spans="1:60"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c r="AZ1" s="85"/>
      <c r="BA1" s="1" t="s">
        <v>350</v>
      </c>
      <c r="BF1" s="1" t="s">
        <v>20</v>
      </c>
      <c r="BH1" s="1" t="s">
        <v>352</v>
      </c>
    </row>
    <row r="2" spans="1:60">
      <c r="A2">
        <v>0</v>
      </c>
      <c r="B2" s="7">
        <v>0</v>
      </c>
      <c r="C2">
        <v>12.3501364346132</v>
      </c>
      <c r="D2">
        <f t="shared" ref="D2:D65" si="0">$K$3*C2</f>
        <v>24.700272869226399</v>
      </c>
      <c r="E2" s="17">
        <v>0</v>
      </c>
      <c r="F2">
        <v>0</v>
      </c>
      <c r="G2">
        <f>$J$3*E2</f>
        <v>0</v>
      </c>
      <c r="H2">
        <v>50</v>
      </c>
      <c r="J2" t="s">
        <v>5</v>
      </c>
      <c r="K2" t="s">
        <v>6</v>
      </c>
      <c r="AK2">
        <v>300</v>
      </c>
      <c r="AL2">
        <f>AK2/3600</f>
        <v>8.3333333333333329E-2</v>
      </c>
      <c r="AM2">
        <f>$AF$26*E2^2+$AG$26*E2+$AH$26</f>
        <v>0.85950000000000004</v>
      </c>
      <c r="AO2">
        <f>J3*AM365+AN2</f>
        <v>614573.18626809807</v>
      </c>
      <c r="AQ2">
        <f>AO2*AL2</f>
        <v>51214.43218900817</v>
      </c>
      <c r="AR2">
        <v>0.03</v>
      </c>
      <c r="AS2" s="15">
        <f>AQ2*AR2</f>
        <v>1536.432965670245</v>
      </c>
      <c r="AU2">
        <v>4</v>
      </c>
      <c r="AV2" s="10">
        <f>AU2*AS2</f>
        <v>6145.7318626809802</v>
      </c>
      <c r="AW2">
        <f>AU2/33.35</f>
        <v>0.1199400299850075</v>
      </c>
      <c r="AY2">
        <f>AQ2*AW2</f>
        <v>6142.6605324147731</v>
      </c>
      <c r="BF2">
        <f>$BB$5*E2^2+$BC$5*E2+$BD$5</f>
        <v>0.08</v>
      </c>
      <c r="BH2" s="15">
        <f>J3*BF365*AL2</f>
        <v>1549.9544864546028</v>
      </c>
    </row>
    <row r="3" spans="1:60">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c r="BB3" s="10" t="s">
        <v>351</v>
      </c>
      <c r="BF3">
        <f t="shared" ref="BF3:BF66" si="3">$BB$5*E3^2+$BC$5*E3+$BD$5</f>
        <v>8.0739544550701509E-2</v>
      </c>
    </row>
    <row r="4" spans="1:60" ht="30">
      <c r="A4">
        <v>600</v>
      </c>
      <c r="B4" s="7">
        <v>17</v>
      </c>
      <c r="C4">
        <v>8.4998958510873308</v>
      </c>
      <c r="D4">
        <f t="shared" si="0"/>
        <v>16.999791702174662</v>
      </c>
      <c r="E4" s="20">
        <v>2.9665390655100701E-5</v>
      </c>
      <c r="F4">
        <f t="shared" ref="F4:F67" si="4">ABS(E4-E3)</f>
        <v>1.6637397301291101E-2</v>
      </c>
      <c r="G4">
        <f t="shared" si="1"/>
        <v>2.669885158959063E-4</v>
      </c>
      <c r="H4">
        <v>50.214615395562497</v>
      </c>
      <c r="AG4" t="s">
        <v>12</v>
      </c>
      <c r="AM4">
        <f t="shared" si="2"/>
        <v>0.85954495374895679</v>
      </c>
      <c r="AR4" s="14" t="s">
        <v>29</v>
      </c>
      <c r="AS4" s="14"/>
      <c r="BB4" t="s">
        <v>15</v>
      </c>
      <c r="BC4" t="s">
        <v>16</v>
      </c>
      <c r="BD4" t="s">
        <v>17</v>
      </c>
      <c r="BF4">
        <f t="shared" si="3"/>
        <v>8.0001316253468832E-2</v>
      </c>
      <c r="BH4" s="10"/>
    </row>
    <row r="5" spans="1:60">
      <c r="A5">
        <v>900</v>
      </c>
      <c r="B5" s="7">
        <v>67</v>
      </c>
      <c r="C5">
        <v>25.430634150541199</v>
      </c>
      <c r="D5">
        <f t="shared" si="0"/>
        <v>50.861268301082397</v>
      </c>
      <c r="E5" s="17">
        <v>1.7931812619057399</v>
      </c>
      <c r="F5">
        <f t="shared" si="4"/>
        <v>1.7931515965150848</v>
      </c>
      <c r="G5">
        <f t="shared" si="1"/>
        <v>16.13863135715166</v>
      </c>
      <c r="H5">
        <v>48.691215291676301</v>
      </c>
      <c r="AM5">
        <f t="shared" si="2"/>
        <v>3.5862188196682783</v>
      </c>
      <c r="AR5" s="17" t="s">
        <v>616</v>
      </c>
      <c r="AS5" s="10">
        <f>AS2+25.29%*AS2</f>
        <v>1924.9968626882501</v>
      </c>
      <c r="BB5" s="86">
        <v>9.7120000000000005E-5</v>
      </c>
      <c r="BC5" s="86">
        <v>4.437E-2</v>
      </c>
      <c r="BD5" s="86">
        <v>0.08</v>
      </c>
      <c r="BF5">
        <f t="shared" si="3"/>
        <v>0.15987574185733311</v>
      </c>
    </row>
    <row r="6" spans="1:60">
      <c r="A6">
        <v>1200</v>
      </c>
      <c r="B6" s="7">
        <v>135</v>
      </c>
      <c r="C6">
        <v>36.983399677873798</v>
      </c>
      <c r="D6">
        <f t="shared" si="0"/>
        <v>73.966799355747597</v>
      </c>
      <c r="E6" s="17">
        <v>6.7814190623381103</v>
      </c>
      <c r="F6">
        <f t="shared" si="4"/>
        <v>4.9882378004323709</v>
      </c>
      <c r="G6">
        <f t="shared" si="1"/>
        <v>61.032771561042992</v>
      </c>
      <c r="H6">
        <v>46.237565469486498</v>
      </c>
      <c r="K6" t="s">
        <v>4</v>
      </c>
      <c r="AM6">
        <f t="shared" si="2"/>
        <v>11.27028113688924</v>
      </c>
      <c r="AR6" t="s">
        <v>617</v>
      </c>
      <c r="BF6">
        <f t="shared" si="3"/>
        <v>0.385357883829689</v>
      </c>
      <c r="BH6" s="10"/>
    </row>
    <row r="7" spans="1:60">
      <c r="A7">
        <v>1500</v>
      </c>
      <c r="B7" s="7">
        <v>135</v>
      </c>
      <c r="C7">
        <v>16.454043464502298</v>
      </c>
      <c r="D7">
        <f t="shared" si="0"/>
        <v>32.908086929004597</v>
      </c>
      <c r="E7" s="17">
        <v>11.343497617294</v>
      </c>
      <c r="F7">
        <f t="shared" si="4"/>
        <v>4.5620785549558898</v>
      </c>
      <c r="G7">
        <f t="shared" si="1"/>
        <v>102.09147855564601</v>
      </c>
      <c r="H7">
        <v>44.221444093589398</v>
      </c>
      <c r="AM7">
        <f t="shared" si="2"/>
        <v>18.425289832590924</v>
      </c>
      <c r="BF7">
        <f t="shared" si="3"/>
        <v>0.59580789927669275</v>
      </c>
    </row>
    <row r="8" spans="1:60">
      <c r="A8">
        <v>1800</v>
      </c>
      <c r="B8" s="7">
        <v>134</v>
      </c>
      <c r="C8">
        <v>3.9510781327256801</v>
      </c>
      <c r="D8">
        <f t="shared" si="0"/>
        <v>7.9021562654513602</v>
      </c>
      <c r="E8" s="17">
        <v>14.0108165579319</v>
      </c>
      <c r="F8">
        <f t="shared" si="4"/>
        <v>2.6673189406378999</v>
      </c>
      <c r="G8">
        <f t="shared" si="1"/>
        <v>126.0973490213871</v>
      </c>
      <c r="H8">
        <v>43.473242383809698</v>
      </c>
      <c r="AM8">
        <f t="shared" si="2"/>
        <v>22.665015119991317</v>
      </c>
      <c r="BF8">
        <f t="shared" si="3"/>
        <v>0.72072487615325453</v>
      </c>
    </row>
    <row r="9" spans="1:60">
      <c r="A9">
        <v>2100</v>
      </c>
      <c r="B9" s="7">
        <v>133</v>
      </c>
      <c r="C9">
        <v>-3.0605996207011699</v>
      </c>
      <c r="D9">
        <f t="shared" si="0"/>
        <v>-6.1211992414023397</v>
      </c>
      <c r="E9">
        <v>15.4578477776986</v>
      </c>
      <c r="F9">
        <f t="shared" si="4"/>
        <v>1.4470312197666999</v>
      </c>
      <c r="G9">
        <f t="shared" si="1"/>
        <v>139.12062999928739</v>
      </c>
      <c r="H9">
        <v>43.4661380137401</v>
      </c>
      <c r="AM9">
        <f t="shared" si="2"/>
        <v>24.982494251394851</v>
      </c>
      <c r="BF9">
        <f t="shared" si="3"/>
        <v>0.78907104992153165</v>
      </c>
    </row>
    <row r="10" spans="1:60">
      <c r="A10">
        <v>2400</v>
      </c>
      <c r="B10" s="7">
        <v>131</v>
      </c>
      <c r="C10">
        <v>-7.0719494039316704</v>
      </c>
      <c r="D10">
        <f t="shared" si="0"/>
        <v>-14.143898807863341</v>
      </c>
      <c r="E10">
        <v>16.127032250630698</v>
      </c>
      <c r="F10">
        <f t="shared" si="4"/>
        <v>0.66918447293209837</v>
      </c>
      <c r="G10">
        <f t="shared" si="1"/>
        <v>145.14329025567628</v>
      </c>
      <c r="H10">
        <v>43.876686375851698</v>
      </c>
      <c r="AM10">
        <f t="shared" si="2"/>
        <v>26.058361769055427</v>
      </c>
      <c r="BF10">
        <f t="shared" si="3"/>
        <v>0.82081550411443926</v>
      </c>
      <c r="BH10" s="17"/>
    </row>
    <row r="11" spans="1:60">
      <c r="A11">
        <v>2700</v>
      </c>
      <c r="B11" s="7">
        <v>131</v>
      </c>
      <c r="C11">
        <v>-8.1184903225182605</v>
      </c>
      <c r="D11">
        <f t="shared" si="0"/>
        <v>-16.236980645036521</v>
      </c>
      <c r="E11">
        <v>16.359593936485599</v>
      </c>
      <c r="F11">
        <f t="shared" si="4"/>
        <v>0.23256168585490045</v>
      </c>
      <c r="G11">
        <f t="shared" si="1"/>
        <v>147.23634542837038</v>
      </c>
      <c r="H11">
        <v>44.472285028112502</v>
      </c>
      <c r="AM11">
        <f t="shared" si="2"/>
        <v>26.432871314477246</v>
      </c>
      <c r="BF11">
        <f t="shared" si="3"/>
        <v>0.83186802175488761</v>
      </c>
    </row>
    <row r="12" spans="1:60">
      <c r="A12">
        <v>3000</v>
      </c>
      <c r="B12" s="7">
        <v>131</v>
      </c>
      <c r="C12">
        <v>-8.2310450633461407</v>
      </c>
      <c r="D12">
        <f t="shared" si="0"/>
        <v>-16.462090126692281</v>
      </c>
      <c r="E12">
        <v>16.3846058523518</v>
      </c>
      <c r="F12">
        <f t="shared" si="4"/>
        <v>2.5011915866201662E-2</v>
      </c>
      <c r="G12">
        <f t="shared" si="1"/>
        <v>147.4614526711662</v>
      </c>
      <c r="H12">
        <v>45.109160516054203</v>
      </c>
      <c r="AM12">
        <f t="shared" si="2"/>
        <v>26.473168506299672</v>
      </c>
      <c r="BF12">
        <f t="shared" si="3"/>
        <v>0.83305734127280318</v>
      </c>
    </row>
    <row r="13" spans="1:60">
      <c r="A13">
        <v>3300</v>
      </c>
      <c r="B13" s="7">
        <v>130</v>
      </c>
      <c r="C13">
        <v>-8.1980511655263992</v>
      </c>
      <c r="D13">
        <f t="shared" si="0"/>
        <v>-16.396102331052798</v>
      </c>
      <c r="E13">
        <v>16.2661644222175</v>
      </c>
      <c r="F13">
        <f t="shared" si="4"/>
        <v>0.11844143013430042</v>
      </c>
      <c r="G13">
        <f t="shared" si="1"/>
        <v>146.39547979995751</v>
      </c>
      <c r="H13">
        <v>45.748427476296797</v>
      </c>
      <c r="AM13">
        <f t="shared" si="2"/>
        <v>26.282377540192954</v>
      </c>
      <c r="BF13">
        <f t="shared" si="3"/>
        <v>0.82742651217242136</v>
      </c>
    </row>
    <row r="14" spans="1:60">
      <c r="A14">
        <v>3600</v>
      </c>
      <c r="B14" s="7">
        <v>136</v>
      </c>
      <c r="C14">
        <v>-5.1257222662628799</v>
      </c>
      <c r="D14">
        <f t="shared" si="0"/>
        <v>-10.25144453252576</v>
      </c>
      <c r="E14">
        <v>16.250088025434898</v>
      </c>
      <c r="F14">
        <f t="shared" si="4"/>
        <v>1.6076396782601421E-2</v>
      </c>
      <c r="G14">
        <f t="shared" si="1"/>
        <v>146.25079222891409</v>
      </c>
      <c r="H14">
        <v>46.254981569161302</v>
      </c>
      <c r="AM14">
        <f t="shared" si="2"/>
        <v>26.256487256675964</v>
      </c>
      <c r="BF14">
        <f t="shared" si="3"/>
        <v>0.82666243353278157</v>
      </c>
    </row>
    <row r="15" spans="1:60">
      <c r="A15">
        <v>3900</v>
      </c>
      <c r="B15" s="7">
        <v>270</v>
      </c>
      <c r="C15">
        <v>44.212666136287297</v>
      </c>
      <c r="D15">
        <f t="shared" si="0"/>
        <v>88.425332272574593</v>
      </c>
      <c r="E15">
        <v>20.174734549532001</v>
      </c>
      <c r="F15">
        <f t="shared" si="4"/>
        <v>3.9246465240971027</v>
      </c>
      <c r="G15">
        <f t="shared" si="1"/>
        <v>181.572610945788</v>
      </c>
      <c r="H15">
        <v>44.525466146732903</v>
      </c>
      <c r="AM15">
        <f t="shared" si="2"/>
        <v>32.621807345494894</v>
      </c>
      <c r="BF15">
        <f t="shared" si="3"/>
        <v>1.0146827460244081</v>
      </c>
    </row>
    <row r="16" spans="1:60">
      <c r="A16">
        <v>4200</v>
      </c>
      <c r="B16" s="7">
        <v>328</v>
      </c>
      <c r="C16">
        <v>40.7273346202361</v>
      </c>
      <c r="D16">
        <f t="shared" si="0"/>
        <v>81.454669240472199</v>
      </c>
      <c r="E16">
        <v>27.3936317615292</v>
      </c>
      <c r="F16">
        <f t="shared" si="4"/>
        <v>7.2188972119971986</v>
      </c>
      <c r="G16">
        <f t="shared" si="1"/>
        <v>246.5426858537628</v>
      </c>
      <c r="H16">
        <v>41.1961885910859</v>
      </c>
      <c r="AM16">
        <f t="shared" si="2"/>
        <v>44.565275966076435</v>
      </c>
      <c r="BF16">
        <f t="shared" si="3"/>
        <v>1.3683353635117483</v>
      </c>
    </row>
    <row r="17" spans="1:58">
      <c r="A17">
        <v>4500</v>
      </c>
      <c r="B17" s="7">
        <v>236</v>
      </c>
      <c r="C17">
        <v>-19.115149329986298</v>
      </c>
      <c r="D17">
        <f t="shared" si="0"/>
        <v>-38.230298659972597</v>
      </c>
      <c r="E17">
        <v>30.469900536977601</v>
      </c>
      <c r="F17">
        <f t="shared" si="4"/>
        <v>3.0762687754484013</v>
      </c>
      <c r="G17">
        <f t="shared" si="1"/>
        <v>274.22910483279838</v>
      </c>
      <c r="H17">
        <v>40.575919119348903</v>
      </c>
      <c r="AM17">
        <f t="shared" si="2"/>
        <v>49.747499105293166</v>
      </c>
      <c r="BF17">
        <f t="shared" si="3"/>
        <v>1.5221171359634749</v>
      </c>
    </row>
    <row r="18" spans="1:58">
      <c r="A18">
        <v>4800</v>
      </c>
      <c r="B18" s="7">
        <v>157</v>
      </c>
      <c r="C18">
        <v>-46.464683650529899</v>
      </c>
      <c r="D18">
        <f t="shared" si="0"/>
        <v>-92.929367301059798</v>
      </c>
      <c r="E18">
        <v>27.769786816916401</v>
      </c>
      <c r="F18">
        <f t="shared" si="4"/>
        <v>2.7001137200612</v>
      </c>
      <c r="G18">
        <f t="shared" si="1"/>
        <v>249.9280813522476</v>
      </c>
      <c r="H18">
        <v>43.221053861302003</v>
      </c>
      <c r="AM18">
        <f t="shared" si="2"/>
        <v>45.195969247212993</v>
      </c>
      <c r="BF18">
        <f t="shared" si="3"/>
        <v>1.387040603199891</v>
      </c>
    </row>
    <row r="19" spans="1:58">
      <c r="A19">
        <v>5100</v>
      </c>
      <c r="B19" s="7">
        <v>148</v>
      </c>
      <c r="C19">
        <v>-32.782002671409899</v>
      </c>
      <c r="D19">
        <f t="shared" si="0"/>
        <v>-65.564005342819797</v>
      </c>
      <c r="E19">
        <v>23.729177003632</v>
      </c>
      <c r="F19">
        <f t="shared" si="4"/>
        <v>4.0406098132844015</v>
      </c>
      <c r="G19">
        <f t="shared" si="1"/>
        <v>213.562593032688</v>
      </c>
      <c r="H19">
        <v>46.237182341591101</v>
      </c>
      <c r="AM19">
        <f t="shared" si="2"/>
        <v>38.464443851540189</v>
      </c>
      <c r="BF19">
        <f t="shared" si="3"/>
        <v>1.187549315115265</v>
      </c>
    </row>
    <row r="20" spans="1:58">
      <c r="A20">
        <v>5400</v>
      </c>
      <c r="B20" s="7">
        <v>215</v>
      </c>
      <c r="C20">
        <v>5.02078837511801</v>
      </c>
      <c r="D20">
        <f t="shared" si="0"/>
        <v>10.04157675023602</v>
      </c>
      <c r="E20">
        <v>22.772966246470499</v>
      </c>
      <c r="F20">
        <f t="shared" si="4"/>
        <v>0.95621075716150017</v>
      </c>
      <c r="G20">
        <f t="shared" si="1"/>
        <v>204.9566962182345</v>
      </c>
      <c r="H20">
        <v>47.169036530856999</v>
      </c>
      <c r="AM20">
        <f t="shared" si="2"/>
        <v>36.885400830709813</v>
      </c>
      <c r="BF20">
        <f t="shared" si="3"/>
        <v>1.1408037205061954</v>
      </c>
    </row>
    <row r="21" spans="1:58">
      <c r="A21">
        <v>5700</v>
      </c>
      <c r="B21" s="7">
        <v>482</v>
      </c>
      <c r="C21">
        <v>69.929757954215603</v>
      </c>
      <c r="D21">
        <f t="shared" si="0"/>
        <v>139.85951590843121</v>
      </c>
      <c r="E21">
        <v>35.710483009434299</v>
      </c>
      <c r="F21">
        <f t="shared" si="4"/>
        <v>12.937516762963799</v>
      </c>
      <c r="G21">
        <f t="shared" si="1"/>
        <v>321.3943470849087</v>
      </c>
      <c r="H21">
        <v>43.063962469174299</v>
      </c>
      <c r="AF21" t="s">
        <v>13</v>
      </c>
      <c r="AM21">
        <f t="shared" si="2"/>
        <v>58.703147304649789</v>
      </c>
      <c r="BF21">
        <f t="shared" si="3"/>
        <v>1.7883253036466202</v>
      </c>
    </row>
    <row r="22" spans="1:58">
      <c r="A22">
        <v>6000</v>
      </c>
      <c r="B22" s="7">
        <v>444</v>
      </c>
      <c r="C22">
        <v>20.809988241682301</v>
      </c>
      <c r="D22">
        <f t="shared" si="0"/>
        <v>41.619976483364603</v>
      </c>
      <c r="E22">
        <v>44.7084058506058</v>
      </c>
      <c r="F22">
        <f t="shared" si="4"/>
        <v>8.9979228411715013</v>
      </c>
      <c r="G22">
        <f t="shared" si="1"/>
        <v>402.3756526554522</v>
      </c>
      <c r="H22">
        <v>39.525694330081201</v>
      </c>
      <c r="AF22" t="s">
        <v>14</v>
      </c>
      <c r="AM22">
        <f t="shared" si="2"/>
        <v>74.454402036745833</v>
      </c>
      <c r="BF22">
        <f t="shared" si="3"/>
        <v>2.2578394592869646</v>
      </c>
    </row>
    <row r="23" spans="1:58">
      <c r="A23">
        <v>6300</v>
      </c>
      <c r="B23" s="7">
        <v>437</v>
      </c>
      <c r="C23">
        <v>1.68566173701254</v>
      </c>
      <c r="D23">
        <f t="shared" si="0"/>
        <v>3.3713234740250799</v>
      </c>
      <c r="E23">
        <v>48.180333806990703</v>
      </c>
      <c r="F23">
        <f t="shared" si="4"/>
        <v>3.4719279563849028</v>
      </c>
      <c r="G23">
        <f t="shared" si="1"/>
        <v>433.62300426291631</v>
      </c>
      <c r="H23">
        <v>38.715211211221103</v>
      </c>
      <c r="AM23">
        <f t="shared" si="2"/>
        <v>80.658776393414925</v>
      </c>
      <c r="BF23">
        <f t="shared" si="3"/>
        <v>2.4432103952421138</v>
      </c>
    </row>
    <row r="24" spans="1:58">
      <c r="A24">
        <v>6600</v>
      </c>
      <c r="B24" s="7">
        <v>434</v>
      </c>
      <c r="C24">
        <v>-7.7979511484469404</v>
      </c>
      <c r="D24">
        <f t="shared" si="0"/>
        <v>-15.595902296893881</v>
      </c>
      <c r="E24">
        <v>49.954408184457897</v>
      </c>
      <c r="F24">
        <f t="shared" si="4"/>
        <v>1.7740743774671941</v>
      </c>
      <c r="G24">
        <f t="shared" si="1"/>
        <v>449.58967366012109</v>
      </c>
      <c r="H24">
        <v>38.987697960963501</v>
      </c>
      <c r="AM24">
        <f t="shared" si="2"/>
        <v>83.856284829992489</v>
      </c>
      <c r="BF24">
        <f t="shared" si="3"/>
        <v>2.5388345053068089</v>
      </c>
    </row>
    <row r="25" spans="1:58">
      <c r="A25">
        <v>6900</v>
      </c>
      <c r="B25" s="7">
        <v>437</v>
      </c>
      <c r="C25">
        <v>-10.5677818394187</v>
      </c>
      <c r="D25">
        <f t="shared" si="0"/>
        <v>-21.1355636788374</v>
      </c>
      <c r="E25">
        <v>50.903214999236901</v>
      </c>
      <c r="F25">
        <f t="shared" si="4"/>
        <v>0.94880681477900453</v>
      </c>
      <c r="G25">
        <f t="shared" si="1"/>
        <v>458.12893499313213</v>
      </c>
      <c r="H25">
        <v>39.713322183083498</v>
      </c>
      <c r="AF25" t="s">
        <v>15</v>
      </c>
      <c r="AG25" t="s">
        <v>16</v>
      </c>
      <c r="AH25" t="s">
        <v>17</v>
      </c>
      <c r="AM25">
        <f t="shared" si="2"/>
        <v>85.573925084330284</v>
      </c>
      <c r="BF25">
        <f t="shared" si="3"/>
        <v>2.5902269038258905</v>
      </c>
    </row>
    <row r="26" spans="1:58">
      <c r="A26">
        <v>7200</v>
      </c>
      <c r="B26" s="7">
        <v>727</v>
      </c>
      <c r="C26">
        <v>56.172082106346799</v>
      </c>
      <c r="D26">
        <f t="shared" si="0"/>
        <v>112.3441642126936</v>
      </c>
      <c r="E26">
        <v>64.156632233303796</v>
      </c>
      <c r="F26">
        <f t="shared" si="4"/>
        <v>13.253417234066895</v>
      </c>
      <c r="G26">
        <f t="shared" si="1"/>
        <v>577.40969009973412</v>
      </c>
      <c r="H26">
        <v>36.572139883428001</v>
      </c>
      <c r="AF26">
        <v>2.9244800000000001E-3</v>
      </c>
      <c r="AG26">
        <v>1.51536</v>
      </c>
      <c r="AH26">
        <v>0.85950000000000004</v>
      </c>
      <c r="AM26">
        <f t="shared" si="2"/>
        <v>110.11726873195451</v>
      </c>
      <c r="BF26">
        <f t="shared" si="3"/>
        <v>3.3263828265802129</v>
      </c>
    </row>
    <row r="27" spans="1:58">
      <c r="A27">
        <v>7500</v>
      </c>
      <c r="B27" s="7">
        <v>897</v>
      </c>
      <c r="C27">
        <v>47.491465089173701</v>
      </c>
      <c r="D27">
        <f t="shared" si="0"/>
        <v>94.982930178347402</v>
      </c>
      <c r="E27">
        <v>85.998056700750894</v>
      </c>
      <c r="F27">
        <f t="shared" si="4"/>
        <v>21.841424467447098</v>
      </c>
      <c r="G27">
        <f t="shared" si="1"/>
        <v>773.98251030675806</v>
      </c>
      <c r="H27">
        <v>32.494060658677398</v>
      </c>
      <c r="AM27">
        <f t="shared" si="2"/>
        <v>152.80599179305037</v>
      </c>
      <c r="BF27">
        <f t="shared" si="3"/>
        <v>4.6140008340647141</v>
      </c>
    </row>
    <row r="28" spans="1:58">
      <c r="A28">
        <v>7800</v>
      </c>
      <c r="B28" s="7">
        <v>875</v>
      </c>
      <c r="C28">
        <v>16.190100572372501</v>
      </c>
      <c r="D28">
        <f t="shared" si="0"/>
        <v>32.380201144745001</v>
      </c>
      <c r="E28">
        <v>93.621521355886202</v>
      </c>
      <c r="F28">
        <f t="shared" si="4"/>
        <v>7.623464655135308</v>
      </c>
      <c r="G28">
        <f t="shared" si="1"/>
        <v>842.59369220297583</v>
      </c>
      <c r="H28">
        <v>29.837918137433299</v>
      </c>
      <c r="AM28">
        <f t="shared" si="2"/>
        <v>168.36284439583767</v>
      </c>
      <c r="BF28">
        <f t="shared" si="3"/>
        <v>5.0852426595880829</v>
      </c>
    </row>
    <row r="29" spans="1:58">
      <c r="A29">
        <v>8100</v>
      </c>
      <c r="B29" s="7">
        <v>875</v>
      </c>
      <c r="C29">
        <v>-0.62365579462682796</v>
      </c>
      <c r="D29">
        <f t="shared" si="0"/>
        <v>-1.2473115892536559</v>
      </c>
      <c r="E29">
        <v>97.357505532294894</v>
      </c>
      <c r="F29">
        <f t="shared" si="4"/>
        <v>3.7359841764086923</v>
      </c>
      <c r="G29">
        <f t="shared" si="1"/>
        <v>876.21754979065406</v>
      </c>
      <c r="H29">
        <v>29.2756017689101</v>
      </c>
      <c r="AM29">
        <f t="shared" si="2"/>
        <v>176.11080613095118</v>
      </c>
      <c r="BF29">
        <f t="shared" si="3"/>
        <v>5.3203028752306114</v>
      </c>
    </row>
    <row r="30" spans="1:58">
      <c r="A30">
        <v>8400</v>
      </c>
      <c r="B30" s="7">
        <v>854</v>
      </c>
      <c r="C30">
        <v>-20.0760140175597</v>
      </c>
      <c r="D30">
        <f t="shared" si="0"/>
        <v>-40.1520280351194</v>
      </c>
      <c r="E30">
        <v>99.346847082632195</v>
      </c>
      <c r="F30">
        <f t="shared" si="4"/>
        <v>1.9893415503373006</v>
      </c>
      <c r="G30">
        <f t="shared" si="1"/>
        <v>894.12162374368972</v>
      </c>
      <c r="H30">
        <v>30.1368921821642</v>
      </c>
      <c r="AM30">
        <f t="shared" si="2"/>
        <v>180.26975927508963</v>
      </c>
      <c r="BF30">
        <f t="shared" si="3"/>
        <v>5.4465741950296325</v>
      </c>
    </row>
    <row r="31" spans="1:58">
      <c r="A31">
        <v>8700</v>
      </c>
      <c r="B31" s="7">
        <v>878</v>
      </c>
      <c r="C31">
        <v>-13.7420129493742</v>
      </c>
      <c r="D31">
        <f t="shared" si="0"/>
        <v>-27.484025898748399</v>
      </c>
      <c r="E31">
        <v>100.60561934364701</v>
      </c>
      <c r="F31">
        <f t="shared" si="4"/>
        <v>1.258772261014812</v>
      </c>
      <c r="G31">
        <f t="shared" si="1"/>
        <v>905.4505740928231</v>
      </c>
      <c r="H31">
        <v>31.4410209791467</v>
      </c>
      <c r="AM31">
        <f t="shared" si="2"/>
        <v>182.91332828574679</v>
      </c>
      <c r="BF31">
        <f t="shared" si="3"/>
        <v>5.5268705015761643</v>
      </c>
    </row>
    <row r="32" spans="1:58">
      <c r="A32">
        <v>9000</v>
      </c>
      <c r="B32" s="7">
        <v>881</v>
      </c>
      <c r="C32">
        <v>-17.491882640427601</v>
      </c>
      <c r="D32">
        <f t="shared" si="0"/>
        <v>-34.983765280855202</v>
      </c>
      <c r="E32">
        <v>101.772249601467</v>
      </c>
      <c r="F32">
        <f t="shared" si="4"/>
        <v>1.166630257819989</v>
      </c>
      <c r="G32">
        <f t="shared" si="1"/>
        <v>915.95024641320299</v>
      </c>
      <c r="H32">
        <v>32.6695595866017</v>
      </c>
      <c r="AM32">
        <f t="shared" si="2"/>
        <v>185.37166326652795</v>
      </c>
      <c r="BF32">
        <f t="shared" si="3"/>
        <v>5.6015639322392641</v>
      </c>
    </row>
    <row r="33" spans="1:58">
      <c r="A33">
        <v>9300</v>
      </c>
      <c r="B33" s="7">
        <v>880</v>
      </c>
      <c r="C33">
        <v>-20.917501549449501</v>
      </c>
      <c r="D33">
        <f t="shared" si="0"/>
        <v>-41.835003098899001</v>
      </c>
      <c r="E33">
        <v>102.42234320445699</v>
      </c>
      <c r="F33">
        <f t="shared" si="4"/>
        <v>0.65009360298999752</v>
      </c>
      <c r="G33">
        <f t="shared" si="1"/>
        <v>921.80108884011293</v>
      </c>
      <c r="H33">
        <v>34.174719584744103</v>
      </c>
      <c r="AM33">
        <f t="shared" si="2"/>
        <v>186.74500095679733</v>
      </c>
      <c r="BF33">
        <f t="shared" si="3"/>
        <v>5.6433008379349392</v>
      </c>
    </row>
    <row r="34" spans="1:58">
      <c r="A34">
        <v>9600</v>
      </c>
      <c r="B34" s="7">
        <v>873</v>
      </c>
      <c r="C34">
        <v>-24.843188398775201</v>
      </c>
      <c r="D34">
        <f t="shared" si="0"/>
        <v>-49.686376797550402</v>
      </c>
      <c r="E34">
        <v>102.51695938584</v>
      </c>
      <c r="F34">
        <f t="shared" si="4"/>
        <v>9.4616181383003095E-2</v>
      </c>
      <c r="G34">
        <f t="shared" si="1"/>
        <v>922.65263447255995</v>
      </c>
      <c r="H34">
        <v>35.964556915936797</v>
      </c>
      <c r="AF34" s="1" t="s">
        <v>222</v>
      </c>
      <c r="AM34">
        <f t="shared" si="2"/>
        <v>186.94508587993147</v>
      </c>
      <c r="BF34">
        <f t="shared" si="3"/>
        <v>5.6493821704717693</v>
      </c>
    </row>
    <row r="35" spans="1:58">
      <c r="A35">
        <v>9900</v>
      </c>
      <c r="B35" s="7">
        <v>397</v>
      </c>
      <c r="C35">
        <v>-87.281584309050899</v>
      </c>
      <c r="D35">
        <f t="shared" si="0"/>
        <v>-174.5631686181018</v>
      </c>
      <c r="E35">
        <v>69.207593059226198</v>
      </c>
      <c r="F35">
        <f t="shared" si="4"/>
        <v>33.309366326613798</v>
      </c>
      <c r="G35">
        <f t="shared" si="1"/>
        <v>622.86833753303574</v>
      </c>
      <c r="H35">
        <v>41.997088598077099</v>
      </c>
      <c r="AM35">
        <f t="shared" si="2"/>
        <v>119.74127356981724</v>
      </c>
      <c r="BF35">
        <f t="shared" si="3"/>
        <v>3.6159156878443039</v>
      </c>
    </row>
    <row r="36" spans="1:58">
      <c r="A36">
        <v>10200</v>
      </c>
      <c r="B36" s="7">
        <v>958</v>
      </c>
      <c r="C36">
        <v>64.498209696015905</v>
      </c>
      <c r="D36">
        <f t="shared" si="0"/>
        <v>128.99641939203181</v>
      </c>
      <c r="E36">
        <v>80.953554320344793</v>
      </c>
      <c r="F36">
        <f t="shared" si="4"/>
        <v>11.745961261118595</v>
      </c>
      <c r="G36">
        <f t="shared" si="1"/>
        <v>728.58198888310312</v>
      </c>
      <c r="H36">
        <v>40.464647944628503</v>
      </c>
      <c r="AM36">
        <f t="shared" si="2"/>
        <v>142.69879329084876</v>
      </c>
      <c r="BF36">
        <f t="shared" si="3"/>
        <v>4.3083829843869603</v>
      </c>
    </row>
    <row r="37" spans="1:58">
      <c r="A37">
        <v>10500</v>
      </c>
      <c r="B37" s="7">
        <v>995</v>
      </c>
      <c r="C37">
        <v>54.410572362866603</v>
      </c>
      <c r="D37">
        <f t="shared" si="0"/>
        <v>108.82114472573321</v>
      </c>
      <c r="E37">
        <v>98.460688182094998</v>
      </c>
      <c r="F37">
        <f t="shared" si="4"/>
        <v>17.507133861750205</v>
      </c>
      <c r="G37">
        <f t="shared" si="1"/>
        <v>886.14619363885504</v>
      </c>
      <c r="H37">
        <v>35.794109785322902</v>
      </c>
      <c r="AM37">
        <f t="shared" si="2"/>
        <v>178.41428061799681</v>
      </c>
      <c r="BF37">
        <f t="shared" si="3"/>
        <v>5.3902312658709288</v>
      </c>
    </row>
    <row r="38" spans="1:58">
      <c r="A38">
        <v>10800</v>
      </c>
      <c r="B38" s="7">
        <v>986</v>
      </c>
      <c r="C38">
        <v>24.105607474846</v>
      </c>
      <c r="D38">
        <f t="shared" si="0"/>
        <v>48.211214949692</v>
      </c>
      <c r="E38">
        <v>104.194823010552</v>
      </c>
      <c r="F38">
        <f t="shared" si="4"/>
        <v>5.7341348284570017</v>
      </c>
      <c r="G38">
        <f t="shared" si="1"/>
        <v>937.753407094968</v>
      </c>
      <c r="H38">
        <v>32.7840025893301</v>
      </c>
      <c r="AM38">
        <f t="shared" si="2"/>
        <v>190.50196292641189</v>
      </c>
      <c r="BF38">
        <f t="shared" si="3"/>
        <v>5.7575135151086814</v>
      </c>
    </row>
    <row r="39" spans="1:58">
      <c r="A39">
        <v>11100</v>
      </c>
      <c r="B39" s="7">
        <v>989</v>
      </c>
      <c r="C39">
        <v>8.4589477387251293</v>
      </c>
      <c r="D39">
        <f t="shared" si="0"/>
        <v>16.917895477450259</v>
      </c>
      <c r="E39">
        <v>108.004741536154</v>
      </c>
      <c r="F39">
        <f t="shared" si="4"/>
        <v>3.8099185256020007</v>
      </c>
      <c r="G39">
        <f t="shared" si="1"/>
        <v>972.04267382538603</v>
      </c>
      <c r="H39">
        <v>31.547921544505101</v>
      </c>
      <c r="AM39">
        <f t="shared" si="2"/>
        <v>198.63969508994774</v>
      </c>
      <c r="BF39">
        <f t="shared" si="3"/>
        <v>6.0050775317087366</v>
      </c>
    </row>
    <row r="40" spans="1:58">
      <c r="A40">
        <v>11400</v>
      </c>
      <c r="B40" s="7">
        <v>730</v>
      </c>
      <c r="C40">
        <v>-87.140162712143905</v>
      </c>
      <c r="D40">
        <f t="shared" si="0"/>
        <v>-174.28032542428781</v>
      </c>
      <c r="E40">
        <v>103.78404860129299</v>
      </c>
      <c r="F40">
        <f t="shared" si="4"/>
        <v>4.2206929348610061</v>
      </c>
      <c r="G40">
        <f t="shared" si="1"/>
        <v>934.05643741163692</v>
      </c>
      <c r="H40">
        <v>35.576131732127799</v>
      </c>
      <c r="AM40">
        <f t="shared" si="2"/>
        <v>189.62964647792941</v>
      </c>
      <c r="BF40">
        <f t="shared" si="3"/>
        <v>5.7309902600639866</v>
      </c>
    </row>
    <row r="41" spans="1:58">
      <c r="A41">
        <v>11700</v>
      </c>
      <c r="B41" s="7">
        <v>533</v>
      </c>
      <c r="C41">
        <v>-87.3171119961508</v>
      </c>
      <c r="D41">
        <f t="shared" si="0"/>
        <v>-174.6342239923016</v>
      </c>
      <c r="E41">
        <v>80.813117207944103</v>
      </c>
      <c r="F41">
        <f t="shared" si="4"/>
        <v>22.970931393348891</v>
      </c>
      <c r="G41">
        <f t="shared" si="1"/>
        <v>727.31805487149688</v>
      </c>
      <c r="H41">
        <v>42.242481841342403</v>
      </c>
      <c r="AM41">
        <f t="shared" si="2"/>
        <v>142.41954204220536</v>
      </c>
      <c r="BF41">
        <f t="shared" si="3"/>
        <v>4.2999454132539201</v>
      </c>
    </row>
    <row r="42" spans="1:58">
      <c r="A42">
        <v>12000</v>
      </c>
      <c r="B42" s="7">
        <v>1164</v>
      </c>
      <c r="C42">
        <v>63.756053755430003</v>
      </c>
      <c r="D42">
        <f t="shared" si="0"/>
        <v>127.51210751086001</v>
      </c>
      <c r="E42">
        <v>98.771658791902397</v>
      </c>
      <c r="F42">
        <f t="shared" si="4"/>
        <v>17.958541583958294</v>
      </c>
      <c r="G42">
        <f t="shared" si="1"/>
        <v>888.94492912712155</v>
      </c>
      <c r="H42">
        <v>40.112680224587002</v>
      </c>
      <c r="AM42">
        <f t="shared" si="2"/>
        <v>179.06488152776953</v>
      </c>
      <c r="BF42">
        <f t="shared" si="3"/>
        <v>5.4099857377752567</v>
      </c>
    </row>
    <row r="43" spans="1:58">
      <c r="A43">
        <v>12300</v>
      </c>
      <c r="B43" s="7">
        <v>1133</v>
      </c>
      <c r="C43">
        <v>44.257319833867101</v>
      </c>
      <c r="D43">
        <f t="shared" si="0"/>
        <v>88.514639667734201</v>
      </c>
      <c r="E43">
        <v>116.04870037698799</v>
      </c>
      <c r="F43">
        <f t="shared" si="4"/>
        <v>17.277041585085598</v>
      </c>
      <c r="G43">
        <f t="shared" si="1"/>
        <v>1044.4383033928921</v>
      </c>
      <c r="H43">
        <v>35.6140791960581</v>
      </c>
      <c r="AM43">
        <f t="shared" si="2"/>
        <v>216.09991061995046</v>
      </c>
      <c r="BF43">
        <f t="shared" si="3"/>
        <v>6.5370250951712894</v>
      </c>
    </row>
    <row r="44" spans="1:58">
      <c r="A44">
        <v>12600</v>
      </c>
      <c r="B44" s="7">
        <v>1122</v>
      </c>
      <c r="C44">
        <v>19.619487258285801</v>
      </c>
      <c r="D44">
        <f t="shared" si="0"/>
        <v>39.238974516571602</v>
      </c>
      <c r="E44">
        <v>120.30088249667401</v>
      </c>
      <c r="F44">
        <f t="shared" si="4"/>
        <v>4.2521821196860117</v>
      </c>
      <c r="G44">
        <f t="shared" si="1"/>
        <v>1082.707942470066</v>
      </c>
      <c r="H44">
        <v>33.1596323123836</v>
      </c>
      <c r="AM44">
        <f t="shared" si="2"/>
        <v>225.48260401667341</v>
      </c>
      <c r="BF44">
        <f t="shared" si="3"/>
        <v>6.8233001586163837</v>
      </c>
    </row>
    <row r="45" spans="1:58">
      <c r="A45">
        <v>12900</v>
      </c>
      <c r="B45" s="7">
        <v>1138</v>
      </c>
      <c r="C45">
        <v>13.370837709596699</v>
      </c>
      <c r="D45">
        <f t="shared" si="0"/>
        <v>26.741675419193399</v>
      </c>
      <c r="E45">
        <v>123.466601175815</v>
      </c>
      <c r="F45">
        <f t="shared" si="4"/>
        <v>3.1657186791409941</v>
      </c>
      <c r="G45">
        <f t="shared" si="1"/>
        <v>1111.1994105823351</v>
      </c>
      <c r="H45">
        <v>31.881827407739198</v>
      </c>
      <c r="AM45">
        <f t="shared" si="2"/>
        <v>232.53662657422817</v>
      </c>
      <c r="BF45">
        <f t="shared" si="3"/>
        <v>7.0387105301366732</v>
      </c>
    </row>
    <row r="46" spans="1:58">
      <c r="A46">
        <v>13200</v>
      </c>
      <c r="B46" s="7">
        <v>1178</v>
      </c>
      <c r="C46">
        <v>19.1723026571816</v>
      </c>
      <c r="D46">
        <f t="shared" si="0"/>
        <v>38.3446053143632</v>
      </c>
      <c r="E46">
        <v>126.621129029179</v>
      </c>
      <c r="F46">
        <f t="shared" si="4"/>
        <v>3.1545278533640015</v>
      </c>
      <c r="G46">
        <f t="shared" si="1"/>
        <v>1139.590161262611</v>
      </c>
      <c r="H46">
        <v>30.596028276336899</v>
      </c>
      <c r="AM46">
        <f t="shared" si="2"/>
        <v>239.62401964841726</v>
      </c>
      <c r="BF46">
        <f t="shared" si="3"/>
        <v>7.2552957449751947</v>
      </c>
    </row>
    <row r="47" spans="1:58">
      <c r="A47">
        <v>13500</v>
      </c>
      <c r="B47" s="7">
        <v>1137</v>
      </c>
      <c r="C47">
        <v>-11.554210035938</v>
      </c>
      <c r="D47">
        <f t="shared" si="0"/>
        <v>-23.108420071876001</v>
      </c>
      <c r="E47">
        <v>128.89383577230399</v>
      </c>
      <c r="F47">
        <f t="shared" si="4"/>
        <v>2.272706743124985</v>
      </c>
      <c r="G47">
        <f t="shared" si="1"/>
        <v>1160.044521950736</v>
      </c>
      <c r="H47">
        <v>30.3572479422768</v>
      </c>
      <c r="AM47">
        <f t="shared" si="2"/>
        <v>244.76626502583619</v>
      </c>
      <c r="BF47">
        <f t="shared" si="3"/>
        <v>7.4125343550346141</v>
      </c>
    </row>
    <row r="48" spans="1:58">
      <c r="A48">
        <v>13800</v>
      </c>
      <c r="B48" s="7">
        <v>1134</v>
      </c>
      <c r="C48">
        <v>-17.603975935306298</v>
      </c>
      <c r="D48">
        <f t="shared" si="0"/>
        <v>-35.207951870612597</v>
      </c>
      <c r="E48">
        <v>129.90446499262001</v>
      </c>
      <c r="F48">
        <f t="shared" si="4"/>
        <v>1.0106292203160194</v>
      </c>
      <c r="G48">
        <f t="shared" si="1"/>
        <v>1169.14018493358</v>
      </c>
      <c r="H48">
        <v>31.5061994101526</v>
      </c>
      <c r="AM48">
        <f t="shared" si="2"/>
        <v>247.06262730598374</v>
      </c>
      <c r="BF48">
        <f t="shared" si="3"/>
        <v>7.4827776245523792</v>
      </c>
    </row>
    <row r="49" spans="1:58">
      <c r="A49">
        <v>14100</v>
      </c>
      <c r="B49" s="7">
        <v>1113</v>
      </c>
      <c r="C49">
        <v>-29.420433580566499</v>
      </c>
      <c r="D49">
        <f t="shared" si="0"/>
        <v>-58.840867161132998</v>
      </c>
      <c r="E49">
        <v>130.197082102423</v>
      </c>
      <c r="F49">
        <f t="shared" si="4"/>
        <v>0.29261710980298972</v>
      </c>
      <c r="G49">
        <f t="shared" si="1"/>
        <v>1171.7737389218069</v>
      </c>
      <c r="H49">
        <v>33.356762444837003</v>
      </c>
      <c r="AM49">
        <f t="shared" si="2"/>
        <v>247.72863021888631</v>
      </c>
      <c r="BF49">
        <f t="shared" si="3"/>
        <v>7.5031528647416188</v>
      </c>
    </row>
    <row r="50" spans="1:58">
      <c r="A50">
        <v>14400</v>
      </c>
      <c r="B50" s="7">
        <v>1165</v>
      </c>
      <c r="C50">
        <v>-5.7184011830364101</v>
      </c>
      <c r="D50">
        <f t="shared" si="0"/>
        <v>-11.43680236607282</v>
      </c>
      <c r="E50">
        <v>130.70714623233599</v>
      </c>
      <c r="F50">
        <f t="shared" si="4"/>
        <v>0.51006412991299044</v>
      </c>
      <c r="G50">
        <f t="shared" si="1"/>
        <v>1176.364316091024</v>
      </c>
      <c r="H50">
        <v>34.681076633725503</v>
      </c>
      <c r="AM50">
        <f t="shared" si="2"/>
        <v>248.89074462132174</v>
      </c>
      <c r="BF50">
        <f t="shared" si="3"/>
        <v>7.5387089346894145</v>
      </c>
    </row>
    <row r="51" spans="1:58">
      <c r="A51">
        <v>14700</v>
      </c>
      <c r="B51" s="7">
        <v>1117</v>
      </c>
      <c r="C51">
        <v>-31.087945155192902</v>
      </c>
      <c r="D51">
        <f t="shared" si="0"/>
        <v>-62.175890310385803</v>
      </c>
      <c r="E51">
        <v>131.012104954227</v>
      </c>
      <c r="F51">
        <f t="shared" si="4"/>
        <v>0.30495872189101192</v>
      </c>
      <c r="G51">
        <f t="shared" si="1"/>
        <v>1179.108944588043</v>
      </c>
      <c r="H51">
        <v>36.155863314190597</v>
      </c>
      <c r="AM51">
        <f t="shared" si="2"/>
        <v>249.58628005445414</v>
      </c>
      <c r="BF51">
        <f t="shared" si="3"/>
        <v>7.5599914469365235</v>
      </c>
    </row>
    <row r="52" spans="1:58">
      <c r="A52">
        <v>15000</v>
      </c>
      <c r="B52" s="7">
        <v>1120</v>
      </c>
      <c r="C52">
        <v>-27.214127712761901</v>
      </c>
      <c r="D52">
        <f t="shared" si="0"/>
        <v>-54.428255425523801</v>
      </c>
      <c r="E52">
        <v>130.48436131366199</v>
      </c>
      <c r="F52">
        <f t="shared" si="4"/>
        <v>0.52774364056500644</v>
      </c>
      <c r="G52">
        <f t="shared" si="1"/>
        <v>1174.359251822958</v>
      </c>
      <c r="H52">
        <v>38.409231819580597</v>
      </c>
      <c r="AM52">
        <f t="shared" si="2"/>
        <v>248.38297115387147</v>
      </c>
      <c r="BF52">
        <f t="shared" si="3"/>
        <v>7.5231726008140019</v>
      </c>
    </row>
    <row r="53" spans="1:58">
      <c r="A53">
        <v>15300</v>
      </c>
      <c r="B53" s="7">
        <v>1122</v>
      </c>
      <c r="C53">
        <v>-23.870554633011398</v>
      </c>
      <c r="D53">
        <f t="shared" si="0"/>
        <v>-47.741109266022796</v>
      </c>
      <c r="E53">
        <v>129.9636756662</v>
      </c>
      <c r="F53">
        <f t="shared" si="4"/>
        <v>0.52068564746198831</v>
      </c>
      <c r="G53">
        <f t="shared" si="1"/>
        <v>1169.6730809958001</v>
      </c>
      <c r="H53">
        <v>40.382971771509297</v>
      </c>
      <c r="AM53">
        <f t="shared" si="2"/>
        <v>247.19735167145413</v>
      </c>
      <c r="BF53">
        <f t="shared" si="3"/>
        <v>7.4868991844373305</v>
      </c>
    </row>
    <row r="54" spans="1:58">
      <c r="A54">
        <v>15600</v>
      </c>
      <c r="B54" s="7">
        <v>1122</v>
      </c>
      <c r="C54">
        <v>-21.467369245561098</v>
      </c>
      <c r="D54">
        <f t="shared" si="0"/>
        <v>-42.934738491122197</v>
      </c>
      <c r="E54">
        <v>129.42975032469499</v>
      </c>
      <c r="F54">
        <f t="shared" si="4"/>
        <v>0.53392534150501092</v>
      </c>
      <c r="G54">
        <f t="shared" si="1"/>
        <v>1164.867752922255</v>
      </c>
      <c r="H54">
        <v>42.135252588777398</v>
      </c>
      <c r="AM54">
        <f t="shared" si="2"/>
        <v>245.98323166784505</v>
      </c>
      <c r="BF54">
        <f t="shared" si="3"/>
        <v>7.4497581152429602</v>
      </c>
    </row>
    <row r="55" spans="1:58">
      <c r="A55">
        <v>15900</v>
      </c>
      <c r="B55" s="7">
        <v>1123</v>
      </c>
      <c r="C55">
        <v>-18.543496338261001</v>
      </c>
      <c r="D55">
        <f t="shared" si="0"/>
        <v>-37.086992676522001</v>
      </c>
      <c r="E55">
        <v>128.89120709000699</v>
      </c>
      <c r="F55">
        <f t="shared" si="4"/>
        <v>0.53854323468800658</v>
      </c>
      <c r="G55">
        <f t="shared" si="1"/>
        <v>1160.0208638100628</v>
      </c>
      <c r="H55">
        <v>43.679978995923697</v>
      </c>
      <c r="AM55">
        <f t="shared" si="2"/>
        <v>244.76029989588838</v>
      </c>
      <c r="BF55">
        <f t="shared" si="3"/>
        <v>7.4123519084919742</v>
      </c>
    </row>
    <row r="56" spans="1:58">
      <c r="A56">
        <v>16200</v>
      </c>
      <c r="B56" s="7">
        <v>1150</v>
      </c>
      <c r="C56">
        <v>-4.4876755756483098</v>
      </c>
      <c r="D56">
        <f t="shared" si="0"/>
        <v>-8.9753511512966195</v>
      </c>
      <c r="E56">
        <v>128.76753880135101</v>
      </c>
      <c r="F56">
        <f t="shared" si="4"/>
        <v>0.12366828865597768</v>
      </c>
      <c r="G56">
        <f t="shared" si="1"/>
        <v>1158.9078492121591</v>
      </c>
      <c r="H56">
        <v>44.547168189098301</v>
      </c>
      <c r="AM56">
        <f t="shared" si="2"/>
        <v>244.47971165511032</v>
      </c>
      <c r="BF56">
        <f t="shared" si="3"/>
        <v>7.4037700938506905</v>
      </c>
    </row>
    <row r="57" spans="1:58">
      <c r="A57">
        <v>16500</v>
      </c>
      <c r="B57" s="7">
        <v>1157</v>
      </c>
      <c r="C57">
        <v>-2.4471356397209698</v>
      </c>
      <c r="D57">
        <f t="shared" si="0"/>
        <v>-4.8942712794419396</v>
      </c>
      <c r="E57">
        <v>129.091928047789</v>
      </c>
      <c r="F57">
        <f t="shared" si="4"/>
        <v>0.32438924643798828</v>
      </c>
      <c r="G57">
        <f t="shared" si="1"/>
        <v>1161.827352430101</v>
      </c>
      <c r="H57">
        <v>44.812697273880801</v>
      </c>
      <c r="AM57">
        <f t="shared" si="2"/>
        <v>245.21590164879069</v>
      </c>
      <c r="BF57">
        <f t="shared" si="3"/>
        <v>7.4262870256351157</v>
      </c>
    </row>
    <row r="58" spans="1:58">
      <c r="A58">
        <v>16800</v>
      </c>
      <c r="B58" s="7">
        <v>1177</v>
      </c>
      <c r="C58">
        <v>4.8147103773704698</v>
      </c>
      <c r="D58">
        <f t="shared" si="0"/>
        <v>9.6294207547409396</v>
      </c>
      <c r="E58">
        <v>129.700198135563</v>
      </c>
      <c r="F58">
        <f t="shared" si="4"/>
        <v>0.60827008777400238</v>
      </c>
      <c r="G58">
        <f t="shared" si="1"/>
        <v>1167.3017832200669</v>
      </c>
      <c r="H58">
        <v>44.707480807516703</v>
      </c>
      <c r="AM58">
        <f t="shared" si="2"/>
        <v>246.59800831766321</v>
      </c>
      <c r="BF58">
        <f t="shared" si="3"/>
        <v>7.4685641636937152</v>
      </c>
    </row>
    <row r="59" spans="1:58">
      <c r="A59">
        <v>17100</v>
      </c>
      <c r="B59" s="7">
        <v>1143</v>
      </c>
      <c r="C59">
        <v>-13.2868162016944</v>
      </c>
      <c r="D59">
        <f t="shared" si="0"/>
        <v>-26.5736324033888</v>
      </c>
      <c r="E59">
        <v>129.94530167667699</v>
      </c>
      <c r="F59">
        <f t="shared" si="4"/>
        <v>0.24510354111399124</v>
      </c>
      <c r="G59">
        <f t="shared" si="1"/>
        <v>1169.5077150900929</v>
      </c>
      <c r="H59">
        <v>45.068690050306202</v>
      </c>
      <c r="AM59">
        <f t="shared" si="2"/>
        <v>247.15554241886636</v>
      </c>
      <c r="BF59">
        <f t="shared" si="3"/>
        <v>7.4856201276662304</v>
      </c>
    </row>
    <row r="60" spans="1:58">
      <c r="A60">
        <v>17400</v>
      </c>
      <c r="B60" s="7">
        <v>1143</v>
      </c>
      <c r="C60">
        <v>-11.7858890497705</v>
      </c>
      <c r="D60">
        <f t="shared" si="0"/>
        <v>-23.571778099541</v>
      </c>
      <c r="E60">
        <v>129.61160753028901</v>
      </c>
      <c r="F60">
        <f t="shared" si="4"/>
        <v>0.33369414638798389</v>
      </c>
      <c r="G60">
        <f t="shared" si="1"/>
        <v>1166.5044677726009</v>
      </c>
      <c r="H60">
        <v>46.037802859427103</v>
      </c>
      <c r="AM60">
        <f t="shared" si="2"/>
        <v>246.39657877858241</v>
      </c>
      <c r="BF60">
        <f t="shared" si="3"/>
        <v>7.4624023006145235</v>
      </c>
    </row>
    <row r="61" spans="1:58">
      <c r="A61">
        <v>17700</v>
      </c>
      <c r="B61" s="7">
        <v>1146</v>
      </c>
      <c r="C61">
        <v>-8.9805852798202999</v>
      </c>
      <c r="D61">
        <f t="shared" si="0"/>
        <v>-17.9611705596406</v>
      </c>
      <c r="E61">
        <v>129.32157491702</v>
      </c>
      <c r="F61">
        <f t="shared" si="4"/>
        <v>0.29003261326900542</v>
      </c>
      <c r="G61">
        <f t="shared" si="1"/>
        <v>1163.8941742531799</v>
      </c>
      <c r="H61">
        <v>46.837647541349</v>
      </c>
      <c r="AM61">
        <f t="shared" si="2"/>
        <v>245.73744923662002</v>
      </c>
      <c r="BF61">
        <f t="shared" si="3"/>
        <v>7.4422399321216464</v>
      </c>
    </row>
    <row r="62" spans="1:58">
      <c r="A62">
        <v>18000</v>
      </c>
      <c r="B62" s="7">
        <v>1141</v>
      </c>
      <c r="C62">
        <v>-10.055607517032801</v>
      </c>
      <c r="D62">
        <f t="shared" si="0"/>
        <v>-20.111215034065602</v>
      </c>
      <c r="E62">
        <v>129.00502592355599</v>
      </c>
      <c r="F62">
        <f t="shared" si="4"/>
        <v>0.31654899346401066</v>
      </c>
      <c r="G62">
        <f t="shared" si="1"/>
        <v>1161.0452333120038</v>
      </c>
      <c r="H62">
        <v>47.577429171841601</v>
      </c>
      <c r="AM62">
        <f t="shared" si="2"/>
        <v>245.01861997632554</v>
      </c>
      <c r="BF62">
        <f t="shared" si="3"/>
        <v>7.4202528570469273</v>
      </c>
    </row>
    <row r="63" spans="1:58">
      <c r="A63">
        <v>18300</v>
      </c>
      <c r="B63" s="7">
        <v>1137</v>
      </c>
      <c r="C63">
        <v>-10.1114076960221</v>
      </c>
      <c r="D63">
        <f t="shared" si="0"/>
        <v>-20.2228153920442</v>
      </c>
      <c r="E63">
        <v>128.57305667011801</v>
      </c>
      <c r="F63">
        <f t="shared" si="4"/>
        <v>0.43196925343798398</v>
      </c>
      <c r="G63">
        <f t="shared" si="1"/>
        <v>1157.157510031062</v>
      </c>
      <c r="H63">
        <v>48.358997070626103</v>
      </c>
      <c r="AM63">
        <f t="shared" si="2"/>
        <v>244.03863640644107</v>
      </c>
      <c r="BF63">
        <f t="shared" si="3"/>
        <v>7.3902802456065606</v>
      </c>
    </row>
    <row r="64" spans="1:58">
      <c r="A64">
        <v>18600</v>
      </c>
      <c r="B64" s="7">
        <v>1137</v>
      </c>
      <c r="C64">
        <v>-8.0932977553412204</v>
      </c>
      <c r="D64">
        <f t="shared" si="0"/>
        <v>-16.186595510682441</v>
      </c>
      <c r="E64">
        <v>128.12464431042</v>
      </c>
      <c r="F64">
        <f t="shared" si="4"/>
        <v>0.44841235969801119</v>
      </c>
      <c r="G64">
        <f t="shared" si="1"/>
        <v>1153.12179879378</v>
      </c>
      <c r="H64">
        <v>49.060702380081899</v>
      </c>
      <c r="AM64">
        <f t="shared" si="2"/>
        <v>243.02250382454815</v>
      </c>
      <c r="BF64">
        <f t="shared" si="3"/>
        <v>7.3592050535190445</v>
      </c>
    </row>
    <row r="65" spans="1:58">
      <c r="A65">
        <v>18900</v>
      </c>
      <c r="B65" s="7">
        <v>1108</v>
      </c>
      <c r="C65">
        <v>-18.850188197943801</v>
      </c>
      <c r="D65">
        <f t="shared" si="0"/>
        <v>-37.700376395887602</v>
      </c>
      <c r="E65">
        <v>127.293181797241</v>
      </c>
      <c r="F65">
        <f t="shared" si="4"/>
        <v>0.831462513178991</v>
      </c>
      <c r="G65">
        <f t="shared" si="1"/>
        <v>1145.638636175169</v>
      </c>
      <c r="H65">
        <v>50.123637049089297</v>
      </c>
      <c r="AM65">
        <f t="shared" si="2"/>
        <v>241.14146595640989</v>
      </c>
      <c r="BF65">
        <f t="shared" si="3"/>
        <v>7.3016876536497799</v>
      </c>
    </row>
    <row r="66" spans="1:58">
      <c r="A66">
        <v>19200</v>
      </c>
      <c r="B66" s="7">
        <v>1148</v>
      </c>
      <c r="C66">
        <v>3.54806027450593</v>
      </c>
      <c r="D66">
        <f t="shared" ref="D66:D129" si="5">$K$3*C66</f>
        <v>7.09612054901186</v>
      </c>
      <c r="E66">
        <v>126.75988484841101</v>
      </c>
      <c r="F66">
        <f t="shared" si="4"/>
        <v>0.53329694882999945</v>
      </c>
      <c r="G66">
        <f t="shared" si="1"/>
        <v>1140.838963635699</v>
      </c>
      <c r="H66">
        <v>50.673685202217101</v>
      </c>
      <c r="AM66">
        <f t="shared" si="2"/>
        <v>239.93710379815516</v>
      </c>
      <c r="BF66">
        <f t="shared" si="3"/>
        <v>7.2648668943907042</v>
      </c>
    </row>
    <row r="67" spans="1:58">
      <c r="A67">
        <v>19500</v>
      </c>
      <c r="B67" s="7">
        <v>1177</v>
      </c>
      <c r="C67">
        <v>15.3762294751784</v>
      </c>
      <c r="D67">
        <f t="shared" si="5"/>
        <v>30.7524589503568</v>
      </c>
      <c r="E67">
        <v>127.353571529715</v>
      </c>
      <c r="F67">
        <f t="shared" si="4"/>
        <v>0.59368668130399271</v>
      </c>
      <c r="G67">
        <f t="shared" ref="G67:G130" si="6">$J$3*E67</f>
        <v>1146.182143767435</v>
      </c>
      <c r="H67">
        <v>49.915174094616802</v>
      </c>
      <c r="AM67">
        <f t="shared" ref="AM67:AM130" si="7">$AF$26*E67^2+$AG$26*E67+$AH$26</f>
        <v>241.27795093905425</v>
      </c>
      <c r="BF67">
        <f t="shared" ref="BF67:BF130" si="8">$BB$5*E67^2+$BC$5*E67+$BD$5</f>
        <v>7.30586066222852</v>
      </c>
    </row>
    <row r="68" spans="1:58">
      <c r="A68">
        <v>19800</v>
      </c>
      <c r="B68" s="7">
        <v>945</v>
      </c>
      <c r="C68">
        <v>-81.385267129381205</v>
      </c>
      <c r="D68">
        <f t="shared" si="5"/>
        <v>-162.77053425876241</v>
      </c>
      <c r="E68">
        <v>124.523987385806</v>
      </c>
      <c r="F68">
        <f t="shared" ref="F68:F131" si="9">ABS(E68-E67)</f>
        <v>2.8295841439090026</v>
      </c>
      <c r="G68">
        <f t="shared" si="6"/>
        <v>1120.7158864722539</v>
      </c>
      <c r="H68">
        <v>52.9082159087802</v>
      </c>
      <c r="AM68">
        <f t="shared" si="7"/>
        <v>234.90580983456564</v>
      </c>
      <c r="BF68">
        <f t="shared" si="8"/>
        <v>7.1110937402630032</v>
      </c>
    </row>
    <row r="69" spans="1:58">
      <c r="A69">
        <v>20100</v>
      </c>
      <c r="B69" s="7">
        <v>947</v>
      </c>
      <c r="C69">
        <v>-59.150522591670502</v>
      </c>
      <c r="D69">
        <f t="shared" si="5"/>
        <v>-118.301045183341</v>
      </c>
      <c r="E69">
        <v>118.361104690682</v>
      </c>
      <c r="F69">
        <f t="shared" si="9"/>
        <v>6.1628826951239972</v>
      </c>
      <c r="G69">
        <f t="shared" si="6"/>
        <v>1065.2499422161379</v>
      </c>
      <c r="H69">
        <v>58.353861504075603</v>
      </c>
      <c r="AM69">
        <f t="shared" si="7"/>
        <v>221.18925071952387</v>
      </c>
      <c r="BF69">
        <f t="shared" si="8"/>
        <v>6.6922703943070543</v>
      </c>
    </row>
    <row r="70" spans="1:58">
      <c r="A70">
        <v>20400</v>
      </c>
      <c r="B70" s="7">
        <v>940</v>
      </c>
      <c r="C70">
        <v>-40.1461263618448</v>
      </c>
      <c r="D70">
        <f t="shared" si="5"/>
        <v>-80.2922527236896</v>
      </c>
      <c r="E70">
        <v>113.36085253365501</v>
      </c>
      <c r="F70">
        <f t="shared" si="9"/>
        <v>5.000252157026992</v>
      </c>
      <c r="G70">
        <f t="shared" si="6"/>
        <v>1020.2476728028951</v>
      </c>
      <c r="H70">
        <v>62.126569269559099</v>
      </c>
      <c r="AL70" s="11"/>
      <c r="AM70">
        <f t="shared" si="7"/>
        <v>210.22356658523259</v>
      </c>
      <c r="BF70">
        <f t="shared" si="8"/>
        <v>6.3578793489189671</v>
      </c>
    </row>
    <row r="71" spans="1:58">
      <c r="A71">
        <v>20700</v>
      </c>
      <c r="B71" s="7">
        <v>938</v>
      </c>
      <c r="C71">
        <v>-22.239650501483201</v>
      </c>
      <c r="D71">
        <f t="shared" si="5"/>
        <v>-44.479301002966402</v>
      </c>
      <c r="E71">
        <v>109.159893686366</v>
      </c>
      <c r="F71">
        <f t="shared" si="9"/>
        <v>4.2009588472890016</v>
      </c>
      <c r="G71">
        <f t="shared" si="6"/>
        <v>982.43904317729402</v>
      </c>
      <c r="H71">
        <v>64.489644668234803</v>
      </c>
      <c r="AM71">
        <f t="shared" si="7"/>
        <v>201.12379622736375</v>
      </c>
      <c r="BF71">
        <f t="shared" si="8"/>
        <v>6.0806949805438304</v>
      </c>
    </row>
    <row r="72" spans="1:58">
      <c r="A72">
        <v>21000</v>
      </c>
      <c r="B72" s="7">
        <v>945</v>
      </c>
      <c r="C72">
        <v>-4.6944465697640902</v>
      </c>
      <c r="D72">
        <f t="shared" si="5"/>
        <v>-9.3888931395281805</v>
      </c>
      <c r="E72">
        <v>106.03903757851199</v>
      </c>
      <c r="F72">
        <f t="shared" si="9"/>
        <v>3.12085610785401</v>
      </c>
      <c r="G72">
        <f t="shared" si="6"/>
        <v>954.35133820660792</v>
      </c>
      <c r="H72">
        <v>65.489621055785193</v>
      </c>
      <c r="AM72">
        <f t="shared" si="7"/>
        <v>194.43048062061681</v>
      </c>
      <c r="BF72">
        <f t="shared" si="8"/>
        <v>5.8769963272434227</v>
      </c>
    </row>
    <row r="73" spans="1:58">
      <c r="A73">
        <v>21300</v>
      </c>
      <c r="B73" s="7">
        <v>938</v>
      </c>
      <c r="C73">
        <v>1.96271268582428</v>
      </c>
      <c r="D73">
        <f t="shared" si="5"/>
        <v>3.9254253716485601</v>
      </c>
      <c r="E73">
        <v>103.78219449450199</v>
      </c>
      <c r="F73">
        <f t="shared" si="9"/>
        <v>2.2568430840100007</v>
      </c>
      <c r="G73">
        <f t="shared" si="6"/>
        <v>934.03975045051789</v>
      </c>
      <c r="H73">
        <v>65.580136750908906</v>
      </c>
      <c r="AM73">
        <f t="shared" si="7"/>
        <v>189.62571135259043</v>
      </c>
      <c r="BF73">
        <f t="shared" si="8"/>
        <v>5.7308706167155243</v>
      </c>
    </row>
    <row r="74" spans="1:58">
      <c r="A74">
        <v>21600</v>
      </c>
      <c r="B74" s="7">
        <v>953</v>
      </c>
      <c r="C74">
        <v>15.573488656317</v>
      </c>
      <c r="D74">
        <f t="shared" si="5"/>
        <v>31.146977312634</v>
      </c>
      <c r="E74">
        <v>102.424267737921</v>
      </c>
      <c r="F74">
        <f t="shared" si="9"/>
        <v>1.3579267565809943</v>
      </c>
      <c r="G74">
        <f t="shared" si="6"/>
        <v>921.81840964128901</v>
      </c>
      <c r="H74">
        <v>64.865764670248197</v>
      </c>
      <c r="AM74">
        <f t="shared" si="7"/>
        <v>186.749070247737</v>
      </c>
      <c r="BF74">
        <f t="shared" si="8"/>
        <v>5.6434245175061371</v>
      </c>
    </row>
    <row r="75" spans="1:58">
      <c r="A75">
        <v>21900</v>
      </c>
      <c r="B75" s="7">
        <v>947</v>
      </c>
      <c r="C75">
        <v>15.5170123258318</v>
      </c>
      <c r="D75">
        <f t="shared" si="5"/>
        <v>31.0340246516636</v>
      </c>
      <c r="E75">
        <v>101.770317329364</v>
      </c>
      <c r="F75">
        <f t="shared" si="9"/>
        <v>0.65395040855699449</v>
      </c>
      <c r="G75">
        <f t="shared" si="6"/>
        <v>915.93285596427609</v>
      </c>
      <c r="H75">
        <v>63.6583290696855</v>
      </c>
      <c r="AM75">
        <f t="shared" si="7"/>
        <v>185.36758498178997</v>
      </c>
      <c r="BF75">
        <f t="shared" si="8"/>
        <v>5.6014400000665852</v>
      </c>
    </row>
    <row r="76" spans="1:58">
      <c r="A76">
        <v>22200</v>
      </c>
      <c r="B76" s="7">
        <v>952</v>
      </c>
      <c r="C76">
        <v>19.364697237269699</v>
      </c>
      <c r="D76">
        <f t="shared" si="5"/>
        <v>38.729394474539397</v>
      </c>
      <c r="E76">
        <v>101.470804304711</v>
      </c>
      <c r="F76">
        <f t="shared" si="9"/>
        <v>0.29951302465300955</v>
      </c>
      <c r="G76">
        <f t="shared" si="6"/>
        <v>913.23723874239897</v>
      </c>
      <c r="H76">
        <v>62.292672859532601</v>
      </c>
      <c r="AM76">
        <f t="shared" si="7"/>
        <v>184.73569199190771</v>
      </c>
      <c r="BF76">
        <f t="shared" si="8"/>
        <v>5.5822385861409369</v>
      </c>
    </row>
    <row r="77" spans="1:58">
      <c r="A77">
        <v>22500</v>
      </c>
      <c r="B77" s="7">
        <v>955</v>
      </c>
      <c r="C77">
        <v>20.333053585252099</v>
      </c>
      <c r="D77">
        <f t="shared" si="5"/>
        <v>40.666107170504198</v>
      </c>
      <c r="E77">
        <v>101.58894434233601</v>
      </c>
      <c r="F77">
        <f t="shared" si="9"/>
        <v>0.11814003762501102</v>
      </c>
      <c r="G77">
        <f t="shared" si="6"/>
        <v>914.3004990810241</v>
      </c>
      <c r="H77">
        <v>60.746069367143797</v>
      </c>
      <c r="AM77">
        <f t="shared" si="7"/>
        <v>184.98487345235023</v>
      </c>
      <c r="BF77">
        <f t="shared" si="8"/>
        <v>5.5898103185242132</v>
      </c>
    </row>
    <row r="78" spans="1:58">
      <c r="A78">
        <v>22800</v>
      </c>
      <c r="B78" s="7">
        <v>957</v>
      </c>
      <c r="C78">
        <v>19.741180517624699</v>
      </c>
      <c r="D78">
        <f t="shared" si="5"/>
        <v>39.482361035249397</v>
      </c>
      <c r="E78">
        <v>101.942664051506</v>
      </c>
      <c r="F78">
        <f t="shared" si="9"/>
        <v>0.35371970916999373</v>
      </c>
      <c r="G78">
        <f t="shared" si="6"/>
        <v>917.48397646355397</v>
      </c>
      <c r="H78">
        <v>59.188342122565302</v>
      </c>
      <c r="AM78">
        <f t="shared" si="7"/>
        <v>185.73142865278888</v>
      </c>
      <c r="BF78">
        <f t="shared" si="8"/>
        <v>5.6124968359058585</v>
      </c>
    </row>
    <row r="79" spans="1:58">
      <c r="A79">
        <v>23100</v>
      </c>
      <c r="B79" s="7">
        <v>960</v>
      </c>
      <c r="C79">
        <v>18.952994730001201</v>
      </c>
      <c r="D79">
        <f t="shared" si="5"/>
        <v>37.905989460002402</v>
      </c>
      <c r="E79">
        <v>102.451094918715</v>
      </c>
      <c r="F79">
        <f t="shared" si="9"/>
        <v>0.50843086720900033</v>
      </c>
      <c r="G79">
        <f t="shared" si="6"/>
        <v>922.05985426843495</v>
      </c>
      <c r="H79">
        <v>57.684563213674501</v>
      </c>
      <c r="AM79">
        <f t="shared" si="7"/>
        <v>186.80579669443932</v>
      </c>
      <c r="BF79">
        <f t="shared" si="8"/>
        <v>5.6451486332196144</v>
      </c>
    </row>
    <row r="80" spans="1:58">
      <c r="A80">
        <v>23400</v>
      </c>
      <c r="B80" s="7">
        <v>959</v>
      </c>
      <c r="C80">
        <v>16.017083685362799</v>
      </c>
      <c r="D80">
        <f t="shared" si="5"/>
        <v>32.034167370725598</v>
      </c>
      <c r="E80">
        <v>102.99237607297199</v>
      </c>
      <c r="F80">
        <f t="shared" si="9"/>
        <v>0.54128115425699264</v>
      </c>
      <c r="G80">
        <f t="shared" si="6"/>
        <v>926.93138465674792</v>
      </c>
      <c r="H80">
        <v>56.331288197693901</v>
      </c>
      <c r="AM80">
        <f t="shared" si="7"/>
        <v>187.95124251536643</v>
      </c>
      <c r="BF80">
        <f t="shared" si="8"/>
        <v>5.6799652822294462</v>
      </c>
    </row>
    <row r="81" spans="1:58">
      <c r="A81">
        <v>23700</v>
      </c>
      <c r="B81" s="7">
        <v>961</v>
      </c>
      <c r="C81">
        <v>14.6305418586833</v>
      </c>
      <c r="D81">
        <f t="shared" si="5"/>
        <v>29.261083717366599</v>
      </c>
      <c r="E81">
        <v>103.522651066913</v>
      </c>
      <c r="F81">
        <f t="shared" si="9"/>
        <v>0.5302749939410063</v>
      </c>
      <c r="G81">
        <f t="shared" si="6"/>
        <v>931.70385960221699</v>
      </c>
      <c r="H81">
        <v>55.142423830316901</v>
      </c>
      <c r="AM81">
        <f t="shared" si="7"/>
        <v>189.07505911780098</v>
      </c>
      <c r="BF81">
        <f t="shared" si="8"/>
        <v>5.7141291710934174</v>
      </c>
    </row>
    <row r="82" spans="1:58">
      <c r="A82">
        <v>24000</v>
      </c>
      <c r="B82" s="7">
        <v>971</v>
      </c>
      <c r="C82">
        <v>16.4079539033483</v>
      </c>
      <c r="D82">
        <f t="shared" si="5"/>
        <v>32.8159078066966</v>
      </c>
      <c r="E82">
        <v>104.23866748994401</v>
      </c>
      <c r="F82">
        <f t="shared" si="9"/>
        <v>0.71601642303100732</v>
      </c>
      <c r="G82">
        <f t="shared" si="6"/>
        <v>938.14800740949602</v>
      </c>
      <c r="H82">
        <v>53.929977012656899</v>
      </c>
      <c r="AM82">
        <f t="shared" si="7"/>
        <v>190.5951289188969</v>
      </c>
      <c r="BF82">
        <f t="shared" si="8"/>
        <v>5.7603464411124996</v>
      </c>
    </row>
    <row r="83" spans="1:58">
      <c r="A83">
        <v>24300</v>
      </c>
      <c r="B83" s="7">
        <v>989</v>
      </c>
      <c r="C83">
        <v>20.278153497084499</v>
      </c>
      <c r="D83">
        <f t="shared" si="5"/>
        <v>40.556306994168999</v>
      </c>
      <c r="E83">
        <v>105.378460797895</v>
      </c>
      <c r="F83">
        <f t="shared" si="9"/>
        <v>1.1397933079509954</v>
      </c>
      <c r="G83">
        <f t="shared" si="6"/>
        <v>948.40614718105508</v>
      </c>
      <c r="H83">
        <v>52.491356439616702</v>
      </c>
      <c r="AM83">
        <f t="shared" si="7"/>
        <v>193.02104345268856</v>
      </c>
      <c r="BF83">
        <f t="shared" si="8"/>
        <v>5.8341230000155662</v>
      </c>
    </row>
    <row r="84" spans="1:58">
      <c r="A84">
        <v>24600</v>
      </c>
      <c r="B84" s="7">
        <v>985</v>
      </c>
      <c r="C84">
        <v>13.067148849127801</v>
      </c>
      <c r="D84">
        <f t="shared" si="5"/>
        <v>26.134297698255601</v>
      </c>
      <c r="E84">
        <v>106.536456605609</v>
      </c>
      <c r="F84">
        <f t="shared" si="9"/>
        <v>1.157995807714002</v>
      </c>
      <c r="G84">
        <f t="shared" si="6"/>
        <v>958.82810945048107</v>
      </c>
      <c r="H84">
        <v>51.210610070783503</v>
      </c>
      <c r="AM84">
        <f t="shared" si="7"/>
        <v>195.49348138753143</v>
      </c>
      <c r="BF84">
        <f t="shared" si="8"/>
        <v>5.9093361904308459</v>
      </c>
    </row>
    <row r="85" spans="1:58">
      <c r="A85">
        <v>24900</v>
      </c>
      <c r="B85" s="7">
        <v>981</v>
      </c>
      <c r="C85">
        <v>7.65934232895248</v>
      </c>
      <c r="D85">
        <f t="shared" si="5"/>
        <v>15.31868465790496</v>
      </c>
      <c r="E85">
        <v>107.29366811286999</v>
      </c>
      <c r="F85">
        <f t="shared" si="9"/>
        <v>0.7572115072609904</v>
      </c>
      <c r="G85">
        <f t="shared" si="6"/>
        <v>965.64301301582998</v>
      </c>
      <c r="H85">
        <v>50.4175153179742</v>
      </c>
      <c r="AM85">
        <f t="shared" si="7"/>
        <v>197.11444551734627</v>
      </c>
      <c r="BF85">
        <f t="shared" si="8"/>
        <v>5.9586588139742211</v>
      </c>
    </row>
    <row r="86" spans="1:58">
      <c r="A86">
        <v>25200</v>
      </c>
      <c r="B86" s="7">
        <v>980</v>
      </c>
      <c r="C86">
        <v>4.9112877495860499</v>
      </c>
      <c r="D86">
        <f t="shared" si="5"/>
        <v>9.8225754991720997</v>
      </c>
      <c r="E86">
        <v>107.793166827598</v>
      </c>
      <c r="F86">
        <f t="shared" si="9"/>
        <v>0.49949871472800567</v>
      </c>
      <c r="G86">
        <f t="shared" si="6"/>
        <v>970.13850144838204</v>
      </c>
      <c r="H86">
        <v>49.935477073271599</v>
      </c>
      <c r="AB86" t="s">
        <v>246</v>
      </c>
      <c r="AD86" t="s">
        <v>245</v>
      </c>
      <c r="AM86">
        <f t="shared" si="7"/>
        <v>198.18555914618821</v>
      </c>
      <c r="BF86">
        <f t="shared" si="8"/>
        <v>5.9912557171863599</v>
      </c>
    </row>
    <row r="87" spans="1:58">
      <c r="A87">
        <v>25500</v>
      </c>
      <c r="B87" s="7">
        <v>974</v>
      </c>
      <c r="C87">
        <v>0.76417920852475096</v>
      </c>
      <c r="D87">
        <f t="shared" si="5"/>
        <v>1.5283584170495019</v>
      </c>
      <c r="E87">
        <v>108.04807956832801</v>
      </c>
      <c r="F87">
        <f t="shared" si="9"/>
        <v>0.25491274073000625</v>
      </c>
      <c r="G87">
        <f t="shared" si="6"/>
        <v>972.43271611495209</v>
      </c>
      <c r="H87">
        <v>49.724974206920798</v>
      </c>
      <c r="AB87">
        <v>3.5</v>
      </c>
      <c r="AD87" s="2">
        <v>70500</v>
      </c>
      <c r="AM87">
        <f t="shared" si="7"/>
        <v>198.73275060599329</v>
      </c>
      <c r="BF87">
        <f t="shared" si="8"/>
        <v>6.0079098042916854</v>
      </c>
    </row>
    <row r="88" spans="1:58">
      <c r="A88">
        <v>25800</v>
      </c>
      <c r="B88" s="7">
        <v>976</v>
      </c>
      <c r="C88">
        <v>1.20397365122619</v>
      </c>
      <c r="D88">
        <f t="shared" si="5"/>
        <v>2.4079473024523801</v>
      </c>
      <c r="E88">
        <v>108.172513555287</v>
      </c>
      <c r="F88">
        <f t="shared" si="9"/>
        <v>0.12443398695899077</v>
      </c>
      <c r="G88">
        <f t="shared" si="6"/>
        <v>973.55262199758295</v>
      </c>
      <c r="H88">
        <v>49.647482642117602</v>
      </c>
      <c r="AM88">
        <f t="shared" si="7"/>
        <v>198.99999658388259</v>
      </c>
      <c r="BF88">
        <f t="shared" si="8"/>
        <v>6.0160439723910173</v>
      </c>
    </row>
    <row r="89" spans="1:58">
      <c r="A89">
        <v>26100</v>
      </c>
      <c r="B89" s="7">
        <v>973</v>
      </c>
      <c r="C89">
        <v>-0.61511577706877696</v>
      </c>
      <c r="D89">
        <f t="shared" si="5"/>
        <v>-1.2302315541375539</v>
      </c>
      <c r="E89">
        <v>108.243441418283</v>
      </c>
      <c r="F89">
        <f t="shared" si="9"/>
        <v>7.0927862996001068E-2</v>
      </c>
      <c r="G89">
        <f t="shared" si="6"/>
        <v>974.19097276454704</v>
      </c>
      <c r="H89">
        <v>49.628988322725597</v>
      </c>
      <c r="AM89">
        <f t="shared" si="7"/>
        <v>199.15236836791638</v>
      </c>
      <c r="BF89">
        <f t="shared" si="8"/>
        <v>6.0206818260195316</v>
      </c>
    </row>
    <row r="90" spans="1:58">
      <c r="A90">
        <v>26400</v>
      </c>
      <c r="B90" s="7">
        <v>968</v>
      </c>
      <c r="C90">
        <v>-2.6740801285865001</v>
      </c>
      <c r="D90">
        <f t="shared" si="5"/>
        <v>-5.3481602571730003</v>
      </c>
      <c r="E90">
        <v>108.145455359224</v>
      </c>
      <c r="F90">
        <f t="shared" si="9"/>
        <v>9.7986059058996489E-2</v>
      </c>
      <c r="G90">
        <f t="shared" si="6"/>
        <v>973.30909823301602</v>
      </c>
      <c r="H90">
        <v>49.761652684104199</v>
      </c>
      <c r="AM90">
        <f t="shared" si="7"/>
        <v>198.94187618555367</v>
      </c>
      <c r="BF90">
        <f t="shared" si="8"/>
        <v>6.0142749399713811</v>
      </c>
    </row>
    <row r="91" spans="1:58">
      <c r="A91">
        <v>26700</v>
      </c>
      <c r="B91" s="7">
        <v>969</v>
      </c>
      <c r="C91">
        <v>-1.49559460479519</v>
      </c>
      <c r="D91">
        <f t="shared" si="5"/>
        <v>-2.99118920959038</v>
      </c>
      <c r="E91">
        <v>107.994665579432</v>
      </c>
      <c r="F91">
        <f t="shared" si="9"/>
        <v>0.15078977979200658</v>
      </c>
      <c r="G91">
        <f t="shared" si="6"/>
        <v>971.95199021488793</v>
      </c>
      <c r="H91">
        <v>49.9206989422294</v>
      </c>
      <c r="AM91">
        <f t="shared" si="7"/>
        <v>198.61806154791444</v>
      </c>
      <c r="BF91">
        <f t="shared" si="8"/>
        <v>6.0044190894751273</v>
      </c>
    </row>
    <row r="92" spans="1:58">
      <c r="A92">
        <v>27000</v>
      </c>
      <c r="B92" s="7">
        <v>980</v>
      </c>
      <c r="C92">
        <v>3.5244930229291902</v>
      </c>
      <c r="D92">
        <f t="shared" si="5"/>
        <v>7.0489860458583804</v>
      </c>
      <c r="E92">
        <v>108.101246779847</v>
      </c>
      <c r="F92">
        <f t="shared" si="9"/>
        <v>0.10658120041500752</v>
      </c>
      <c r="G92">
        <f t="shared" si="6"/>
        <v>972.911221018623</v>
      </c>
      <c r="H92">
        <v>49.829724549753102</v>
      </c>
      <c r="AM92">
        <f t="shared" si="7"/>
        <v>198.84692636236051</v>
      </c>
      <c r="BF92">
        <f t="shared" si="8"/>
        <v>6.01138494203812</v>
      </c>
    </row>
    <row r="93" spans="1:58">
      <c r="A93">
        <v>27300</v>
      </c>
      <c r="B93" s="7">
        <v>974</v>
      </c>
      <c r="C93">
        <v>-0.21446302096456599</v>
      </c>
      <c r="D93">
        <f t="shared" si="5"/>
        <v>-0.42892604192913197</v>
      </c>
      <c r="E93">
        <v>108.26553199794699</v>
      </c>
      <c r="F93">
        <f t="shared" si="9"/>
        <v>0.16428521809999097</v>
      </c>
      <c r="G93">
        <f t="shared" si="6"/>
        <v>974.38978798152289</v>
      </c>
      <c r="H93">
        <v>49.710109205637501</v>
      </c>
      <c r="W93" s="11" t="s">
        <v>256</v>
      </c>
      <c r="AM93">
        <f t="shared" si="7"/>
        <v>199.19983077717674</v>
      </c>
      <c r="BF93">
        <f t="shared" si="8"/>
        <v>6.0221264914226165</v>
      </c>
    </row>
    <row r="94" spans="1:58">
      <c r="A94">
        <v>27600</v>
      </c>
      <c r="B94" s="7">
        <v>975</v>
      </c>
      <c r="C94">
        <v>0.126221933042336</v>
      </c>
      <c r="D94">
        <f t="shared" si="5"/>
        <v>0.25244386608467201</v>
      </c>
      <c r="E94">
        <v>108.300894235206</v>
      </c>
      <c r="F94">
        <f t="shared" si="9"/>
        <v>3.5362237259008111E-2</v>
      </c>
      <c r="G94">
        <f t="shared" si="6"/>
        <v>974.708048116854</v>
      </c>
      <c r="H94">
        <v>49.712735487645098</v>
      </c>
      <c r="V94" s="49" t="s">
        <v>257</v>
      </c>
      <c r="AM94">
        <f t="shared" si="7"/>
        <v>199.27581376426681</v>
      </c>
      <c r="BF94">
        <f t="shared" si="8"/>
        <v>6.0244392853972393</v>
      </c>
    </row>
    <row r="95" spans="1:58">
      <c r="A95">
        <v>27900</v>
      </c>
      <c r="B95" s="7">
        <v>971</v>
      </c>
      <c r="C95">
        <v>-1.72004560481594</v>
      </c>
      <c r="D95">
        <f t="shared" si="5"/>
        <v>-3.4400912096318801</v>
      </c>
      <c r="E95">
        <v>108.266762159431</v>
      </c>
      <c r="F95">
        <f t="shared" si="9"/>
        <v>3.4132075775005433E-2</v>
      </c>
      <c r="G95">
        <f t="shared" si="6"/>
        <v>974.40085943487895</v>
      </c>
      <c r="H95">
        <v>49.779060595943101</v>
      </c>
      <c r="AM95">
        <f t="shared" si="7"/>
        <v>199.20247390750924</v>
      </c>
      <c r="BF95">
        <f t="shared" si="8"/>
        <v>6.022206943511792</v>
      </c>
    </row>
    <row r="96" spans="1:58">
      <c r="A96">
        <v>28200</v>
      </c>
      <c r="B96" s="7">
        <v>964</v>
      </c>
      <c r="C96">
        <v>-4.1697663809683698</v>
      </c>
      <c r="D96">
        <f t="shared" si="5"/>
        <v>-8.3395327619367396</v>
      </c>
      <c r="E96">
        <v>108.033408786476</v>
      </c>
      <c r="F96">
        <f t="shared" si="9"/>
        <v>0.23335337295499414</v>
      </c>
      <c r="G96">
        <f t="shared" si="6"/>
        <v>972.30067907828402</v>
      </c>
      <c r="H96">
        <v>50.013570642651104</v>
      </c>
      <c r="AM96">
        <f t="shared" si="7"/>
        <v>198.70124824164455</v>
      </c>
      <c r="BF96">
        <f t="shared" si="8"/>
        <v>6.0069509831061287</v>
      </c>
    </row>
    <row r="97" spans="1:58">
      <c r="A97">
        <v>28500</v>
      </c>
      <c r="B97" s="7">
        <v>976</v>
      </c>
      <c r="C97">
        <v>2.1950385083495498</v>
      </c>
      <c r="D97">
        <f t="shared" si="5"/>
        <v>4.3900770166990997</v>
      </c>
      <c r="E97">
        <v>107.95224837991</v>
      </c>
      <c r="F97">
        <f t="shared" si="9"/>
        <v>8.116040656599921E-2</v>
      </c>
      <c r="G97">
        <f t="shared" si="6"/>
        <v>971.57023541919</v>
      </c>
      <c r="H97">
        <v>50.074849106099201</v>
      </c>
      <c r="AM97">
        <f t="shared" si="7"/>
        <v>198.52699638331919</v>
      </c>
      <c r="BF97">
        <f t="shared" si="8"/>
        <v>6.0016474324051847</v>
      </c>
    </row>
    <row r="98" spans="1:58">
      <c r="A98">
        <v>28800</v>
      </c>
      <c r="B98" s="7">
        <v>972</v>
      </c>
      <c r="C98">
        <v>-0.152473140185964</v>
      </c>
      <c r="D98">
        <f t="shared" si="5"/>
        <v>-0.304946280371928</v>
      </c>
      <c r="E98">
        <v>108.02954966856301</v>
      </c>
      <c r="F98">
        <f t="shared" si="9"/>
        <v>7.7301288653004008E-2</v>
      </c>
      <c r="G98">
        <f t="shared" si="6"/>
        <v>972.26594701706711</v>
      </c>
      <c r="H98">
        <v>50.0011414205281</v>
      </c>
      <c r="AM98">
        <f t="shared" si="7"/>
        <v>198.69296182093893</v>
      </c>
      <c r="BF98">
        <f t="shared" si="8"/>
        <v>6.0066987741808067</v>
      </c>
    </row>
    <row r="99" spans="1:58">
      <c r="A99">
        <v>29100</v>
      </c>
      <c r="B99" s="7">
        <v>962</v>
      </c>
      <c r="C99">
        <v>-4.2521270845785297</v>
      </c>
      <c r="D99">
        <f t="shared" si="5"/>
        <v>-8.5042541691570595</v>
      </c>
      <c r="E99">
        <v>107.82952709383</v>
      </c>
      <c r="F99">
        <f t="shared" si="9"/>
        <v>0.20002257473301199</v>
      </c>
      <c r="G99">
        <f t="shared" si="6"/>
        <v>970.4657438444699</v>
      </c>
      <c r="H99">
        <v>50.182000401770502</v>
      </c>
      <c r="AM99">
        <f t="shared" si="7"/>
        <v>198.26358625065242</v>
      </c>
      <c r="BF99">
        <f t="shared" si="8"/>
        <v>5.993630452570895</v>
      </c>
    </row>
    <row r="100" spans="1:58">
      <c r="A100">
        <v>29400</v>
      </c>
      <c r="B100" s="7">
        <v>973</v>
      </c>
      <c r="C100">
        <v>1.8099691790285199</v>
      </c>
      <c r="D100">
        <f t="shared" si="5"/>
        <v>3.6199383580570399</v>
      </c>
      <c r="E100">
        <v>107.704518761925</v>
      </c>
      <c r="F100">
        <f t="shared" si="9"/>
        <v>0.1250083319049935</v>
      </c>
      <c r="G100">
        <f t="shared" si="6"/>
        <v>969.340668857325</v>
      </c>
      <c r="H100">
        <v>50.2621376253419</v>
      </c>
      <c r="AM100">
        <f t="shared" si="7"/>
        <v>197.99535774720582</v>
      </c>
      <c r="BF100">
        <f t="shared" si="8"/>
        <v>5.9854670751585921</v>
      </c>
    </row>
    <row r="101" spans="1:58">
      <c r="A101">
        <v>29700</v>
      </c>
      <c r="B101" s="7">
        <v>972</v>
      </c>
      <c r="C101">
        <v>0.92788567846172398</v>
      </c>
      <c r="D101">
        <f t="shared" si="5"/>
        <v>1.855771356923448</v>
      </c>
      <c r="E101">
        <v>107.78948025053801</v>
      </c>
      <c r="F101">
        <f t="shared" si="9"/>
        <v>8.4961488613004121E-2</v>
      </c>
      <c r="G101">
        <f t="shared" si="6"/>
        <v>970.10532225484201</v>
      </c>
      <c r="H101">
        <v>50.157892956788103</v>
      </c>
      <c r="AM101">
        <f t="shared" si="7"/>
        <v>198.17764838908016</v>
      </c>
      <c r="BF101">
        <f t="shared" si="8"/>
        <v>5.9910149564727622</v>
      </c>
    </row>
    <row r="102" spans="1:58">
      <c r="A102">
        <v>30000</v>
      </c>
      <c r="B102" s="7">
        <v>969</v>
      </c>
      <c r="C102">
        <v>-0.544794432006245</v>
      </c>
      <c r="D102">
        <f t="shared" si="5"/>
        <v>-1.08958886401249</v>
      </c>
      <c r="E102">
        <v>107.78342071314501</v>
      </c>
      <c r="F102">
        <f t="shared" si="9"/>
        <v>6.0595373929999141E-3</v>
      </c>
      <c r="G102">
        <f t="shared" si="6"/>
        <v>970.05078641830505</v>
      </c>
      <c r="H102">
        <v>50.1465789697085</v>
      </c>
      <c r="AM102">
        <f t="shared" si="7"/>
        <v>198.16464584199895</v>
      </c>
      <c r="AT102" s="12"/>
      <c r="AU102" s="12"/>
      <c r="AV102" s="12"/>
      <c r="BF102">
        <f t="shared" si="8"/>
        <v>5.99061922965672</v>
      </c>
    </row>
    <row r="103" spans="1:58">
      <c r="A103">
        <v>30300</v>
      </c>
      <c r="B103" s="7">
        <v>975</v>
      </c>
      <c r="C103">
        <v>2.19825693267095</v>
      </c>
      <c r="D103">
        <f t="shared" si="5"/>
        <v>4.3965138653419</v>
      </c>
      <c r="E103">
        <v>107.840466010133</v>
      </c>
      <c r="F103">
        <f t="shared" si="9"/>
        <v>5.7045296987993765E-2</v>
      </c>
      <c r="G103">
        <f t="shared" si="6"/>
        <v>970.56419409119701</v>
      </c>
      <c r="H103">
        <v>50.075716524288097</v>
      </c>
      <c r="AM103">
        <f t="shared" si="7"/>
        <v>198.28706206839007</v>
      </c>
      <c r="BF103">
        <f t="shared" si="8"/>
        <v>5.9943449374031319</v>
      </c>
    </row>
    <row r="104" spans="1:58">
      <c r="A104">
        <v>30600</v>
      </c>
      <c r="B104" s="7">
        <v>967</v>
      </c>
      <c r="C104">
        <v>-1.8103791218466301</v>
      </c>
      <c r="D104">
        <f t="shared" si="5"/>
        <v>-3.6207582436932602</v>
      </c>
      <c r="E104">
        <v>107.842459661614</v>
      </c>
      <c r="F104">
        <f t="shared" si="9"/>
        <v>1.9936514810012795E-3</v>
      </c>
      <c r="G104">
        <f t="shared" si="6"/>
        <v>970.58213695452605</v>
      </c>
      <c r="H104">
        <v>50.070306930947403</v>
      </c>
      <c r="AM104">
        <f t="shared" si="7"/>
        <v>198.29134068450884</v>
      </c>
      <c r="BF104">
        <f t="shared" si="8"/>
        <v>5.9944751569876011</v>
      </c>
    </row>
    <row r="105" spans="1:58">
      <c r="A105">
        <v>30900</v>
      </c>
      <c r="B105" s="7">
        <v>968</v>
      </c>
      <c r="C105">
        <v>-0.76139540944214201</v>
      </c>
      <c r="D105">
        <f t="shared" si="5"/>
        <v>-1.522790818884284</v>
      </c>
      <c r="E105">
        <v>107.72042894487799</v>
      </c>
      <c r="F105">
        <f t="shared" si="9"/>
        <v>0.12203071673600618</v>
      </c>
      <c r="G105">
        <f t="shared" si="6"/>
        <v>969.48386050390195</v>
      </c>
      <c r="H105">
        <v>50.167642909477003</v>
      </c>
      <c r="V105" t="s">
        <v>259</v>
      </c>
      <c r="W105" t="s">
        <v>258</v>
      </c>
      <c r="AM105">
        <f t="shared" si="7"/>
        <v>198.02949091198843</v>
      </c>
      <c r="BF105">
        <f t="shared" si="8"/>
        <v>5.9865058839523302</v>
      </c>
    </row>
    <row r="106" spans="1:58">
      <c r="A106">
        <v>31200</v>
      </c>
      <c r="B106" s="7">
        <v>959</v>
      </c>
      <c r="C106">
        <v>-4.1578379907615304</v>
      </c>
      <c r="D106">
        <f t="shared" si="5"/>
        <v>-8.3156759815230608</v>
      </c>
      <c r="E106">
        <v>107.47527377402901</v>
      </c>
      <c r="F106">
        <f t="shared" si="9"/>
        <v>0.24515517084898875</v>
      </c>
      <c r="G106">
        <f t="shared" si="6"/>
        <v>967.27746396626105</v>
      </c>
      <c r="H106">
        <v>50.366787173692003</v>
      </c>
      <c r="V106">
        <v>5</v>
      </c>
      <c r="W106" s="31">
        <v>180000</v>
      </c>
      <c r="AM106">
        <f t="shared" si="7"/>
        <v>197.50370771323401</v>
      </c>
      <c r="BF106">
        <f t="shared" si="8"/>
        <v>5.9705046533522452</v>
      </c>
    </row>
    <row r="107" spans="1:58">
      <c r="A107">
        <v>31500</v>
      </c>
      <c r="B107" s="7">
        <v>956</v>
      </c>
      <c r="C107">
        <v>-3.8357877867055699</v>
      </c>
      <c r="D107">
        <f t="shared" si="5"/>
        <v>-7.6715755734111397</v>
      </c>
      <c r="E107">
        <v>107.07038596737399</v>
      </c>
      <c r="F107">
        <f t="shared" si="9"/>
        <v>0.40488780665501167</v>
      </c>
      <c r="G107">
        <f t="shared" si="6"/>
        <v>963.63347370636598</v>
      </c>
      <c r="H107">
        <v>50.6762233014759</v>
      </c>
      <c r="V107">
        <v>10</v>
      </c>
      <c r="W107" s="31">
        <v>130000</v>
      </c>
      <c r="AM107">
        <f t="shared" si="7"/>
        <v>196.63611635166035</v>
      </c>
      <c r="BF107">
        <f t="shared" si="8"/>
        <v>5.9441032659451647</v>
      </c>
    </row>
    <row r="108" spans="1:58">
      <c r="A108">
        <v>31800</v>
      </c>
      <c r="B108" s="7">
        <v>968</v>
      </c>
      <c r="C108">
        <v>2.7549880048134501</v>
      </c>
      <c r="D108">
        <f t="shared" si="5"/>
        <v>5.5099760096269002</v>
      </c>
      <c r="E108">
        <v>106.939037071738</v>
      </c>
      <c r="F108">
        <f t="shared" si="9"/>
        <v>0.13134889563599472</v>
      </c>
      <c r="G108">
        <f t="shared" si="6"/>
        <v>962.45133364564197</v>
      </c>
      <c r="H108">
        <v>50.702074121922699</v>
      </c>
      <c r="V108">
        <v>20</v>
      </c>
      <c r="W108" s="31">
        <v>80000</v>
      </c>
      <c r="AM108">
        <f t="shared" si="7"/>
        <v>196.35486864480535</v>
      </c>
      <c r="BF108">
        <f t="shared" si="8"/>
        <v>5.9355452818245586</v>
      </c>
    </row>
    <row r="109" spans="1:58">
      <c r="A109">
        <v>32100</v>
      </c>
      <c r="B109" s="7">
        <v>964</v>
      </c>
      <c r="C109">
        <v>0.53507812861117798</v>
      </c>
      <c r="D109">
        <f t="shared" si="5"/>
        <v>1.070156257222356</v>
      </c>
      <c r="E109">
        <v>106.98798468087899</v>
      </c>
      <c r="F109">
        <f t="shared" si="9"/>
        <v>4.8947609140995496E-2</v>
      </c>
      <c r="G109">
        <f t="shared" si="6"/>
        <v>962.89186212791094</v>
      </c>
      <c r="H109">
        <v>50.579653917928397</v>
      </c>
      <c r="V109">
        <v>50</v>
      </c>
      <c r="W109" s="31">
        <v>24000</v>
      </c>
      <c r="AC109" t="s">
        <v>266</v>
      </c>
      <c r="AM109">
        <f t="shared" si="7"/>
        <v>196.45966475627873</v>
      </c>
      <c r="BF109">
        <f t="shared" si="8"/>
        <v>5.9387340517639018</v>
      </c>
    </row>
    <row r="110" spans="1:58">
      <c r="A110">
        <v>32400</v>
      </c>
      <c r="B110" s="7">
        <v>973</v>
      </c>
      <c r="C110">
        <v>4.3780043715752104</v>
      </c>
      <c r="D110">
        <f t="shared" si="5"/>
        <v>8.7560087431504208</v>
      </c>
      <c r="E110">
        <v>107.13391622651</v>
      </c>
      <c r="F110">
        <f t="shared" si="9"/>
        <v>0.14593154563100086</v>
      </c>
      <c r="G110">
        <f t="shared" si="6"/>
        <v>964.20524603858996</v>
      </c>
      <c r="H110">
        <v>50.379387598241998</v>
      </c>
      <c r="V110">
        <v>80</v>
      </c>
      <c r="W110" s="31">
        <v>6200</v>
      </c>
      <c r="AC110" t="s">
        <v>265</v>
      </c>
      <c r="AD110" t="s">
        <v>226</v>
      </c>
      <c r="AM110">
        <f t="shared" si="7"/>
        <v>196.77218521911547</v>
      </c>
      <c r="BF110">
        <f t="shared" si="8"/>
        <v>5.9482437566757724</v>
      </c>
    </row>
    <row r="111" spans="1:58">
      <c r="A111">
        <v>32700</v>
      </c>
      <c r="B111" s="7">
        <v>984</v>
      </c>
      <c r="C111">
        <v>7.6734436957906498</v>
      </c>
      <c r="D111">
        <f t="shared" si="5"/>
        <v>15.3468873915813</v>
      </c>
      <c r="E111">
        <v>107.62375303885</v>
      </c>
      <c r="F111">
        <f t="shared" si="9"/>
        <v>0.48983681234000187</v>
      </c>
      <c r="G111">
        <f t="shared" si="6"/>
        <v>968.61377734965004</v>
      </c>
      <c r="H111">
        <v>49.9027609408489</v>
      </c>
      <c r="V111">
        <v>90</v>
      </c>
      <c r="W111" s="31">
        <v>5000</v>
      </c>
      <c r="AC111">
        <v>3.5</v>
      </c>
      <c r="AD111" s="31">
        <f>W117</f>
        <v>41920</v>
      </c>
      <c r="AM111">
        <f t="shared" si="7"/>
        <v>197.82210854953786</v>
      </c>
      <c r="BF111">
        <f t="shared" si="8"/>
        <v>5.9801944721621902</v>
      </c>
    </row>
    <row r="112" spans="1:58">
      <c r="A112">
        <v>33000</v>
      </c>
      <c r="B112" s="7">
        <v>975</v>
      </c>
      <c r="C112">
        <v>1.3500365072566201</v>
      </c>
      <c r="D112">
        <f t="shared" si="5"/>
        <v>2.7000730145132401</v>
      </c>
      <c r="E112">
        <v>108.02901776167199</v>
      </c>
      <c r="F112">
        <f t="shared" si="9"/>
        <v>0.40526472282199677</v>
      </c>
      <c r="G112">
        <f t="shared" si="6"/>
        <v>972.26115985504794</v>
      </c>
      <c r="H112">
        <v>49.567285965952301</v>
      </c>
      <c r="AM112">
        <f t="shared" si="7"/>
        <v>198.69181970037798</v>
      </c>
      <c r="BF112">
        <f t="shared" si="8"/>
        <v>6.006664012146322</v>
      </c>
    </row>
    <row r="113" spans="1:58">
      <c r="A113">
        <v>33300</v>
      </c>
      <c r="B113" s="7">
        <v>972</v>
      </c>
      <c r="C113">
        <v>-0.55845950071967398</v>
      </c>
      <c r="D113">
        <f t="shared" si="5"/>
        <v>-1.116919001439348</v>
      </c>
      <c r="E113">
        <v>108.119753511814</v>
      </c>
      <c r="F113">
        <f t="shared" si="9"/>
        <v>9.0735750142002303E-2</v>
      </c>
      <c r="G113">
        <f t="shared" si="6"/>
        <v>973.07778160632597</v>
      </c>
      <c r="H113">
        <v>49.541173411474297</v>
      </c>
      <c r="AM113">
        <f t="shared" si="7"/>
        <v>198.88667315939784</v>
      </c>
      <c r="BF113">
        <f t="shared" si="8"/>
        <v>6.0125947156982971</v>
      </c>
    </row>
    <row r="114" spans="1:58">
      <c r="A114">
        <v>33600</v>
      </c>
      <c r="B114" s="7">
        <v>973</v>
      </c>
      <c r="C114">
        <v>-0.18878253824275701</v>
      </c>
      <c r="D114">
        <f t="shared" si="5"/>
        <v>-0.37756507648551402</v>
      </c>
      <c r="E114">
        <v>108.14868974818</v>
      </c>
      <c r="F114">
        <f t="shared" si="9"/>
        <v>2.8936236366007506E-2</v>
      </c>
      <c r="G114">
        <f t="shared" si="6"/>
        <v>973.33820773362004</v>
      </c>
      <c r="H114">
        <v>49.569312547130302</v>
      </c>
      <c r="AM114">
        <f t="shared" si="7"/>
        <v>198.9488233551487</v>
      </c>
      <c r="BF114">
        <f t="shared" si="8"/>
        <v>6.014486392960122</v>
      </c>
    </row>
    <row r="115" spans="1:58">
      <c r="A115">
        <v>33900</v>
      </c>
      <c r="B115" s="7">
        <v>968</v>
      </c>
      <c r="C115">
        <v>-2.41779183892322</v>
      </c>
      <c r="D115">
        <f t="shared" si="5"/>
        <v>-4.8355836778464401</v>
      </c>
      <c r="E115">
        <v>108.088508460721</v>
      </c>
      <c r="F115">
        <f t="shared" si="9"/>
        <v>6.0181287459002419E-2</v>
      </c>
      <c r="G115">
        <f t="shared" si="6"/>
        <v>972.79657614648897</v>
      </c>
      <c r="H115">
        <v>49.675883963453799</v>
      </c>
      <c r="V115" s="11" t="s">
        <v>263</v>
      </c>
      <c r="W115" s="11" t="s">
        <v>264</v>
      </c>
      <c r="AM115">
        <f t="shared" si="7"/>
        <v>198.81956951488965</v>
      </c>
      <c r="BF115">
        <f t="shared" si="8"/>
        <v>6.0105522846240884</v>
      </c>
    </row>
    <row r="116" spans="1:58">
      <c r="A116">
        <v>34200</v>
      </c>
      <c r="B116" s="7">
        <v>969</v>
      </c>
      <c r="C116">
        <v>-1.36667209162017</v>
      </c>
      <c r="D116">
        <f t="shared" si="5"/>
        <v>-2.73334418324034</v>
      </c>
      <c r="E116">
        <v>107.966019087101</v>
      </c>
      <c r="F116">
        <f t="shared" si="9"/>
        <v>0.12248937361999879</v>
      </c>
      <c r="G116">
        <f t="shared" si="6"/>
        <v>971.69417178390904</v>
      </c>
      <c r="H116">
        <v>49.820289797287998</v>
      </c>
      <c r="V116">
        <v>20</v>
      </c>
      <c r="W116" s="31">
        <v>80000</v>
      </c>
      <c r="AM116">
        <f t="shared" si="7"/>
        <v>198.55655945670014</v>
      </c>
      <c r="BF116">
        <f t="shared" si="8"/>
        <v>6.0025472101670507</v>
      </c>
    </row>
    <row r="117" spans="1:58">
      <c r="A117">
        <v>34500</v>
      </c>
      <c r="B117" s="7">
        <v>973</v>
      </c>
      <c r="C117">
        <v>0.65518733411618502</v>
      </c>
      <c r="D117">
        <f t="shared" si="5"/>
        <v>1.31037466823237</v>
      </c>
      <c r="E117">
        <v>107.96114567708</v>
      </c>
      <c r="F117">
        <f t="shared" si="9"/>
        <v>4.8734100210054976E-3</v>
      </c>
      <c r="G117">
        <f t="shared" si="6"/>
        <v>971.65031109372001</v>
      </c>
      <c r="H117">
        <v>49.843027670137403</v>
      </c>
      <c r="V117">
        <v>40.4</v>
      </c>
      <c r="W117" s="31">
        <f>W116+((V117-V116)*(W118-W116))/(V118-V116)</f>
        <v>41920</v>
      </c>
      <c r="AM117">
        <f t="shared" si="7"/>
        <v>198.54609705108246</v>
      </c>
      <c r="BF117">
        <f t="shared" si="8"/>
        <v>6.0022287774321947</v>
      </c>
    </row>
    <row r="118" spans="1:58">
      <c r="A118">
        <v>34800</v>
      </c>
      <c r="B118" s="7">
        <v>977</v>
      </c>
      <c r="C118">
        <v>2.0204441634472299</v>
      </c>
      <c r="D118">
        <f t="shared" si="5"/>
        <v>4.0408883268944598</v>
      </c>
      <c r="E118">
        <v>108.102183712898</v>
      </c>
      <c r="F118">
        <f t="shared" si="9"/>
        <v>0.14103803581799923</v>
      </c>
      <c r="G118">
        <f t="shared" si="6"/>
        <v>972.91965341608193</v>
      </c>
      <c r="H118">
        <v>49.735778253726799</v>
      </c>
      <c r="V118">
        <v>50</v>
      </c>
      <c r="W118" s="31">
        <v>24000</v>
      </c>
      <c r="AM118">
        <f t="shared" si="7"/>
        <v>198.84893855970205</v>
      </c>
      <c r="BF118">
        <f t="shared" si="8"/>
        <v>6.0114461871753271</v>
      </c>
    </row>
    <row r="119" spans="1:58">
      <c r="A119">
        <v>35100</v>
      </c>
      <c r="B119" s="7">
        <v>972</v>
      </c>
      <c r="C119">
        <v>-0.85436599503736999</v>
      </c>
      <c r="D119">
        <f t="shared" si="5"/>
        <v>-1.70873199007474</v>
      </c>
      <c r="E119">
        <v>108.185513999562</v>
      </c>
      <c r="F119">
        <f t="shared" si="9"/>
        <v>8.3330286664008213E-2</v>
      </c>
      <c r="G119">
        <f t="shared" si="6"/>
        <v>973.66962599605802</v>
      </c>
      <c r="H119">
        <v>49.697400290515098</v>
      </c>
      <c r="AM119">
        <f t="shared" si="7"/>
        <v>199.0279227696449</v>
      </c>
      <c r="BF119">
        <f t="shared" si="8"/>
        <v>6.0168939764301825</v>
      </c>
    </row>
    <row r="120" spans="1:58">
      <c r="A120">
        <v>35400</v>
      </c>
      <c r="B120" s="7">
        <v>970</v>
      </c>
      <c r="C120">
        <v>-1.55449283150607</v>
      </c>
      <c r="D120">
        <f t="shared" si="5"/>
        <v>-3.10898566301214</v>
      </c>
      <c r="E120">
        <v>108.11886718837199</v>
      </c>
      <c r="F120">
        <f t="shared" si="9"/>
        <v>6.664681119001159E-2</v>
      </c>
      <c r="G120">
        <f t="shared" si="6"/>
        <v>973.0698046953479</v>
      </c>
      <c r="H120">
        <v>49.7926331742987</v>
      </c>
      <c r="AM120">
        <f t="shared" si="7"/>
        <v>198.88476956219469</v>
      </c>
      <c r="BF120">
        <f t="shared" si="8"/>
        <v>6.0125367757645085</v>
      </c>
    </row>
    <row r="121" spans="1:58">
      <c r="A121">
        <v>35700</v>
      </c>
      <c r="B121" s="7">
        <v>970</v>
      </c>
      <c r="C121">
        <v>-1.1451006013820899</v>
      </c>
      <c r="D121">
        <f t="shared" si="5"/>
        <v>-2.2902012027641798</v>
      </c>
      <c r="E121">
        <v>108.02789053958701</v>
      </c>
      <c r="F121">
        <f t="shared" si="9"/>
        <v>9.0976648784987901E-2</v>
      </c>
      <c r="G121">
        <f t="shared" si="6"/>
        <v>972.25101485628306</v>
      </c>
      <c r="H121">
        <v>49.896467412889201</v>
      </c>
      <c r="AM121">
        <f t="shared" si="7"/>
        <v>198.68939931321515</v>
      </c>
      <c r="BF121">
        <f t="shared" si="8"/>
        <v>6.0065903442976074</v>
      </c>
    </row>
    <row r="122" spans="1:58">
      <c r="A122">
        <v>36000</v>
      </c>
      <c r="B122" s="7">
        <v>980</v>
      </c>
      <c r="C122">
        <v>3.3321163822055202</v>
      </c>
      <c r="D122">
        <f t="shared" si="5"/>
        <v>6.6642327644110404</v>
      </c>
      <c r="E122">
        <v>108.14399759835101</v>
      </c>
      <c r="F122">
        <f t="shared" si="9"/>
        <v>0.11610705876400118</v>
      </c>
      <c r="G122">
        <f t="shared" si="6"/>
        <v>973.29597838515906</v>
      </c>
      <c r="H122">
        <v>49.800675387837401</v>
      </c>
      <c r="AM122">
        <f t="shared" si="7"/>
        <v>198.9387450694596</v>
      </c>
      <c r="BF122">
        <f t="shared" si="8"/>
        <v>6.0141796373503791</v>
      </c>
    </row>
    <row r="123" spans="1:58">
      <c r="A123">
        <v>36300</v>
      </c>
      <c r="B123" s="7">
        <v>976</v>
      </c>
      <c r="C123">
        <v>0.47277218191763398</v>
      </c>
      <c r="D123">
        <f t="shared" si="5"/>
        <v>0.94554436383526796</v>
      </c>
      <c r="E123">
        <v>108.33501669533899</v>
      </c>
      <c r="F123">
        <f t="shared" si="9"/>
        <v>0.19101909698798636</v>
      </c>
      <c r="G123">
        <f t="shared" si="6"/>
        <v>975.01515025805088</v>
      </c>
      <c r="H123">
        <v>49.6597148803233</v>
      </c>
      <c r="AM123">
        <f t="shared" si="7"/>
        <v>199.34913977097054</v>
      </c>
      <c r="BF123">
        <f t="shared" si="8"/>
        <v>6.0266712245840761</v>
      </c>
    </row>
    <row r="124" spans="1:58">
      <c r="A124">
        <v>36600</v>
      </c>
      <c r="B124" s="7">
        <v>964</v>
      </c>
      <c r="C124">
        <v>-4.8369187852726601</v>
      </c>
      <c r="D124">
        <f t="shared" si="5"/>
        <v>-9.6738375705453201</v>
      </c>
      <c r="E124">
        <v>108.18167504226</v>
      </c>
      <c r="F124">
        <f t="shared" si="9"/>
        <v>0.15334165307899639</v>
      </c>
      <c r="G124">
        <f t="shared" si="6"/>
        <v>973.63507538033991</v>
      </c>
      <c r="H124">
        <v>49.841877278221801</v>
      </c>
      <c r="AM124">
        <f t="shared" si="7"/>
        <v>199.01967622286159</v>
      </c>
      <c r="BF124">
        <f t="shared" si="8"/>
        <v>6.0166429716529368</v>
      </c>
    </row>
    <row r="125" spans="1:58">
      <c r="A125">
        <v>36900</v>
      </c>
      <c r="B125" s="7">
        <v>959</v>
      </c>
      <c r="C125">
        <v>-5.3944949021872102</v>
      </c>
      <c r="D125">
        <f t="shared" si="5"/>
        <v>-10.78898980437442</v>
      </c>
      <c r="E125">
        <v>107.750035655006</v>
      </c>
      <c r="F125">
        <f t="shared" si="9"/>
        <v>0.43163938725399476</v>
      </c>
      <c r="G125">
        <f t="shared" si="6"/>
        <v>969.75032089505407</v>
      </c>
      <c r="H125">
        <v>50.240229159240599</v>
      </c>
      <c r="AM125">
        <f t="shared" si="7"/>
        <v>198.09301208086546</v>
      </c>
      <c r="BF125">
        <f t="shared" si="8"/>
        <v>5.9884390982491968</v>
      </c>
    </row>
    <row r="126" spans="1:58">
      <c r="A126">
        <v>37200</v>
      </c>
      <c r="B126" s="7">
        <v>961</v>
      </c>
      <c r="C126">
        <v>-2.6562435886657498</v>
      </c>
      <c r="D126">
        <f t="shared" si="5"/>
        <v>-5.3124871773314997</v>
      </c>
      <c r="E126">
        <v>107.36376258634</v>
      </c>
      <c r="F126">
        <f t="shared" si="9"/>
        <v>0.38627306866600009</v>
      </c>
      <c r="G126">
        <f t="shared" si="6"/>
        <v>966.27386327706006</v>
      </c>
      <c r="H126">
        <v>50.546022183526098</v>
      </c>
      <c r="AM126">
        <f t="shared" si="7"/>
        <v>197.26466648086324</v>
      </c>
      <c r="BF126">
        <f t="shared" si="8"/>
        <v>5.9632302023774191</v>
      </c>
    </row>
    <row r="127" spans="1:58">
      <c r="A127">
        <v>37500</v>
      </c>
      <c r="B127" s="7">
        <v>963</v>
      </c>
      <c r="C127">
        <v>-0.66888848643737098</v>
      </c>
      <c r="D127">
        <f t="shared" si="5"/>
        <v>-1.337776972874742</v>
      </c>
      <c r="E127">
        <v>107.144373809575</v>
      </c>
      <c r="F127">
        <f t="shared" si="9"/>
        <v>0.21938877676500113</v>
      </c>
      <c r="G127">
        <f t="shared" si="6"/>
        <v>964.29936428617498</v>
      </c>
      <c r="H127">
        <v>50.670264256925101</v>
      </c>
      <c r="AM127">
        <f t="shared" si="7"/>
        <v>196.79458549353063</v>
      </c>
      <c r="BF127">
        <f t="shared" si="8"/>
        <v>5.9489253893389842</v>
      </c>
    </row>
    <row r="128" spans="1:58">
      <c r="A128">
        <v>37800</v>
      </c>
      <c r="B128" s="7">
        <v>965</v>
      </c>
      <c r="C128">
        <v>0.72096968666835304</v>
      </c>
      <c r="D128">
        <f t="shared" si="5"/>
        <v>1.4419393733367061</v>
      </c>
      <c r="E128">
        <v>107.057747723405</v>
      </c>
      <c r="F128">
        <f t="shared" si="9"/>
        <v>8.6626086169999894E-2</v>
      </c>
      <c r="G128">
        <f t="shared" si="6"/>
        <v>963.51972951064499</v>
      </c>
      <c r="H128">
        <v>50.664847583211802</v>
      </c>
      <c r="AM128">
        <f t="shared" si="7"/>
        <v>196.60905062399232</v>
      </c>
      <c r="BF128">
        <f t="shared" si="8"/>
        <v>5.9432796805671915</v>
      </c>
    </row>
    <row r="129" spans="1:58">
      <c r="A129">
        <v>38100</v>
      </c>
      <c r="B129" s="7">
        <v>967</v>
      </c>
      <c r="C129">
        <v>1.64532668800851</v>
      </c>
      <c r="D129">
        <f t="shared" si="5"/>
        <v>3.29065337601702</v>
      </c>
      <c r="E129">
        <v>107.074555212955</v>
      </c>
      <c r="F129">
        <f t="shared" si="9"/>
        <v>1.6807489550004107E-2</v>
      </c>
      <c r="G129">
        <f t="shared" si="6"/>
        <v>963.67099691659507</v>
      </c>
      <c r="H129">
        <v>50.570678980896098</v>
      </c>
      <c r="AM129">
        <f t="shared" si="7"/>
        <v>196.64504530221154</v>
      </c>
      <c r="BF129">
        <f t="shared" si="8"/>
        <v>5.944374966326758</v>
      </c>
    </row>
    <row r="130" spans="1:58">
      <c r="A130">
        <v>38400</v>
      </c>
      <c r="B130" s="7">
        <v>965</v>
      </c>
      <c r="C130">
        <v>0.55693952162905302</v>
      </c>
      <c r="D130">
        <f t="shared" ref="D130:D193" si="10">$K$3*C130</f>
        <v>1.113879043258106</v>
      </c>
      <c r="E130">
        <v>107.094215820817</v>
      </c>
      <c r="F130">
        <f t="shared" si="9"/>
        <v>1.966060786199364E-2</v>
      </c>
      <c r="G130">
        <f t="shared" si="6"/>
        <v>963.84794238735299</v>
      </c>
      <c r="H130">
        <v>50.487788575305899</v>
      </c>
      <c r="AM130">
        <f t="shared" si="7"/>
        <v>196.68715227443735</v>
      </c>
      <c r="BF130">
        <f t="shared" si="8"/>
        <v>5.9456562495378691</v>
      </c>
    </row>
    <row r="131" spans="1:58">
      <c r="A131">
        <v>38700</v>
      </c>
      <c r="B131" s="7">
        <v>969</v>
      </c>
      <c r="C131">
        <v>2.2750688140926298</v>
      </c>
      <c r="D131">
        <f t="shared" si="10"/>
        <v>4.5501376281852597</v>
      </c>
      <c r="E131">
        <v>107.15681513778701</v>
      </c>
      <c r="F131">
        <f t="shared" si="9"/>
        <v>6.259931697000809E-2</v>
      </c>
      <c r="G131">
        <f t="shared" ref="G131:G194" si="11">$J$3*E131</f>
        <v>964.41133624008307</v>
      </c>
      <c r="H131">
        <v>50.373598028946603</v>
      </c>
      <c r="AM131">
        <f t="shared" ref="AM131:AM194" si="12">$AF$26*E131^2+$AG$26*E131+$AH$26</f>
        <v>196.82123580815713</v>
      </c>
      <c r="BF131">
        <f t="shared" ref="BF131:BF194" si="13">$BB$5*E131^2+$BC$5*E131+$BD$5</f>
        <v>5.9497363515832316</v>
      </c>
    </row>
    <row r="132" spans="1:58">
      <c r="A132">
        <v>39000</v>
      </c>
      <c r="B132" s="7">
        <v>962</v>
      </c>
      <c r="C132">
        <v>-1.1942709771304301</v>
      </c>
      <c r="D132">
        <f t="shared" si="10"/>
        <v>-2.3885419542608601</v>
      </c>
      <c r="E132">
        <v>107.150060831511</v>
      </c>
      <c r="F132">
        <f t="shared" ref="F132:F195" si="14">ABS(E132-E131)</f>
        <v>6.7543062760080375E-3</v>
      </c>
      <c r="G132">
        <f t="shared" si="11"/>
        <v>964.35054748359903</v>
      </c>
      <c r="H132">
        <v>50.340042376858001</v>
      </c>
      <c r="AM132">
        <f t="shared" si="12"/>
        <v>196.80676743453446</v>
      </c>
      <c r="BF132">
        <f t="shared" si="13"/>
        <v>5.9492960823695471</v>
      </c>
    </row>
    <row r="133" spans="1:58">
      <c r="A133">
        <v>39300</v>
      </c>
      <c r="B133" s="7">
        <v>956</v>
      </c>
      <c r="C133">
        <v>-3.1114986132274298</v>
      </c>
      <c r="D133">
        <f t="shared" si="10"/>
        <v>-6.2229972264548596</v>
      </c>
      <c r="E133">
        <v>106.909465646874</v>
      </c>
      <c r="F133">
        <f t="shared" si="14"/>
        <v>0.24059518463700158</v>
      </c>
      <c r="G133">
        <f t="shared" si="11"/>
        <v>962.18519082186594</v>
      </c>
      <c r="H133">
        <v>50.511865415037803</v>
      </c>
      <c r="AM133">
        <f t="shared" si="12"/>
        <v>196.29156344938053</v>
      </c>
      <c r="BF133">
        <f t="shared" si="13"/>
        <v>5.9336190297684999</v>
      </c>
    </row>
    <row r="134" spans="1:58">
      <c r="A134">
        <v>39600</v>
      </c>
      <c r="B134" s="7">
        <v>959</v>
      </c>
      <c r="C134">
        <v>-0.57229748098215905</v>
      </c>
      <c r="D134">
        <f t="shared" si="10"/>
        <v>-1.1445949619643181</v>
      </c>
      <c r="E134">
        <v>106.67850948479099</v>
      </c>
      <c r="F134">
        <f t="shared" si="14"/>
        <v>0.23095616208300385</v>
      </c>
      <c r="G134">
        <f t="shared" si="11"/>
        <v>960.10658536311894</v>
      </c>
      <c r="H134">
        <v>50.648683247510299</v>
      </c>
      <c r="AM134">
        <f t="shared" si="12"/>
        <v>195.7973187033399</v>
      </c>
      <c r="BF134">
        <f t="shared" si="13"/>
        <v>5.9185806277984581</v>
      </c>
    </row>
    <row r="135" spans="1:58">
      <c r="A135">
        <v>39900</v>
      </c>
      <c r="B135" s="7">
        <v>966</v>
      </c>
      <c r="C135">
        <v>2.8459108212356501</v>
      </c>
      <c r="D135">
        <f t="shared" si="10"/>
        <v>5.6918216424713002</v>
      </c>
      <c r="E135">
        <v>106.69666183445101</v>
      </c>
      <c r="F135">
        <f t="shared" si="14"/>
        <v>1.8152349660013556E-2</v>
      </c>
      <c r="G135">
        <f t="shared" si="11"/>
        <v>960.26995651005905</v>
      </c>
      <c r="H135">
        <v>50.551981967392301</v>
      </c>
      <c r="AM135">
        <f t="shared" si="12"/>
        <v>195.83615332142688</v>
      </c>
      <c r="BF135">
        <f t="shared" si="13"/>
        <v>5.9197622186338581</v>
      </c>
    </row>
    <row r="136" spans="1:58">
      <c r="A136">
        <v>40200</v>
      </c>
      <c r="B136" s="7">
        <v>965</v>
      </c>
      <c r="C136">
        <v>1.76131762623092</v>
      </c>
      <c r="D136">
        <f t="shared" si="10"/>
        <v>3.5226352524618401</v>
      </c>
      <c r="E136">
        <v>106.826599537091</v>
      </c>
      <c r="F136">
        <f t="shared" si="14"/>
        <v>0.12993770263999238</v>
      </c>
      <c r="G136">
        <f t="shared" si="11"/>
        <v>961.43939583381893</v>
      </c>
      <c r="H136">
        <v>50.375625020804698</v>
      </c>
      <c r="AM136">
        <f t="shared" si="12"/>
        <v>196.1141946032192</v>
      </c>
      <c r="BF136">
        <f t="shared" si="13"/>
        <v>5.9282221219047937</v>
      </c>
    </row>
    <row r="137" spans="1:58">
      <c r="A137">
        <v>40500</v>
      </c>
      <c r="B137" s="7">
        <v>955</v>
      </c>
      <c r="C137">
        <v>-2.7781144158479498</v>
      </c>
      <c r="D137">
        <f t="shared" si="10"/>
        <v>-5.5562288316958997</v>
      </c>
      <c r="E137">
        <v>106.72430982554199</v>
      </c>
      <c r="F137">
        <f t="shared" si="14"/>
        <v>0.10228971154900535</v>
      </c>
      <c r="G137">
        <f t="shared" si="11"/>
        <v>960.51878842987799</v>
      </c>
      <c r="H137">
        <v>50.426167793509997</v>
      </c>
      <c r="AM137">
        <f t="shared" si="12"/>
        <v>195.89530634664774</v>
      </c>
      <c r="BF137">
        <f t="shared" si="13"/>
        <v>5.9215620322068396</v>
      </c>
    </row>
    <row r="138" spans="1:58">
      <c r="A138">
        <v>40800</v>
      </c>
      <c r="B138" s="7">
        <v>945</v>
      </c>
      <c r="C138">
        <v>-5.7740677399352203</v>
      </c>
      <c r="D138">
        <f t="shared" si="10"/>
        <v>-11.548135479870441</v>
      </c>
      <c r="E138">
        <v>106.27901344351901</v>
      </c>
      <c r="F138">
        <f t="shared" si="14"/>
        <v>0.44529638202298827</v>
      </c>
      <c r="G138">
        <f t="shared" si="11"/>
        <v>956.51112099167108</v>
      </c>
      <c r="H138">
        <v>50.765354631690798</v>
      </c>
      <c r="AM138">
        <f t="shared" si="12"/>
        <v>194.94313623604123</v>
      </c>
      <c r="BF138">
        <f t="shared" si="13"/>
        <v>5.892592437689947</v>
      </c>
    </row>
    <row r="139" spans="1:58">
      <c r="A139">
        <v>41100</v>
      </c>
      <c r="B139" s="7">
        <v>944</v>
      </c>
      <c r="C139">
        <v>-3.86134037914365</v>
      </c>
      <c r="D139">
        <f t="shared" si="10"/>
        <v>-7.7226807582873001</v>
      </c>
      <c r="E139">
        <v>105.742861599287</v>
      </c>
      <c r="F139">
        <f t="shared" si="14"/>
        <v>0.53615184423200901</v>
      </c>
      <c r="G139">
        <f t="shared" si="11"/>
        <v>951.68575439358301</v>
      </c>
      <c r="H139">
        <v>51.134525620907397</v>
      </c>
      <c r="AM139">
        <f t="shared" si="12"/>
        <v>193.79823022482782</v>
      </c>
      <c r="BF139">
        <f t="shared" si="13"/>
        <v>5.8577631750768475</v>
      </c>
    </row>
    <row r="140" spans="1:58">
      <c r="A140">
        <v>41400</v>
      </c>
      <c r="B140" s="7">
        <v>952</v>
      </c>
      <c r="C140">
        <v>1.32462245143638</v>
      </c>
      <c r="D140">
        <f t="shared" si="10"/>
        <v>2.64924490287276</v>
      </c>
      <c r="E140">
        <v>105.479294913495</v>
      </c>
      <c r="F140">
        <f t="shared" si="14"/>
        <v>0.26356668579200004</v>
      </c>
      <c r="G140">
        <f t="shared" si="11"/>
        <v>949.31365422145495</v>
      </c>
      <c r="H140">
        <v>51.220173481466198</v>
      </c>
      <c r="AM140">
        <f t="shared" si="12"/>
        <v>193.23602272383849</v>
      </c>
      <c r="BF140">
        <f t="shared" si="13"/>
        <v>5.8406619416888876</v>
      </c>
    </row>
    <row r="141" spans="1:58">
      <c r="A141">
        <v>41700</v>
      </c>
      <c r="B141" s="7">
        <v>944</v>
      </c>
      <c r="C141">
        <v>-1.8027473407413499</v>
      </c>
      <c r="D141">
        <f t="shared" si="10"/>
        <v>-3.6054946814826998</v>
      </c>
      <c r="E141">
        <v>105.285479835686</v>
      </c>
      <c r="F141">
        <f t="shared" si="14"/>
        <v>0.19381507780899199</v>
      </c>
      <c r="G141">
        <f t="shared" si="11"/>
        <v>947.56931852117407</v>
      </c>
      <c r="H141">
        <v>51.246442756136297</v>
      </c>
      <c r="AM141">
        <f t="shared" si="12"/>
        <v>192.82285987990238</v>
      </c>
      <c r="BF141">
        <f t="shared" si="13"/>
        <v>5.8280950738114683</v>
      </c>
    </row>
    <row r="142" spans="1:58">
      <c r="A142">
        <v>42000</v>
      </c>
      <c r="B142" s="7">
        <v>947</v>
      </c>
      <c r="C142">
        <v>0.68352366008398702</v>
      </c>
      <c r="D142">
        <f t="shared" si="10"/>
        <v>1.367047320167974</v>
      </c>
      <c r="E142">
        <v>105.066274379761</v>
      </c>
      <c r="F142">
        <f t="shared" si="14"/>
        <v>0.21920545592500673</v>
      </c>
      <c r="G142">
        <f t="shared" si="11"/>
        <v>945.59646941784899</v>
      </c>
      <c r="H142">
        <v>51.283753070626098</v>
      </c>
      <c r="AM142">
        <f t="shared" si="12"/>
        <v>192.3558361898948</v>
      </c>
      <c r="BF142">
        <f t="shared" si="13"/>
        <v>5.813890700039634</v>
      </c>
    </row>
    <row r="143" spans="1:58">
      <c r="A143">
        <v>42300</v>
      </c>
      <c r="B143" s="7">
        <v>952</v>
      </c>
      <c r="C143">
        <v>3.1751351459434298</v>
      </c>
      <c r="D143">
        <f t="shared" si="10"/>
        <v>6.3502702918868597</v>
      </c>
      <c r="E143">
        <v>105.068127515285</v>
      </c>
      <c r="F143">
        <f t="shared" si="14"/>
        <v>1.8531355240014591E-3</v>
      </c>
      <c r="G143">
        <f t="shared" si="11"/>
        <v>945.61314763756502</v>
      </c>
      <c r="H143">
        <v>51.127655076394902</v>
      </c>
      <c r="AM143">
        <f t="shared" si="12"/>
        <v>192.35978317186104</v>
      </c>
      <c r="BF143">
        <f t="shared" si="13"/>
        <v>5.8140107429216581</v>
      </c>
    </row>
    <row r="144" spans="1:58">
      <c r="A144">
        <v>42600</v>
      </c>
      <c r="B144" s="7">
        <v>954</v>
      </c>
      <c r="C144">
        <v>3.50540671066002</v>
      </c>
      <c r="D144">
        <f t="shared" si="10"/>
        <v>7.0108134213200399</v>
      </c>
      <c r="E144">
        <v>105.216955846259</v>
      </c>
      <c r="F144">
        <f t="shared" si="14"/>
        <v>0.14882833097399839</v>
      </c>
      <c r="G144">
        <f t="shared" si="11"/>
        <v>946.95260261633098</v>
      </c>
      <c r="H144">
        <v>50.867242231295101</v>
      </c>
      <c r="AM144">
        <f t="shared" si="12"/>
        <v>192.67683730297665</v>
      </c>
      <c r="BF144">
        <f t="shared" si="13"/>
        <v>5.8236537601969189</v>
      </c>
    </row>
    <row r="145" spans="1:58">
      <c r="A145">
        <v>42900</v>
      </c>
      <c r="B145" s="7">
        <v>952</v>
      </c>
      <c r="C145">
        <v>1.9393430260410101</v>
      </c>
      <c r="D145">
        <f t="shared" si="10"/>
        <v>3.8786860520820201</v>
      </c>
      <c r="E145">
        <v>105.34275558949901</v>
      </c>
      <c r="F145">
        <f t="shared" si="14"/>
        <v>0.12579974324000887</v>
      </c>
      <c r="G145">
        <f t="shared" si="11"/>
        <v>948.08480030549106</v>
      </c>
      <c r="H145">
        <v>50.659579693768301</v>
      </c>
      <c r="AM145">
        <f t="shared" si="12"/>
        <v>192.94493387403011</v>
      </c>
      <c r="BF145">
        <f t="shared" si="13"/>
        <v>5.83180804409802</v>
      </c>
    </row>
    <row r="146" spans="1:58">
      <c r="A146">
        <v>43200</v>
      </c>
      <c r="B146" s="7">
        <v>949</v>
      </c>
      <c r="C146">
        <v>0.382820377973977</v>
      </c>
      <c r="D146">
        <f t="shared" si="10"/>
        <v>0.765640755947954</v>
      </c>
      <c r="E146">
        <v>105.355320317227</v>
      </c>
      <c r="F146">
        <f t="shared" si="14"/>
        <v>1.2564727727990999E-2</v>
      </c>
      <c r="G146">
        <f t="shared" si="11"/>
        <v>948.19788285504296</v>
      </c>
      <c r="H146">
        <v>50.573242955099801</v>
      </c>
      <c r="AM146">
        <f t="shared" si="12"/>
        <v>192.97171612278373</v>
      </c>
      <c r="BF146">
        <f t="shared" si="13"/>
        <v>5.8326226530547736</v>
      </c>
    </row>
    <row r="147" spans="1:58">
      <c r="A147">
        <v>43500</v>
      </c>
      <c r="B147" s="7">
        <v>964</v>
      </c>
      <c r="C147">
        <v>6.7434048147263201</v>
      </c>
      <c r="D147">
        <f t="shared" si="10"/>
        <v>13.48680962945264</v>
      </c>
      <c r="E147">
        <v>105.60840294748699</v>
      </c>
      <c r="F147">
        <f t="shared" si="14"/>
        <v>0.25308263025999622</v>
      </c>
      <c r="G147">
        <f t="shared" si="11"/>
        <v>950.47562652738293</v>
      </c>
      <c r="H147">
        <v>50.280478379859602</v>
      </c>
      <c r="AM147">
        <f t="shared" si="12"/>
        <v>193.51136907179429</v>
      </c>
      <c r="BF147">
        <f t="shared" si="13"/>
        <v>5.8490372879452934</v>
      </c>
    </row>
    <row r="148" spans="1:58">
      <c r="A148">
        <v>43800</v>
      </c>
      <c r="B148" s="7">
        <v>956</v>
      </c>
      <c r="C148">
        <v>1.3104957320362201</v>
      </c>
      <c r="D148">
        <f t="shared" si="10"/>
        <v>2.6209914640724401</v>
      </c>
      <c r="E148">
        <v>105.926913915924</v>
      </c>
      <c r="F148">
        <f t="shared" si="14"/>
        <v>0.31851096843701043</v>
      </c>
      <c r="G148">
        <f t="shared" si="11"/>
        <v>953.34222524331608</v>
      </c>
      <c r="H148">
        <v>49.980816100239402</v>
      </c>
      <c r="AM148">
        <f t="shared" si="12"/>
        <v>194.19106854924024</v>
      </c>
      <c r="BF148">
        <f t="shared" si="13"/>
        <v>5.8697132076804612</v>
      </c>
    </row>
    <row r="149" spans="1:58">
      <c r="A149">
        <v>44100</v>
      </c>
      <c r="B149" s="7">
        <v>950</v>
      </c>
      <c r="C149">
        <v>-1.6212605776920901</v>
      </c>
      <c r="D149">
        <f t="shared" si="10"/>
        <v>-3.2425211553841802</v>
      </c>
      <c r="E149">
        <v>105.911740483062</v>
      </c>
      <c r="F149">
        <f t="shared" si="14"/>
        <v>1.5173432861999459E-2</v>
      </c>
      <c r="G149">
        <f t="shared" si="11"/>
        <v>953.20566434755801</v>
      </c>
      <c r="H149">
        <v>50.000121023181997</v>
      </c>
      <c r="AM149">
        <f t="shared" si="12"/>
        <v>194.15867512263438</v>
      </c>
      <c r="BF149">
        <f t="shared" si="13"/>
        <v>5.8687277877448123</v>
      </c>
    </row>
    <row r="150" spans="1:58">
      <c r="A150">
        <v>44400</v>
      </c>
      <c r="B150" s="7">
        <v>949</v>
      </c>
      <c r="C150">
        <v>-1.49005061242854</v>
      </c>
      <c r="D150">
        <f t="shared" si="10"/>
        <v>-2.98010122485708</v>
      </c>
      <c r="E150">
        <v>105.771460387988</v>
      </c>
      <c r="F150">
        <f t="shared" si="14"/>
        <v>0.14028009507400441</v>
      </c>
      <c r="G150">
        <f t="shared" si="11"/>
        <v>951.94314349189199</v>
      </c>
      <c r="H150">
        <v>50.120617183034803</v>
      </c>
      <c r="AM150">
        <f t="shared" si="12"/>
        <v>193.85925802096611</v>
      </c>
      <c r="BF150">
        <f t="shared" si="13"/>
        <v>5.8596195873978889</v>
      </c>
    </row>
    <row r="151" spans="1:58">
      <c r="A151">
        <v>44700</v>
      </c>
      <c r="B151" s="7">
        <v>945</v>
      </c>
      <c r="C151">
        <v>-2.5805027022864699</v>
      </c>
      <c r="D151">
        <f t="shared" si="10"/>
        <v>-5.1610054045729399</v>
      </c>
      <c r="E151">
        <v>105.56937531837301</v>
      </c>
      <c r="F151">
        <f t="shared" si="14"/>
        <v>0.20208506961499495</v>
      </c>
      <c r="G151">
        <f t="shared" si="11"/>
        <v>950.12437786535702</v>
      </c>
      <c r="H151">
        <v>50.281335962566502</v>
      </c>
      <c r="AM151">
        <f t="shared" si="12"/>
        <v>193.42812527803821</v>
      </c>
      <c r="BF151">
        <f t="shared" si="13"/>
        <v>5.8465051915326391</v>
      </c>
    </row>
    <row r="152" spans="1:58">
      <c r="A152">
        <v>45000</v>
      </c>
      <c r="B152" s="7">
        <v>938</v>
      </c>
      <c r="C152">
        <v>-4.4589345315011197</v>
      </c>
      <c r="D152">
        <f t="shared" si="10"/>
        <v>-8.9178690630022395</v>
      </c>
      <c r="E152">
        <v>105.209079668928</v>
      </c>
      <c r="F152">
        <f t="shared" si="14"/>
        <v>0.36029564944500692</v>
      </c>
      <c r="G152">
        <f t="shared" si="11"/>
        <v>946.88171702035197</v>
      </c>
      <c r="H152">
        <v>50.559191383188796</v>
      </c>
      <c r="AM152">
        <f t="shared" si="12"/>
        <v>192.66005516386525</v>
      </c>
      <c r="BF152">
        <f t="shared" si="13"/>
        <v>5.8231433321076445</v>
      </c>
    </row>
    <row r="153" spans="1:58">
      <c r="A153">
        <v>45300</v>
      </c>
      <c r="B153" s="7">
        <v>938</v>
      </c>
      <c r="C153">
        <v>-2.6644811187051398</v>
      </c>
      <c r="D153">
        <f t="shared" si="10"/>
        <v>-5.3289622374102796</v>
      </c>
      <c r="E153">
        <v>104.81031726572699</v>
      </c>
      <c r="F153">
        <f t="shared" si="14"/>
        <v>0.39876240320100464</v>
      </c>
      <c r="G153">
        <f t="shared" si="11"/>
        <v>943.29285539154296</v>
      </c>
      <c r="H153">
        <v>50.831218964974603</v>
      </c>
      <c r="AM153">
        <f t="shared" si="12"/>
        <v>191.81086768706368</v>
      </c>
      <c r="BF153">
        <f t="shared" si="13"/>
        <v>5.7973166541111558</v>
      </c>
    </row>
    <row r="154" spans="1:58">
      <c r="A154">
        <v>45600</v>
      </c>
      <c r="B154" s="7">
        <v>937</v>
      </c>
      <c r="C154">
        <v>-1.7458000564477301</v>
      </c>
      <c r="D154">
        <f t="shared" si="10"/>
        <v>-3.4916001128954601</v>
      </c>
      <c r="E154">
        <v>104.495091948084</v>
      </c>
      <c r="F154">
        <f t="shared" si="14"/>
        <v>0.31522531764299799</v>
      </c>
      <c r="G154">
        <f t="shared" si="11"/>
        <v>940.45582753275596</v>
      </c>
      <c r="H154">
        <v>51.000129964298502</v>
      </c>
      <c r="AM154">
        <f t="shared" si="12"/>
        <v>191.14023544346583</v>
      </c>
      <c r="BF154">
        <f t="shared" si="13"/>
        <v>5.7769222880455731</v>
      </c>
    </row>
    <row r="155" spans="1:58">
      <c r="A155">
        <v>45900</v>
      </c>
      <c r="B155" s="7">
        <v>932</v>
      </c>
      <c r="C155">
        <v>-2.6985387574727202</v>
      </c>
      <c r="D155">
        <f t="shared" si="10"/>
        <v>-5.3970775149454404</v>
      </c>
      <c r="E155">
        <v>104.15131127897401</v>
      </c>
      <c r="F155">
        <f t="shared" si="14"/>
        <v>0.34378066910998939</v>
      </c>
      <c r="G155">
        <f t="shared" si="11"/>
        <v>937.3618015107661</v>
      </c>
      <c r="H155">
        <v>51.175027875012098</v>
      </c>
      <c r="AM155">
        <f t="shared" si="12"/>
        <v>190.40951511227715</v>
      </c>
      <c r="BF155">
        <f t="shared" si="13"/>
        <v>5.7547024581145969</v>
      </c>
    </row>
    <row r="156" spans="1:58">
      <c r="A156">
        <v>46200</v>
      </c>
      <c r="B156" s="7">
        <v>941</v>
      </c>
      <c r="C156">
        <v>2.5374172515410001</v>
      </c>
      <c r="D156">
        <f t="shared" si="10"/>
        <v>5.0748345030820001</v>
      </c>
      <c r="E156">
        <v>103.987710447867</v>
      </c>
      <c r="F156">
        <f t="shared" si="14"/>
        <v>0.1636008311070043</v>
      </c>
      <c r="G156">
        <f t="shared" si="11"/>
        <v>935.88939403080303</v>
      </c>
      <c r="H156">
        <v>51.1681415726528</v>
      </c>
      <c r="AM156">
        <f t="shared" si="12"/>
        <v>190.06201739169322</v>
      </c>
      <c r="BF156">
        <f t="shared" si="13"/>
        <v>5.7441363864891368</v>
      </c>
    </row>
    <row r="157" spans="1:58">
      <c r="A157">
        <v>46500</v>
      </c>
      <c r="B157" s="7">
        <v>940</v>
      </c>
      <c r="C157">
        <v>1.86430620585494</v>
      </c>
      <c r="D157">
        <f t="shared" si="10"/>
        <v>3.72861241170988</v>
      </c>
      <c r="E157">
        <v>104.026226528096</v>
      </c>
      <c r="F157">
        <f t="shared" si="14"/>
        <v>3.8516080229001659E-2</v>
      </c>
      <c r="G157">
        <f t="shared" si="11"/>
        <v>936.23603875286403</v>
      </c>
      <c r="H157">
        <v>50.998805490196403</v>
      </c>
      <c r="AM157">
        <f t="shared" si="12"/>
        <v>190.14381370619523</v>
      </c>
      <c r="BF157">
        <f t="shared" si="13"/>
        <v>5.7466234588987515</v>
      </c>
    </row>
    <row r="158" spans="1:58">
      <c r="A158">
        <v>46800</v>
      </c>
      <c r="B158" s="7">
        <v>941</v>
      </c>
      <c r="C158">
        <v>2.1569192001341202</v>
      </c>
      <c r="D158">
        <f t="shared" si="10"/>
        <v>4.3138384002682404</v>
      </c>
      <c r="E158">
        <v>104.07229752254101</v>
      </c>
      <c r="F158">
        <f t="shared" si="14"/>
        <v>4.6070994445003066E-2</v>
      </c>
      <c r="G158">
        <f t="shared" si="11"/>
        <v>936.65067770286907</v>
      </c>
      <c r="H158">
        <v>50.841857369743998</v>
      </c>
      <c r="AM158">
        <f t="shared" si="12"/>
        <v>190.24166573282906</v>
      </c>
      <c r="BF158">
        <f t="shared" si="13"/>
        <v>5.7495987480757078</v>
      </c>
    </row>
    <row r="159" spans="1:58">
      <c r="A159">
        <v>47100</v>
      </c>
      <c r="B159" s="7">
        <v>934</v>
      </c>
      <c r="C159">
        <v>-1.02840709979094</v>
      </c>
      <c r="D159">
        <f t="shared" si="10"/>
        <v>-2.0568141995818801</v>
      </c>
      <c r="E159">
        <v>104.002418051514</v>
      </c>
      <c r="F159">
        <f t="shared" si="14"/>
        <v>6.9879471027007867E-2</v>
      </c>
      <c r="G159">
        <f t="shared" si="11"/>
        <v>936.02176246362603</v>
      </c>
      <c r="H159">
        <v>50.805999809122</v>
      </c>
      <c r="AM159">
        <f t="shared" si="12"/>
        <v>190.09325079664626</v>
      </c>
      <c r="BF159">
        <f t="shared" si="13"/>
        <v>5.7450860564754471</v>
      </c>
    </row>
    <row r="160" spans="1:58">
      <c r="A160">
        <v>47400</v>
      </c>
      <c r="B160" s="7">
        <v>933</v>
      </c>
      <c r="C160">
        <v>-0.67314330849719795</v>
      </c>
      <c r="D160">
        <f t="shared" si="10"/>
        <v>-1.3462866169943959</v>
      </c>
      <c r="E160">
        <v>103.812348085949</v>
      </c>
      <c r="F160">
        <f t="shared" si="14"/>
        <v>0.19006996556500155</v>
      </c>
      <c r="G160">
        <f t="shared" si="11"/>
        <v>934.31113277354098</v>
      </c>
      <c r="H160">
        <v>50.871199380717698</v>
      </c>
      <c r="AM160">
        <f t="shared" si="12"/>
        <v>189.68971132786464</v>
      </c>
      <c r="BF160">
        <f t="shared" si="13"/>
        <v>5.7328164756738396</v>
      </c>
    </row>
    <row r="161" spans="1:58">
      <c r="A161">
        <v>47700</v>
      </c>
      <c r="B161" s="7">
        <v>935</v>
      </c>
      <c r="C161">
        <v>0.83181371799033699</v>
      </c>
      <c r="D161">
        <f t="shared" si="10"/>
        <v>1.663627435980674</v>
      </c>
      <c r="E161">
        <v>103.700131308679</v>
      </c>
      <c r="F161">
        <f t="shared" si="14"/>
        <v>0.11221677726999246</v>
      </c>
      <c r="G161">
        <f t="shared" si="11"/>
        <v>933.30118177811107</v>
      </c>
      <c r="H161">
        <v>50.861254493020297</v>
      </c>
      <c r="AM161">
        <f t="shared" si="12"/>
        <v>189.45156195476244</v>
      </c>
      <c r="BF161">
        <f t="shared" si="13"/>
        <v>5.7255758438775146</v>
      </c>
    </row>
    <row r="162" spans="1:58">
      <c r="A162">
        <v>48000</v>
      </c>
      <c r="B162" s="7">
        <v>926</v>
      </c>
      <c r="C162">
        <v>-2.7128445498726501</v>
      </c>
      <c r="D162">
        <f t="shared" si="10"/>
        <v>-5.4256890997453002</v>
      </c>
      <c r="E162">
        <v>103.48791007799301</v>
      </c>
      <c r="F162">
        <f t="shared" si="14"/>
        <v>0.21222123068599785</v>
      </c>
      <c r="G162">
        <f t="shared" si="11"/>
        <v>931.39119070193703</v>
      </c>
      <c r="H162">
        <v>50.9431844774521</v>
      </c>
      <c r="AM162">
        <f t="shared" si="12"/>
        <v>189.00138187907967</v>
      </c>
      <c r="BF162">
        <f t="shared" si="13"/>
        <v>5.7118892504985714</v>
      </c>
    </row>
    <row r="163" spans="1:58">
      <c r="A163">
        <v>48300</v>
      </c>
      <c r="B163" s="7">
        <v>923</v>
      </c>
      <c r="C163">
        <v>-2.5289468094976302</v>
      </c>
      <c r="D163">
        <f t="shared" si="10"/>
        <v>-5.0578936189952604</v>
      </c>
      <c r="E163">
        <v>103.113717340367</v>
      </c>
      <c r="F163">
        <f t="shared" si="14"/>
        <v>0.37419273762600369</v>
      </c>
      <c r="G163">
        <f t="shared" si="11"/>
        <v>928.023456063303</v>
      </c>
      <c r="H163">
        <v>51.146216447211899</v>
      </c>
      <c r="AM163">
        <f t="shared" si="12"/>
        <v>188.20825704923871</v>
      </c>
      <c r="BF163">
        <f t="shared" si="13"/>
        <v>5.6877780853001969</v>
      </c>
    </row>
    <row r="164" spans="1:58">
      <c r="A164">
        <v>48600</v>
      </c>
      <c r="B164" s="7">
        <v>920</v>
      </c>
      <c r="C164">
        <v>-2.2973026510679802</v>
      </c>
      <c r="D164">
        <f t="shared" si="10"/>
        <v>-4.5946053021359603</v>
      </c>
      <c r="E164">
        <v>102.728945264058</v>
      </c>
      <c r="F164">
        <f t="shared" si="14"/>
        <v>0.38477207630900523</v>
      </c>
      <c r="G164">
        <f t="shared" si="11"/>
        <v>924.56050737652197</v>
      </c>
      <c r="H164">
        <v>51.332982403722902</v>
      </c>
      <c r="AM164">
        <f t="shared" si="12"/>
        <v>187.39356268308904</v>
      </c>
      <c r="BF164">
        <f t="shared" si="13"/>
        <v>5.6630136006310465</v>
      </c>
    </row>
    <row r="165" spans="1:58">
      <c r="A165">
        <v>48900</v>
      </c>
      <c r="B165" s="7">
        <v>923</v>
      </c>
      <c r="C165">
        <v>0.42350147504855701</v>
      </c>
      <c r="D165">
        <f t="shared" si="10"/>
        <v>0.84700295009711402</v>
      </c>
      <c r="E165">
        <v>102.457651840211</v>
      </c>
      <c r="F165">
        <f t="shared" si="14"/>
        <v>0.27129342384699839</v>
      </c>
      <c r="G165">
        <f t="shared" si="11"/>
        <v>922.11886656189904</v>
      </c>
      <c r="H165">
        <v>51.398833307812097</v>
      </c>
      <c r="AM165">
        <f t="shared" si="12"/>
        <v>186.81966203624737</v>
      </c>
      <c r="BF165">
        <f t="shared" si="13"/>
        <v>5.6455700513997948</v>
      </c>
    </row>
    <row r="166" spans="1:58">
      <c r="A166">
        <v>49200</v>
      </c>
      <c r="B166" s="7">
        <v>919</v>
      </c>
      <c r="C166">
        <v>-0.634545056909536</v>
      </c>
      <c r="D166">
        <f t="shared" si="10"/>
        <v>-1.269090113819072</v>
      </c>
      <c r="E166">
        <v>102.24838407366499</v>
      </c>
      <c r="F166">
        <f t="shared" si="14"/>
        <v>0.20926776654600587</v>
      </c>
      <c r="G166">
        <f t="shared" si="11"/>
        <v>920.23545666298492</v>
      </c>
      <c r="H166">
        <v>51.409714964930899</v>
      </c>
      <c r="AM166">
        <f t="shared" si="12"/>
        <v>186.37726606280668</v>
      </c>
      <c r="BF166">
        <f t="shared" si="13"/>
        <v>5.6321243776245407</v>
      </c>
    </row>
    <row r="167" spans="1:58">
      <c r="A167">
        <v>49500</v>
      </c>
      <c r="B167" s="7">
        <v>918</v>
      </c>
      <c r="C167">
        <v>-8.7568159542823501E-2</v>
      </c>
      <c r="D167">
        <f t="shared" si="10"/>
        <v>-0.175136319085647</v>
      </c>
      <c r="E167">
        <v>102.015729972253</v>
      </c>
      <c r="F167">
        <f t="shared" si="14"/>
        <v>0.23265410141199538</v>
      </c>
      <c r="G167">
        <f t="shared" si="11"/>
        <v>918.14156975027697</v>
      </c>
      <c r="H167">
        <v>51.4363774461929</v>
      </c>
      <c r="AM167">
        <f t="shared" si="12"/>
        <v>185.88573162017124</v>
      </c>
      <c r="BF167">
        <f t="shared" si="13"/>
        <v>5.6171860926601278</v>
      </c>
    </row>
    <row r="168" spans="1:58">
      <c r="A168">
        <v>49800</v>
      </c>
      <c r="B168" s="7">
        <v>926</v>
      </c>
      <c r="C168">
        <v>3.9816709475451599</v>
      </c>
      <c r="D168">
        <f t="shared" si="10"/>
        <v>7.9633418950903199</v>
      </c>
      <c r="E168">
        <v>102.000299835375</v>
      </c>
      <c r="F168">
        <f t="shared" si="14"/>
        <v>1.5430136877995437E-2</v>
      </c>
      <c r="G168">
        <f t="shared" si="11"/>
        <v>918.00269851837504</v>
      </c>
      <c r="H168">
        <v>51.274678225784903</v>
      </c>
      <c r="AM168">
        <f t="shared" si="12"/>
        <v>185.85314315875851</v>
      </c>
      <c r="BF168">
        <f t="shared" si="13"/>
        <v>5.6161957241866904</v>
      </c>
    </row>
    <row r="169" spans="1:58">
      <c r="A169">
        <v>50100</v>
      </c>
      <c r="B169" s="7">
        <v>925</v>
      </c>
      <c r="C169">
        <v>2.8621111323702899</v>
      </c>
      <c r="D169">
        <f t="shared" si="10"/>
        <v>5.7242222647405798</v>
      </c>
      <c r="E169">
        <v>102.13801146183501</v>
      </c>
      <c r="F169">
        <f t="shared" si="14"/>
        <v>0.13771162646000334</v>
      </c>
      <c r="G169">
        <f t="shared" si="11"/>
        <v>919.2421031565151</v>
      </c>
      <c r="H169">
        <v>51.011571790666999</v>
      </c>
      <c r="AM169">
        <f t="shared" si="12"/>
        <v>186.14403947087638</v>
      </c>
      <c r="BF169">
        <f t="shared" si="13"/>
        <v>5.6250362477495255</v>
      </c>
    </row>
    <row r="170" spans="1:58">
      <c r="A170">
        <v>50400</v>
      </c>
      <c r="B170" s="7">
        <v>921</v>
      </c>
      <c r="C170">
        <v>0.75935474608045594</v>
      </c>
      <c r="D170">
        <f t="shared" si="10"/>
        <v>1.5187094921609119</v>
      </c>
      <c r="E170">
        <v>102.16085918301</v>
      </c>
      <c r="F170">
        <f t="shared" si="14"/>
        <v>2.284772117499756E-2</v>
      </c>
      <c r="G170">
        <f t="shared" si="11"/>
        <v>919.44773264708999</v>
      </c>
      <c r="H170">
        <v>50.876248420128697</v>
      </c>
      <c r="AM170">
        <f t="shared" si="12"/>
        <v>186.19231277502516</v>
      </c>
      <c r="BF170">
        <f t="shared" si="13"/>
        <v>5.6265033343420825</v>
      </c>
    </row>
    <row r="171" spans="1:58">
      <c r="A171">
        <v>50700</v>
      </c>
      <c r="B171" s="7">
        <v>923</v>
      </c>
      <c r="C171">
        <v>1.7773662088253801</v>
      </c>
      <c r="D171">
        <f t="shared" si="10"/>
        <v>3.5547324176507602</v>
      </c>
      <c r="E171">
        <v>102.156827066348</v>
      </c>
      <c r="F171">
        <f t="shared" si="14"/>
        <v>4.0321166620032045E-3</v>
      </c>
      <c r="G171">
        <f t="shared" si="11"/>
        <v>919.41144359713201</v>
      </c>
      <c r="H171">
        <v>50.775119017863403</v>
      </c>
      <c r="AM171">
        <f t="shared" si="12"/>
        <v>186.18379338432806</v>
      </c>
      <c r="BF171">
        <f t="shared" si="13"/>
        <v>5.6262444186893941</v>
      </c>
    </row>
    <row r="172" spans="1:58">
      <c r="A172">
        <v>51000</v>
      </c>
      <c r="B172" s="7">
        <v>923</v>
      </c>
      <c r="C172">
        <v>1.5692149917355001</v>
      </c>
      <c r="D172">
        <f t="shared" si="10"/>
        <v>3.1384299834710001</v>
      </c>
      <c r="E172">
        <v>102.203088356591</v>
      </c>
      <c r="F172">
        <f t="shared" si="14"/>
        <v>4.6261290242995301E-2</v>
      </c>
      <c r="G172">
        <f t="shared" si="11"/>
        <v>919.82779520931899</v>
      </c>
      <c r="H172">
        <v>50.645630012262899</v>
      </c>
      <c r="AM172">
        <f t="shared" si="12"/>
        <v>186.28154379063707</v>
      </c>
      <c r="BF172">
        <f t="shared" si="13"/>
        <v>5.6292152000879367</v>
      </c>
    </row>
    <row r="173" spans="1:58">
      <c r="A173">
        <v>51300</v>
      </c>
      <c r="B173" s="7">
        <v>923</v>
      </c>
      <c r="C173">
        <v>1.3651313110822001</v>
      </c>
      <c r="D173">
        <f t="shared" si="10"/>
        <v>2.7302626221644002</v>
      </c>
      <c r="E173">
        <v>102.248435901191</v>
      </c>
      <c r="F173">
        <f t="shared" si="14"/>
        <v>4.5347544600005563E-2</v>
      </c>
      <c r="G173">
        <f t="shared" si="11"/>
        <v>920.235923110719</v>
      </c>
      <c r="H173">
        <v>50.532153598049703</v>
      </c>
      <c r="AM173">
        <f t="shared" si="12"/>
        <v>186.37737559545567</v>
      </c>
      <c r="BF173">
        <f t="shared" si="13"/>
        <v>5.6321277065444306</v>
      </c>
    </row>
    <row r="174" spans="1:58">
      <c r="A174">
        <v>51600</v>
      </c>
      <c r="B174" s="7">
        <v>932</v>
      </c>
      <c r="C174">
        <v>4.8704995211810296</v>
      </c>
      <c r="D174">
        <f t="shared" si="10"/>
        <v>9.7409990423620592</v>
      </c>
      <c r="E174">
        <v>102.469398147002</v>
      </c>
      <c r="F174">
        <f t="shared" si="14"/>
        <v>0.22096224581099477</v>
      </c>
      <c r="G174">
        <f t="shared" si="11"/>
        <v>922.22458332301801</v>
      </c>
      <c r="H174">
        <v>50.280856626173403</v>
      </c>
      <c r="AM174">
        <f t="shared" si="12"/>
        <v>186.84450154079229</v>
      </c>
      <c r="BF174">
        <f t="shared" si="13"/>
        <v>5.6463250160803273</v>
      </c>
    </row>
    <row r="175" spans="1:58">
      <c r="A175">
        <v>51900</v>
      </c>
      <c r="B175" s="7">
        <v>919</v>
      </c>
      <c r="C175">
        <v>-2.0056955221790398</v>
      </c>
      <c r="D175">
        <f t="shared" si="10"/>
        <v>-4.0113910443580796</v>
      </c>
      <c r="E175">
        <v>102.553099646383</v>
      </c>
      <c r="F175">
        <f t="shared" si="14"/>
        <v>8.3701499381007238E-2</v>
      </c>
      <c r="G175">
        <f t="shared" si="11"/>
        <v>922.977896817447</v>
      </c>
      <c r="H175">
        <v>50.186962838638202</v>
      </c>
      <c r="AM175">
        <f t="shared" si="12"/>
        <v>187.02152554096628</v>
      </c>
      <c r="BF175">
        <f t="shared" si="13"/>
        <v>5.6517054978665175</v>
      </c>
    </row>
    <row r="176" spans="1:58">
      <c r="A176">
        <v>52200</v>
      </c>
      <c r="B176" s="7">
        <v>913</v>
      </c>
      <c r="C176">
        <v>-3.6833970884284102</v>
      </c>
      <c r="D176">
        <f t="shared" si="10"/>
        <v>-7.3667941768568204</v>
      </c>
      <c r="E176">
        <v>102.259249067536</v>
      </c>
      <c r="F176">
        <f t="shared" si="14"/>
        <v>0.29385057884699961</v>
      </c>
      <c r="G176">
        <f t="shared" si="11"/>
        <v>920.33324160782399</v>
      </c>
      <c r="H176">
        <v>50.412115315032601</v>
      </c>
      <c r="AM176">
        <f t="shared" si="12"/>
        <v>186.40022855897089</v>
      </c>
      <c r="BF176">
        <f t="shared" si="13"/>
        <v>5.6328222555350225</v>
      </c>
    </row>
    <row r="177" spans="1:58">
      <c r="A177">
        <v>52500</v>
      </c>
      <c r="B177" s="7">
        <v>912</v>
      </c>
      <c r="C177">
        <v>-2.6054666230482599</v>
      </c>
      <c r="D177">
        <f t="shared" si="10"/>
        <v>-5.2109332460965199</v>
      </c>
      <c r="E177">
        <v>101.90860684543</v>
      </c>
      <c r="F177">
        <f t="shared" si="14"/>
        <v>0.35064222210600349</v>
      </c>
      <c r="G177">
        <f t="shared" si="11"/>
        <v>917.17746160886998</v>
      </c>
      <c r="H177">
        <v>50.653506656713503</v>
      </c>
      <c r="AM177">
        <f t="shared" si="12"/>
        <v>185.65951621627428</v>
      </c>
      <c r="BF177">
        <f t="shared" si="13"/>
        <v>5.6103114518997437</v>
      </c>
    </row>
    <row r="178" spans="1:58">
      <c r="A178">
        <v>52800</v>
      </c>
      <c r="B178" s="7">
        <v>910</v>
      </c>
      <c r="C178">
        <v>-2.1805780340291498</v>
      </c>
      <c r="D178">
        <f t="shared" si="10"/>
        <v>-4.3611560680582997</v>
      </c>
      <c r="E178">
        <v>101.592000175408</v>
      </c>
      <c r="F178">
        <f t="shared" si="14"/>
        <v>0.31660667002199716</v>
      </c>
      <c r="G178">
        <f t="shared" si="11"/>
        <v>914.328001578672</v>
      </c>
      <c r="H178">
        <v>50.8382268854443</v>
      </c>
      <c r="AM178">
        <f t="shared" si="12"/>
        <v>184.99131991131375</v>
      </c>
      <c r="BF178">
        <f t="shared" si="13"/>
        <v>5.5900062063878995</v>
      </c>
    </row>
    <row r="179" spans="1:58">
      <c r="A179">
        <v>53100</v>
      </c>
      <c r="B179" s="7">
        <v>916</v>
      </c>
      <c r="C179">
        <v>1.4798458857529</v>
      </c>
      <c r="D179">
        <f t="shared" si="10"/>
        <v>2.9596917715058</v>
      </c>
      <c r="E179">
        <v>101.44521363748299</v>
      </c>
      <c r="F179">
        <f t="shared" si="14"/>
        <v>0.14678653792500995</v>
      </c>
      <c r="G179">
        <f t="shared" si="11"/>
        <v>913.00692273734694</v>
      </c>
      <c r="H179">
        <v>50.856042002968302</v>
      </c>
      <c r="AM179">
        <f t="shared" si="12"/>
        <v>184.68172680650096</v>
      </c>
      <c r="BF179">
        <f t="shared" si="13"/>
        <v>5.5805988077451083</v>
      </c>
    </row>
    <row r="180" spans="1:58">
      <c r="A180">
        <v>53400</v>
      </c>
      <c r="B180" s="7">
        <v>908</v>
      </c>
      <c r="C180">
        <v>-1.86559974336944</v>
      </c>
      <c r="D180">
        <f t="shared" si="10"/>
        <v>-3.73119948673888</v>
      </c>
      <c r="E180">
        <v>101.29984010154401</v>
      </c>
      <c r="F180">
        <f t="shared" si="14"/>
        <v>0.14537353593898672</v>
      </c>
      <c r="G180">
        <f t="shared" si="11"/>
        <v>911.69856091389602</v>
      </c>
      <c r="H180">
        <v>50.879578448542503</v>
      </c>
      <c r="AM180">
        <f t="shared" si="12"/>
        <v>184.37523812777161</v>
      </c>
      <c r="BF180">
        <f t="shared" si="13"/>
        <v>5.5712860918641027</v>
      </c>
    </row>
    <row r="181" spans="1:58">
      <c r="A181">
        <v>53700</v>
      </c>
      <c r="B181" s="7">
        <v>924</v>
      </c>
      <c r="C181">
        <v>5.8097000666409997</v>
      </c>
      <c r="D181">
        <f t="shared" si="10"/>
        <v>11.619400133281999</v>
      </c>
      <c r="E181">
        <v>101.371869702986</v>
      </c>
      <c r="F181">
        <f t="shared" si="14"/>
        <v>7.2029601441997215E-2</v>
      </c>
      <c r="G181">
        <f t="shared" si="11"/>
        <v>912.34682732687406</v>
      </c>
      <c r="H181">
        <v>50.706529099879198</v>
      </c>
      <c r="AM181">
        <f t="shared" si="12"/>
        <v>184.52708152372057</v>
      </c>
      <c r="BF181">
        <f t="shared" si="13"/>
        <v>5.5758998382442186</v>
      </c>
    </row>
    <row r="182" spans="1:58">
      <c r="A182">
        <v>54000</v>
      </c>
      <c r="B182" s="7">
        <v>915</v>
      </c>
      <c r="C182">
        <v>0.47091540837147799</v>
      </c>
      <c r="D182">
        <f t="shared" si="10"/>
        <v>0.94183081674295599</v>
      </c>
      <c r="E182">
        <v>101.558372588982</v>
      </c>
      <c r="F182">
        <f t="shared" si="14"/>
        <v>0.18650288599599207</v>
      </c>
      <c r="G182">
        <f t="shared" si="11"/>
        <v>914.02535330083799</v>
      </c>
      <c r="H182">
        <v>50.476092192010697</v>
      </c>
      <c r="AM182">
        <f t="shared" si="12"/>
        <v>184.92038355340574</v>
      </c>
      <c r="BF182">
        <f t="shared" si="13"/>
        <v>5.5878506793017637</v>
      </c>
    </row>
    <row r="183" spans="1:58">
      <c r="A183">
        <v>54300</v>
      </c>
      <c r="B183" s="7">
        <v>919</v>
      </c>
      <c r="C183">
        <v>2.1990524902292101</v>
      </c>
      <c r="D183">
        <f t="shared" si="10"/>
        <v>4.3981049804584202</v>
      </c>
      <c r="E183">
        <v>101.618716388384</v>
      </c>
      <c r="F183">
        <f t="shared" si="14"/>
        <v>6.0343799402005516E-2</v>
      </c>
      <c r="G183">
        <f t="shared" si="11"/>
        <v>914.56844749545598</v>
      </c>
      <c r="H183">
        <v>50.367951284361702</v>
      </c>
      <c r="AM183">
        <f t="shared" si="12"/>
        <v>185.04768165450773</v>
      </c>
      <c r="BF183">
        <f t="shared" si="13"/>
        <v>5.591718871256063</v>
      </c>
    </row>
    <row r="184" spans="1:58">
      <c r="A184">
        <v>54600</v>
      </c>
      <c r="B184" s="7">
        <v>916</v>
      </c>
      <c r="C184">
        <v>0.39841767896972702</v>
      </c>
      <c r="D184">
        <f t="shared" si="10"/>
        <v>0.79683535793945404</v>
      </c>
      <c r="E184">
        <v>101.685552539303</v>
      </c>
      <c r="F184">
        <f t="shared" si="14"/>
        <v>6.683615091900208E-2</v>
      </c>
      <c r="G184">
        <f t="shared" si="11"/>
        <v>915.16997285372702</v>
      </c>
      <c r="H184">
        <v>50.271638715145599</v>
      </c>
      <c r="AM184">
        <f t="shared" si="12"/>
        <v>185.18870053715699</v>
      </c>
      <c r="BF184">
        <f t="shared" si="13"/>
        <v>5.5960040650969667</v>
      </c>
    </row>
    <row r="185" spans="1:58">
      <c r="A185">
        <v>54900</v>
      </c>
      <c r="B185" s="7">
        <v>914</v>
      </c>
      <c r="C185">
        <v>-0.41813941557032802</v>
      </c>
      <c r="D185">
        <f t="shared" si="10"/>
        <v>-0.83627883114065604</v>
      </c>
      <c r="E185">
        <v>101.644786452213</v>
      </c>
      <c r="F185">
        <f t="shared" si="14"/>
        <v>4.0766087090005954E-2</v>
      </c>
      <c r="G185">
        <f t="shared" si="11"/>
        <v>914.80307806991698</v>
      </c>
      <c r="H185">
        <v>50.274504337310901</v>
      </c>
      <c r="AM185">
        <f t="shared" si="12"/>
        <v>185.10268427644601</v>
      </c>
      <c r="BF185">
        <f t="shared" si="13"/>
        <v>5.5933902478510902</v>
      </c>
    </row>
    <row r="186" spans="1:58">
      <c r="A186">
        <v>55200</v>
      </c>
      <c r="B186" s="7">
        <v>921</v>
      </c>
      <c r="C186">
        <v>2.7444483464720602</v>
      </c>
      <c r="D186">
        <f t="shared" si="10"/>
        <v>5.4888966929441203</v>
      </c>
      <c r="E186">
        <v>101.719714883535</v>
      </c>
      <c r="F186">
        <f t="shared" si="14"/>
        <v>7.4928431322007327E-2</v>
      </c>
      <c r="G186">
        <f t="shared" si="11"/>
        <v>915.4774339518151</v>
      </c>
      <c r="H186">
        <v>50.1760082834126</v>
      </c>
      <c r="AM186">
        <f t="shared" si="12"/>
        <v>185.2607904159716</v>
      </c>
      <c r="BF186">
        <f t="shared" si="13"/>
        <v>5.5981947158407692</v>
      </c>
    </row>
    <row r="187" spans="1:58">
      <c r="A187">
        <v>55500</v>
      </c>
      <c r="B187" s="7">
        <v>919</v>
      </c>
      <c r="C187">
        <v>1.0649302917543499</v>
      </c>
      <c r="D187">
        <f t="shared" si="10"/>
        <v>2.1298605835086999</v>
      </c>
      <c r="E187">
        <v>101.870749165067</v>
      </c>
      <c r="F187">
        <f t="shared" si="14"/>
        <v>0.15103428153199161</v>
      </c>
      <c r="G187">
        <f t="shared" si="11"/>
        <v>916.83674248560294</v>
      </c>
      <c r="H187">
        <v>50.032268766697001</v>
      </c>
      <c r="AM187">
        <f t="shared" si="12"/>
        <v>185.57958696821461</v>
      </c>
      <c r="BF187">
        <f t="shared" si="13"/>
        <v>5.6078824633371207</v>
      </c>
    </row>
    <row r="188" spans="1:58">
      <c r="A188">
        <v>55800</v>
      </c>
      <c r="B188" s="7">
        <v>909</v>
      </c>
      <c r="C188">
        <v>-3.3934552711706401</v>
      </c>
      <c r="D188">
        <f t="shared" si="10"/>
        <v>-6.7869105423412801</v>
      </c>
      <c r="E188">
        <v>101.750441803535</v>
      </c>
      <c r="F188">
        <f t="shared" si="14"/>
        <v>0.12030736153199939</v>
      </c>
      <c r="G188">
        <f t="shared" si="11"/>
        <v>915.75397623181493</v>
      </c>
      <c r="H188">
        <v>50.134072512073402</v>
      </c>
      <c r="AM188">
        <f t="shared" si="12"/>
        <v>185.32563664325562</v>
      </c>
      <c r="BF188">
        <f t="shared" si="13"/>
        <v>5.6001652646115261</v>
      </c>
    </row>
    <row r="189" spans="1:58">
      <c r="A189">
        <v>56100</v>
      </c>
      <c r="B189" s="7">
        <v>912</v>
      </c>
      <c r="C189">
        <v>-0.91523504199823202</v>
      </c>
      <c r="D189">
        <f t="shared" si="10"/>
        <v>-1.830470083996464</v>
      </c>
      <c r="E189">
        <v>101.533015924951</v>
      </c>
      <c r="F189">
        <f t="shared" si="14"/>
        <v>0.21742587858399531</v>
      </c>
      <c r="G189">
        <f t="shared" si="11"/>
        <v>913.79714332455899</v>
      </c>
      <c r="H189">
        <v>50.295048737034399</v>
      </c>
      <c r="AM189">
        <f t="shared" si="12"/>
        <v>184.86689882554373</v>
      </c>
      <c r="BF189">
        <f t="shared" si="13"/>
        <v>5.5862254633020001</v>
      </c>
    </row>
    <row r="190" spans="1:58">
      <c r="A190">
        <v>56400</v>
      </c>
      <c r="B190" s="7">
        <v>906</v>
      </c>
      <c r="C190">
        <v>-2.9039697280132502</v>
      </c>
      <c r="D190">
        <f t="shared" si="10"/>
        <v>-5.8079394560265003</v>
      </c>
      <c r="E190">
        <v>101.308356082312</v>
      </c>
      <c r="F190">
        <f t="shared" si="14"/>
        <v>0.22465984263899941</v>
      </c>
      <c r="G190">
        <f t="shared" si="11"/>
        <v>911.77520474080802</v>
      </c>
      <c r="H190">
        <v>50.448424120481697</v>
      </c>
      <c r="AM190">
        <f t="shared" si="12"/>
        <v>184.39318882412005</v>
      </c>
      <c r="BF190">
        <f t="shared" si="13"/>
        <v>5.5718315175073867</v>
      </c>
    </row>
    <row r="191" spans="1:58">
      <c r="A191">
        <v>56700</v>
      </c>
      <c r="B191" s="7">
        <v>905</v>
      </c>
      <c r="C191">
        <v>-2.0675006855492799</v>
      </c>
      <c r="D191">
        <f t="shared" si="10"/>
        <v>-4.1350013710985598</v>
      </c>
      <c r="E191">
        <v>101.01136618924799</v>
      </c>
      <c r="F191">
        <f t="shared" si="14"/>
        <v>0.29698989306400847</v>
      </c>
      <c r="G191">
        <f t="shared" si="11"/>
        <v>909.1022957032319</v>
      </c>
      <c r="H191">
        <v>50.639302352793599</v>
      </c>
      <c r="AM191">
        <f t="shared" si="12"/>
        <v>183.76741924536583</v>
      </c>
      <c r="BF191">
        <f t="shared" si="13"/>
        <v>5.5528184349924441</v>
      </c>
    </row>
    <row r="192" spans="1:58">
      <c r="A192">
        <v>57000</v>
      </c>
      <c r="B192" s="7">
        <v>915</v>
      </c>
      <c r="C192">
        <v>3.0908163443630401</v>
      </c>
      <c r="D192">
        <f t="shared" si="10"/>
        <v>6.1816326887260802</v>
      </c>
      <c r="E192">
        <v>100.97613360369201</v>
      </c>
      <c r="F192">
        <f t="shared" si="14"/>
        <v>3.5232585555988294E-2</v>
      </c>
      <c r="G192">
        <f t="shared" si="11"/>
        <v>908.78520243322805</v>
      </c>
      <c r="H192">
        <v>50.586219049216098</v>
      </c>
      <c r="AM192">
        <f t="shared" si="12"/>
        <v>183.69321701015647</v>
      </c>
      <c r="BF192">
        <f t="shared" si="13"/>
        <v>5.5505640066251338</v>
      </c>
    </row>
    <row r="193" spans="1:58">
      <c r="A193">
        <v>57300</v>
      </c>
      <c r="B193" s="7">
        <v>921</v>
      </c>
      <c r="C193">
        <v>4.7844208115333702</v>
      </c>
      <c r="D193">
        <f t="shared" si="10"/>
        <v>9.5688416230667404</v>
      </c>
      <c r="E193">
        <v>101.266435404174</v>
      </c>
      <c r="F193">
        <f t="shared" si="14"/>
        <v>0.29030180048199838</v>
      </c>
      <c r="G193">
        <f t="shared" si="11"/>
        <v>911.39791863756602</v>
      </c>
      <c r="H193">
        <v>50.2757014798283</v>
      </c>
      <c r="AM193">
        <f t="shared" si="12"/>
        <v>184.30482900872374</v>
      </c>
      <c r="BF193">
        <f t="shared" si="13"/>
        <v>5.5691467469243081</v>
      </c>
    </row>
    <row r="194" spans="1:58">
      <c r="A194">
        <v>57600</v>
      </c>
      <c r="B194" s="7">
        <v>918</v>
      </c>
      <c r="C194">
        <v>2.0358528731163101</v>
      </c>
      <c r="D194">
        <f t="shared" ref="D194:D257" si="15">$K$3*C194</f>
        <v>4.0717057462326203</v>
      </c>
      <c r="E194">
        <v>101.543913344309</v>
      </c>
      <c r="F194">
        <f t="shared" si="14"/>
        <v>0.27747794013500027</v>
      </c>
      <c r="G194">
        <f t="shared" si="11"/>
        <v>913.89522009878101</v>
      </c>
      <c r="H194">
        <v>50.017662093222199</v>
      </c>
      <c r="AM194">
        <f t="shared" si="12"/>
        <v>184.88988425547058</v>
      </c>
      <c r="BF194">
        <f t="shared" si="13"/>
        <v>5.5869239097632875</v>
      </c>
    </row>
    <row r="195" spans="1:58">
      <c r="A195">
        <v>57900</v>
      </c>
      <c r="B195" s="7">
        <v>914</v>
      </c>
      <c r="C195">
        <v>-0.303393979274662</v>
      </c>
      <c r="D195">
        <f t="shared" si="15"/>
        <v>-0.60678795854932399</v>
      </c>
      <c r="E195">
        <v>101.61929955781901</v>
      </c>
      <c r="F195">
        <f t="shared" si="14"/>
        <v>7.5386213510000744E-2</v>
      </c>
      <c r="G195">
        <f t="shared" ref="G195:G258" si="16">$J$3*E195</f>
        <v>914.57369602037102</v>
      </c>
      <c r="H195">
        <v>49.956360078602899</v>
      </c>
      <c r="AM195">
        <f t="shared" ref="AM195:AM258" si="17">$AF$26*E195^2+$AG$26*E195+$AH$26</f>
        <v>185.04891198194306</v>
      </c>
      <c r="BF195">
        <f t="shared" ref="BF195:BF258" si="18">$BB$5*E195^2+$BC$5*E195+$BD$5</f>
        <v>5.5917562573598545</v>
      </c>
    </row>
    <row r="196" spans="1:58">
      <c r="A196">
        <v>58200</v>
      </c>
      <c r="B196" s="7">
        <v>916</v>
      </c>
      <c r="C196">
        <v>0.59960964048029597</v>
      </c>
      <c r="D196">
        <f t="shared" si="15"/>
        <v>1.1992192809605919</v>
      </c>
      <c r="E196">
        <v>101.640822520597</v>
      </c>
      <c r="F196">
        <f t="shared" ref="F196:F259" si="19">ABS(E196-E195)</f>
        <v>2.1522962777993371E-2</v>
      </c>
      <c r="G196">
        <f t="shared" si="16"/>
        <v>914.76740268537299</v>
      </c>
      <c r="H196">
        <v>49.942550233838297</v>
      </c>
      <c r="AM196">
        <f t="shared" si="17"/>
        <v>185.0943209170652</v>
      </c>
      <c r="BF196">
        <f t="shared" si="18"/>
        <v>5.5931361079135682</v>
      </c>
    </row>
    <row r="197" spans="1:58">
      <c r="A197">
        <v>58500</v>
      </c>
      <c r="B197" s="7">
        <v>924</v>
      </c>
      <c r="C197">
        <v>3.6457034416752201</v>
      </c>
      <c r="D197">
        <f t="shared" si="15"/>
        <v>7.2914068833504402</v>
      </c>
      <c r="E197">
        <v>101.852751111891</v>
      </c>
      <c r="F197">
        <f t="shared" si="19"/>
        <v>0.21192859129399721</v>
      </c>
      <c r="G197">
        <f t="shared" si="16"/>
        <v>916.6747600070189</v>
      </c>
      <c r="H197">
        <v>49.769745720034003</v>
      </c>
      <c r="AM197">
        <f t="shared" si="17"/>
        <v>185.54159046280532</v>
      </c>
      <c r="BF197">
        <f t="shared" si="18"/>
        <v>5.6067277869625904</v>
      </c>
    </row>
    <row r="198" spans="1:58">
      <c r="A198">
        <v>58800</v>
      </c>
      <c r="B198" s="7">
        <v>920</v>
      </c>
      <c r="C198">
        <v>0.62048230148536199</v>
      </c>
      <c r="D198">
        <f t="shared" si="15"/>
        <v>1.240964602970724</v>
      </c>
      <c r="E198">
        <v>102.08061606261001</v>
      </c>
      <c r="F198">
        <f t="shared" si="19"/>
        <v>0.22786495071900958</v>
      </c>
      <c r="G198">
        <f t="shared" si="16"/>
        <v>918.72554456349008</v>
      </c>
      <c r="H198">
        <v>49.6116675750865</v>
      </c>
      <c r="AM198">
        <f t="shared" si="17"/>
        <v>186.02278633549216</v>
      </c>
      <c r="BF198">
        <f t="shared" si="18"/>
        <v>5.6213512500041256</v>
      </c>
    </row>
    <row r="199" spans="1:58">
      <c r="A199">
        <v>59100</v>
      </c>
      <c r="B199" s="7">
        <v>916</v>
      </c>
      <c r="C199">
        <v>-1.4410527809890801</v>
      </c>
      <c r="D199">
        <f t="shared" si="15"/>
        <v>-2.8821055619781601</v>
      </c>
      <c r="E199">
        <v>102.094289405181</v>
      </c>
      <c r="F199">
        <f t="shared" si="19"/>
        <v>1.3673342570996283E-2</v>
      </c>
      <c r="G199">
        <f t="shared" si="16"/>
        <v>918.84860464662904</v>
      </c>
      <c r="H199">
        <v>49.648810925383899</v>
      </c>
      <c r="AM199">
        <f t="shared" si="17"/>
        <v>186.05167079895233</v>
      </c>
      <c r="BF199">
        <f t="shared" si="18"/>
        <v>5.6222290713068173</v>
      </c>
    </row>
    <row r="200" spans="1:58">
      <c r="A200">
        <v>59400</v>
      </c>
      <c r="B200" s="7">
        <v>917</v>
      </c>
      <c r="C200">
        <v>-0.71628970250227098</v>
      </c>
      <c r="D200">
        <f t="shared" si="15"/>
        <v>-1.432579405004542</v>
      </c>
      <c r="E200">
        <v>102.04432200442901</v>
      </c>
      <c r="F200">
        <f t="shared" si="19"/>
        <v>4.9967400751995683E-2</v>
      </c>
      <c r="G200">
        <f t="shared" si="16"/>
        <v>918.39889803986102</v>
      </c>
      <c r="H200">
        <v>49.730761218086798</v>
      </c>
      <c r="AM200">
        <f t="shared" si="17"/>
        <v>185.94612169596181</v>
      </c>
      <c r="BF200">
        <f t="shared" si="18"/>
        <v>5.6190213669492444</v>
      </c>
    </row>
    <row r="201" spans="1:58">
      <c r="A201">
        <v>59700</v>
      </c>
      <c r="B201" s="7">
        <v>918</v>
      </c>
      <c r="C201">
        <v>-0.19887403301217799</v>
      </c>
      <c r="D201">
        <f t="shared" si="15"/>
        <v>-0.39774806602435597</v>
      </c>
      <c r="E201">
        <v>102.040452148951</v>
      </c>
      <c r="F201">
        <f t="shared" si="19"/>
        <v>3.8698554780012273E-3</v>
      </c>
      <c r="G201">
        <f t="shared" si="16"/>
        <v>918.36406934055901</v>
      </c>
      <c r="H201">
        <v>49.764984237157897</v>
      </c>
      <c r="AM201">
        <f t="shared" si="17"/>
        <v>185.93794778009945</v>
      </c>
      <c r="BF201">
        <f t="shared" si="18"/>
        <v>5.6187729581658763</v>
      </c>
    </row>
    <row r="202" spans="1:58">
      <c r="A202">
        <v>60000</v>
      </c>
      <c r="B202" s="7">
        <v>919</v>
      </c>
      <c r="C202">
        <v>0.15752838981169601</v>
      </c>
      <c r="D202">
        <f t="shared" si="15"/>
        <v>0.31505677962339201</v>
      </c>
      <c r="E202">
        <v>102.072359675529</v>
      </c>
      <c r="F202">
        <f t="shared" si="19"/>
        <v>3.1907526577995782E-2</v>
      </c>
      <c r="G202">
        <f t="shared" si="16"/>
        <v>918.65123707976102</v>
      </c>
      <c r="H202">
        <v>49.765678046490798</v>
      </c>
      <c r="AM202">
        <f t="shared" si="17"/>
        <v>186.00534553273445</v>
      </c>
      <c r="BF202">
        <f t="shared" si="18"/>
        <v>5.6208212119402541</v>
      </c>
    </row>
    <row r="203" spans="1:58">
      <c r="A203">
        <v>60300</v>
      </c>
      <c r="B203" s="7">
        <v>915</v>
      </c>
      <c r="C203">
        <v>-1.66286881324698</v>
      </c>
      <c r="D203">
        <f t="shared" si="15"/>
        <v>-3.32573762649396</v>
      </c>
      <c r="E203">
        <v>102.032476763609</v>
      </c>
      <c r="F203">
        <f t="shared" si="19"/>
        <v>3.9882911920003039E-2</v>
      </c>
      <c r="G203">
        <f t="shared" si="16"/>
        <v>918.29229087248098</v>
      </c>
      <c r="H203">
        <v>49.828783563872797</v>
      </c>
      <c r="AM203">
        <f t="shared" si="17"/>
        <v>185.92110243277949</v>
      </c>
      <c r="BF203">
        <f t="shared" si="18"/>
        <v>5.6182610216671653</v>
      </c>
    </row>
    <row r="204" spans="1:58">
      <c r="A204">
        <v>60600</v>
      </c>
      <c r="B204" s="7">
        <v>934</v>
      </c>
      <c r="C204">
        <v>6.6268734000131397</v>
      </c>
      <c r="D204">
        <f t="shared" si="15"/>
        <v>13.253746800026279</v>
      </c>
      <c r="E204">
        <v>102.301281009262</v>
      </c>
      <c r="F204">
        <f t="shared" si="19"/>
        <v>0.26880424565300132</v>
      </c>
      <c r="G204">
        <f t="shared" si="16"/>
        <v>920.71152908335796</v>
      </c>
      <c r="H204">
        <v>49.614586414390601</v>
      </c>
      <c r="AM204">
        <f t="shared" si="17"/>
        <v>186.48906698430304</v>
      </c>
      <c r="BF204">
        <f t="shared" si="18"/>
        <v>5.6355222579576818</v>
      </c>
    </row>
    <row r="205" spans="1:58">
      <c r="A205">
        <v>60900</v>
      </c>
      <c r="B205" s="7">
        <v>905</v>
      </c>
      <c r="C205">
        <v>-7.7802567549821902</v>
      </c>
      <c r="D205">
        <f t="shared" si="15"/>
        <v>-15.56051350996438</v>
      </c>
      <c r="E205">
        <v>102.280885681206</v>
      </c>
      <c r="F205">
        <f t="shared" si="19"/>
        <v>2.0395328055997197E-2</v>
      </c>
      <c r="G205">
        <f t="shared" si="16"/>
        <v>920.52797113085398</v>
      </c>
      <c r="H205">
        <v>49.695731633705101</v>
      </c>
      <c r="AM205">
        <f t="shared" si="17"/>
        <v>186.44595826750884</v>
      </c>
      <c r="BF205">
        <f t="shared" si="18"/>
        <v>5.6342120820701957</v>
      </c>
    </row>
    <row r="206" spans="1:58">
      <c r="A206">
        <v>61200</v>
      </c>
      <c r="B206" s="7">
        <v>919</v>
      </c>
      <c r="C206">
        <v>0.49854255291858601</v>
      </c>
      <c r="D206">
        <f t="shared" si="15"/>
        <v>0.99708510583717203</v>
      </c>
      <c r="E206">
        <v>101.996521537953</v>
      </c>
      <c r="F206">
        <f t="shared" si="19"/>
        <v>0.28436414325300063</v>
      </c>
      <c r="G206">
        <f t="shared" si="16"/>
        <v>917.96869384157696</v>
      </c>
      <c r="H206">
        <v>49.957330283840498</v>
      </c>
      <c r="AM206">
        <f t="shared" si="17"/>
        <v>185.8451636038296</v>
      </c>
      <c r="BF206">
        <f t="shared" si="18"/>
        <v>5.6159532248543611</v>
      </c>
    </row>
    <row r="207" spans="1:58">
      <c r="A207">
        <v>61500</v>
      </c>
      <c r="B207" s="7">
        <v>910</v>
      </c>
      <c r="C207">
        <v>-3.39198294240627</v>
      </c>
      <c r="D207">
        <f t="shared" si="15"/>
        <v>-6.7839658848125399</v>
      </c>
      <c r="E207">
        <v>101.861210071637</v>
      </c>
      <c r="F207">
        <f t="shared" si="19"/>
        <v>0.13531146631599711</v>
      </c>
      <c r="G207">
        <f t="shared" si="16"/>
        <v>916.75089064473309</v>
      </c>
      <c r="H207">
        <v>50.079560999197902</v>
      </c>
      <c r="AM207">
        <f t="shared" si="17"/>
        <v>185.55944831995501</v>
      </c>
      <c r="BF207">
        <f t="shared" si="18"/>
        <v>5.6072704689866466</v>
      </c>
    </row>
    <row r="208" spans="1:58">
      <c r="A208">
        <v>61800</v>
      </c>
      <c r="B208" s="7">
        <v>909</v>
      </c>
      <c r="C208">
        <v>-2.5857532804547199</v>
      </c>
      <c r="D208">
        <f t="shared" si="15"/>
        <v>-5.1715065609094397</v>
      </c>
      <c r="E208">
        <v>101.570924780694</v>
      </c>
      <c r="F208">
        <f t="shared" si="19"/>
        <v>0.29028529094300382</v>
      </c>
      <c r="G208">
        <f t="shared" si="16"/>
        <v>914.13832302624598</v>
      </c>
      <c r="H208">
        <v>50.309593212626197</v>
      </c>
      <c r="AM208">
        <f t="shared" si="17"/>
        <v>184.94686124159264</v>
      </c>
      <c r="BF208">
        <f t="shared" si="18"/>
        <v>5.5886552486488128</v>
      </c>
    </row>
    <row r="209" spans="1:58">
      <c r="A209">
        <v>62100</v>
      </c>
      <c r="B209" s="7">
        <v>908</v>
      </c>
      <c r="C209">
        <v>-1.9352300064243699</v>
      </c>
      <c r="D209">
        <f t="shared" si="15"/>
        <v>-3.8704600128487399</v>
      </c>
      <c r="E209">
        <v>101.31527742839199</v>
      </c>
      <c r="F209">
        <f t="shared" si="19"/>
        <v>0.25564735230200597</v>
      </c>
      <c r="G209">
        <f t="shared" si="16"/>
        <v>911.83749685552789</v>
      </c>
      <c r="H209">
        <v>50.483457747929002</v>
      </c>
      <c r="AM209">
        <f t="shared" si="17"/>
        <v>184.40777852860577</v>
      </c>
      <c r="BF209">
        <f t="shared" si="18"/>
        <v>5.5722748214686266</v>
      </c>
    </row>
    <row r="210" spans="1:58">
      <c r="A210">
        <v>62400</v>
      </c>
      <c r="B210" s="7">
        <v>915</v>
      </c>
      <c r="C210">
        <v>1.8641592563799201</v>
      </c>
      <c r="D210">
        <f t="shared" si="15"/>
        <v>3.7283185127598402</v>
      </c>
      <c r="E210">
        <v>101.248713173966</v>
      </c>
      <c r="F210">
        <f t="shared" si="19"/>
        <v>6.6564254425998115E-2</v>
      </c>
      <c r="G210">
        <f t="shared" si="16"/>
        <v>911.23841856569402</v>
      </c>
      <c r="H210">
        <v>50.476433626658903</v>
      </c>
      <c r="AM210">
        <f t="shared" si="17"/>
        <v>184.26747743250135</v>
      </c>
      <c r="BF210">
        <f t="shared" si="18"/>
        <v>5.5680118459394494</v>
      </c>
    </row>
    <row r="211" spans="1:58">
      <c r="A211">
        <v>62700</v>
      </c>
      <c r="B211" s="7">
        <v>901</v>
      </c>
      <c r="C211">
        <v>-4.2754082629205596</v>
      </c>
      <c r="D211">
        <f t="shared" si="15"/>
        <v>-8.5508165258411193</v>
      </c>
      <c r="E211">
        <v>101.057627464399</v>
      </c>
      <c r="F211">
        <f t="shared" si="19"/>
        <v>0.19108570956699111</v>
      </c>
      <c r="G211">
        <f t="shared" si="16"/>
        <v>909.51864717959108</v>
      </c>
      <c r="H211">
        <v>50.585775582055199</v>
      </c>
      <c r="AM211">
        <f t="shared" si="17"/>
        <v>183.86485968058071</v>
      </c>
      <c r="BF211">
        <f t="shared" si="18"/>
        <v>5.5557789225507577</v>
      </c>
    </row>
    <row r="212" spans="1:58">
      <c r="A212">
        <v>63000</v>
      </c>
      <c r="B212" s="7">
        <v>905</v>
      </c>
      <c r="C212">
        <v>-0.83629000273996701</v>
      </c>
      <c r="D212">
        <f t="shared" si="15"/>
        <v>-1.672580005479934</v>
      </c>
      <c r="E212">
        <v>100.737765129981</v>
      </c>
      <c r="F212">
        <f t="shared" si="19"/>
        <v>0.31986233441800493</v>
      </c>
      <c r="G212">
        <f t="shared" si="16"/>
        <v>906.63988616982897</v>
      </c>
      <c r="H212">
        <v>50.775398751396501</v>
      </c>
      <c r="AM212">
        <f t="shared" si="17"/>
        <v>183.19138742765577</v>
      </c>
      <c r="BF212">
        <f t="shared" si="18"/>
        <v>5.5353178508642351</v>
      </c>
    </row>
    <row r="213" spans="1:58">
      <c r="A213">
        <v>63300</v>
      </c>
      <c r="B213" s="7">
        <v>911</v>
      </c>
      <c r="C213">
        <v>2.3253336706111898</v>
      </c>
      <c r="D213">
        <f t="shared" si="15"/>
        <v>4.6506673412223796</v>
      </c>
      <c r="E213">
        <v>100.701842130874</v>
      </c>
      <c r="F213">
        <f t="shared" si="19"/>
        <v>3.5922999107000919E-2</v>
      </c>
      <c r="G213">
        <f t="shared" si="16"/>
        <v>906.31657917786595</v>
      </c>
      <c r="H213">
        <v>50.709359056130801</v>
      </c>
      <c r="AM213">
        <f t="shared" si="17"/>
        <v>183.11578869372985</v>
      </c>
      <c r="BF213">
        <f t="shared" si="18"/>
        <v>5.5330211564973979</v>
      </c>
    </row>
    <row r="214" spans="1:58">
      <c r="A214">
        <v>63600</v>
      </c>
      <c r="B214" s="7">
        <v>906</v>
      </c>
      <c r="C214">
        <v>-0.160082308078004</v>
      </c>
      <c r="D214">
        <f t="shared" si="15"/>
        <v>-0.320164616156008</v>
      </c>
      <c r="E214">
        <v>100.698655551805</v>
      </c>
      <c r="F214">
        <f t="shared" si="19"/>
        <v>3.1865790689948881E-3</v>
      </c>
      <c r="G214">
        <f t="shared" si="16"/>
        <v>906.28789996624505</v>
      </c>
      <c r="H214">
        <v>50.631641401054601</v>
      </c>
      <c r="AM214">
        <f t="shared" si="17"/>
        <v>183.10908301056131</v>
      </c>
      <c r="BF214">
        <f t="shared" si="18"/>
        <v>5.5328174384454654</v>
      </c>
    </row>
    <row r="215" spans="1:58">
      <c r="A215">
        <v>63900</v>
      </c>
      <c r="B215" s="7">
        <v>917</v>
      </c>
      <c r="C215">
        <v>4.7378460646856597</v>
      </c>
      <c r="D215">
        <f t="shared" si="15"/>
        <v>9.4756921293713194</v>
      </c>
      <c r="E215">
        <v>100.832357723507</v>
      </c>
      <c r="F215">
        <f t="shared" si="19"/>
        <v>0.13370217170199794</v>
      </c>
      <c r="G215">
        <f t="shared" si="16"/>
        <v>907.49121951156303</v>
      </c>
      <c r="H215">
        <v>50.441070700906003</v>
      </c>
      <c r="AM215">
        <f t="shared" si="17"/>
        <v>183.390490439362</v>
      </c>
      <c r="BF215">
        <f t="shared" si="18"/>
        <v>5.5413667152315798</v>
      </c>
    </row>
    <row r="216" spans="1:58">
      <c r="A216">
        <v>64200</v>
      </c>
      <c r="B216" s="7">
        <v>916</v>
      </c>
      <c r="C216">
        <v>2.90939285640003</v>
      </c>
      <c r="D216">
        <f t="shared" si="15"/>
        <v>5.81878571280006</v>
      </c>
      <c r="E216">
        <v>101.12760073926</v>
      </c>
      <c r="F216">
        <f t="shared" si="19"/>
        <v>0.29524301575300171</v>
      </c>
      <c r="G216">
        <f t="shared" si="16"/>
        <v>910.14840665334009</v>
      </c>
      <c r="H216">
        <v>50.148509660602699</v>
      </c>
      <c r="AM216">
        <f t="shared" si="17"/>
        <v>184.01226864608839</v>
      </c>
      <c r="BF216">
        <f t="shared" si="18"/>
        <v>5.5602576480308006</v>
      </c>
    </row>
    <row r="217" spans="1:58">
      <c r="A217">
        <v>64500</v>
      </c>
      <c r="B217" s="7">
        <v>908</v>
      </c>
      <c r="C217">
        <v>-1.30635356418016</v>
      </c>
      <c r="D217">
        <f t="shared" si="15"/>
        <v>-2.61270712836032</v>
      </c>
      <c r="E217">
        <v>101.17557472138</v>
      </c>
      <c r="F217">
        <f t="shared" si="19"/>
        <v>4.7973982119998482E-2</v>
      </c>
      <c r="G217">
        <f t="shared" si="16"/>
        <v>910.58017249242005</v>
      </c>
      <c r="H217">
        <v>50.097066575528203</v>
      </c>
      <c r="AM217">
        <f t="shared" si="17"/>
        <v>184.11334942298143</v>
      </c>
      <c r="BF217">
        <f t="shared" si="18"/>
        <v>5.5633288312776052</v>
      </c>
    </row>
    <row r="218" spans="1:58">
      <c r="A218">
        <v>64800</v>
      </c>
      <c r="B218" s="7">
        <v>902</v>
      </c>
      <c r="C218">
        <v>-3.2614282683226001</v>
      </c>
      <c r="D218">
        <f t="shared" si="15"/>
        <v>-6.5228565366452003</v>
      </c>
      <c r="E218">
        <v>100.943381095398</v>
      </c>
      <c r="F218">
        <f t="shared" si="19"/>
        <v>0.23219362598200632</v>
      </c>
      <c r="G218">
        <f t="shared" si="16"/>
        <v>908.49042985858193</v>
      </c>
      <c r="H218">
        <v>50.279467553865103</v>
      </c>
      <c r="AM218">
        <f t="shared" si="17"/>
        <v>183.62424449919453</v>
      </c>
      <c r="BF218">
        <f t="shared" si="18"/>
        <v>5.5484684872814087</v>
      </c>
    </row>
    <row r="219" spans="1:58">
      <c r="A219">
        <v>65100</v>
      </c>
      <c r="B219" s="7">
        <v>911</v>
      </c>
      <c r="C219">
        <v>1.71284846200298</v>
      </c>
      <c r="D219">
        <f t="shared" si="15"/>
        <v>3.42569692400596</v>
      </c>
      <c r="E219">
        <v>100.837922439316</v>
      </c>
      <c r="F219">
        <f t="shared" si="19"/>
        <v>0.10545865608199279</v>
      </c>
      <c r="G219">
        <f t="shared" si="16"/>
        <v>907.54130195384403</v>
      </c>
      <c r="H219">
        <v>50.3267691563182</v>
      </c>
      <c r="AM219">
        <f t="shared" si="17"/>
        <v>183.40220494910062</v>
      </c>
      <c r="BF219">
        <f t="shared" si="18"/>
        <v>5.5417226134067947</v>
      </c>
    </row>
    <row r="220" spans="1:58">
      <c r="A220">
        <v>65400</v>
      </c>
      <c r="B220" s="7">
        <v>913</v>
      </c>
      <c r="C220">
        <v>2.10855764528436</v>
      </c>
      <c r="D220">
        <f t="shared" si="15"/>
        <v>4.2171152905687199</v>
      </c>
      <c r="E220">
        <v>100.972230871561</v>
      </c>
      <c r="F220">
        <f t="shared" si="19"/>
        <v>0.13430843224499256</v>
      </c>
      <c r="G220">
        <f t="shared" si="16"/>
        <v>908.75007784404897</v>
      </c>
      <c r="H220">
        <v>50.177231681230403</v>
      </c>
      <c r="AM220">
        <f t="shared" si="17"/>
        <v>183.68499803599789</v>
      </c>
      <c r="BF220">
        <f t="shared" si="18"/>
        <v>5.550314297236465</v>
      </c>
    </row>
    <row r="221" spans="1:58">
      <c r="A221">
        <v>65700</v>
      </c>
      <c r="B221" s="7">
        <v>914</v>
      </c>
      <c r="C221">
        <v>1.8775905036488401</v>
      </c>
      <c r="D221">
        <f t="shared" si="15"/>
        <v>3.7551810072976801</v>
      </c>
      <c r="E221">
        <v>101.134657631271</v>
      </c>
      <c r="F221">
        <f t="shared" si="19"/>
        <v>0.16242675971000153</v>
      </c>
      <c r="G221">
        <f t="shared" si="16"/>
        <v>910.21191868143899</v>
      </c>
      <c r="H221">
        <v>50.022927365323703</v>
      </c>
      <c r="AM221">
        <f t="shared" si="17"/>
        <v>184.02713661377487</v>
      </c>
      <c r="BF221">
        <f t="shared" si="18"/>
        <v>5.5607093858732544</v>
      </c>
    </row>
    <row r="222" spans="1:58">
      <c r="A222">
        <v>66000</v>
      </c>
      <c r="B222" s="7">
        <v>905</v>
      </c>
      <c r="C222">
        <v>-2.4552199900333398</v>
      </c>
      <c r="D222">
        <f t="shared" si="15"/>
        <v>-4.9104399800666796</v>
      </c>
      <c r="E222">
        <v>101.09755737995501</v>
      </c>
      <c r="F222">
        <f t="shared" si="19"/>
        <v>3.7100251315990818E-2</v>
      </c>
      <c r="G222">
        <f t="shared" si="16"/>
        <v>909.87801641959504</v>
      </c>
      <c r="H222">
        <v>50.056486125375699</v>
      </c>
      <c r="AM222">
        <f t="shared" si="17"/>
        <v>183.94897439537775</v>
      </c>
      <c r="BF222">
        <f t="shared" si="18"/>
        <v>5.5583345693763366</v>
      </c>
    </row>
    <row r="223" spans="1:58">
      <c r="A223">
        <v>66300</v>
      </c>
      <c r="B223" s="7">
        <v>902</v>
      </c>
      <c r="C223">
        <v>-2.8006567263784699</v>
      </c>
      <c r="D223">
        <f t="shared" si="15"/>
        <v>-5.6013134527569397</v>
      </c>
      <c r="E223">
        <v>100.840982366058</v>
      </c>
      <c r="F223">
        <f t="shared" si="19"/>
        <v>0.25657501389700599</v>
      </c>
      <c r="G223">
        <f t="shared" si="16"/>
        <v>907.56884129452203</v>
      </c>
      <c r="H223">
        <v>50.261463634584402</v>
      </c>
      <c r="AM223">
        <f t="shared" si="17"/>
        <v>183.40864660260638</v>
      </c>
      <c r="BF223">
        <f t="shared" si="18"/>
        <v>5.5419183173104472</v>
      </c>
    </row>
    <row r="224" spans="1:58">
      <c r="A224">
        <v>66600</v>
      </c>
      <c r="B224" s="7">
        <v>902</v>
      </c>
      <c r="C224">
        <v>-1.68490074611874</v>
      </c>
      <c r="D224">
        <f t="shared" si="15"/>
        <v>-3.3698014922374799</v>
      </c>
      <c r="E224">
        <v>100.59304511520899</v>
      </c>
      <c r="F224">
        <f t="shared" si="19"/>
        <v>0.24793725084900586</v>
      </c>
      <c r="G224">
        <f t="shared" si="16"/>
        <v>905.33740603688091</v>
      </c>
      <c r="H224">
        <v>50.432753986580103</v>
      </c>
      <c r="AM224">
        <f t="shared" si="17"/>
        <v>182.88687510844096</v>
      </c>
      <c r="BF224">
        <f t="shared" si="18"/>
        <v>5.5260668774272848</v>
      </c>
    </row>
    <row r="225" spans="1:58">
      <c r="A225">
        <v>66900</v>
      </c>
      <c r="B225" s="7">
        <v>907</v>
      </c>
      <c r="C225">
        <v>1.1819978721670801</v>
      </c>
      <c r="D225">
        <f t="shared" si="15"/>
        <v>2.3639957443341602</v>
      </c>
      <c r="E225">
        <v>100.511495164821</v>
      </c>
      <c r="F225">
        <f t="shared" si="19"/>
        <v>8.1549950387994841E-2</v>
      </c>
      <c r="G225">
        <f t="shared" si="16"/>
        <v>904.60345648338898</v>
      </c>
      <c r="H225">
        <v>50.444859388098102</v>
      </c>
      <c r="AM225">
        <f t="shared" si="17"/>
        <v>182.71533591270324</v>
      </c>
      <c r="BF225">
        <f t="shared" si="18"/>
        <v>5.5208557317883198</v>
      </c>
    </row>
    <row r="226" spans="1:58">
      <c r="A226">
        <v>67200</v>
      </c>
      <c r="B226" s="7">
        <v>912</v>
      </c>
      <c r="C226">
        <v>3.0533259554880798</v>
      </c>
      <c r="D226">
        <f t="shared" si="15"/>
        <v>6.1066519109761597</v>
      </c>
      <c r="E226">
        <v>100.65118670054601</v>
      </c>
      <c r="F226">
        <f t="shared" si="19"/>
        <v>0.13969153572500659</v>
      </c>
      <c r="G226">
        <f t="shared" si="16"/>
        <v>905.86068030491401</v>
      </c>
      <c r="H226">
        <v>50.2754149299112</v>
      </c>
      <c r="AM226">
        <f t="shared" si="17"/>
        <v>183.00919888348702</v>
      </c>
      <c r="BF226">
        <f t="shared" si="18"/>
        <v>5.5297829875394662</v>
      </c>
    </row>
    <row r="227" spans="1:58">
      <c r="A227">
        <v>67500</v>
      </c>
      <c r="B227" s="7">
        <v>926</v>
      </c>
      <c r="C227">
        <v>7.8716727929880497</v>
      </c>
      <c r="D227">
        <f t="shared" si="15"/>
        <v>15.743345585976099</v>
      </c>
      <c r="E227">
        <v>101.135907287731</v>
      </c>
      <c r="F227">
        <f t="shared" si="19"/>
        <v>0.48472058718499511</v>
      </c>
      <c r="G227">
        <f t="shared" si="16"/>
        <v>910.22316558957903</v>
      </c>
      <c r="H227">
        <v>49.838072655850802</v>
      </c>
      <c r="AM227">
        <f t="shared" si="17"/>
        <v>184.02976951024888</v>
      </c>
      <c r="BF227">
        <f t="shared" si="18"/>
        <v>5.5607893820282888</v>
      </c>
    </row>
    <row r="228" spans="1:58">
      <c r="A228">
        <v>67800</v>
      </c>
      <c r="B228" s="7">
        <v>940</v>
      </c>
      <c r="C228">
        <v>10.7956616515057</v>
      </c>
      <c r="D228">
        <f t="shared" si="15"/>
        <v>21.5913233030114</v>
      </c>
      <c r="E228">
        <v>102.04159876398801</v>
      </c>
      <c r="F228">
        <f t="shared" si="19"/>
        <v>0.90569147625700452</v>
      </c>
      <c r="G228">
        <f t="shared" si="16"/>
        <v>918.37438887589201</v>
      </c>
      <c r="H228">
        <v>49.104004621759202</v>
      </c>
      <c r="AM228">
        <f t="shared" si="17"/>
        <v>185.940369653359</v>
      </c>
      <c r="BF228">
        <f t="shared" si="18"/>
        <v>5.6188465598996853</v>
      </c>
    </row>
    <row r="229" spans="1:58">
      <c r="A229">
        <v>68100</v>
      </c>
      <c r="B229" s="7">
        <v>910</v>
      </c>
      <c r="C229">
        <v>-5.7307226507367401</v>
      </c>
      <c r="D229">
        <f t="shared" si="15"/>
        <v>-11.46144530147348</v>
      </c>
      <c r="E229">
        <v>102.380984929812</v>
      </c>
      <c r="F229">
        <f t="shared" si="19"/>
        <v>0.33938616582399561</v>
      </c>
      <c r="G229">
        <f t="shared" si="16"/>
        <v>921.42886436830804</v>
      </c>
      <c r="H229">
        <v>48.9489446955902</v>
      </c>
      <c r="AM229">
        <f t="shared" si="17"/>
        <v>186.65755702283613</v>
      </c>
      <c r="BF229">
        <f t="shared" si="18"/>
        <v>5.640643134559026</v>
      </c>
    </row>
    <row r="230" spans="1:58">
      <c r="A230">
        <v>68400</v>
      </c>
      <c r="B230" s="7">
        <v>881</v>
      </c>
      <c r="C230">
        <v>-16.218197004004001</v>
      </c>
      <c r="D230">
        <f t="shared" si="15"/>
        <v>-32.436394008008001</v>
      </c>
      <c r="E230">
        <v>101.48938933121499</v>
      </c>
      <c r="F230">
        <f t="shared" si="19"/>
        <v>0.89159559859700721</v>
      </c>
      <c r="G230">
        <f t="shared" si="16"/>
        <v>913.40450398093492</v>
      </c>
      <c r="H230">
        <v>49.826531959730197</v>
      </c>
      <c r="AM230">
        <f t="shared" si="17"/>
        <v>184.7748861964107</v>
      </c>
      <c r="BF230">
        <f t="shared" si="18"/>
        <v>5.5834295424054528</v>
      </c>
    </row>
    <row r="231" spans="1:58">
      <c r="A231">
        <v>68700</v>
      </c>
      <c r="B231" s="7">
        <v>967</v>
      </c>
      <c r="C231">
        <v>24.604438688787798</v>
      </c>
      <c r="D231">
        <f t="shared" si="15"/>
        <v>49.208877377575597</v>
      </c>
      <c r="E231">
        <v>101.972624023096</v>
      </c>
      <c r="F231">
        <f t="shared" si="19"/>
        <v>0.48323469188100887</v>
      </c>
      <c r="G231">
        <f t="shared" si="16"/>
        <v>917.75361620786407</v>
      </c>
      <c r="H231">
        <v>49.393175226374403</v>
      </c>
      <c r="AM231">
        <f t="shared" si="17"/>
        <v>185.7946953099981</v>
      </c>
      <c r="BF231">
        <f t="shared" si="18"/>
        <v>5.6144194946958912</v>
      </c>
    </row>
    <row r="232" spans="1:58">
      <c r="A232">
        <v>69000</v>
      </c>
      <c r="B232" s="7">
        <v>913</v>
      </c>
      <c r="C232">
        <v>-6.4007532724482097</v>
      </c>
      <c r="D232">
        <f t="shared" si="15"/>
        <v>-12.801506544896419</v>
      </c>
      <c r="E232">
        <v>102.863288102543</v>
      </c>
      <c r="F232">
        <f t="shared" si="19"/>
        <v>0.89066407944699222</v>
      </c>
      <c r="G232">
        <f t="shared" si="16"/>
        <v>925.769592922887</v>
      </c>
      <c r="H232">
        <v>48.762575778739198</v>
      </c>
      <c r="AM232">
        <f t="shared" si="17"/>
        <v>187.67791412878444</v>
      </c>
      <c r="BF232">
        <f t="shared" si="18"/>
        <v>5.6716568316434213</v>
      </c>
    </row>
    <row r="233" spans="1:58">
      <c r="A233">
        <v>69300</v>
      </c>
      <c r="B233" s="7">
        <v>910</v>
      </c>
      <c r="C233">
        <v>-6.0811871115751002</v>
      </c>
      <c r="D233">
        <f t="shared" si="15"/>
        <v>-12.1623742231502</v>
      </c>
      <c r="E233">
        <v>102.45872356033</v>
      </c>
      <c r="F233">
        <f t="shared" si="19"/>
        <v>0.40456454221299509</v>
      </c>
      <c r="G233">
        <f t="shared" si="16"/>
        <v>922.12851204296999</v>
      </c>
      <c r="H233">
        <v>49.246335954290203</v>
      </c>
      <c r="AM233">
        <f t="shared" si="17"/>
        <v>186.82192833187966</v>
      </c>
      <c r="BF233">
        <f t="shared" si="18"/>
        <v>5.6456389324362508</v>
      </c>
    </row>
    <row r="234" spans="1:58">
      <c r="A234">
        <v>69600</v>
      </c>
      <c r="B234" s="7">
        <v>904</v>
      </c>
      <c r="C234">
        <v>-6.8426219215999904</v>
      </c>
      <c r="D234">
        <f t="shared" si="15"/>
        <v>-13.685243843199981</v>
      </c>
      <c r="E234">
        <v>101.96132744210701</v>
      </c>
      <c r="F234">
        <f t="shared" si="19"/>
        <v>0.49739611822299423</v>
      </c>
      <c r="G234">
        <f t="shared" si="16"/>
        <v>917.651946978963</v>
      </c>
      <c r="H234">
        <v>49.749760550990302</v>
      </c>
      <c r="AM234">
        <f t="shared" si="17"/>
        <v>185.77083963351646</v>
      </c>
      <c r="BF234">
        <f t="shared" si="18"/>
        <v>5.6136945245759247</v>
      </c>
    </row>
    <row r="235" spans="1:58">
      <c r="A235">
        <v>69900</v>
      </c>
      <c r="B235" s="7">
        <v>912</v>
      </c>
      <c r="C235">
        <v>-1.31959205280388</v>
      </c>
      <c r="D235">
        <f t="shared" si="15"/>
        <v>-2.6391841056077601</v>
      </c>
      <c r="E235">
        <v>101.622839653995</v>
      </c>
      <c r="F235">
        <f t="shared" si="19"/>
        <v>0.33848778811200475</v>
      </c>
      <c r="G235">
        <f t="shared" si="16"/>
        <v>914.60555688595502</v>
      </c>
      <c r="H235">
        <v>50.052471364920201</v>
      </c>
      <c r="AM235">
        <f t="shared" si="17"/>
        <v>185.05638065585154</v>
      </c>
      <c r="BF235">
        <f t="shared" si="18"/>
        <v>5.5919832089486121</v>
      </c>
    </row>
    <row r="236" spans="1:58">
      <c r="A236">
        <v>70200</v>
      </c>
      <c r="B236" s="7">
        <v>909</v>
      </c>
      <c r="C236">
        <v>-2.0648329992782801</v>
      </c>
      <c r="D236">
        <f t="shared" si="15"/>
        <v>-4.1296659985565602</v>
      </c>
      <c r="E236">
        <v>101.45518580348801</v>
      </c>
      <c r="F236">
        <f t="shared" si="19"/>
        <v>0.16765385050699422</v>
      </c>
      <c r="G236">
        <f t="shared" si="16"/>
        <v>913.09667223139206</v>
      </c>
      <c r="H236">
        <v>50.185775710628597</v>
      </c>
      <c r="AM236">
        <f t="shared" si="17"/>
        <v>184.70275549349515</v>
      </c>
      <c r="BF236">
        <f t="shared" si="18"/>
        <v>5.5812377811306995</v>
      </c>
    </row>
    <row r="237" spans="1:58">
      <c r="A237">
        <v>70500</v>
      </c>
      <c r="B237" s="7">
        <v>916</v>
      </c>
      <c r="C237">
        <v>1.6224390625329099</v>
      </c>
      <c r="D237">
        <f t="shared" si="15"/>
        <v>3.2448781250658199</v>
      </c>
      <c r="E237">
        <v>101.413524175837</v>
      </c>
      <c r="F237">
        <f t="shared" si="19"/>
        <v>4.166162765100978E-2</v>
      </c>
      <c r="G237">
        <f t="shared" si="16"/>
        <v>912.72171758253296</v>
      </c>
      <c r="H237">
        <v>50.1934827920484</v>
      </c>
      <c r="AM237">
        <f t="shared" si="17"/>
        <v>184.61490589045275</v>
      </c>
      <c r="BF237">
        <f t="shared" si="18"/>
        <v>5.578568411947197</v>
      </c>
    </row>
    <row r="238" spans="1:58">
      <c r="A238">
        <v>70800</v>
      </c>
      <c r="B238" s="7">
        <v>923</v>
      </c>
      <c r="C238">
        <v>4.0336837065017201</v>
      </c>
      <c r="D238">
        <f t="shared" si="15"/>
        <v>8.0673674130034403</v>
      </c>
      <c r="E238">
        <v>101.65544618487</v>
      </c>
      <c r="F238">
        <f t="shared" si="19"/>
        <v>0.24192200903300431</v>
      </c>
      <c r="G238">
        <f t="shared" si="16"/>
        <v>914.89901566383003</v>
      </c>
      <c r="H238">
        <v>49.967435594932603</v>
      </c>
      <c r="AM238">
        <f t="shared" si="17"/>
        <v>185.12517532594694</v>
      </c>
      <c r="BF238">
        <f t="shared" si="18"/>
        <v>5.5940736914787328</v>
      </c>
    </row>
    <row r="239" spans="1:58">
      <c r="A239">
        <v>71100</v>
      </c>
      <c r="B239" s="7">
        <v>915</v>
      </c>
      <c r="C239">
        <v>-0.66599551006457403</v>
      </c>
      <c r="D239">
        <f t="shared" si="15"/>
        <v>-1.3319910201291481</v>
      </c>
      <c r="E239">
        <v>101.810990431357</v>
      </c>
      <c r="F239">
        <f t="shared" si="19"/>
        <v>0.15554424648699694</v>
      </c>
      <c r="G239">
        <f t="shared" si="16"/>
        <v>916.29891388221301</v>
      </c>
      <c r="H239">
        <v>49.848577506203</v>
      </c>
      <c r="AM239">
        <f t="shared" si="17"/>
        <v>185.45343489651492</v>
      </c>
      <c r="BF239">
        <f t="shared" si="18"/>
        <v>5.6040488467155685</v>
      </c>
    </row>
    <row r="240" spans="1:58">
      <c r="A240">
        <v>71400</v>
      </c>
      <c r="B240" s="7">
        <v>912</v>
      </c>
      <c r="C240">
        <v>-1.74699556525692</v>
      </c>
      <c r="D240">
        <f t="shared" si="15"/>
        <v>-3.49399113051384</v>
      </c>
      <c r="E240">
        <v>101.71786353240699</v>
      </c>
      <c r="F240">
        <f t="shared" si="19"/>
        <v>9.3126898950004033E-2</v>
      </c>
      <c r="G240">
        <f t="shared" si="16"/>
        <v>915.46077179166298</v>
      </c>
      <c r="H240">
        <v>49.9450764746381</v>
      </c>
      <c r="AM240">
        <f t="shared" si="17"/>
        <v>185.25688349278454</v>
      </c>
      <c r="BF240">
        <f t="shared" si="18"/>
        <v>5.5980759926592354</v>
      </c>
    </row>
    <row r="241" spans="1:58">
      <c r="A241">
        <v>71700</v>
      </c>
      <c r="B241" s="7">
        <v>917</v>
      </c>
      <c r="C241">
        <v>0.88229339218823499</v>
      </c>
      <c r="D241">
        <f t="shared" si="15"/>
        <v>1.76458678437647</v>
      </c>
      <c r="E241">
        <v>101.689095637718</v>
      </c>
      <c r="F241">
        <f t="shared" si="19"/>
        <v>2.8767894688996876E-2</v>
      </c>
      <c r="G241">
        <f t="shared" si="16"/>
        <v>915.20186073946195</v>
      </c>
      <c r="H241">
        <v>49.971928825859699</v>
      </c>
      <c r="AM241">
        <f t="shared" si="17"/>
        <v>185.1961769180227</v>
      </c>
      <c r="BF241">
        <f t="shared" si="18"/>
        <v>5.5962312547529862</v>
      </c>
    </row>
    <row r="242" spans="1:58">
      <c r="A242">
        <v>72000</v>
      </c>
      <c r="B242" s="7">
        <v>922</v>
      </c>
      <c r="C242">
        <v>2.6146839864696498</v>
      </c>
      <c r="D242">
        <f t="shared" si="15"/>
        <v>5.2293679729392997</v>
      </c>
      <c r="E242">
        <v>101.85965882709201</v>
      </c>
      <c r="F242">
        <f t="shared" si="19"/>
        <v>0.17056318937400761</v>
      </c>
      <c r="G242">
        <f t="shared" si="16"/>
        <v>916.7369294438281</v>
      </c>
      <c r="H242">
        <v>49.831587469358197</v>
      </c>
      <c r="AM242">
        <f t="shared" si="17"/>
        <v>185.55617342925891</v>
      </c>
      <c r="BF242">
        <f t="shared" si="18"/>
        <v>5.6071709483176804</v>
      </c>
    </row>
    <row r="243" spans="1:58">
      <c r="A243">
        <v>72300</v>
      </c>
      <c r="B243" s="7">
        <v>909</v>
      </c>
      <c r="C243">
        <v>-3.71752330585961</v>
      </c>
      <c r="D243">
        <f t="shared" si="15"/>
        <v>-7.43504661171922</v>
      </c>
      <c r="E243">
        <v>101.822464845646</v>
      </c>
      <c r="F243">
        <f t="shared" si="19"/>
        <v>3.7193981446009161E-2</v>
      </c>
      <c r="G243">
        <f t="shared" si="16"/>
        <v>916.40218361081395</v>
      </c>
      <c r="H243">
        <v>49.890543926951104</v>
      </c>
      <c r="AM243">
        <f t="shared" si="17"/>
        <v>185.47765603072278</v>
      </c>
      <c r="BF243">
        <f t="shared" si="18"/>
        <v>5.604784894605535</v>
      </c>
    </row>
    <row r="244" spans="1:58">
      <c r="A244">
        <v>72600</v>
      </c>
      <c r="B244" s="7">
        <v>912</v>
      </c>
      <c r="C244">
        <v>-1.2556702395524699</v>
      </c>
      <c r="D244">
        <f t="shared" si="15"/>
        <v>-2.5113404791049398</v>
      </c>
      <c r="E244">
        <v>101.608660874935</v>
      </c>
      <c r="F244">
        <f t="shared" si="19"/>
        <v>0.21380397071099821</v>
      </c>
      <c r="G244">
        <f t="shared" si="16"/>
        <v>914.47794787441501</v>
      </c>
      <c r="H244">
        <v>50.077374470984701</v>
      </c>
      <c r="AM244">
        <f t="shared" si="17"/>
        <v>185.02646759409262</v>
      </c>
      <c r="BF244">
        <f t="shared" si="18"/>
        <v>5.5910742380020038</v>
      </c>
    </row>
    <row r="245" spans="1:58">
      <c r="A245">
        <v>72900</v>
      </c>
      <c r="B245" s="7">
        <v>910</v>
      </c>
      <c r="C245">
        <v>-1.59981356592154</v>
      </c>
      <c r="D245">
        <f t="shared" si="15"/>
        <v>-3.19962713184308</v>
      </c>
      <c r="E245">
        <v>101.46295355165</v>
      </c>
      <c r="F245">
        <f t="shared" si="19"/>
        <v>0.14570732328499503</v>
      </c>
      <c r="G245">
        <f t="shared" si="16"/>
        <v>913.16658196485002</v>
      </c>
      <c r="H245">
        <v>50.189133015378502</v>
      </c>
      <c r="AM245">
        <f t="shared" si="17"/>
        <v>184.7191360434538</v>
      </c>
      <c r="BF245">
        <f t="shared" si="18"/>
        <v>5.5817355183120778</v>
      </c>
    </row>
    <row r="246" spans="1:58">
      <c r="A246">
        <v>73200</v>
      </c>
      <c r="B246" s="7">
        <v>911</v>
      </c>
      <c r="C246">
        <v>-0.53415493667997005</v>
      </c>
      <c r="D246">
        <f t="shared" si="15"/>
        <v>-1.0683098733599401</v>
      </c>
      <c r="E246">
        <v>101.337248622063</v>
      </c>
      <c r="F246">
        <f t="shared" si="19"/>
        <v>0.12570492958700186</v>
      </c>
      <c r="G246">
        <f t="shared" si="16"/>
        <v>912.03523759856705</v>
      </c>
      <c r="H246">
        <v>50.269274916078402</v>
      </c>
      <c r="AM246">
        <f t="shared" si="17"/>
        <v>184.45409409618878</v>
      </c>
      <c r="BF246">
        <f t="shared" si="18"/>
        <v>5.5736821118700419</v>
      </c>
    </row>
    <row r="247" spans="1:58">
      <c r="A247">
        <v>73500</v>
      </c>
      <c r="B247" s="7">
        <v>923</v>
      </c>
      <c r="C247">
        <v>4.7167226713677897</v>
      </c>
      <c r="D247">
        <f t="shared" si="15"/>
        <v>9.4334453427355793</v>
      </c>
      <c r="E247">
        <v>101.503649387303</v>
      </c>
      <c r="F247">
        <f t="shared" si="19"/>
        <v>0.1664007652399988</v>
      </c>
      <c r="G247">
        <f t="shared" si="16"/>
        <v>913.53284448572697</v>
      </c>
      <c r="H247">
        <v>50.093200053587999</v>
      </c>
      <c r="AM247">
        <f t="shared" si="17"/>
        <v>184.8049607842083</v>
      </c>
      <c r="BF247">
        <f t="shared" si="18"/>
        <v>5.5843433935925395</v>
      </c>
    </row>
    <row r="248" spans="1:58">
      <c r="A248">
        <v>73800</v>
      </c>
      <c r="B248" s="7">
        <v>924</v>
      </c>
      <c r="C248">
        <v>3.54020863599006</v>
      </c>
      <c r="D248">
        <f t="shared" si="15"/>
        <v>7.0804172719801199</v>
      </c>
      <c r="E248">
        <v>101.87622661515201</v>
      </c>
      <c r="F248">
        <f t="shared" si="19"/>
        <v>0.37257722784900693</v>
      </c>
      <c r="G248">
        <f t="shared" si="16"/>
        <v>916.88603953636812</v>
      </c>
      <c r="H248">
        <v>49.7752060791247</v>
      </c>
      <c r="AM248">
        <f t="shared" si="17"/>
        <v>185.59115103727586</v>
      </c>
      <c r="BF248">
        <f t="shared" si="18"/>
        <v>5.6082338850663707</v>
      </c>
    </row>
    <row r="249" spans="1:58">
      <c r="A249">
        <v>74100</v>
      </c>
      <c r="B249" s="7">
        <v>921</v>
      </c>
      <c r="C249">
        <v>0.96484210578218399</v>
      </c>
      <c r="D249">
        <f t="shared" si="15"/>
        <v>1.929684211564368</v>
      </c>
      <c r="E249">
        <v>102.11519420753601</v>
      </c>
      <c r="F249">
        <f t="shared" si="19"/>
        <v>0.23896759238400023</v>
      </c>
      <c r="G249">
        <f t="shared" si="16"/>
        <v>919.03674786782403</v>
      </c>
      <c r="H249">
        <v>49.606714455112098</v>
      </c>
      <c r="AM249">
        <f t="shared" si="17"/>
        <v>186.09583358515516</v>
      </c>
      <c r="BF249">
        <f t="shared" si="18"/>
        <v>5.6235712186750888</v>
      </c>
    </row>
    <row r="250" spans="1:58">
      <c r="A250">
        <v>74400</v>
      </c>
      <c r="B250" s="7">
        <v>925</v>
      </c>
      <c r="C250">
        <v>2.06868144716266</v>
      </c>
      <c r="D250">
        <f t="shared" si="15"/>
        <v>4.13736289432532</v>
      </c>
      <c r="E250">
        <v>102.31428671878101</v>
      </c>
      <c r="F250">
        <f t="shared" si="19"/>
        <v>0.1990925112449986</v>
      </c>
      <c r="G250">
        <f t="shared" si="16"/>
        <v>920.82858046902902</v>
      </c>
      <c r="H250">
        <v>49.486032967329002</v>
      </c>
      <c r="AM250">
        <f t="shared" si="17"/>
        <v>186.51655785658406</v>
      </c>
      <c r="BF250">
        <f t="shared" si="18"/>
        <v>5.6363577741812998</v>
      </c>
    </row>
    <row r="251" spans="1:58">
      <c r="A251">
        <v>74700</v>
      </c>
      <c r="B251" s="7">
        <v>933</v>
      </c>
      <c r="C251">
        <v>4.3748735712394504</v>
      </c>
      <c r="D251">
        <f t="shared" si="15"/>
        <v>8.7497471424789008</v>
      </c>
      <c r="E251">
        <v>102.690631141574</v>
      </c>
      <c r="F251">
        <f t="shared" si="19"/>
        <v>0.37634442279299662</v>
      </c>
      <c r="G251">
        <f t="shared" si="16"/>
        <v>924.21568027416606</v>
      </c>
      <c r="H251">
        <v>49.2296710256811</v>
      </c>
      <c r="AM251">
        <f t="shared" si="17"/>
        <v>187.31248595996428</v>
      </c>
      <c r="BF251">
        <f t="shared" si="18"/>
        <v>5.6605492228912659</v>
      </c>
    </row>
    <row r="252" spans="1:58">
      <c r="A252">
        <v>75000</v>
      </c>
      <c r="B252" s="7">
        <v>930</v>
      </c>
      <c r="C252">
        <v>1.2350050663788501</v>
      </c>
      <c r="D252">
        <f t="shared" si="15"/>
        <v>2.4700101327577002</v>
      </c>
      <c r="E252">
        <v>103.05506624917</v>
      </c>
      <c r="F252">
        <f t="shared" si="19"/>
        <v>0.36443510759599462</v>
      </c>
      <c r="G252">
        <f t="shared" si="16"/>
        <v>927.49559624252993</v>
      </c>
      <c r="H252">
        <v>49.019571832459903</v>
      </c>
      <c r="AM252">
        <f t="shared" si="17"/>
        <v>188.08401664895973</v>
      </c>
      <c r="BF252">
        <f t="shared" si="18"/>
        <v>5.6840013590004466</v>
      </c>
    </row>
    <row r="253" spans="1:58">
      <c r="A253">
        <v>75300</v>
      </c>
      <c r="B253" s="7">
        <v>930</v>
      </c>
      <c r="C253">
        <v>0.30109015777043202</v>
      </c>
      <c r="D253">
        <f t="shared" si="15"/>
        <v>0.60218031554086404</v>
      </c>
      <c r="E253">
        <v>103.262567482408</v>
      </c>
      <c r="F253">
        <f t="shared" si="19"/>
        <v>0.20750123323800551</v>
      </c>
      <c r="G253">
        <f t="shared" si="16"/>
        <v>929.36310734167205</v>
      </c>
      <c r="H253">
        <v>48.962269403045902</v>
      </c>
      <c r="AM253">
        <f t="shared" si="17"/>
        <v>188.5236561090106</v>
      </c>
      <c r="BF253">
        <f t="shared" si="18"/>
        <v>5.6973660089123204</v>
      </c>
    </row>
    <row r="254" spans="1:58">
      <c r="A254">
        <v>75600</v>
      </c>
      <c r="B254" s="7">
        <v>931</v>
      </c>
      <c r="C254">
        <v>7.0597995037674693E-2</v>
      </c>
      <c r="D254">
        <f t="shared" si="15"/>
        <v>0.14119599007534939</v>
      </c>
      <c r="E254">
        <v>103.424878037309</v>
      </c>
      <c r="F254">
        <f t="shared" si="19"/>
        <v>0.16231055490099777</v>
      </c>
      <c r="G254">
        <f t="shared" si="16"/>
        <v>930.82390233578099</v>
      </c>
      <c r="H254">
        <v>48.948421217157097</v>
      </c>
      <c r="AM254">
        <f t="shared" si="17"/>
        <v>188.86772418212942</v>
      </c>
      <c r="BF254">
        <f t="shared" si="18"/>
        <v>5.7078258666751722</v>
      </c>
    </row>
    <row r="255" spans="1:58">
      <c r="A255">
        <v>75900</v>
      </c>
      <c r="B255" s="7">
        <v>921</v>
      </c>
      <c r="C255">
        <v>-4.6169024025610703</v>
      </c>
      <c r="D255">
        <f t="shared" si="15"/>
        <v>-9.2338048051221406</v>
      </c>
      <c r="E255">
        <v>103.35549640242</v>
      </c>
      <c r="F255">
        <f t="shared" si="19"/>
        <v>6.9381634888998178E-2</v>
      </c>
      <c r="G255">
        <f t="shared" si="16"/>
        <v>930.19946762178006</v>
      </c>
      <c r="H255">
        <v>49.1367522758337</v>
      </c>
      <c r="AM255">
        <f t="shared" si="17"/>
        <v>188.72062921390781</v>
      </c>
      <c r="BF255">
        <f t="shared" si="18"/>
        <v>5.7033540461610599</v>
      </c>
    </row>
    <row r="256" spans="1:58">
      <c r="A256">
        <v>76200</v>
      </c>
      <c r="B256" s="7">
        <v>920</v>
      </c>
      <c r="C256">
        <v>-3.8953126935453799</v>
      </c>
      <c r="D256">
        <f t="shared" si="15"/>
        <v>-7.7906253870907598</v>
      </c>
      <c r="E256">
        <v>103.084013379844</v>
      </c>
      <c r="F256">
        <f t="shared" si="19"/>
        <v>0.27148302257600676</v>
      </c>
      <c r="G256">
        <f t="shared" si="16"/>
        <v>927.75612041859597</v>
      </c>
      <c r="H256">
        <v>49.465393382173303</v>
      </c>
      <c r="AM256">
        <f t="shared" si="17"/>
        <v>188.14533273949723</v>
      </c>
      <c r="BF256">
        <f t="shared" si="18"/>
        <v>5.6858652713275157</v>
      </c>
    </row>
    <row r="257" spans="1:58">
      <c r="A257">
        <v>76500</v>
      </c>
      <c r="B257" s="7">
        <v>912</v>
      </c>
      <c r="C257">
        <v>-6.1270525136218001</v>
      </c>
      <c r="D257">
        <f t="shared" si="15"/>
        <v>-12.2541050272436</v>
      </c>
      <c r="E257">
        <v>102.69114017080901</v>
      </c>
      <c r="F257">
        <f t="shared" si="19"/>
        <v>0.39287320903498824</v>
      </c>
      <c r="G257">
        <f t="shared" si="16"/>
        <v>924.22026153728109</v>
      </c>
      <c r="H257">
        <v>49.859998644761497</v>
      </c>
      <c r="AM257">
        <f t="shared" si="17"/>
        <v>187.31356306322061</v>
      </c>
      <c r="BF257">
        <f t="shared" si="18"/>
        <v>5.6605819619604771</v>
      </c>
    </row>
    <row r="258" spans="1:58">
      <c r="A258">
        <v>76800</v>
      </c>
      <c r="B258" s="7">
        <v>921</v>
      </c>
      <c r="C258">
        <v>-0.389753662277111</v>
      </c>
      <c r="D258">
        <f t="shared" ref="D258:D321" si="20">$K$3*C258</f>
        <v>-0.779507324554222</v>
      </c>
      <c r="E258">
        <v>102.41612676042</v>
      </c>
      <c r="F258">
        <f t="shared" si="19"/>
        <v>0.27501341038900762</v>
      </c>
      <c r="G258">
        <f t="shared" si="16"/>
        <v>921.74514084377995</v>
      </c>
      <c r="H258">
        <v>50.0984121121474</v>
      </c>
      <c r="AM258">
        <f t="shared" si="17"/>
        <v>186.73185687017312</v>
      </c>
      <c r="BF258">
        <f t="shared" si="18"/>
        <v>5.64290134492113</v>
      </c>
    </row>
    <row r="259" spans="1:58">
      <c r="A259">
        <v>77100</v>
      </c>
      <c r="B259" s="7">
        <v>928</v>
      </c>
      <c r="C259">
        <v>2.67383661684367</v>
      </c>
      <c r="D259">
        <f t="shared" si="20"/>
        <v>5.34767323368734</v>
      </c>
      <c r="E259">
        <v>102.513106766075</v>
      </c>
      <c r="F259">
        <f t="shared" si="19"/>
        <v>9.6980005654998536E-2</v>
      </c>
      <c r="G259">
        <f t="shared" ref="G259:G322" si="21">$J$3*E259</f>
        <v>922.61796089467498</v>
      </c>
      <c r="H259">
        <v>50.001831458934099</v>
      </c>
      <c r="AM259">
        <f t="shared" ref="AM259:AM322" si="22">$AF$26*E259^2+$AG$26*E259+$AH$26</f>
        <v>186.93693771885447</v>
      </c>
      <c r="BF259">
        <f t="shared" ref="BF259:BF322" si="23">$BB$5*E259^2+$BC$5*E259+$BD$5</f>
        <v>5.6491345143645786</v>
      </c>
    </row>
    <row r="260" spans="1:58">
      <c r="A260">
        <v>77400</v>
      </c>
      <c r="B260" s="7">
        <v>913</v>
      </c>
      <c r="C260">
        <v>-4.4130775052926499</v>
      </c>
      <c r="D260">
        <f t="shared" si="20"/>
        <v>-8.8261550105852997</v>
      </c>
      <c r="E260">
        <v>102.42142913568</v>
      </c>
      <c r="F260">
        <f t="shared" ref="F260:F323" si="24">ABS(E260-E259)</f>
        <v>9.1677630394997323E-2</v>
      </c>
      <c r="G260">
        <f t="shared" si="21"/>
        <v>921.79286222112</v>
      </c>
      <c r="H260">
        <v>50.087300841645202</v>
      </c>
      <c r="AM260">
        <f t="shared" si="22"/>
        <v>186.74306823010875</v>
      </c>
      <c r="BF260">
        <f t="shared" si="23"/>
        <v>5.643242095828592</v>
      </c>
    </row>
    <row r="261" spans="1:58">
      <c r="A261">
        <v>77700</v>
      </c>
      <c r="B261" s="7">
        <v>916</v>
      </c>
      <c r="C261">
        <v>-1.6121444664656901</v>
      </c>
      <c r="D261">
        <f t="shared" si="20"/>
        <v>-3.2242889329313802</v>
      </c>
      <c r="E261">
        <v>102.132271145839</v>
      </c>
      <c r="F261">
        <f t="shared" si="24"/>
        <v>0.28915798984100149</v>
      </c>
      <c r="G261">
        <f t="shared" si="21"/>
        <v>919.190440312551</v>
      </c>
      <c r="H261">
        <v>50.314118022733197</v>
      </c>
      <c r="AM261">
        <f t="shared" si="22"/>
        <v>186.13191165065371</v>
      </c>
      <c r="BF261">
        <f t="shared" si="23"/>
        <v>5.6246676693505009</v>
      </c>
    </row>
    <row r="262" spans="1:58">
      <c r="A262">
        <v>78000</v>
      </c>
      <c r="B262" s="7">
        <v>933</v>
      </c>
      <c r="C262">
        <v>6.0936533555936396</v>
      </c>
      <c r="D262">
        <f t="shared" si="20"/>
        <v>12.187306711187279</v>
      </c>
      <c r="E262">
        <v>102.308672497831</v>
      </c>
      <c r="F262">
        <f t="shared" si="24"/>
        <v>0.17640135199199847</v>
      </c>
      <c r="G262">
        <f t="shared" si="21"/>
        <v>920.778052480479</v>
      </c>
      <c r="H262">
        <v>50.1201977475679</v>
      </c>
      <c r="AM262">
        <f t="shared" si="22"/>
        <v>186.50469065247486</v>
      </c>
      <c r="BF262">
        <f t="shared" si="23"/>
        <v>5.6359970998869926</v>
      </c>
    </row>
    <row r="263" spans="1:58">
      <c r="A263">
        <v>78300</v>
      </c>
      <c r="B263" s="7">
        <v>948</v>
      </c>
      <c r="C263">
        <v>10.222665312534</v>
      </c>
      <c r="D263">
        <f t="shared" si="20"/>
        <v>20.445330625067999</v>
      </c>
      <c r="E263">
        <v>103.05771513653301</v>
      </c>
      <c r="F263">
        <f t="shared" si="24"/>
        <v>0.74904263870200793</v>
      </c>
      <c r="G263">
        <f t="shared" si="21"/>
        <v>927.51943622879708</v>
      </c>
      <c r="H263">
        <v>49.474807715328602</v>
      </c>
      <c r="AM263">
        <f t="shared" si="22"/>
        <v>188.08962734392023</v>
      </c>
      <c r="BF263">
        <f t="shared" si="23"/>
        <v>5.6841719146946597</v>
      </c>
    </row>
    <row r="264" spans="1:58">
      <c r="A264">
        <v>78600</v>
      </c>
      <c r="B264" s="7">
        <v>914</v>
      </c>
      <c r="C264">
        <v>-7.5514850752609304</v>
      </c>
      <c r="D264">
        <f t="shared" si="20"/>
        <v>-15.102970150521861</v>
      </c>
      <c r="E264">
        <v>103.229981121713</v>
      </c>
      <c r="F264">
        <f t="shared" si="24"/>
        <v>0.17226598517999037</v>
      </c>
      <c r="G264">
        <f t="shared" si="21"/>
        <v>929.06983009541693</v>
      </c>
      <c r="H264">
        <v>49.415518210450699</v>
      </c>
      <c r="AM264">
        <f t="shared" si="22"/>
        <v>188.45459768150624</v>
      </c>
      <c r="BF264">
        <f t="shared" si="23"/>
        <v>5.6952666470824473</v>
      </c>
    </row>
    <row r="265" spans="1:58">
      <c r="A265">
        <v>78900</v>
      </c>
      <c r="B265" s="7">
        <v>962</v>
      </c>
      <c r="C265">
        <v>14.4875029623309</v>
      </c>
      <c r="D265">
        <f t="shared" si="20"/>
        <v>28.975005924661801</v>
      </c>
      <c r="E265">
        <v>103.665299417776</v>
      </c>
      <c r="F265">
        <f t="shared" si="24"/>
        <v>0.43531829606300221</v>
      </c>
      <c r="G265">
        <f t="shared" si="21"/>
        <v>932.98769475998392</v>
      </c>
      <c r="H265">
        <v>49.089527274465098</v>
      </c>
      <c r="AM265">
        <f t="shared" si="22"/>
        <v>189.37765578606144</v>
      </c>
      <c r="BF265">
        <f t="shared" si="23"/>
        <v>5.7233288619107103</v>
      </c>
    </row>
    <row r="266" spans="1:58">
      <c r="A266">
        <v>79200</v>
      </c>
      <c r="B266" s="7">
        <v>913</v>
      </c>
      <c r="C266">
        <v>-11.1199956490148</v>
      </c>
      <c r="D266">
        <f t="shared" si="20"/>
        <v>-22.239991298029601</v>
      </c>
      <c r="E266">
        <v>103.91188154179299</v>
      </c>
      <c r="F266">
        <f t="shared" si="24"/>
        <v>0.24658212401699586</v>
      </c>
      <c r="G266">
        <f t="shared" si="21"/>
        <v>935.20693387613699</v>
      </c>
      <c r="H266">
        <v>49.022056414406201</v>
      </c>
      <c r="AM266">
        <f t="shared" si="22"/>
        <v>189.90100546227632</v>
      </c>
      <c r="BF266">
        <f t="shared" si="23"/>
        <v>5.7392407806833177</v>
      </c>
    </row>
    <row r="267" spans="1:58">
      <c r="A267">
        <v>79500</v>
      </c>
      <c r="B267" s="7">
        <v>912</v>
      </c>
      <c r="C267">
        <v>-8.2421551286262797</v>
      </c>
      <c r="D267">
        <f t="shared" si="20"/>
        <v>-16.484310257252559</v>
      </c>
      <c r="E267">
        <v>103.161081653178</v>
      </c>
      <c r="F267">
        <f t="shared" si="24"/>
        <v>0.75079988861499203</v>
      </c>
      <c r="G267">
        <f t="shared" si="21"/>
        <v>928.44973487860204</v>
      </c>
      <c r="H267">
        <v>49.765870458635398</v>
      </c>
      <c r="AM267">
        <f t="shared" si="22"/>
        <v>188.30860339137249</v>
      </c>
      <c r="BF267">
        <f t="shared" si="23"/>
        <v>5.6908285084854553</v>
      </c>
    </row>
    <row r="268" spans="1:58">
      <c r="A268">
        <v>79800</v>
      </c>
      <c r="B268" s="7">
        <v>921</v>
      </c>
      <c r="C268">
        <v>-1.83081459760929</v>
      </c>
      <c r="D268">
        <f t="shared" si="20"/>
        <v>-3.66162919521858</v>
      </c>
      <c r="E268">
        <v>102.73633130114</v>
      </c>
      <c r="F268">
        <f t="shared" si="24"/>
        <v>0.4247503520380036</v>
      </c>
      <c r="G268">
        <f t="shared" si="21"/>
        <v>924.62698171026</v>
      </c>
      <c r="H268">
        <v>50.140548159156403</v>
      </c>
      <c r="AM268">
        <f t="shared" si="22"/>
        <v>187.40919330349701</v>
      </c>
      <c r="BF268">
        <f t="shared" si="23"/>
        <v>5.6634887058979944</v>
      </c>
    </row>
    <row r="269" spans="1:58">
      <c r="A269">
        <v>80100</v>
      </c>
      <c r="B269" s="7">
        <v>918</v>
      </c>
      <c r="C269">
        <v>-2.3600739891192299</v>
      </c>
      <c r="D269">
        <f t="shared" si="20"/>
        <v>-4.7201479782384599</v>
      </c>
      <c r="E269">
        <v>102.520692272342</v>
      </c>
      <c r="F269">
        <f t="shared" si="24"/>
        <v>0.21563902879799457</v>
      </c>
      <c r="G269">
        <f t="shared" si="21"/>
        <v>922.68623045107802</v>
      </c>
      <c r="H269">
        <v>50.304577914357203</v>
      </c>
      <c r="AM269">
        <f t="shared" si="22"/>
        <v>186.95298089199801</v>
      </c>
      <c r="BF269">
        <f t="shared" si="23"/>
        <v>5.6496221325731186</v>
      </c>
    </row>
    <row r="270" spans="1:58">
      <c r="A270">
        <v>80400</v>
      </c>
      <c r="B270" s="7">
        <v>920</v>
      </c>
      <c r="C270">
        <v>-0.56502351589800703</v>
      </c>
      <c r="D270">
        <f t="shared" si="20"/>
        <v>-1.1300470317960141</v>
      </c>
      <c r="E270">
        <v>102.344006535245</v>
      </c>
      <c r="F270">
        <f t="shared" si="24"/>
        <v>0.17668573709700297</v>
      </c>
      <c r="G270">
        <f t="shared" si="21"/>
        <v>921.09605881720495</v>
      </c>
      <c r="H270">
        <v>50.413600529415902</v>
      </c>
      <c r="AM270">
        <f t="shared" si="22"/>
        <v>186.5793819550309</v>
      </c>
      <c r="BF270">
        <f t="shared" si="23"/>
        <v>5.638267165797231</v>
      </c>
    </row>
    <row r="271" spans="1:58">
      <c r="A271">
        <v>80700</v>
      </c>
      <c r="B271" s="7">
        <v>921</v>
      </c>
      <c r="C271">
        <v>0.257558039874556</v>
      </c>
      <c r="D271">
        <f t="shared" si="20"/>
        <v>0.515116079749112</v>
      </c>
      <c r="E271">
        <v>102.27233372778301</v>
      </c>
      <c r="F271">
        <f t="shared" si="24"/>
        <v>7.1672807461993671E-2</v>
      </c>
      <c r="G271">
        <f t="shared" si="21"/>
        <v>920.45100355004706</v>
      </c>
      <c r="H271">
        <v>50.423438972713399</v>
      </c>
      <c r="AM271">
        <f t="shared" si="22"/>
        <v>186.42788309992682</v>
      </c>
      <c r="BF271">
        <f t="shared" si="23"/>
        <v>5.6336627370055883</v>
      </c>
    </row>
    <row r="272" spans="1:58">
      <c r="A272">
        <v>81000</v>
      </c>
      <c r="B272" s="7">
        <v>918</v>
      </c>
      <c r="C272">
        <v>-0.84231369022042402</v>
      </c>
      <c r="D272">
        <f t="shared" si="20"/>
        <v>-1.684627380440848</v>
      </c>
      <c r="E272">
        <v>102.18344493795</v>
      </c>
      <c r="F272">
        <f t="shared" si="24"/>
        <v>8.8888789833006854E-2</v>
      </c>
      <c r="G272">
        <f t="shared" si="21"/>
        <v>919.65100444154996</v>
      </c>
      <c r="H272">
        <v>50.448946844123398</v>
      </c>
      <c r="AM272">
        <f t="shared" si="22"/>
        <v>186.240035590541</v>
      </c>
      <c r="BF272">
        <f t="shared" si="23"/>
        <v>5.6279536993477128</v>
      </c>
    </row>
    <row r="273" spans="1:58">
      <c r="A273">
        <v>81300</v>
      </c>
      <c r="B273" s="7">
        <v>917</v>
      </c>
      <c r="C273">
        <v>-0.72687696604816998</v>
      </c>
      <c r="D273">
        <f t="shared" si="20"/>
        <v>-1.45375393209634</v>
      </c>
      <c r="E273">
        <v>102.046684510836</v>
      </c>
      <c r="F273">
        <f t="shared" si="24"/>
        <v>0.13676042711399816</v>
      </c>
      <c r="G273">
        <f t="shared" si="21"/>
        <v>918.42016059752405</v>
      </c>
      <c r="H273">
        <v>50.509599032647202</v>
      </c>
      <c r="AM273">
        <f t="shared" si="22"/>
        <v>185.95111182940246</v>
      </c>
      <c r="BF273">
        <f t="shared" si="23"/>
        <v>5.6191730193505993</v>
      </c>
    </row>
    <row r="274" spans="1:58">
      <c r="A274">
        <v>81600</v>
      </c>
      <c r="B274" s="7">
        <v>923</v>
      </c>
      <c r="C274">
        <v>2.2561608059789702</v>
      </c>
      <c r="D274">
        <f t="shared" si="20"/>
        <v>4.5123216119579403</v>
      </c>
      <c r="E274">
        <v>102.050418460386</v>
      </c>
      <c r="F274">
        <f t="shared" si="24"/>
        <v>3.7339495499963959E-3</v>
      </c>
      <c r="G274">
        <f t="shared" si="21"/>
        <v>918.45376614347401</v>
      </c>
      <c r="H274">
        <v>50.442562345813599</v>
      </c>
      <c r="AM274">
        <f t="shared" si="22"/>
        <v>185.95899881914258</v>
      </c>
      <c r="BF274">
        <f t="shared" si="23"/>
        <v>5.6194127087064487</v>
      </c>
    </row>
    <row r="275" spans="1:58">
      <c r="A275">
        <v>81900</v>
      </c>
      <c r="B275" s="7">
        <v>936</v>
      </c>
      <c r="C275">
        <v>7.04895340776803</v>
      </c>
      <c r="D275">
        <f t="shared" si="20"/>
        <v>14.09790681553606</v>
      </c>
      <c r="E275">
        <v>102.429724899749</v>
      </c>
      <c r="F275">
        <f t="shared" si="24"/>
        <v>0.37930643936300612</v>
      </c>
      <c r="G275">
        <f t="shared" si="21"/>
        <v>921.86752409774101</v>
      </c>
      <c r="H275">
        <v>50.068512604329399</v>
      </c>
      <c r="AM275">
        <f t="shared" si="22"/>
        <v>186.76060915122818</v>
      </c>
      <c r="BF275">
        <f t="shared" si="23"/>
        <v>5.6437752243017396</v>
      </c>
    </row>
    <row r="276" spans="1:58">
      <c r="A276">
        <v>82200</v>
      </c>
      <c r="B276" s="7">
        <v>924</v>
      </c>
      <c r="C276">
        <v>-0.27783660523704701</v>
      </c>
      <c r="D276">
        <f t="shared" si="20"/>
        <v>-0.55567321047409401</v>
      </c>
      <c r="E276">
        <v>102.724664594789</v>
      </c>
      <c r="F276">
        <f t="shared" si="24"/>
        <v>0.29493969504000006</v>
      </c>
      <c r="G276">
        <f t="shared" si="21"/>
        <v>924.52198135310107</v>
      </c>
      <c r="H276">
        <v>49.8238918739155</v>
      </c>
      <c r="AM276">
        <f t="shared" si="22"/>
        <v>187.38450390949438</v>
      </c>
      <c r="BF276">
        <f t="shared" si="23"/>
        <v>5.662738252339576</v>
      </c>
    </row>
    <row r="277" spans="1:58">
      <c r="A277">
        <v>82500</v>
      </c>
      <c r="B277" s="7">
        <v>919</v>
      </c>
      <c r="C277">
        <v>-2.33094896902622</v>
      </c>
      <c r="D277">
        <f t="shared" si="20"/>
        <v>-4.6618979380524399</v>
      </c>
      <c r="E277">
        <v>102.625331093037</v>
      </c>
      <c r="F277">
        <f t="shared" si="24"/>
        <v>9.933350175199962E-2</v>
      </c>
      <c r="G277">
        <f t="shared" si="21"/>
        <v>923.62797983733299</v>
      </c>
      <c r="H277">
        <v>49.930441964220201</v>
      </c>
      <c r="AM277">
        <f t="shared" si="22"/>
        <v>187.17432395890168</v>
      </c>
      <c r="BF277">
        <f t="shared" si="23"/>
        <v>5.6563497580775675</v>
      </c>
    </row>
    <row r="278" spans="1:58">
      <c r="A278">
        <v>82800</v>
      </c>
      <c r="B278" s="7">
        <v>914</v>
      </c>
      <c r="C278">
        <v>-3.6198459014310602</v>
      </c>
      <c r="D278">
        <f t="shared" si="20"/>
        <v>-7.2396918028621204</v>
      </c>
      <c r="E278">
        <v>102.356223227743</v>
      </c>
      <c r="F278">
        <f t="shared" si="24"/>
        <v>0.26910786529400355</v>
      </c>
      <c r="G278">
        <f t="shared" si="21"/>
        <v>921.20600904968705</v>
      </c>
      <c r="H278">
        <v>50.164746140176099</v>
      </c>
      <c r="AM278">
        <f t="shared" si="22"/>
        <v>186.60520806408135</v>
      </c>
      <c r="BF278">
        <f t="shared" si="23"/>
        <v>5.639052094231384</v>
      </c>
    </row>
    <row r="279" spans="1:58">
      <c r="A279">
        <v>83100</v>
      </c>
      <c r="B279" s="7">
        <v>915</v>
      </c>
      <c r="C279">
        <v>-1.87292136810759</v>
      </c>
      <c r="D279">
        <f t="shared" si="20"/>
        <v>-3.74584273621518</v>
      </c>
      <c r="E279">
        <v>102.079125772338</v>
      </c>
      <c r="F279">
        <f t="shared" si="24"/>
        <v>0.27709745540499853</v>
      </c>
      <c r="G279">
        <f t="shared" si="21"/>
        <v>918.71213195104201</v>
      </c>
      <c r="H279">
        <v>50.373552936457898</v>
      </c>
      <c r="AM279">
        <f t="shared" si="22"/>
        <v>186.01963821490358</v>
      </c>
      <c r="BF279">
        <f t="shared" si="23"/>
        <v>5.6212555763579966</v>
      </c>
    </row>
    <row r="280" spans="1:58">
      <c r="A280">
        <v>83400</v>
      </c>
      <c r="B280" s="7">
        <v>919</v>
      </c>
      <c r="C280">
        <v>0.61388982405064796</v>
      </c>
      <c r="D280">
        <f t="shared" si="20"/>
        <v>1.2277796481012959</v>
      </c>
      <c r="E280">
        <v>101.970940911897</v>
      </c>
      <c r="F280">
        <f t="shared" si="24"/>
        <v>0.10818486044099984</v>
      </c>
      <c r="G280">
        <f t="shared" si="21"/>
        <v>917.73846820707308</v>
      </c>
      <c r="H280">
        <v>50.416088134935698</v>
      </c>
      <c r="AM280">
        <f t="shared" si="22"/>
        <v>185.79114093448968</v>
      </c>
      <c r="BF280">
        <f t="shared" si="23"/>
        <v>5.6143114776701113</v>
      </c>
    </row>
    <row r="281" spans="1:58">
      <c r="A281">
        <v>83700</v>
      </c>
      <c r="B281" s="7">
        <v>919</v>
      </c>
      <c r="C281">
        <v>0.61994389962611296</v>
      </c>
      <c r="D281">
        <f t="shared" si="20"/>
        <v>1.2398877992522259</v>
      </c>
      <c r="E281">
        <v>101.96961552032</v>
      </c>
      <c r="F281">
        <f t="shared" si="24"/>
        <v>1.3253915769979585E-3</v>
      </c>
      <c r="G281">
        <f t="shared" si="21"/>
        <v>917.72653968288</v>
      </c>
      <c r="H281">
        <v>50.368131694117203</v>
      </c>
      <c r="AM281">
        <f t="shared" si="22"/>
        <v>185.78834199896119</v>
      </c>
      <c r="BF281">
        <f t="shared" si="23"/>
        <v>5.6142264184034243</v>
      </c>
    </row>
    <row r="282" spans="1:58">
      <c r="A282">
        <v>84000</v>
      </c>
      <c r="B282" s="7">
        <v>914</v>
      </c>
      <c r="C282">
        <v>-1.45493040684026</v>
      </c>
      <c r="D282">
        <f t="shared" si="20"/>
        <v>-2.90986081368052</v>
      </c>
      <c r="E282">
        <v>101.87517716485399</v>
      </c>
      <c r="F282">
        <f t="shared" si="24"/>
        <v>9.4438355466010648E-2</v>
      </c>
      <c r="G282">
        <f t="shared" si="21"/>
        <v>916.87659448368595</v>
      </c>
      <c r="H282">
        <v>50.405855244400897</v>
      </c>
      <c r="AM282">
        <f t="shared" si="22"/>
        <v>185.58893540957089</v>
      </c>
      <c r="BF282">
        <f t="shared" si="23"/>
        <v>5.6081665540811834</v>
      </c>
    </row>
    <row r="283" spans="1:58">
      <c r="A283">
        <v>84300</v>
      </c>
      <c r="B283" s="7">
        <v>923</v>
      </c>
      <c r="C283">
        <v>2.9573243018701199</v>
      </c>
      <c r="D283">
        <f t="shared" si="20"/>
        <v>5.9146486037402397</v>
      </c>
      <c r="E283">
        <v>101.894604397962</v>
      </c>
      <c r="F283">
        <f t="shared" si="24"/>
        <v>1.9427233108004316E-2</v>
      </c>
      <c r="G283">
        <f t="shared" si="21"/>
        <v>917.05143958165797</v>
      </c>
      <c r="H283">
        <v>50.336190461740699</v>
      </c>
      <c r="AM283">
        <f t="shared" si="22"/>
        <v>185.62995175093013</v>
      </c>
      <c r="BF283">
        <f t="shared" si="23"/>
        <v>5.6094130077116899</v>
      </c>
    </row>
    <row r="284" spans="1:58">
      <c r="A284">
        <v>84600</v>
      </c>
      <c r="B284" s="7">
        <v>925</v>
      </c>
      <c r="C284">
        <v>2.93193589994811</v>
      </c>
      <c r="D284">
        <f t="shared" si="20"/>
        <v>5.86387179989622</v>
      </c>
      <c r="E284">
        <v>102.12248111809301</v>
      </c>
      <c r="F284">
        <f t="shared" si="24"/>
        <v>0.22787672013100746</v>
      </c>
      <c r="G284">
        <f t="shared" si="21"/>
        <v>919.10233006283704</v>
      </c>
      <c r="H284">
        <v>50.107354322328597</v>
      </c>
      <c r="AM284">
        <f t="shared" si="22"/>
        <v>186.1112282694327</v>
      </c>
      <c r="BF284">
        <f t="shared" si="23"/>
        <v>5.6240390788701333</v>
      </c>
    </row>
    <row r="285" spans="1:58">
      <c r="A285">
        <v>84900</v>
      </c>
      <c r="B285" s="7">
        <v>1234</v>
      </c>
      <c r="C285">
        <v>75.186849692403698</v>
      </c>
      <c r="D285">
        <f t="shared" si="20"/>
        <v>150.3736993848074</v>
      </c>
      <c r="E285">
        <v>112.16652985252399</v>
      </c>
      <c r="F285">
        <f t="shared" si="24"/>
        <v>10.044048734430987</v>
      </c>
      <c r="G285">
        <f t="shared" si="21"/>
        <v>1009.498768672716</v>
      </c>
      <c r="H285">
        <v>45.519021440140001</v>
      </c>
      <c r="AM285">
        <f t="shared" si="22"/>
        <v>207.62602186153748</v>
      </c>
      <c r="BF285">
        <f t="shared" si="23"/>
        <v>6.2787277398650332</v>
      </c>
    </row>
    <row r="286" spans="1:58">
      <c r="A286">
        <v>85200</v>
      </c>
      <c r="B286" s="7">
        <v>1264</v>
      </c>
      <c r="C286">
        <v>63.550300525261399</v>
      </c>
      <c r="D286">
        <f t="shared" si="20"/>
        <v>127.1006010505228</v>
      </c>
      <c r="E286">
        <v>125.238356434568</v>
      </c>
      <c r="F286">
        <f t="shared" si="24"/>
        <v>13.071826582044011</v>
      </c>
      <c r="G286">
        <f t="shared" si="21"/>
        <v>1127.145207911112</v>
      </c>
      <c r="H286">
        <v>40.069241768857403</v>
      </c>
      <c r="AM286">
        <f t="shared" si="22"/>
        <v>236.51012911392061</v>
      </c>
      <c r="BF286">
        <f t="shared" si="23"/>
        <v>7.1601186869883682</v>
      </c>
    </row>
    <row r="287" spans="1:58">
      <c r="A287">
        <v>85500</v>
      </c>
      <c r="B287" s="7">
        <v>1249</v>
      </c>
      <c r="C287">
        <v>38.792604326384101</v>
      </c>
      <c r="D287">
        <f t="shared" si="20"/>
        <v>77.585208652768202</v>
      </c>
      <c r="E287">
        <v>130.149604713732</v>
      </c>
      <c r="F287">
        <f t="shared" si="24"/>
        <v>4.9112482791639991</v>
      </c>
      <c r="G287">
        <f t="shared" si="21"/>
        <v>1171.3464424235881</v>
      </c>
      <c r="H287">
        <v>35.964945880937798</v>
      </c>
      <c r="AM287">
        <f t="shared" si="22"/>
        <v>247.62053661169173</v>
      </c>
      <c r="BF287">
        <f t="shared" si="23"/>
        <v>7.4998458333937936</v>
      </c>
    </row>
    <row r="288" spans="1:58">
      <c r="A288">
        <v>85800</v>
      </c>
      <c r="B288" s="7">
        <v>1254</v>
      </c>
      <c r="C288">
        <v>25.804034286646601</v>
      </c>
      <c r="D288">
        <f t="shared" si="20"/>
        <v>51.608068573293203</v>
      </c>
      <c r="E288">
        <v>133.590688893774</v>
      </c>
      <c r="F288">
        <f t="shared" si="24"/>
        <v>3.4410841800419973</v>
      </c>
      <c r="G288">
        <f t="shared" si="21"/>
        <v>1202.3162000439661</v>
      </c>
      <c r="H288">
        <v>33.453107813697898</v>
      </c>
      <c r="AM288">
        <f t="shared" si="22"/>
        <v>255.48913722195249</v>
      </c>
      <c r="BF288">
        <f t="shared" si="23"/>
        <v>7.7406682423098179</v>
      </c>
    </row>
    <row r="289" spans="1:58">
      <c r="A289">
        <v>86100</v>
      </c>
      <c r="B289" s="7">
        <v>1247</v>
      </c>
      <c r="C289">
        <v>10.581863414532901</v>
      </c>
      <c r="D289">
        <f t="shared" si="20"/>
        <v>21.163726829065801</v>
      </c>
      <c r="E289" s="23">
        <v>136.195129607339</v>
      </c>
      <c r="F289">
        <f t="shared" si="24"/>
        <v>2.6044407135649976</v>
      </c>
      <c r="G289">
        <f t="shared" si="21"/>
        <v>1225.7561664660509</v>
      </c>
      <c r="H289">
        <v>32.054873280919303</v>
      </c>
      <c r="AM289">
        <f t="shared" si="22"/>
        <v>261.49066254946888</v>
      </c>
      <c r="BF289">
        <f t="shared" si="23"/>
        <v>7.9244677871667903</v>
      </c>
    </row>
    <row r="290" spans="1:58">
      <c r="A290">
        <v>86400</v>
      </c>
      <c r="B290" s="7">
        <v>1241</v>
      </c>
      <c r="C290">
        <v>-0.67615543103202702</v>
      </c>
      <c r="D290">
        <f t="shared" si="20"/>
        <v>-1.352310862064054</v>
      </c>
      <c r="E290" s="23">
        <v>138.02980458004001</v>
      </c>
      <c r="F290">
        <f t="shared" si="24"/>
        <v>1.8346749727010092</v>
      </c>
      <c r="G290">
        <f t="shared" si="21"/>
        <v>1242.2682412203601</v>
      </c>
      <c r="H290">
        <v>31.687461059314</v>
      </c>
      <c r="AM290">
        <f t="shared" si="22"/>
        <v>265.74220134617605</v>
      </c>
      <c r="BF290">
        <f t="shared" si="23"/>
        <v>8.0547347108338556</v>
      </c>
    </row>
    <row r="291" spans="1:58">
      <c r="A291">
        <v>86700</v>
      </c>
      <c r="B291" s="7">
        <v>1250</v>
      </c>
      <c r="C291">
        <v>-2.6096872094517098</v>
      </c>
      <c r="D291">
        <f t="shared" si="20"/>
        <v>-5.2193744189034197</v>
      </c>
      <c r="E291" s="23">
        <v>139.459000297785</v>
      </c>
      <c r="F291">
        <f t="shared" si="24"/>
        <v>1.4291957177449888</v>
      </c>
      <c r="G291">
        <f t="shared" si="21"/>
        <v>1255.131002680065</v>
      </c>
      <c r="H291">
        <v>31.820318219369501</v>
      </c>
      <c r="AM291">
        <f t="shared" si="22"/>
        <v>269.06775464348266</v>
      </c>
      <c r="BF291">
        <f t="shared" si="23"/>
        <v>8.1566645388579939</v>
      </c>
    </row>
    <row r="292" spans="1:58">
      <c r="A292">
        <v>87000</v>
      </c>
      <c r="B292" s="7">
        <v>1253</v>
      </c>
      <c r="C292">
        <v>-6.5644610398677097</v>
      </c>
      <c r="D292">
        <f t="shared" si="20"/>
        <v>-13.128922079735419</v>
      </c>
      <c r="E292" s="23">
        <v>140.670884250097</v>
      </c>
      <c r="F292">
        <f t="shared" si="24"/>
        <v>1.2118839523120073</v>
      </c>
      <c r="G292">
        <f t="shared" si="21"/>
        <v>1266.0379582508731</v>
      </c>
      <c r="H292">
        <v>32.185246264352799</v>
      </c>
      <c r="AM292">
        <f t="shared" si="22"/>
        <v>271.89701194387044</v>
      </c>
      <c r="BF292">
        <f t="shared" si="23"/>
        <v>8.2434066044411942</v>
      </c>
    </row>
    <row r="293" spans="1:58">
      <c r="A293">
        <v>87300</v>
      </c>
      <c r="B293" s="7">
        <v>1258</v>
      </c>
      <c r="C293">
        <v>-8.5366692566727398</v>
      </c>
      <c r="D293">
        <f t="shared" si="20"/>
        <v>-17.07333851334548</v>
      </c>
      <c r="E293" s="23">
        <v>141.66440858395501</v>
      </c>
      <c r="F293">
        <f t="shared" si="24"/>
        <v>0.99352433385800509</v>
      </c>
      <c r="G293">
        <f t="shared" si="21"/>
        <v>1274.9796772555951</v>
      </c>
      <c r="H293">
        <v>32.7776257248794</v>
      </c>
      <c r="AM293">
        <f t="shared" si="22"/>
        <v>274.2228960422263</v>
      </c>
      <c r="BF293">
        <f t="shared" si="23"/>
        <v>8.3147321173950672</v>
      </c>
    </row>
    <row r="294" spans="1:58">
      <c r="A294">
        <v>87600</v>
      </c>
      <c r="B294" s="7">
        <v>1253</v>
      </c>
      <c r="C294">
        <v>-14.3213401519715</v>
      </c>
      <c r="D294">
        <f t="shared" si="20"/>
        <v>-28.642680303942999</v>
      </c>
      <c r="E294" s="23">
        <v>142.394197585993</v>
      </c>
      <c r="F294">
        <f t="shared" si="24"/>
        <v>0.72978900203798958</v>
      </c>
      <c r="G294">
        <f t="shared" si="21"/>
        <v>1281.547778273937</v>
      </c>
      <c r="H294">
        <v>33.676050586250298</v>
      </c>
      <c r="AM294">
        <f t="shared" si="22"/>
        <v>275.93504213352173</v>
      </c>
      <c r="BF294">
        <f t="shared" si="23"/>
        <v>8.3672461078886524</v>
      </c>
    </row>
    <row r="295" spans="1:58">
      <c r="A295">
        <v>87900</v>
      </c>
      <c r="B295" s="7">
        <v>1272</v>
      </c>
      <c r="C295">
        <v>-7.8132634554392801</v>
      </c>
      <c r="D295">
        <f t="shared" si="20"/>
        <v>-15.62652691087856</v>
      </c>
      <c r="E295" s="23">
        <v>143.05867940897301</v>
      </c>
      <c r="F295">
        <f t="shared" si="24"/>
        <v>0.66448182298000802</v>
      </c>
      <c r="G295">
        <f t="shared" si="21"/>
        <v>1287.528114680757</v>
      </c>
      <c r="H295">
        <v>34.529318882141602</v>
      </c>
      <c r="AM295">
        <f t="shared" si="22"/>
        <v>277.49668155173919</v>
      </c>
      <c r="BF295">
        <f t="shared" si="23"/>
        <v>8.4151507178278546</v>
      </c>
    </row>
    <row r="296" spans="1:58">
      <c r="A296">
        <v>88200</v>
      </c>
      <c r="B296" s="7">
        <v>1250</v>
      </c>
      <c r="C296">
        <v>-20.782677072138998</v>
      </c>
      <c r="D296">
        <f t="shared" si="20"/>
        <v>-41.565354144277997</v>
      </c>
      <c r="E296" s="23">
        <v>143.496505659587</v>
      </c>
      <c r="F296">
        <f t="shared" si="24"/>
        <v>0.43782625061399472</v>
      </c>
      <c r="G296">
        <f t="shared" si="21"/>
        <v>1291.468550936283</v>
      </c>
      <c r="H296">
        <v>35.657865739928603</v>
      </c>
      <c r="AM296">
        <f t="shared" si="22"/>
        <v>278.52705524209807</v>
      </c>
      <c r="BF296">
        <f t="shared" si="23"/>
        <v>8.4467618780139091</v>
      </c>
    </row>
    <row r="297" spans="1:58">
      <c r="A297">
        <v>88500</v>
      </c>
      <c r="B297" s="7">
        <v>1261</v>
      </c>
      <c r="C297">
        <v>-15.998417747792301</v>
      </c>
      <c r="D297">
        <f t="shared" si="20"/>
        <v>-31.996835495584602</v>
      </c>
      <c r="E297" s="23">
        <v>143.65526610939301</v>
      </c>
      <c r="F297">
        <f t="shared" si="24"/>
        <v>0.15876044980601023</v>
      </c>
      <c r="G297">
        <f t="shared" si="21"/>
        <v>1292.8973949845372</v>
      </c>
      <c r="H297">
        <v>37.0797566131317</v>
      </c>
      <c r="AM297">
        <f t="shared" si="22"/>
        <v>278.90095667888926</v>
      </c>
      <c r="BF297">
        <f t="shared" si="23"/>
        <v>8.4582336191846537</v>
      </c>
    </row>
    <row r="298" spans="1:58">
      <c r="A298">
        <v>88800</v>
      </c>
      <c r="B298" s="7">
        <v>1247</v>
      </c>
      <c r="C298">
        <v>-23.022432769652699</v>
      </c>
      <c r="D298">
        <f t="shared" si="20"/>
        <v>-46.044865539305398</v>
      </c>
      <c r="E298" s="23">
        <v>143.66079529038899</v>
      </c>
      <c r="F298">
        <f t="shared" si="24"/>
        <v>5.5291809959783222E-3</v>
      </c>
      <c r="G298">
        <f t="shared" si="21"/>
        <v>1292.9471576135008</v>
      </c>
      <c r="H298">
        <v>38.602165938532004</v>
      </c>
      <c r="AM298">
        <f t="shared" si="22"/>
        <v>278.91398127335123</v>
      </c>
      <c r="BF298">
        <f t="shared" si="23"/>
        <v>8.4586332359632799</v>
      </c>
    </row>
    <row r="299" spans="1:58">
      <c r="A299">
        <v>89100</v>
      </c>
      <c r="B299" s="7">
        <v>1249</v>
      </c>
      <c r="C299">
        <v>-21.0237849726396</v>
      </c>
      <c r="D299">
        <f t="shared" si="20"/>
        <v>-42.0475699452792</v>
      </c>
      <c r="E299" s="23">
        <v>143.43883224080699</v>
      </c>
      <c r="F299">
        <f t="shared" si="24"/>
        <v>0.2219630495820013</v>
      </c>
      <c r="G299">
        <f t="shared" si="21"/>
        <v>1290.9494901672629</v>
      </c>
      <c r="H299">
        <v>40.3061735789992</v>
      </c>
      <c r="AM299">
        <f t="shared" si="22"/>
        <v>278.39126337038374</v>
      </c>
      <c r="BF299">
        <f t="shared" si="23"/>
        <v>8.4425957140327768</v>
      </c>
    </row>
    <row r="300" spans="1:58">
      <c r="A300">
        <v>89400</v>
      </c>
      <c r="B300" s="7">
        <v>1256</v>
      </c>
      <c r="C300">
        <v>-16.644709651425998</v>
      </c>
      <c r="D300">
        <f t="shared" si="20"/>
        <v>-33.289419302851996</v>
      </c>
      <c r="E300" s="23">
        <v>143.243506582718</v>
      </c>
      <c r="F300">
        <f t="shared" si="24"/>
        <v>0.19532565808898994</v>
      </c>
      <c r="G300">
        <f t="shared" si="21"/>
        <v>1289.191559244462</v>
      </c>
      <c r="H300">
        <v>41.759841469803597</v>
      </c>
      <c r="AM300">
        <f t="shared" si="22"/>
        <v>277.93151428103602</v>
      </c>
      <c r="BF300">
        <f t="shared" si="23"/>
        <v>8.4284907426135494</v>
      </c>
    </row>
    <row r="301" spans="1:58">
      <c r="A301">
        <v>89700</v>
      </c>
      <c r="B301" s="7">
        <v>1246</v>
      </c>
      <c r="C301">
        <v>-20.356938053969699</v>
      </c>
      <c r="D301">
        <f t="shared" si="20"/>
        <v>-40.713876107939399</v>
      </c>
      <c r="E301" s="23">
        <v>142.95755631253701</v>
      </c>
      <c r="F301">
        <f t="shared" si="24"/>
        <v>0.28595027018099017</v>
      </c>
      <c r="G301">
        <f t="shared" si="21"/>
        <v>1286.6180068128331</v>
      </c>
      <c r="H301">
        <v>43.197457665374202</v>
      </c>
      <c r="AM301">
        <f t="shared" si="22"/>
        <v>277.25885936759721</v>
      </c>
      <c r="BF301">
        <f t="shared" si="23"/>
        <v>8.4078548991007516</v>
      </c>
    </row>
    <row r="302" spans="1:58">
      <c r="A302">
        <v>90000</v>
      </c>
      <c r="B302" s="7">
        <v>1251</v>
      </c>
      <c r="C302">
        <v>-16.133906313322999</v>
      </c>
      <c r="D302">
        <f t="shared" si="20"/>
        <v>-32.267812626645998</v>
      </c>
      <c r="E302" s="23">
        <v>142.574670976139</v>
      </c>
      <c r="F302">
        <f t="shared" si="24"/>
        <v>0.38288533639800448</v>
      </c>
      <c r="G302">
        <f t="shared" si="21"/>
        <v>1283.1720387852511</v>
      </c>
      <c r="H302">
        <v>44.604411009511203</v>
      </c>
      <c r="AM302">
        <f t="shared" si="22"/>
        <v>276.3589282428303</v>
      </c>
      <c r="BF302">
        <f t="shared" si="23"/>
        <v>8.3802485256113286</v>
      </c>
    </row>
    <row r="303" spans="1:58">
      <c r="A303">
        <v>90300</v>
      </c>
      <c r="B303" s="7">
        <v>1261</v>
      </c>
      <c r="C303">
        <v>-10.054195372745401</v>
      </c>
      <c r="D303">
        <f t="shared" si="20"/>
        <v>-20.108390745490802</v>
      </c>
      <c r="E303" s="23">
        <v>142.33476733637099</v>
      </c>
      <c r="F303">
        <f t="shared" si="24"/>
        <v>0.23990363976801632</v>
      </c>
      <c r="G303">
        <f t="shared" si="21"/>
        <v>1281.0129060273389</v>
      </c>
      <c r="H303">
        <v>45.610496083275002</v>
      </c>
      <c r="AM303">
        <f t="shared" si="22"/>
        <v>275.79549728277112</v>
      </c>
      <c r="BF303">
        <f t="shared" si="23"/>
        <v>8.3629657703256939</v>
      </c>
    </row>
    <row r="304" spans="1:58">
      <c r="A304">
        <v>90600</v>
      </c>
      <c r="B304" s="7">
        <v>1262</v>
      </c>
      <c r="C304">
        <v>-8.92755463798626</v>
      </c>
      <c r="D304">
        <f t="shared" si="20"/>
        <v>-17.85510927597252</v>
      </c>
      <c r="E304" s="23">
        <v>142.19562017249399</v>
      </c>
      <c r="F304">
        <f t="shared" si="24"/>
        <v>0.13914716387699855</v>
      </c>
      <c r="G304">
        <f t="shared" si="21"/>
        <v>1279.760581552446</v>
      </c>
      <c r="H304">
        <v>46.344370032171099</v>
      </c>
      <c r="AM304">
        <f t="shared" si="22"/>
        <v>275.468854404507</v>
      </c>
      <c r="BF304">
        <f t="shared" si="23"/>
        <v>8.3529466748164047</v>
      </c>
    </row>
    <row r="305" spans="1:58">
      <c r="A305">
        <v>90900</v>
      </c>
      <c r="B305" s="7">
        <v>1261</v>
      </c>
      <c r="C305">
        <v>-8.70083977811721</v>
      </c>
      <c r="D305">
        <f t="shared" si="20"/>
        <v>-17.40167955623442</v>
      </c>
      <c r="E305" s="23">
        <v>142.03419271623201</v>
      </c>
      <c r="F305">
        <f t="shared" si="24"/>
        <v>0.16142745626197552</v>
      </c>
      <c r="G305">
        <f t="shared" si="21"/>
        <v>1278.307734446088</v>
      </c>
      <c r="H305">
        <v>47.026988551526998</v>
      </c>
      <c r="AM305">
        <f t="shared" si="22"/>
        <v>275.0900512533949</v>
      </c>
      <c r="BF305">
        <f t="shared" si="23"/>
        <v>8.3413280306007991</v>
      </c>
    </row>
    <row r="306" spans="1:58">
      <c r="A306">
        <v>91200</v>
      </c>
      <c r="B306" s="7">
        <v>1260</v>
      </c>
      <c r="C306">
        <v>-8.3070795909377999</v>
      </c>
      <c r="D306">
        <f t="shared" si="20"/>
        <v>-16.6141591818756</v>
      </c>
      <c r="E306" s="23">
        <v>141.835640097403</v>
      </c>
      <c r="F306">
        <f t="shared" si="24"/>
        <v>0.19855261882901232</v>
      </c>
      <c r="G306">
        <f t="shared" si="21"/>
        <v>1276.520760876627</v>
      </c>
      <c r="H306">
        <v>47.685271205559602</v>
      </c>
      <c r="AM306">
        <f t="shared" si="22"/>
        <v>274.62433980200581</v>
      </c>
      <c r="BF306">
        <f t="shared" si="23"/>
        <v>8.3270442667564755</v>
      </c>
    </row>
    <row r="307" spans="1:58">
      <c r="A307">
        <v>91500</v>
      </c>
      <c r="B307" s="7">
        <v>1263</v>
      </c>
      <c r="C307">
        <v>-5.9879544848316399</v>
      </c>
      <c r="D307">
        <f t="shared" si="20"/>
        <v>-11.97590896966328</v>
      </c>
      <c r="E307" s="23">
        <v>141.65363625176801</v>
      </c>
      <c r="F307">
        <f t="shared" si="24"/>
        <v>0.18200384563499483</v>
      </c>
      <c r="G307">
        <f t="shared" si="21"/>
        <v>1274.882726265912</v>
      </c>
      <c r="H307">
        <v>48.235887784259702</v>
      </c>
      <c r="AM307">
        <f t="shared" si="22"/>
        <v>274.19764657938777</v>
      </c>
      <c r="BF307">
        <f t="shared" si="23"/>
        <v>8.3139577391553239</v>
      </c>
    </row>
    <row r="308" spans="1:58">
      <c r="A308">
        <v>91800</v>
      </c>
      <c r="B308" s="7">
        <v>1267</v>
      </c>
      <c r="C308">
        <v>-3.5177543236555699</v>
      </c>
      <c r="D308">
        <f t="shared" si="20"/>
        <v>-7.0355086473111399</v>
      </c>
      <c r="E308" s="23">
        <v>141.54916825687599</v>
      </c>
      <c r="F308">
        <f t="shared" si="24"/>
        <v>0.10446799489201908</v>
      </c>
      <c r="G308">
        <f t="shared" si="21"/>
        <v>1273.9425143118838</v>
      </c>
      <c r="H308">
        <v>48.600847968474298</v>
      </c>
      <c r="AM308">
        <f t="shared" si="22"/>
        <v>273.95281737795602</v>
      </c>
      <c r="BF308">
        <f t="shared" si="23"/>
        <v>8.3064491379203922</v>
      </c>
    </row>
    <row r="309" spans="1:58">
      <c r="A309">
        <v>92100</v>
      </c>
      <c r="B309" s="7">
        <v>1255</v>
      </c>
      <c r="C309">
        <v>-8.6198491841691798</v>
      </c>
      <c r="D309">
        <f t="shared" si="20"/>
        <v>-17.23969836833836</v>
      </c>
      <c r="E309" s="23">
        <v>141.34981415780999</v>
      </c>
      <c r="F309">
        <f t="shared" si="24"/>
        <v>0.19935409906599943</v>
      </c>
      <c r="G309">
        <f t="shared" si="21"/>
        <v>1272.1483274202899</v>
      </c>
      <c r="H309">
        <v>49.078016994344303</v>
      </c>
      <c r="AM309">
        <f t="shared" si="22"/>
        <v>273.48579204195721</v>
      </c>
      <c r="BF309">
        <f t="shared" si="23"/>
        <v>8.2921265129349226</v>
      </c>
    </row>
    <row r="310" spans="1:58">
      <c r="A310">
        <v>92400</v>
      </c>
      <c r="B310" s="7">
        <v>1250</v>
      </c>
      <c r="C310">
        <v>-9.3760129317112</v>
      </c>
      <c r="D310">
        <f t="shared" si="20"/>
        <v>-18.7520258634224</v>
      </c>
      <c r="E310" s="23">
        <v>140.962361083312</v>
      </c>
      <c r="F310">
        <f t="shared" si="24"/>
        <v>0.38745307449798361</v>
      </c>
      <c r="G310">
        <f t="shared" si="21"/>
        <v>1268.6612497498081</v>
      </c>
      <c r="H310">
        <v>49.775813317136702</v>
      </c>
      <c r="AM310">
        <f t="shared" si="22"/>
        <v>272.57877357322423</v>
      </c>
      <c r="BF310">
        <f t="shared" si="23"/>
        <v>8.2643119702272738</v>
      </c>
    </row>
    <row r="311" spans="1:58">
      <c r="A311">
        <v>92700</v>
      </c>
      <c r="B311" s="7">
        <v>1251</v>
      </c>
      <c r="C311">
        <v>-7.04710133515532</v>
      </c>
      <c r="D311">
        <f t="shared" si="20"/>
        <v>-14.09420267031064</v>
      </c>
      <c r="E311" s="23">
        <v>140.55600840550301</v>
      </c>
      <c r="F311">
        <f t="shared" si="24"/>
        <v>0.40635267780899653</v>
      </c>
      <c r="G311">
        <f t="shared" si="21"/>
        <v>1265.0040756495271</v>
      </c>
      <c r="H311">
        <v>50.408404351722403</v>
      </c>
      <c r="AM311">
        <f t="shared" si="22"/>
        <v>271.62845491603053</v>
      </c>
      <c r="BF311">
        <f t="shared" si="23"/>
        <v>8.2351719873241542</v>
      </c>
    </row>
    <row r="312" spans="1:58">
      <c r="A312">
        <v>93000</v>
      </c>
      <c r="B312" s="7">
        <v>1245</v>
      </c>
      <c r="C312">
        <v>-8.1168142980986406</v>
      </c>
      <c r="D312">
        <f t="shared" si="20"/>
        <v>-16.233628596197281</v>
      </c>
      <c r="E312" s="23">
        <v>140.127227535</v>
      </c>
      <c r="F312">
        <f t="shared" si="24"/>
        <v>0.42878087050300451</v>
      </c>
      <c r="G312">
        <f t="shared" si="21"/>
        <v>1261.145047815</v>
      </c>
      <c r="H312">
        <v>50.997026586703399</v>
      </c>
      <c r="AM312">
        <f t="shared" si="22"/>
        <v>270.62673168237995</v>
      </c>
      <c r="BF312">
        <f t="shared" si="23"/>
        <v>8.2044584324901759</v>
      </c>
    </row>
    <row r="313" spans="1:58">
      <c r="A313">
        <v>93300</v>
      </c>
      <c r="B313" s="7">
        <v>1244</v>
      </c>
      <c r="C313">
        <v>-6.5129939740224101</v>
      </c>
      <c r="D313">
        <f t="shared" si="20"/>
        <v>-13.02598794804482</v>
      </c>
      <c r="E313" s="23">
        <v>139.659804941662</v>
      </c>
      <c r="F313">
        <f t="shared" si="24"/>
        <v>0.46742259333800007</v>
      </c>
      <c r="G313">
        <f t="shared" si="21"/>
        <v>1256.9382444749581</v>
      </c>
      <c r="H313">
        <v>51.5611542358752</v>
      </c>
      <c r="AM313">
        <f t="shared" si="22"/>
        <v>269.53595825392</v>
      </c>
      <c r="BF313">
        <f t="shared" si="23"/>
        <v>8.1710176568807835</v>
      </c>
    </row>
    <row r="314" spans="1:58">
      <c r="A314">
        <v>93600</v>
      </c>
      <c r="B314" s="7">
        <v>1257</v>
      </c>
      <c r="C314">
        <v>1.19692382915693</v>
      </c>
      <c r="D314">
        <f t="shared" si="20"/>
        <v>2.3938476583138599</v>
      </c>
      <c r="E314" s="23">
        <v>139.39089944804499</v>
      </c>
      <c r="F314">
        <f t="shared" si="24"/>
        <v>0.26890549361701233</v>
      </c>
      <c r="G314">
        <f t="shared" si="21"/>
        <v>1254.518095032405</v>
      </c>
      <c r="H314">
        <v>51.755834650075798</v>
      </c>
      <c r="AM314">
        <f t="shared" si="22"/>
        <v>268.9090217128429</v>
      </c>
      <c r="BF314">
        <f t="shared" si="23"/>
        <v>8.1517986035983228</v>
      </c>
    </row>
    <row r="315" spans="1:58">
      <c r="A315">
        <v>93900</v>
      </c>
      <c r="B315" s="7">
        <v>1263</v>
      </c>
      <c r="C315">
        <v>4.1902829706644003</v>
      </c>
      <c r="D315">
        <f t="shared" si="20"/>
        <v>8.3805659413288005</v>
      </c>
      <c r="E315" s="23">
        <v>139.39241766170599</v>
      </c>
      <c r="F315">
        <f t="shared" si="24"/>
        <v>1.5182136610008001E-3</v>
      </c>
      <c r="G315">
        <f t="shared" si="21"/>
        <v>1254.531758955354</v>
      </c>
      <c r="H315">
        <v>51.542468456503897</v>
      </c>
      <c r="AM315">
        <f t="shared" si="22"/>
        <v>268.91256014697831</v>
      </c>
      <c r="BF315">
        <f t="shared" si="23"/>
        <v>8.1519070730349057</v>
      </c>
    </row>
    <row r="316" spans="1:58">
      <c r="A316">
        <v>94200</v>
      </c>
      <c r="B316" s="7">
        <v>1261</v>
      </c>
      <c r="C316">
        <v>2.8999426431161899</v>
      </c>
      <c r="D316">
        <f t="shared" si="20"/>
        <v>5.7998852862323798</v>
      </c>
      <c r="E316" s="23">
        <v>139.45697702743499</v>
      </c>
      <c r="F316">
        <f t="shared" si="24"/>
        <v>6.4559365728996454E-2</v>
      </c>
      <c r="G316">
        <f t="shared" si="21"/>
        <v>1255.1127932469149</v>
      </c>
      <c r="H316">
        <v>51.269313568046499</v>
      </c>
      <c r="AM316">
        <f t="shared" si="22"/>
        <v>269.06303831087354</v>
      </c>
      <c r="BF316">
        <f t="shared" si="23"/>
        <v>8.1565199593584481</v>
      </c>
    </row>
    <row r="317" spans="1:58">
      <c r="A317">
        <v>94500</v>
      </c>
      <c r="B317" s="7">
        <v>1272</v>
      </c>
      <c r="C317">
        <v>7.5972819815176598</v>
      </c>
      <c r="D317">
        <f t="shared" si="20"/>
        <v>15.19456396303532</v>
      </c>
      <c r="E317" s="23">
        <v>139.635198284144</v>
      </c>
      <c r="F317">
        <f t="shared" si="24"/>
        <v>0.17822125670900846</v>
      </c>
      <c r="G317">
        <f t="shared" si="21"/>
        <v>1256.716784557296</v>
      </c>
      <c r="H317">
        <v>50.855058784529099</v>
      </c>
      <c r="AM317">
        <f t="shared" si="22"/>
        <v>269.47857177235625</v>
      </c>
      <c r="BF317">
        <f t="shared" si="23"/>
        <v>8.1692584006851163</v>
      </c>
    </row>
    <row r="318" spans="1:58">
      <c r="A318">
        <v>94800</v>
      </c>
      <c r="B318" s="7">
        <v>1258</v>
      </c>
      <c r="C318">
        <v>-7.5008431406546302E-4</v>
      </c>
      <c r="D318">
        <f t="shared" si="20"/>
        <v>-1.500168628130926E-3</v>
      </c>
      <c r="E318" s="23">
        <v>139.768243495711</v>
      </c>
      <c r="F318">
        <f t="shared" si="24"/>
        <v>0.13304521156700844</v>
      </c>
      <c r="G318">
        <f t="shared" si="21"/>
        <v>1257.914191461399</v>
      </c>
      <c r="H318">
        <v>50.5712970778116</v>
      </c>
      <c r="AM318">
        <f t="shared" si="22"/>
        <v>269.78889570736629</v>
      </c>
      <c r="BF318">
        <f t="shared" si="23"/>
        <v>8.1787718866494892</v>
      </c>
    </row>
    <row r="319" spans="1:58">
      <c r="A319">
        <v>95100</v>
      </c>
      <c r="B319" s="7">
        <v>1252</v>
      </c>
      <c r="C319">
        <v>-2.4939366002540999</v>
      </c>
      <c r="D319">
        <f t="shared" si="20"/>
        <v>-4.9878732005081998</v>
      </c>
      <c r="E319" s="23">
        <v>139.655597728732</v>
      </c>
      <c r="F319">
        <f t="shared" si="24"/>
        <v>0.11264576697899997</v>
      </c>
      <c r="G319">
        <f t="shared" si="21"/>
        <v>1256.9003795585882</v>
      </c>
      <c r="H319">
        <v>50.671643333594801</v>
      </c>
      <c r="AM319">
        <f t="shared" si="22"/>
        <v>269.52614614013891</v>
      </c>
      <c r="BF319">
        <f t="shared" si="23"/>
        <v>8.1707168533071091</v>
      </c>
    </row>
    <row r="320" spans="1:58">
      <c r="A320">
        <v>95400</v>
      </c>
      <c r="B320" s="7">
        <v>1251</v>
      </c>
      <c r="C320">
        <v>-2.18552995264309</v>
      </c>
      <c r="D320">
        <f t="shared" si="20"/>
        <v>-4.37105990528618</v>
      </c>
      <c r="E320" s="23">
        <v>139.47596583690401</v>
      </c>
      <c r="F320">
        <f t="shared" si="24"/>
        <v>0.1796318918279951</v>
      </c>
      <c r="G320">
        <f t="shared" si="21"/>
        <v>1255.283692532136</v>
      </c>
      <c r="H320">
        <v>50.852560254831097</v>
      </c>
      <c r="AM320">
        <f t="shared" si="22"/>
        <v>269.10730300713823</v>
      </c>
      <c r="BF320">
        <f t="shared" si="23"/>
        <v>8.1578768990642772</v>
      </c>
    </row>
    <row r="321" spans="1:58">
      <c r="A321">
        <v>95700</v>
      </c>
      <c r="B321" s="7">
        <v>1256</v>
      </c>
      <c r="C321">
        <v>0.79475671251508595</v>
      </c>
      <c r="D321">
        <f t="shared" si="20"/>
        <v>1.5895134250301719</v>
      </c>
      <c r="E321" s="23">
        <v>139.36921828341499</v>
      </c>
      <c r="F321">
        <f t="shared" si="24"/>
        <v>0.10674755348901499</v>
      </c>
      <c r="G321">
        <f t="shared" si="21"/>
        <v>1254.3229645507349</v>
      </c>
      <c r="H321">
        <v>50.902104949890102</v>
      </c>
      <c r="AM321">
        <f t="shared" si="22"/>
        <v>268.85849184229397</v>
      </c>
      <c r="BF321">
        <f t="shared" si="23"/>
        <v>8.1502496321939422</v>
      </c>
    </row>
    <row r="322" spans="1:58">
      <c r="A322">
        <v>96000</v>
      </c>
      <c r="B322" s="7">
        <v>1253</v>
      </c>
      <c r="C322">
        <v>-0.41816989012848199</v>
      </c>
      <c r="D322">
        <f t="shared" ref="D322:D364" si="25">$K$3*C322</f>
        <v>-0.83633978025696398</v>
      </c>
      <c r="E322" s="23">
        <v>139.30549851280401</v>
      </c>
      <c r="F322">
        <f t="shared" si="24"/>
        <v>6.3719770610987325E-2</v>
      </c>
      <c r="G322">
        <f t="shared" si="21"/>
        <v>1253.749486615236</v>
      </c>
      <c r="H322">
        <v>50.889271498414701</v>
      </c>
      <c r="K322">
        <f>52*5</f>
        <v>260</v>
      </c>
      <c r="AM322">
        <f t="shared" si="22"/>
        <v>268.71000319897644</v>
      </c>
      <c r="BF322">
        <f t="shared" si="23"/>
        <v>8.145697817485404</v>
      </c>
    </row>
    <row r="323" spans="1:58">
      <c r="A323">
        <v>96300</v>
      </c>
      <c r="B323" s="7">
        <v>1246</v>
      </c>
      <c r="C323">
        <v>-3.1550876385614401</v>
      </c>
      <c r="D323">
        <f t="shared" si="25"/>
        <v>-6.3101752771228803</v>
      </c>
      <c r="E323" s="23">
        <v>139.136002117153</v>
      </c>
      <c r="F323">
        <f t="shared" si="24"/>
        <v>0.16949639565100938</v>
      </c>
      <c r="G323">
        <f t="shared" ref="G323:G364" si="26">$J$3*E323</f>
        <v>1252.2240190543771</v>
      </c>
      <c r="H323">
        <v>51.0317852389948</v>
      </c>
      <c r="AM323">
        <f t="shared" ref="AM323:AM364" si="27">$AF$26*E323^2+$AG$26*E323+$AH$26</f>
        <v>268.31513480221213</v>
      </c>
      <c r="BF323">
        <f t="shared" ref="BF323:BF364" si="28">$BB$5*E323^2+$BC$5*E323+$BD$5</f>
        <v>8.1335937004473031</v>
      </c>
    </row>
    <row r="324" spans="1:58">
      <c r="A324">
        <v>96600</v>
      </c>
      <c r="B324" s="7">
        <v>1249</v>
      </c>
      <c r="C324">
        <v>-0.79161561936064895</v>
      </c>
      <c r="D324">
        <f t="shared" si="25"/>
        <v>-1.5832312387212979</v>
      </c>
      <c r="E324" s="23">
        <v>138.94409829303601</v>
      </c>
      <c r="F324">
        <f t="shared" ref="F324:F364" si="29">ABS(E324-E323)</f>
        <v>0.19190382411699147</v>
      </c>
      <c r="G324">
        <f t="shared" si="26"/>
        <v>1250.496884637324</v>
      </c>
      <c r="H324">
        <v>51.181266630065302</v>
      </c>
      <c r="AM324">
        <f t="shared" si="27"/>
        <v>267.86826761647052</v>
      </c>
      <c r="BF324">
        <f t="shared" si="28"/>
        <v>8.1198961544511548</v>
      </c>
    </row>
    <row r="325" spans="1:58">
      <c r="A325">
        <v>96900</v>
      </c>
      <c r="B325" s="7">
        <v>1243</v>
      </c>
      <c r="C325">
        <v>-2.89737477972837</v>
      </c>
      <c r="D325">
        <f t="shared" si="25"/>
        <v>-5.79474955945674</v>
      </c>
      <c r="E325" s="23">
        <v>138.745495868501</v>
      </c>
      <c r="F325">
        <f t="shared" si="29"/>
        <v>0.19860242453501087</v>
      </c>
      <c r="G325">
        <f t="shared" si="26"/>
        <v>1248.7094628165089</v>
      </c>
      <c r="H325">
        <v>51.327354841169303</v>
      </c>
      <c r="AM325">
        <f t="shared" si="27"/>
        <v>267.40602888133128</v>
      </c>
      <c r="BF325">
        <f t="shared" si="28"/>
        <v>8.1057280137084788</v>
      </c>
    </row>
    <row r="326" spans="1:58">
      <c r="A326">
        <v>97200</v>
      </c>
      <c r="B326" s="7">
        <v>1252</v>
      </c>
      <c r="C326">
        <v>2.1852588890265499</v>
      </c>
      <c r="D326">
        <f t="shared" si="25"/>
        <v>4.3705177780530997</v>
      </c>
      <c r="E326" s="23">
        <v>138.61594489208201</v>
      </c>
      <c r="F326">
        <f t="shared" si="29"/>
        <v>0.12955097641898305</v>
      </c>
      <c r="G326">
        <f t="shared" si="26"/>
        <v>1247.5435040287382</v>
      </c>
      <c r="H326">
        <v>51.347359207452797</v>
      </c>
      <c r="AM326">
        <f t="shared" si="27"/>
        <v>267.10462879557247</v>
      </c>
      <c r="BF326">
        <f t="shared" si="28"/>
        <v>8.0964900777805759</v>
      </c>
    </row>
    <row r="327" spans="1:58">
      <c r="A327">
        <v>97500</v>
      </c>
      <c r="B327" s="7">
        <v>1254</v>
      </c>
      <c r="C327">
        <v>3.04485687116189</v>
      </c>
      <c r="D327">
        <f t="shared" si="25"/>
        <v>6.0897137423237799</v>
      </c>
      <c r="E327" s="23">
        <v>138.64718336834599</v>
      </c>
      <c r="F327">
        <f t="shared" si="29"/>
        <v>3.1238476263979464E-2</v>
      </c>
      <c r="G327">
        <f t="shared" si="26"/>
        <v>1247.824650315114</v>
      </c>
      <c r="H327">
        <v>51.143187942509101</v>
      </c>
      <c r="AM327">
        <f t="shared" si="27"/>
        <v>267.17729606622879</v>
      </c>
      <c r="BF327">
        <f t="shared" si="28"/>
        <v>8.0987173122578771</v>
      </c>
    </row>
    <row r="328" spans="1:58">
      <c r="A328">
        <v>97800</v>
      </c>
      <c r="B328" s="7">
        <v>1250</v>
      </c>
      <c r="C328">
        <v>0.97773928578889002</v>
      </c>
      <c r="D328">
        <f t="shared" si="25"/>
        <v>1.95547857157778</v>
      </c>
      <c r="E328" s="23">
        <v>138.66213863124199</v>
      </c>
      <c r="F328">
        <f t="shared" si="29"/>
        <v>1.4955262895995247E-2</v>
      </c>
      <c r="G328">
        <f t="shared" si="26"/>
        <v>1247.9592476811779</v>
      </c>
      <c r="H328">
        <v>50.990260613617401</v>
      </c>
      <c r="AM328">
        <f t="shared" si="27"/>
        <v>267.2120871757553</v>
      </c>
      <c r="BF328">
        <f t="shared" si="28"/>
        <v>8.0997836566205894</v>
      </c>
    </row>
    <row r="329" spans="1:58">
      <c r="A329">
        <v>98100</v>
      </c>
      <c r="B329" s="7">
        <v>1250</v>
      </c>
      <c r="C329">
        <v>1.0930659052223299</v>
      </c>
      <c r="D329">
        <f t="shared" si="25"/>
        <v>2.1861318104446599</v>
      </c>
      <c r="E329" s="23">
        <v>138.63648932555</v>
      </c>
      <c r="F329">
        <f t="shared" si="29"/>
        <v>2.5649305691985091E-2</v>
      </c>
      <c r="G329">
        <f t="shared" si="26"/>
        <v>1247.72840392995</v>
      </c>
      <c r="H329">
        <v>50.909799548075</v>
      </c>
      <c r="AM329">
        <f t="shared" si="27"/>
        <v>267.15241882935732</v>
      </c>
      <c r="BF329">
        <f t="shared" si="28"/>
        <v>8.097954829249149</v>
      </c>
    </row>
    <row r="330" spans="1:58">
      <c r="A330">
        <v>98400</v>
      </c>
      <c r="B330" s="7">
        <v>1242</v>
      </c>
      <c r="C330">
        <v>-2.4021241183007098</v>
      </c>
      <c r="D330">
        <f t="shared" si="25"/>
        <v>-4.8042482366014196</v>
      </c>
      <c r="E330" s="23">
        <v>138.524398932325</v>
      </c>
      <c r="F330">
        <f t="shared" si="29"/>
        <v>0.11209039322500303</v>
      </c>
      <c r="G330">
        <f t="shared" si="26"/>
        <v>1246.7195903909251</v>
      </c>
      <c r="H330">
        <v>50.965764273075102</v>
      </c>
      <c r="AM330">
        <f t="shared" si="27"/>
        <v>266.89170649757489</v>
      </c>
      <c r="BF330">
        <f t="shared" si="28"/>
        <v>8.0899641443767152</v>
      </c>
    </row>
    <row r="331" spans="1:58">
      <c r="A331">
        <v>98700</v>
      </c>
      <c r="B331" s="7">
        <v>1238</v>
      </c>
      <c r="C331">
        <v>-3.3267403681643999</v>
      </c>
      <c r="D331">
        <f t="shared" si="25"/>
        <v>-6.6534807363287998</v>
      </c>
      <c r="E331" s="23">
        <v>138.28546095470699</v>
      </c>
      <c r="F331">
        <f t="shared" si="29"/>
        <v>0.23893797761800784</v>
      </c>
      <c r="G331">
        <f t="shared" si="26"/>
        <v>1244.569148592363</v>
      </c>
      <c r="H331">
        <v>51.189177263127199</v>
      </c>
      <c r="AM331">
        <f t="shared" si="27"/>
        <v>266.33620320160304</v>
      </c>
      <c r="BF331">
        <f t="shared" si="28"/>
        <v>8.0729389118169355</v>
      </c>
    </row>
    <row r="332" spans="1:58">
      <c r="A332">
        <v>99000</v>
      </c>
      <c r="B332" s="7">
        <v>1239</v>
      </c>
      <c r="C332">
        <v>-1.74299157151189</v>
      </c>
      <c r="D332">
        <f t="shared" si="25"/>
        <v>-3.48598314302378</v>
      </c>
      <c r="E332" s="23">
        <v>138.044653556452</v>
      </c>
      <c r="F332">
        <f t="shared" si="29"/>
        <v>0.24080739825498654</v>
      </c>
      <c r="G332">
        <f t="shared" si="26"/>
        <v>1242.401882008068</v>
      </c>
      <c r="H332">
        <v>51.3832643648268</v>
      </c>
      <c r="AM332">
        <f t="shared" si="27"/>
        <v>265.77669157198841</v>
      </c>
      <c r="BF332">
        <f t="shared" si="28"/>
        <v>8.0557916958903615</v>
      </c>
    </row>
    <row r="333" spans="1:58">
      <c r="A333">
        <v>99300</v>
      </c>
      <c r="B333" s="7">
        <v>1238</v>
      </c>
      <c r="C333">
        <v>-1.3290438534564299</v>
      </c>
      <c r="D333">
        <f t="shared" si="25"/>
        <v>-2.6580877069128599</v>
      </c>
      <c r="E333" s="23">
        <v>137.841619116788</v>
      </c>
      <c r="F333">
        <f t="shared" si="29"/>
        <v>0.20303443966400891</v>
      </c>
      <c r="G333">
        <f t="shared" si="26"/>
        <v>1240.574572051092</v>
      </c>
      <c r="H333">
        <v>51.501709151560597</v>
      </c>
      <c r="AM333">
        <f t="shared" si="27"/>
        <v>265.30520826775393</v>
      </c>
      <c r="BF333">
        <f t="shared" si="28"/>
        <v>8.0413429378387242</v>
      </c>
    </row>
    <row r="334" spans="1:58">
      <c r="A334">
        <v>99600</v>
      </c>
      <c r="B334" s="7">
        <v>1235</v>
      </c>
      <c r="C334">
        <v>-1.85085107146989</v>
      </c>
      <c r="D334">
        <f t="shared" si="25"/>
        <v>-3.7017021429397801</v>
      </c>
      <c r="E334" s="23">
        <v>137.62431241551801</v>
      </c>
      <c r="F334">
        <f t="shared" si="29"/>
        <v>0.2173067012699903</v>
      </c>
      <c r="G334">
        <f t="shared" si="26"/>
        <v>1238.6188117396621</v>
      </c>
      <c r="H334">
        <v>51.625766006602298</v>
      </c>
      <c r="AM334">
        <f t="shared" si="27"/>
        <v>264.80084927821213</v>
      </c>
      <c r="BF334">
        <f t="shared" si="28"/>
        <v>8.0258873787215528</v>
      </c>
    </row>
    <row r="335" spans="1:58">
      <c r="A335">
        <v>99900</v>
      </c>
      <c r="B335" s="7">
        <v>1238</v>
      </c>
      <c r="C335">
        <v>0.45229826793590999</v>
      </c>
      <c r="D335">
        <f t="shared" si="25"/>
        <v>0.90459653587181998</v>
      </c>
      <c r="E335" s="23">
        <v>137.44583541421301</v>
      </c>
      <c r="F335">
        <f t="shared" si="29"/>
        <v>0.17847700130499788</v>
      </c>
      <c r="G335">
        <f t="shared" si="26"/>
        <v>1237.012518727917</v>
      </c>
      <c r="H335">
        <v>51.676452286135898</v>
      </c>
      <c r="AM335">
        <f t="shared" si="27"/>
        <v>264.38681883997151</v>
      </c>
      <c r="BF335">
        <f t="shared" si="28"/>
        <v>8.0132003745023166</v>
      </c>
    </row>
    <row r="336" spans="1:58">
      <c r="A336">
        <v>100200</v>
      </c>
      <c r="B336" s="7">
        <v>1253</v>
      </c>
      <c r="C336">
        <v>7.57461053899749</v>
      </c>
      <c r="D336">
        <f t="shared" si="25"/>
        <v>15.14922107799498</v>
      </c>
      <c r="E336" s="23">
        <v>137.52965126962999</v>
      </c>
      <c r="F336">
        <f t="shared" si="29"/>
        <v>8.3815855416986551E-2</v>
      </c>
      <c r="G336">
        <f t="shared" si="26"/>
        <v>1237.7668614266699</v>
      </c>
      <c r="H336">
        <v>51.353945957029701</v>
      </c>
      <c r="AM336">
        <f t="shared" si="27"/>
        <v>264.58123141901996</v>
      </c>
      <c r="BF336">
        <f t="shared" si="28"/>
        <v>8.0191576383304497</v>
      </c>
    </row>
    <row r="337" spans="1:58">
      <c r="A337">
        <v>100500</v>
      </c>
      <c r="B337" s="7">
        <v>1242</v>
      </c>
      <c r="C337">
        <v>1.4545772409881801</v>
      </c>
      <c r="D337">
        <f t="shared" si="25"/>
        <v>2.9091544819763602</v>
      </c>
      <c r="E337" s="23">
        <v>137.66758798078999</v>
      </c>
      <c r="F337">
        <f t="shared" si="29"/>
        <v>0.13793671115999473</v>
      </c>
      <c r="G337">
        <f t="shared" si="26"/>
        <v>1239.0082918271098</v>
      </c>
      <c r="H337">
        <v>51.0129184613211</v>
      </c>
      <c r="AM337">
        <f t="shared" si="27"/>
        <v>264.90126787569613</v>
      </c>
      <c r="BF337">
        <f t="shared" si="28"/>
        <v>8.0289645461848149</v>
      </c>
    </row>
    <row r="338" spans="1:58">
      <c r="A338">
        <v>100800</v>
      </c>
      <c r="B338" s="7">
        <v>1237</v>
      </c>
      <c r="C338">
        <v>-0.74517556056479795</v>
      </c>
      <c r="D338">
        <f t="shared" si="25"/>
        <v>-1.4903511211295959</v>
      </c>
      <c r="E338" s="23">
        <v>137.600845418868</v>
      </c>
      <c r="F338">
        <f t="shared" si="29"/>
        <v>6.6742561921984134E-2</v>
      </c>
      <c r="G338">
        <f t="shared" si="26"/>
        <v>1238.407608769812</v>
      </c>
      <c r="H338">
        <v>50.988812965954601</v>
      </c>
      <c r="AM338">
        <f t="shared" si="27"/>
        <v>264.74639996821526</v>
      </c>
      <c r="BF338">
        <f t="shared" si="28"/>
        <v>8.0242188783731319</v>
      </c>
    </row>
    <row r="339" spans="1:58">
      <c r="A339">
        <v>101100</v>
      </c>
      <c r="B339" s="7">
        <v>1197</v>
      </c>
      <c r="C339">
        <v>-17.967485731639801</v>
      </c>
      <c r="D339">
        <f t="shared" si="25"/>
        <v>-35.934971463279602</v>
      </c>
      <c r="E339" s="23">
        <v>136.983992636914</v>
      </c>
      <c r="F339">
        <f t="shared" si="29"/>
        <v>0.61685278195400883</v>
      </c>
      <c r="G339">
        <f t="shared" si="26"/>
        <v>1232.855933732226</v>
      </c>
      <c r="H339">
        <v>51.739205333507797</v>
      </c>
      <c r="AM339">
        <f t="shared" si="27"/>
        <v>263.31630213121394</v>
      </c>
      <c r="BF339">
        <f t="shared" si="28"/>
        <v>7.9803990881672853</v>
      </c>
    </row>
    <row r="340" spans="1:58">
      <c r="A340">
        <v>101400</v>
      </c>
      <c r="B340" s="7">
        <v>1192</v>
      </c>
      <c r="C340">
        <v>-15.4396778448459</v>
      </c>
      <c r="D340">
        <f t="shared" si="25"/>
        <v>-30.879355689691799</v>
      </c>
      <c r="E340" s="23">
        <v>135.866731361234</v>
      </c>
      <c r="F340">
        <f t="shared" si="29"/>
        <v>1.1172612756799936</v>
      </c>
      <c r="G340">
        <f t="shared" si="26"/>
        <v>1222.8005822511061</v>
      </c>
      <c r="H340">
        <v>53.026696838636397</v>
      </c>
      <c r="AM340">
        <f t="shared" si="27"/>
        <v>260.73173437638866</v>
      </c>
      <c r="BF340">
        <f t="shared" si="28"/>
        <v>7.9012196057470625</v>
      </c>
    </row>
    <row r="341" spans="1:58">
      <c r="A341">
        <v>101700</v>
      </c>
      <c r="B341" s="7">
        <v>1193</v>
      </c>
      <c r="C341">
        <v>-10.2856863978825</v>
      </c>
      <c r="D341">
        <f t="shared" si="25"/>
        <v>-20.571372795765001</v>
      </c>
      <c r="E341">
        <v>134.83270615670901</v>
      </c>
      <c r="F341">
        <f t="shared" si="29"/>
        <v>1.034025204524994</v>
      </c>
      <c r="G341">
        <f t="shared" si="26"/>
        <v>1213.4943554103811</v>
      </c>
      <c r="H341">
        <v>54.013388863348403</v>
      </c>
      <c r="AM341">
        <f t="shared" si="27"/>
        <v>258.34622262504155</v>
      </c>
      <c r="BF341">
        <f t="shared" si="28"/>
        <v>7.8281550442166434</v>
      </c>
    </row>
    <row r="342" spans="1:58">
      <c r="A342">
        <v>102000</v>
      </c>
      <c r="B342" s="7">
        <v>1191</v>
      </c>
      <c r="C342">
        <v>-7.23662774810151</v>
      </c>
      <c r="D342">
        <f t="shared" si="25"/>
        <v>-14.47325549620302</v>
      </c>
      <c r="E342">
        <v>133.933133955767</v>
      </c>
      <c r="F342">
        <f t="shared" si="29"/>
        <v>0.89957220094200352</v>
      </c>
      <c r="G342">
        <f t="shared" si="26"/>
        <v>1205.3982056019031</v>
      </c>
      <c r="H342">
        <v>54.686565831226602</v>
      </c>
      <c r="AM342">
        <f t="shared" si="27"/>
        <v>256.27598285313735</v>
      </c>
      <c r="BF342">
        <f t="shared" si="28"/>
        <v>7.7647599077496299</v>
      </c>
    </row>
    <row r="343" spans="1:58">
      <c r="A343">
        <v>102300</v>
      </c>
      <c r="B343" s="7">
        <v>1165</v>
      </c>
      <c r="C343">
        <v>-15.130897686212601</v>
      </c>
      <c r="D343">
        <f t="shared" si="25"/>
        <v>-30.261795372425201</v>
      </c>
      <c r="E343">
        <v>132.79893599915999</v>
      </c>
      <c r="F343">
        <f t="shared" si="29"/>
        <v>1.1341979566070108</v>
      </c>
      <c r="G343">
        <f t="shared" si="26"/>
        <v>1195.1904239924399</v>
      </c>
      <c r="H343">
        <v>55.564981896795501</v>
      </c>
      <c r="AM343">
        <f t="shared" si="27"/>
        <v>253.6725305681766</v>
      </c>
      <c r="BF343">
        <f t="shared" si="28"/>
        <v>7.6850541252144025</v>
      </c>
    </row>
    <row r="344" spans="1:58">
      <c r="A344">
        <v>102600</v>
      </c>
      <c r="B344" s="7">
        <v>618</v>
      </c>
      <c r="C344">
        <v>-64.762647054302505</v>
      </c>
      <c r="D344">
        <f t="shared" si="25"/>
        <v>-129.52529410860501</v>
      </c>
      <c r="E344">
        <v>97.590445814990105</v>
      </c>
      <c r="F344">
        <f t="shared" si="29"/>
        <v>35.208490184169889</v>
      </c>
      <c r="G344">
        <f t="shared" si="26"/>
        <v>878.3140123349109</v>
      </c>
      <c r="H344">
        <v>60.423652847969102</v>
      </c>
      <c r="AM344">
        <f t="shared" si="27"/>
        <v>176.59659875427187</v>
      </c>
      <c r="BF344">
        <f t="shared" si="28"/>
        <v>5.3350487743185813</v>
      </c>
    </row>
    <row r="345" spans="1:58">
      <c r="A345">
        <v>102900</v>
      </c>
      <c r="B345" s="7">
        <v>248</v>
      </c>
      <c r="C345">
        <v>-54.771390427956703</v>
      </c>
      <c r="D345">
        <f t="shared" si="25"/>
        <v>-109.54278085591341</v>
      </c>
      <c r="E345">
        <v>41.894486996903701</v>
      </c>
      <c r="F345">
        <f t="shared" si="29"/>
        <v>55.695958818086403</v>
      </c>
      <c r="G345">
        <f t="shared" si="26"/>
        <v>377.05038297213332</v>
      </c>
      <c r="H345">
        <v>64.957461739905696</v>
      </c>
      <c r="AM345">
        <f t="shared" si="27"/>
        <v>69.477625157792986</v>
      </c>
      <c r="BF345">
        <f t="shared" si="28"/>
        <v>2.1093183657686776</v>
      </c>
    </row>
    <row r="346" spans="1:58">
      <c r="A346">
        <v>103200</v>
      </c>
      <c r="B346" s="7">
        <v>164</v>
      </c>
      <c r="C346">
        <v>-46.448513277939099</v>
      </c>
      <c r="D346">
        <f t="shared" si="25"/>
        <v>-92.897026555878199</v>
      </c>
      <c r="E346">
        <v>28.590836880912299</v>
      </c>
      <c r="F346">
        <f t="shared" si="29"/>
        <v>13.303650115991402</v>
      </c>
      <c r="G346">
        <f t="shared" si="26"/>
        <v>257.31753192821071</v>
      </c>
      <c r="H346">
        <v>68.754575695328796</v>
      </c>
      <c r="AM346">
        <f t="shared" si="27"/>
        <v>46.575485673299902</v>
      </c>
      <c r="BF346">
        <f t="shared" si="28"/>
        <v>1.4279648122149455</v>
      </c>
    </row>
    <row r="347" spans="1:58">
      <c r="A347">
        <v>103500</v>
      </c>
      <c r="B347" s="7">
        <v>274</v>
      </c>
      <c r="C347">
        <v>29.8625595708994</v>
      </c>
      <c r="D347">
        <f t="shared" si="25"/>
        <v>59.7251191417988</v>
      </c>
      <c r="E347">
        <v>23.808085693538299</v>
      </c>
      <c r="F347">
        <f t="shared" si="29"/>
        <v>4.7827511873740001</v>
      </c>
      <c r="G347">
        <f t="shared" si="26"/>
        <v>214.27277124184468</v>
      </c>
      <c r="H347">
        <v>69.106385155016994</v>
      </c>
      <c r="AM347">
        <f t="shared" si="27"/>
        <v>38.594988949932386</v>
      </c>
      <c r="BF347">
        <f t="shared" si="28"/>
        <v>1.1914148008215348</v>
      </c>
    </row>
    <row r="348" spans="1:58">
      <c r="A348">
        <v>103800</v>
      </c>
      <c r="B348" s="7">
        <v>260</v>
      </c>
      <c r="C348">
        <v>24.167900723864602</v>
      </c>
      <c r="D348">
        <f t="shared" si="25"/>
        <v>48.335801447729203</v>
      </c>
      <c r="E348">
        <v>23.5181105801569</v>
      </c>
      <c r="F348">
        <f t="shared" si="29"/>
        <v>0.28997511338139859</v>
      </c>
      <c r="G348">
        <f t="shared" si="26"/>
        <v>211.6629952214121</v>
      </c>
      <c r="H348">
        <v>67.0224740956169</v>
      </c>
      <c r="AM348">
        <f t="shared" si="27"/>
        <v>38.115438397340348</v>
      </c>
      <c r="BF348">
        <f t="shared" si="28"/>
        <v>1.1772157865748603</v>
      </c>
    </row>
    <row r="349" spans="1:58">
      <c r="A349">
        <v>104100</v>
      </c>
      <c r="B349" s="7">
        <v>633</v>
      </c>
      <c r="C349">
        <v>84.969449397378597</v>
      </c>
      <c r="D349">
        <f t="shared" si="25"/>
        <v>169.93889879475719</v>
      </c>
      <c r="E349">
        <v>47.299240154188396</v>
      </c>
      <c r="F349">
        <f t="shared" si="29"/>
        <v>23.781129574031496</v>
      </c>
      <c r="G349">
        <f t="shared" si="26"/>
        <v>425.69316138769557</v>
      </c>
      <c r="H349">
        <v>61.1867925450169</v>
      </c>
      <c r="AM349">
        <f t="shared" si="27"/>
        <v>79.077576205182467</v>
      </c>
      <c r="BF349">
        <f t="shared" si="28"/>
        <v>2.395945909374507</v>
      </c>
    </row>
    <row r="350" spans="1:58">
      <c r="A350">
        <v>104400</v>
      </c>
      <c r="B350" s="7">
        <v>779</v>
      </c>
      <c r="C350">
        <v>84.764243124628194</v>
      </c>
      <c r="D350">
        <f t="shared" si="25"/>
        <v>169.52848624925639</v>
      </c>
      <c r="E350">
        <v>66.467277501553298</v>
      </c>
      <c r="F350">
        <f t="shared" si="29"/>
        <v>19.168037347364901</v>
      </c>
      <c r="G350">
        <f t="shared" si="26"/>
        <v>598.20549751397971</v>
      </c>
      <c r="H350">
        <v>54.523503170078101</v>
      </c>
      <c r="AM350">
        <f t="shared" si="27"/>
        <v>114.50141083930535</v>
      </c>
      <c r="BF350">
        <f t="shared" si="28"/>
        <v>3.4582194515327802</v>
      </c>
    </row>
    <row r="351" spans="1:58">
      <c r="A351">
        <v>104700</v>
      </c>
      <c r="B351" s="7">
        <v>788</v>
      </c>
      <c r="C351">
        <v>57.9679038439957</v>
      </c>
      <c r="D351">
        <f t="shared" si="25"/>
        <v>115.9358076879914</v>
      </c>
      <c r="E351">
        <v>74.671995530388998</v>
      </c>
      <c r="F351">
        <f t="shared" si="29"/>
        <v>8.2047180288356998</v>
      </c>
      <c r="G351">
        <f t="shared" si="26"/>
        <v>672.04795977350102</v>
      </c>
      <c r="H351">
        <v>48.873828960273798</v>
      </c>
      <c r="AM351">
        <f t="shared" si="27"/>
        <v>130.32108340606823</v>
      </c>
      <c r="BF351">
        <f t="shared" si="28"/>
        <v>3.9347285214129109</v>
      </c>
    </row>
    <row r="352" spans="1:58">
      <c r="A352">
        <v>105000</v>
      </c>
      <c r="B352" s="7">
        <v>541</v>
      </c>
      <c r="C352">
        <v>-63.633674087416402</v>
      </c>
      <c r="D352">
        <f t="shared" si="25"/>
        <v>-127.2673481748328</v>
      </c>
      <c r="E352">
        <v>74.251030599029804</v>
      </c>
      <c r="F352">
        <f t="shared" si="29"/>
        <v>0.42096493135919388</v>
      </c>
      <c r="G352">
        <f t="shared" si="26"/>
        <v>668.25927539126826</v>
      </c>
      <c r="H352">
        <v>49.449388557437302</v>
      </c>
      <c r="AM352">
        <f t="shared" si="27"/>
        <v>129.4998303256402</v>
      </c>
      <c r="BF352">
        <f t="shared" si="28"/>
        <v>3.9099617214111064</v>
      </c>
    </row>
    <row r="353" spans="1:60">
      <c r="A353">
        <v>105300</v>
      </c>
      <c r="B353" s="7">
        <v>651</v>
      </c>
      <c r="C353">
        <v>5.0969039756121699</v>
      </c>
      <c r="D353">
        <f t="shared" si="25"/>
        <v>10.19380795122434</v>
      </c>
      <c r="E353">
        <v>71.198773496682804</v>
      </c>
      <c r="F353">
        <f t="shared" si="29"/>
        <v>3.0522571023469993</v>
      </c>
      <c r="G353">
        <f t="shared" si="26"/>
        <v>640.7889614701453</v>
      </c>
      <c r="H353">
        <v>51.496972404376997</v>
      </c>
      <c r="AM353">
        <f t="shared" si="27"/>
        <v>123.57623852919102</v>
      </c>
      <c r="BF353">
        <f t="shared" si="28"/>
        <v>3.731416630590406</v>
      </c>
    </row>
    <row r="354" spans="1:60">
      <c r="A354">
        <v>105600</v>
      </c>
      <c r="B354" s="7">
        <v>530</v>
      </c>
      <c r="C354">
        <v>-43.547388757658702</v>
      </c>
      <c r="D354">
        <f t="shared" si="25"/>
        <v>-87.094777515317404</v>
      </c>
      <c r="E354">
        <v>68.565013797899894</v>
      </c>
      <c r="F354">
        <f t="shared" si="29"/>
        <v>2.6337596987829102</v>
      </c>
      <c r="G354">
        <f t="shared" si="26"/>
        <v>617.08512418109899</v>
      </c>
      <c r="H354">
        <v>53.135196063105901</v>
      </c>
      <c r="AM354">
        <f t="shared" si="27"/>
        <v>118.50863097254033</v>
      </c>
      <c r="BF354">
        <f t="shared" si="28"/>
        <v>3.5788064299061726</v>
      </c>
    </row>
    <row r="355" spans="1:60">
      <c r="A355">
        <v>105900</v>
      </c>
      <c r="B355" s="7">
        <v>469</v>
      </c>
      <c r="C355">
        <v>-47.2568234908953</v>
      </c>
      <c r="D355">
        <f t="shared" si="25"/>
        <v>-94.5136469817906</v>
      </c>
      <c r="E355">
        <v>62.611588028263803</v>
      </c>
      <c r="F355">
        <f t="shared" si="29"/>
        <v>5.953425769636091</v>
      </c>
      <c r="G355">
        <f t="shared" si="26"/>
        <v>563.50429225437426</v>
      </c>
      <c r="H355">
        <v>56.6465484521216</v>
      </c>
      <c r="AM355">
        <f t="shared" si="27"/>
        <v>107.20317456941953</v>
      </c>
      <c r="BF355">
        <f t="shared" si="28"/>
        <v>3.2388070488045551</v>
      </c>
    </row>
    <row r="356" spans="1:60">
      <c r="A356">
        <v>106200</v>
      </c>
      <c r="B356" s="7">
        <v>176</v>
      </c>
      <c r="C356">
        <v>-62.170121315890803</v>
      </c>
      <c r="D356">
        <f t="shared" si="25"/>
        <v>-124.34024263178161</v>
      </c>
      <c r="E356">
        <v>34.427821942520602</v>
      </c>
      <c r="F356">
        <f t="shared" si="29"/>
        <v>28.183766085743201</v>
      </c>
      <c r="G356">
        <f t="shared" si="26"/>
        <v>309.85039748268542</v>
      </c>
      <c r="H356">
        <v>61.594673251462503</v>
      </c>
      <c r="AM356">
        <f t="shared" si="27"/>
        <v>56.496357067697453</v>
      </c>
      <c r="BF356">
        <f t="shared" si="28"/>
        <v>1.7226763601799564</v>
      </c>
    </row>
    <row r="357" spans="1:60">
      <c r="A357">
        <v>106500</v>
      </c>
      <c r="B357" s="7">
        <v>224</v>
      </c>
      <c r="C357">
        <v>-6.3007437355392701</v>
      </c>
      <c r="D357">
        <f t="shared" si="25"/>
        <v>-12.60148747107854</v>
      </c>
      <c r="E357">
        <v>26.288817607861599</v>
      </c>
      <c r="F357">
        <f t="shared" si="29"/>
        <v>8.1390043346590026</v>
      </c>
      <c r="G357">
        <f t="shared" si="26"/>
        <v>236.5993584707544</v>
      </c>
      <c r="H357">
        <v>64.025302446280506</v>
      </c>
      <c r="AM357">
        <f t="shared" si="27"/>
        <v>42.717636426061702</v>
      </c>
      <c r="BF357">
        <f t="shared" si="28"/>
        <v>1.3135546568208487</v>
      </c>
    </row>
    <row r="358" spans="1:60">
      <c r="A358">
        <v>106800</v>
      </c>
      <c r="B358" s="7">
        <v>501</v>
      </c>
      <c r="C358">
        <v>84.973908094672794</v>
      </c>
      <c r="D358">
        <f t="shared" si="25"/>
        <v>169.94781618934559</v>
      </c>
      <c r="E358">
        <v>34.689824275474201</v>
      </c>
      <c r="F358">
        <f t="shared" si="29"/>
        <v>8.4010066676126023</v>
      </c>
      <c r="G358">
        <f t="shared" si="26"/>
        <v>312.20841847926783</v>
      </c>
      <c r="H358">
        <v>59.769452009368898</v>
      </c>
      <c r="AM358">
        <f t="shared" si="27"/>
        <v>56.946344286120379</v>
      </c>
      <c r="BF358">
        <f t="shared" si="28"/>
        <v>1.7360601482733202</v>
      </c>
    </row>
    <row r="359" spans="1:60">
      <c r="A359">
        <v>107100</v>
      </c>
      <c r="B359" s="7">
        <v>149</v>
      </c>
      <c r="C359">
        <v>-66.6536188762812</v>
      </c>
      <c r="D359">
        <f t="shared" si="25"/>
        <v>-133.3072377525624</v>
      </c>
      <c r="E359">
        <v>32.072067307660603</v>
      </c>
      <c r="F359">
        <f t="shared" si="29"/>
        <v>2.6177569678135981</v>
      </c>
      <c r="G359">
        <f t="shared" si="26"/>
        <v>288.64860576894546</v>
      </c>
      <c r="H359">
        <v>59.738358772661499</v>
      </c>
      <c r="AM359">
        <f t="shared" si="27"/>
        <v>52.468399225793149</v>
      </c>
      <c r="BF359">
        <f t="shared" si="28"/>
        <v>1.6029369581756174</v>
      </c>
    </row>
    <row r="360" spans="1:60">
      <c r="A360">
        <v>107400</v>
      </c>
      <c r="B360" s="7">
        <v>144</v>
      </c>
      <c r="C360">
        <v>-30.4229967065701</v>
      </c>
      <c r="D360">
        <f t="shared" si="25"/>
        <v>-60.845993413140199</v>
      </c>
      <c r="E360">
        <v>22.760505019992099</v>
      </c>
      <c r="F360">
        <f t="shared" si="29"/>
        <v>9.3115622876685045</v>
      </c>
      <c r="G360">
        <f t="shared" si="26"/>
        <v>204.8445451799289</v>
      </c>
      <c r="H360">
        <v>63.369973812707102</v>
      </c>
      <c r="AM360">
        <f t="shared" si="27"/>
        <v>36.864858228126941</v>
      </c>
      <c r="BF360">
        <f t="shared" si="28"/>
        <v>1.1401957097179145</v>
      </c>
    </row>
    <row r="361" spans="1:60">
      <c r="A361">
        <v>107700</v>
      </c>
      <c r="B361" s="7">
        <v>71</v>
      </c>
      <c r="C361">
        <v>-33.325723267661203</v>
      </c>
      <c r="D361">
        <f t="shared" si="25"/>
        <v>-66.651446535322407</v>
      </c>
      <c r="E361">
        <v>15.2945533324707</v>
      </c>
      <c r="F361">
        <f t="shared" si="29"/>
        <v>7.4659516875213985</v>
      </c>
      <c r="G361">
        <f t="shared" si="26"/>
        <v>137.6509799922363</v>
      </c>
      <c r="H361">
        <v>65.8412147522114</v>
      </c>
      <c r="AM361">
        <f t="shared" si="27"/>
        <v>24.720358530541137</v>
      </c>
      <c r="BF361">
        <f t="shared" si="28"/>
        <v>0.78133796824418134</v>
      </c>
    </row>
    <row r="362" spans="1:60">
      <c r="A362">
        <v>108000</v>
      </c>
      <c r="B362" s="7">
        <v>1</v>
      </c>
      <c r="C362">
        <v>-31.367382390491901</v>
      </c>
      <c r="D362">
        <f t="shared" si="25"/>
        <v>-62.734764780983802</v>
      </c>
      <c r="E362" s="17">
        <v>7.0816158082334404</v>
      </c>
      <c r="F362">
        <f t="shared" si="29"/>
        <v>8.21293752423726</v>
      </c>
      <c r="G362">
        <f t="shared" si="26"/>
        <v>63.73454227410096</v>
      </c>
      <c r="H362">
        <v>68.330023724347896</v>
      </c>
      <c r="AM362">
        <f t="shared" si="27"/>
        <v>11.737357904719859</v>
      </c>
      <c r="BF362">
        <f t="shared" si="28"/>
        <v>0.39908179172338831</v>
      </c>
    </row>
    <row r="363" spans="1:60">
      <c r="A363">
        <v>108300</v>
      </c>
      <c r="B363" s="7">
        <v>0</v>
      </c>
      <c r="C363">
        <v>-4.3683864572089002</v>
      </c>
      <c r="D363">
        <f t="shared" si="25"/>
        <v>-8.7367729144178004</v>
      </c>
      <c r="E363" s="17">
        <v>0.97076303035068801</v>
      </c>
      <c r="F363">
        <f t="shared" si="29"/>
        <v>6.1108527778827524</v>
      </c>
      <c r="G363">
        <f t="shared" si="26"/>
        <v>8.7368672731561929</v>
      </c>
      <c r="H363">
        <v>69.549654060768404</v>
      </c>
      <c r="AM363">
        <f t="shared" si="27"/>
        <v>2.3333114396528756</v>
      </c>
      <c r="BF363">
        <f t="shared" si="28"/>
        <v>0.12316427968588964</v>
      </c>
    </row>
    <row r="364" spans="1:60" s="87" customFormat="1">
      <c r="A364" s="87">
        <v>108600</v>
      </c>
      <c r="B364" s="88">
        <v>0</v>
      </c>
      <c r="C364" s="87">
        <v>-0.12099919521720499</v>
      </c>
      <c r="D364" s="87">
        <f t="shared" si="25"/>
        <v>-0.24199839043440999</v>
      </c>
      <c r="E364" s="87">
        <v>2.6889749234466E-2</v>
      </c>
      <c r="F364" s="19">
        <f t="shared" si="29"/>
        <v>0.94387328111622204</v>
      </c>
      <c r="G364" s="87">
        <f t="shared" si="26"/>
        <v>0.24200774311019399</v>
      </c>
      <c r="H364" s="87">
        <v>69.656502958513002</v>
      </c>
      <c r="AM364" s="87">
        <f t="shared" si="27"/>
        <v>0.90024976497039555</v>
      </c>
      <c r="AR364" s="19"/>
      <c r="AS364" s="19"/>
      <c r="AT364" s="19"/>
      <c r="AU364" s="19"/>
      <c r="AV364" s="19"/>
      <c r="AZ364" s="89"/>
      <c r="BA364" s="19"/>
      <c r="BB364" s="19"/>
      <c r="BC364" s="19"/>
      <c r="BD364" s="19"/>
      <c r="BE364" s="19"/>
      <c r="BF364" s="19">
        <f t="shared" si="28"/>
        <v>8.1193168396985843E-2</v>
      </c>
      <c r="BG364" s="19"/>
      <c r="BH364" s="19"/>
    </row>
    <row r="365" spans="1:60">
      <c r="E365" s="10" t="s">
        <v>35</v>
      </c>
      <c r="F365" s="11">
        <f>SUM(F2:F364)</f>
        <v>650.30667105080352</v>
      </c>
      <c r="AL365" t="s">
        <v>28</v>
      </c>
      <c r="AM365" s="10">
        <f>SUM(AM2:AM364)</f>
        <v>68285.909585344227</v>
      </c>
      <c r="BE365" t="s">
        <v>28</v>
      </c>
      <c r="BF365" s="10">
        <f>SUM(BF2:BF364)</f>
        <v>2066.6059819394704</v>
      </c>
    </row>
    <row r="368" spans="1:60">
      <c r="A368" s="221" t="s">
        <v>36</v>
      </c>
      <c r="B368" s="221"/>
    </row>
    <row r="369" spans="1:10">
      <c r="A369" t="s">
        <v>37</v>
      </c>
      <c r="B369">
        <v>0.41849999999999998</v>
      </c>
      <c r="C369" t="s">
        <v>38</v>
      </c>
    </row>
    <row r="370" spans="1:10">
      <c r="A370" t="s">
        <v>39</v>
      </c>
      <c r="B370">
        <f>F365</f>
        <v>650.30667105080352</v>
      </c>
      <c r="C370" t="s">
        <v>40</v>
      </c>
      <c r="D370" s="19" t="s">
        <v>955</v>
      </c>
      <c r="E370" s="19"/>
      <c r="F370" s="19"/>
      <c r="G370" s="19"/>
      <c r="H370" s="19"/>
      <c r="I370" s="19"/>
      <c r="J370" s="19"/>
    </row>
    <row r="371" spans="1:10">
      <c r="A371" t="s">
        <v>41</v>
      </c>
      <c r="B371" s="11">
        <f>B370*B369</f>
        <v>272.15334183476125</v>
      </c>
      <c r="C371" t="s">
        <v>42</v>
      </c>
      <c r="D371" s="19" t="s">
        <v>512</v>
      </c>
      <c r="E371" s="19"/>
      <c r="F371" s="19"/>
      <c r="G371" s="19"/>
      <c r="H371" s="19"/>
      <c r="I371" s="19"/>
      <c r="J371" s="19"/>
    </row>
    <row r="373" spans="1:10">
      <c r="A373" s="221" t="s">
        <v>43</v>
      </c>
      <c r="B373" s="221"/>
    </row>
    <row r="374" spans="1:10">
      <c r="A374" t="s">
        <v>44</v>
      </c>
      <c r="B374">
        <v>1</v>
      </c>
      <c r="C374" t="s">
        <v>44</v>
      </c>
      <c r="D374" t="s">
        <v>47</v>
      </c>
    </row>
    <row r="375" spans="1:10">
      <c r="A375" t="s">
        <v>45</v>
      </c>
      <c r="B375">
        <v>23.91</v>
      </c>
      <c r="C375" t="s">
        <v>60</v>
      </c>
    </row>
    <row r="376" spans="1:10">
      <c r="A376" t="s">
        <v>46</v>
      </c>
      <c r="B376" s="11">
        <f>B375*B374</f>
        <v>23.91</v>
      </c>
      <c r="C376" t="s">
        <v>42</v>
      </c>
    </row>
    <row r="378" spans="1:10">
      <c r="A378" s="221" t="s">
        <v>48</v>
      </c>
      <c r="B378" s="221"/>
      <c r="C378" s="12" t="s">
        <v>49</v>
      </c>
    </row>
    <row r="379" spans="1:10">
      <c r="A379" t="s">
        <v>37</v>
      </c>
      <c r="B379">
        <v>10.17</v>
      </c>
      <c r="C379" t="s">
        <v>52</v>
      </c>
    </row>
    <row r="380" spans="1:10">
      <c r="A380" t="s">
        <v>53</v>
      </c>
      <c r="B380">
        <f>30/60+10/60</f>
        <v>0.66666666666666663</v>
      </c>
      <c r="C380" t="s">
        <v>59</v>
      </c>
      <c r="D380" t="s">
        <v>76</v>
      </c>
      <c r="E380" s="17" t="s">
        <v>61</v>
      </c>
      <c r="F380" s="17"/>
      <c r="G380" s="17"/>
    </row>
    <row r="381" spans="1:10" ht="17.25">
      <c r="A381" t="s">
        <v>54</v>
      </c>
      <c r="B381">
        <f>B380*B379</f>
        <v>6.7799999999999994</v>
      </c>
      <c r="C381" t="s">
        <v>42</v>
      </c>
      <c r="E381" s="16" t="s">
        <v>62</v>
      </c>
      <c r="F381" s="16"/>
      <c r="G381" s="16"/>
    </row>
    <row r="382" spans="1:10" ht="17.25">
      <c r="E382" s="16" t="s">
        <v>63</v>
      </c>
      <c r="F382" s="16"/>
      <c r="G382" s="16"/>
    </row>
    <row r="383" spans="1:10" ht="17.25">
      <c r="A383" s="221" t="s">
        <v>50</v>
      </c>
      <c r="B383" s="221"/>
      <c r="C383" s="12" t="s">
        <v>51</v>
      </c>
      <c r="E383" s="16" t="s">
        <v>64</v>
      </c>
      <c r="F383" s="16"/>
      <c r="G383" s="16"/>
    </row>
    <row r="384" spans="1:10">
      <c r="A384" t="s">
        <v>37</v>
      </c>
      <c r="B384">
        <v>11.74</v>
      </c>
      <c r="C384" t="s">
        <v>52</v>
      </c>
    </row>
    <row r="385" spans="1:17" ht="17.25">
      <c r="A385" t="s">
        <v>55</v>
      </c>
      <c r="B385">
        <f>260/60</f>
        <v>4.333333333333333</v>
      </c>
      <c r="C385" t="s">
        <v>59</v>
      </c>
      <c r="E385" s="16" t="s">
        <v>65</v>
      </c>
      <c r="F385" s="16"/>
      <c r="G385" s="16"/>
      <c r="H385" t="s">
        <v>73</v>
      </c>
    </row>
    <row r="386" spans="1:17">
      <c r="A386" t="s">
        <v>56</v>
      </c>
      <c r="B386" s="24">
        <f>B385*B384</f>
        <v>50.873333333333328</v>
      </c>
      <c r="C386" s="24" t="s">
        <v>42</v>
      </c>
      <c r="D386" t="s">
        <v>78</v>
      </c>
    </row>
    <row r="388" spans="1:17">
      <c r="A388" s="222"/>
      <c r="B388" s="222"/>
      <c r="C388" s="21"/>
      <c r="D388" s="21"/>
      <c r="E388" s="21"/>
      <c r="F388" s="21"/>
      <c r="G388" s="21"/>
      <c r="H388" s="21"/>
      <c r="I388" s="21"/>
      <c r="J388" s="21"/>
      <c r="K388" s="21"/>
      <c r="L388" s="21"/>
      <c r="M388" s="21"/>
      <c r="N388" s="21"/>
      <c r="O388" s="21"/>
      <c r="P388" s="21"/>
      <c r="Q388" s="21"/>
    </row>
    <row r="389" spans="1:17">
      <c r="A389" s="21"/>
      <c r="B389" s="21"/>
      <c r="C389" s="21"/>
      <c r="D389" s="21"/>
      <c r="E389" s="21"/>
      <c r="F389" s="21"/>
      <c r="G389" s="21"/>
      <c r="H389" s="21"/>
      <c r="I389" s="21"/>
      <c r="J389" s="21"/>
      <c r="K389" s="21"/>
      <c r="L389" s="21"/>
      <c r="M389" s="21"/>
      <c r="N389" s="21"/>
      <c r="O389" s="21"/>
      <c r="P389" s="21"/>
      <c r="Q389" s="21"/>
    </row>
    <row r="390" spans="1:17">
      <c r="A390" s="21"/>
      <c r="B390" s="21"/>
      <c r="C390" s="21"/>
      <c r="D390" s="21"/>
      <c r="H390" s="21"/>
      <c r="I390" s="21"/>
      <c r="J390" s="21"/>
      <c r="K390" s="21"/>
      <c r="L390" s="21"/>
      <c r="M390" s="21"/>
      <c r="N390" s="21"/>
      <c r="O390" s="21"/>
      <c r="P390" s="21"/>
      <c r="Q390" s="21"/>
    </row>
    <row r="391" spans="1:17">
      <c r="A391" s="21"/>
      <c r="B391" s="21"/>
      <c r="C391" s="21"/>
      <c r="D391" s="21"/>
      <c r="E391" s="21"/>
      <c r="F391" s="21"/>
      <c r="G391" s="21"/>
      <c r="H391" s="21"/>
      <c r="I391" s="21"/>
      <c r="J391" s="21"/>
      <c r="K391" s="21"/>
      <c r="L391" s="21"/>
      <c r="M391" s="21"/>
      <c r="N391" s="21"/>
      <c r="O391" s="21"/>
      <c r="P391" s="21"/>
      <c r="Q391" s="21"/>
    </row>
    <row r="393" spans="1:17">
      <c r="A393" s="11" t="s">
        <v>66</v>
      </c>
    </row>
    <row r="394" spans="1:17">
      <c r="A394" t="s">
        <v>67</v>
      </c>
      <c r="B394" t="s">
        <v>74</v>
      </c>
    </row>
    <row r="395" spans="1:17">
      <c r="A395" t="s">
        <v>68</v>
      </c>
      <c r="B395" t="s">
        <v>72</v>
      </c>
    </row>
    <row r="396" spans="1:17">
      <c r="A396" t="s">
        <v>69</v>
      </c>
      <c r="B396" t="s">
        <v>71</v>
      </c>
    </row>
    <row r="397" spans="1:17">
      <c r="A397" t="s">
        <v>70</v>
      </c>
      <c r="B397" t="s">
        <v>75</v>
      </c>
    </row>
    <row r="401" spans="1:4">
      <c r="A401" s="1" t="s">
        <v>57</v>
      </c>
      <c r="B401" s="1">
        <f>B391+B386+B381+B376+B371</f>
        <v>353.71667516809458</v>
      </c>
      <c r="C401" s="1" t="s">
        <v>58</v>
      </c>
      <c r="D401" s="19"/>
    </row>
    <row r="402" spans="1:4">
      <c r="B402" s="3"/>
    </row>
    <row r="403" spans="1:4">
      <c r="B403" s="3"/>
    </row>
    <row r="404" spans="1:4">
      <c r="B404" s="3"/>
    </row>
    <row r="405" spans="1:4">
      <c r="B405" s="3"/>
    </row>
    <row r="406" spans="1:4">
      <c r="B406" s="3"/>
    </row>
    <row r="407" spans="1:4">
      <c r="B407" s="3"/>
    </row>
    <row r="408" spans="1:4">
      <c r="B408" s="3"/>
    </row>
    <row r="409" spans="1:4">
      <c r="B409" s="3"/>
    </row>
    <row r="410" spans="1:4">
      <c r="B410" s="3"/>
    </row>
    <row r="411" spans="1:4">
      <c r="B411" s="3"/>
    </row>
    <row r="412" spans="1:4">
      <c r="B412" s="3"/>
    </row>
    <row r="413" spans="1:4">
      <c r="B413" s="3"/>
    </row>
    <row r="414" spans="1:4">
      <c r="B414" s="3"/>
    </row>
    <row r="415" spans="1:4">
      <c r="B415" s="3"/>
    </row>
    <row r="416" spans="1:4">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3"/>
    </row>
    <row r="526" spans="2:2">
      <c r="B526" s="3"/>
    </row>
    <row r="527" spans="2:2">
      <c r="B527" s="3"/>
    </row>
    <row r="528" spans="2:2">
      <c r="B528" s="3"/>
    </row>
    <row r="529" spans="2:2">
      <c r="B529" s="3"/>
    </row>
    <row r="530" spans="2:2">
      <c r="B530" s="3"/>
    </row>
    <row r="531" spans="2:2">
      <c r="B531" s="3"/>
    </row>
    <row r="532" spans="2:2">
      <c r="B532" s="3"/>
    </row>
    <row r="533" spans="2:2">
      <c r="B533" s="3"/>
    </row>
    <row r="534" spans="2:2">
      <c r="B534" s="3"/>
    </row>
    <row r="535" spans="2:2">
      <c r="B535" s="3"/>
    </row>
    <row r="536" spans="2:2">
      <c r="B536" s="3"/>
    </row>
    <row r="537" spans="2:2">
      <c r="B537" s="3"/>
    </row>
    <row r="538" spans="2:2">
      <c r="B538" s="3"/>
    </row>
    <row r="539" spans="2:2">
      <c r="B539" s="3"/>
    </row>
    <row r="540" spans="2:2">
      <c r="B540" s="3"/>
    </row>
    <row r="541" spans="2:2">
      <c r="B541" s="3"/>
    </row>
    <row r="542" spans="2:2">
      <c r="B542" s="3"/>
    </row>
    <row r="543" spans="2:2">
      <c r="B543" s="3"/>
    </row>
    <row r="544" spans="2:2">
      <c r="B544" s="3"/>
    </row>
    <row r="545" spans="2:2">
      <c r="B545" s="3"/>
    </row>
    <row r="546" spans="2:2">
      <c r="B546" s="3"/>
    </row>
    <row r="547" spans="2:2">
      <c r="B547" s="3"/>
    </row>
    <row r="548" spans="2:2">
      <c r="B548" s="3"/>
    </row>
    <row r="549" spans="2:2">
      <c r="B549" s="3"/>
    </row>
    <row r="550" spans="2:2">
      <c r="B550" s="3"/>
    </row>
    <row r="551" spans="2:2">
      <c r="B551" s="3"/>
    </row>
    <row r="552" spans="2:2">
      <c r="B552" s="3"/>
    </row>
    <row r="553" spans="2:2">
      <c r="B553" s="3"/>
    </row>
    <row r="554" spans="2:2">
      <c r="B554" s="3"/>
    </row>
    <row r="555" spans="2:2">
      <c r="B555" s="3"/>
    </row>
    <row r="556" spans="2:2">
      <c r="B556" s="3"/>
    </row>
    <row r="557" spans="2:2">
      <c r="B557" s="3"/>
    </row>
    <row r="558" spans="2:2">
      <c r="B558" s="3"/>
    </row>
    <row r="559" spans="2:2">
      <c r="B559" s="3"/>
    </row>
    <row r="560" spans="2:2">
      <c r="B560" s="3"/>
    </row>
    <row r="561" spans="2:2">
      <c r="B561" s="3"/>
    </row>
    <row r="562" spans="2:2">
      <c r="B562" s="3"/>
    </row>
    <row r="563" spans="2:2">
      <c r="B563" s="3"/>
    </row>
    <row r="564" spans="2:2">
      <c r="B564" s="3"/>
    </row>
    <row r="565" spans="2:2">
      <c r="B565" s="3"/>
    </row>
    <row r="566" spans="2:2">
      <c r="B566" s="3"/>
    </row>
    <row r="567" spans="2:2">
      <c r="B567" s="3"/>
    </row>
    <row r="568" spans="2:2">
      <c r="B568" s="3"/>
    </row>
    <row r="569" spans="2:2">
      <c r="B569" s="3"/>
    </row>
    <row r="570" spans="2:2">
      <c r="B570" s="3"/>
    </row>
    <row r="571" spans="2:2">
      <c r="B571" s="3"/>
    </row>
    <row r="572" spans="2:2">
      <c r="B572" s="3"/>
    </row>
    <row r="573" spans="2:2">
      <c r="B573" s="3"/>
    </row>
    <row r="574" spans="2:2">
      <c r="B574" s="3"/>
    </row>
    <row r="575" spans="2:2">
      <c r="B575" s="3"/>
    </row>
    <row r="576" spans="2:2">
      <c r="B576" s="3"/>
    </row>
    <row r="577" spans="2:2">
      <c r="B577" s="3"/>
    </row>
    <row r="578" spans="2:2">
      <c r="B578" s="3"/>
    </row>
    <row r="579" spans="2:2">
      <c r="B579" s="3"/>
    </row>
    <row r="580" spans="2:2">
      <c r="B580" s="3"/>
    </row>
    <row r="581" spans="2:2">
      <c r="B581" s="3"/>
    </row>
    <row r="582" spans="2:2">
      <c r="B582" s="3"/>
    </row>
    <row r="583" spans="2:2">
      <c r="B583" s="3"/>
    </row>
    <row r="584" spans="2:2">
      <c r="B584" s="3"/>
    </row>
    <row r="585" spans="2:2">
      <c r="B585" s="3"/>
    </row>
    <row r="586" spans="2:2">
      <c r="B586" s="3"/>
    </row>
    <row r="587" spans="2:2">
      <c r="B587" s="3"/>
    </row>
    <row r="588" spans="2:2">
      <c r="B588" s="3"/>
    </row>
    <row r="589" spans="2:2">
      <c r="B589" s="3"/>
    </row>
    <row r="590" spans="2:2">
      <c r="B590" s="3"/>
    </row>
    <row r="591" spans="2:2">
      <c r="B591" s="3"/>
    </row>
    <row r="592" spans="2:2">
      <c r="B592" s="3"/>
    </row>
    <row r="593" spans="2:2">
      <c r="B593" s="3"/>
    </row>
    <row r="594" spans="2:2">
      <c r="B594" s="3"/>
    </row>
    <row r="595" spans="2:2">
      <c r="B595" s="3"/>
    </row>
    <row r="596" spans="2:2">
      <c r="B596" s="3"/>
    </row>
    <row r="597" spans="2:2">
      <c r="B597" s="3"/>
    </row>
    <row r="598" spans="2:2">
      <c r="B598" s="3"/>
    </row>
    <row r="599" spans="2:2">
      <c r="B599" s="3"/>
    </row>
    <row r="600" spans="2:2">
      <c r="B600" s="3"/>
    </row>
    <row r="601" spans="2:2">
      <c r="B601" s="3"/>
    </row>
    <row r="602" spans="2:2">
      <c r="B602" s="3"/>
    </row>
    <row r="603" spans="2:2">
      <c r="B603" s="3"/>
    </row>
    <row r="604" spans="2:2">
      <c r="B604" s="3"/>
    </row>
    <row r="605" spans="2:2">
      <c r="B605" s="3"/>
    </row>
    <row r="606" spans="2:2">
      <c r="B606" s="3"/>
    </row>
    <row r="607" spans="2:2">
      <c r="B607" s="3"/>
    </row>
    <row r="608" spans="2:2">
      <c r="B608" s="3"/>
    </row>
    <row r="609" spans="2:2">
      <c r="B609" s="3"/>
    </row>
    <row r="610" spans="2:2">
      <c r="B610" s="3"/>
    </row>
    <row r="611" spans="2:2">
      <c r="B611" s="3"/>
    </row>
    <row r="612" spans="2:2">
      <c r="B612" s="3"/>
    </row>
    <row r="613" spans="2:2">
      <c r="B613" s="3"/>
    </row>
    <row r="614" spans="2:2">
      <c r="B614" s="3"/>
    </row>
    <row r="615" spans="2:2">
      <c r="B615" s="3"/>
    </row>
    <row r="616" spans="2:2">
      <c r="B616" s="3"/>
    </row>
    <row r="617" spans="2:2">
      <c r="B617" s="3"/>
    </row>
    <row r="618" spans="2:2">
      <c r="B618" s="3"/>
    </row>
    <row r="619" spans="2:2">
      <c r="B619" s="3"/>
    </row>
    <row r="620" spans="2:2">
      <c r="B620" s="3"/>
    </row>
    <row r="621" spans="2:2">
      <c r="B621" s="3"/>
    </row>
    <row r="622" spans="2:2">
      <c r="B622" s="3"/>
    </row>
    <row r="623" spans="2:2">
      <c r="B623" s="3"/>
    </row>
    <row r="624" spans="2:2">
      <c r="B624" s="3"/>
    </row>
    <row r="625" spans="2:2">
      <c r="B625" s="3"/>
    </row>
    <row r="626" spans="2:2">
      <c r="B626" s="3"/>
    </row>
    <row r="627" spans="2:2">
      <c r="B627" s="3"/>
    </row>
    <row r="628" spans="2:2">
      <c r="B628" s="3"/>
    </row>
    <row r="629" spans="2:2">
      <c r="B629" s="3"/>
    </row>
    <row r="630" spans="2:2">
      <c r="B630" s="3"/>
    </row>
    <row r="631" spans="2:2">
      <c r="B631" s="3"/>
    </row>
    <row r="632" spans="2:2">
      <c r="B632" s="3"/>
    </row>
    <row r="633" spans="2:2">
      <c r="B633" s="3"/>
    </row>
    <row r="634" spans="2:2">
      <c r="B634" s="3"/>
    </row>
    <row r="635" spans="2:2">
      <c r="B635" s="3"/>
    </row>
    <row r="636" spans="2:2">
      <c r="B636" s="3"/>
    </row>
    <row r="637" spans="2:2">
      <c r="B637" s="3"/>
    </row>
    <row r="638" spans="2:2">
      <c r="B638" s="3"/>
    </row>
    <row r="639" spans="2:2">
      <c r="B639" s="3"/>
    </row>
    <row r="640" spans="2:2">
      <c r="B640" s="3"/>
    </row>
    <row r="641" spans="2:2">
      <c r="B641" s="3"/>
    </row>
    <row r="642" spans="2:2">
      <c r="B642" s="3"/>
    </row>
    <row r="643" spans="2:2">
      <c r="B643" s="3"/>
    </row>
    <row r="644" spans="2:2">
      <c r="B644" s="3"/>
    </row>
    <row r="645" spans="2:2">
      <c r="B645" s="3"/>
    </row>
    <row r="646" spans="2:2">
      <c r="B646" s="3"/>
    </row>
    <row r="647" spans="2:2">
      <c r="B647" s="3"/>
    </row>
    <row r="648" spans="2:2">
      <c r="B648" s="3"/>
    </row>
    <row r="649" spans="2:2">
      <c r="B649" s="3"/>
    </row>
    <row r="650" spans="2:2">
      <c r="B650" s="3"/>
    </row>
    <row r="651" spans="2:2">
      <c r="B651" s="3"/>
    </row>
    <row r="652" spans="2:2">
      <c r="B652" s="3"/>
    </row>
    <row r="653" spans="2:2">
      <c r="B653" s="3"/>
    </row>
    <row r="654" spans="2:2">
      <c r="B654" s="3"/>
    </row>
    <row r="655" spans="2:2">
      <c r="B655" s="3"/>
    </row>
    <row r="656" spans="2:2">
      <c r="B656" s="3"/>
    </row>
    <row r="657" spans="2:2">
      <c r="B657" s="3"/>
    </row>
    <row r="658" spans="2:2">
      <c r="B658" s="3"/>
    </row>
    <row r="659" spans="2:2">
      <c r="B659" s="3"/>
    </row>
    <row r="660" spans="2:2">
      <c r="B660" s="3"/>
    </row>
    <row r="661" spans="2:2">
      <c r="B661" s="3"/>
    </row>
    <row r="662" spans="2:2">
      <c r="B662" s="3"/>
    </row>
    <row r="663" spans="2:2">
      <c r="B663" s="3"/>
    </row>
    <row r="664" spans="2:2">
      <c r="B664" s="3"/>
    </row>
    <row r="665" spans="2:2">
      <c r="B665" s="3"/>
    </row>
    <row r="666" spans="2:2">
      <c r="B666" s="3"/>
    </row>
    <row r="667" spans="2:2">
      <c r="B667" s="3"/>
    </row>
    <row r="668" spans="2:2">
      <c r="B668" s="3"/>
    </row>
    <row r="669" spans="2:2">
      <c r="B669" s="3"/>
    </row>
    <row r="670" spans="2:2">
      <c r="B670" s="3"/>
    </row>
    <row r="671" spans="2:2">
      <c r="B671" s="3"/>
    </row>
    <row r="672" spans="2:2">
      <c r="B672" s="3"/>
    </row>
    <row r="673" spans="2:2">
      <c r="B673" s="3"/>
    </row>
    <row r="674" spans="2:2">
      <c r="B674" s="3"/>
    </row>
    <row r="675" spans="2:2">
      <c r="B675" s="3"/>
    </row>
    <row r="676" spans="2:2">
      <c r="B676" s="3"/>
    </row>
    <row r="677" spans="2:2">
      <c r="B677" s="3"/>
    </row>
    <row r="678" spans="2:2">
      <c r="B678" s="3"/>
    </row>
    <row r="679" spans="2:2">
      <c r="B679" s="3"/>
    </row>
    <row r="680" spans="2:2">
      <c r="B680" s="3"/>
    </row>
    <row r="681" spans="2:2">
      <c r="B681" s="3"/>
    </row>
    <row r="682" spans="2:2">
      <c r="B682" s="3"/>
    </row>
    <row r="683" spans="2:2">
      <c r="B683" s="3"/>
    </row>
    <row r="684" spans="2:2">
      <c r="B684" s="3"/>
    </row>
    <row r="685" spans="2:2">
      <c r="B685" s="3"/>
    </row>
    <row r="686" spans="2:2">
      <c r="B686" s="3"/>
    </row>
    <row r="687" spans="2:2">
      <c r="B687" s="3"/>
    </row>
    <row r="688" spans="2:2">
      <c r="B688" s="3"/>
    </row>
    <row r="689" spans="2:2">
      <c r="B689" s="3"/>
    </row>
    <row r="690" spans="2:2">
      <c r="B690" s="3"/>
    </row>
    <row r="691" spans="2:2">
      <c r="B691" s="3"/>
    </row>
    <row r="692" spans="2:2">
      <c r="B692" s="3"/>
    </row>
    <row r="693" spans="2:2">
      <c r="B693" s="3"/>
    </row>
    <row r="694" spans="2:2">
      <c r="B694" s="3"/>
    </row>
    <row r="695" spans="2:2">
      <c r="B695" s="3"/>
    </row>
    <row r="696" spans="2:2">
      <c r="B696" s="3"/>
    </row>
    <row r="697" spans="2:2">
      <c r="B697" s="3"/>
    </row>
    <row r="698" spans="2:2">
      <c r="B698" s="3"/>
    </row>
    <row r="699" spans="2:2">
      <c r="B699" s="3"/>
    </row>
    <row r="700" spans="2:2">
      <c r="B700" s="3"/>
    </row>
    <row r="701" spans="2:2">
      <c r="B701" s="3"/>
    </row>
    <row r="702" spans="2:2">
      <c r="B702" s="3"/>
    </row>
    <row r="703" spans="2:2">
      <c r="B703" s="3"/>
    </row>
    <row r="704" spans="2:2">
      <c r="B704" s="3"/>
    </row>
    <row r="705" spans="2:2">
      <c r="B705" s="3"/>
    </row>
    <row r="706" spans="2:2">
      <c r="B706" s="3"/>
    </row>
    <row r="707" spans="2:2">
      <c r="B707" s="3"/>
    </row>
    <row r="708" spans="2:2">
      <c r="B708" s="3"/>
    </row>
    <row r="709" spans="2:2">
      <c r="B709" s="3"/>
    </row>
    <row r="710" spans="2:2">
      <c r="B710" s="3"/>
    </row>
    <row r="711" spans="2:2">
      <c r="B711" s="3"/>
    </row>
    <row r="712" spans="2:2">
      <c r="B712" s="3"/>
    </row>
    <row r="713" spans="2:2">
      <c r="B713" s="3"/>
    </row>
    <row r="714" spans="2:2">
      <c r="B714" s="3"/>
    </row>
    <row r="715" spans="2:2">
      <c r="B715" s="3"/>
    </row>
    <row r="716" spans="2:2">
      <c r="B716" s="3"/>
    </row>
    <row r="717" spans="2:2">
      <c r="B717" s="3"/>
    </row>
    <row r="718" spans="2:2">
      <c r="B718" s="3"/>
    </row>
    <row r="719" spans="2:2">
      <c r="B719" s="3"/>
    </row>
    <row r="720" spans="2:2">
      <c r="B720" s="3"/>
    </row>
    <row r="721" spans="2:2">
      <c r="B721" s="3"/>
    </row>
    <row r="722" spans="2:2">
      <c r="B722" s="3"/>
    </row>
    <row r="723" spans="2:2">
      <c r="B723" s="3"/>
    </row>
    <row r="724" spans="2:2">
      <c r="B724" s="3"/>
    </row>
    <row r="725" spans="2:2">
      <c r="B725" s="3"/>
    </row>
    <row r="726" spans="2:2">
      <c r="B726" s="3"/>
    </row>
    <row r="727" spans="2:2">
      <c r="B727" s="3"/>
    </row>
    <row r="728" spans="2:2">
      <c r="B728" s="3"/>
    </row>
    <row r="729" spans="2:2">
      <c r="B729" s="3"/>
    </row>
    <row r="730" spans="2:2">
      <c r="B730" s="3"/>
    </row>
    <row r="731" spans="2:2">
      <c r="B731" s="3"/>
    </row>
    <row r="732" spans="2:2">
      <c r="B732" s="3"/>
    </row>
    <row r="733" spans="2:2">
      <c r="B733" s="3"/>
    </row>
    <row r="734" spans="2:2">
      <c r="B734" s="3"/>
    </row>
    <row r="735" spans="2:2">
      <c r="B735" s="3"/>
    </row>
    <row r="736" spans="2:2">
      <c r="B736" s="3"/>
    </row>
    <row r="737" spans="2:2">
      <c r="B737" s="3"/>
    </row>
    <row r="738" spans="2:2">
      <c r="B738" s="3"/>
    </row>
    <row r="739" spans="2:2">
      <c r="B739" s="3"/>
    </row>
    <row r="740" spans="2:2">
      <c r="B740" s="3"/>
    </row>
    <row r="741" spans="2:2">
      <c r="B741" s="3"/>
    </row>
    <row r="742" spans="2:2">
      <c r="B742" s="3"/>
    </row>
    <row r="743" spans="2:2">
      <c r="B743" s="3"/>
    </row>
    <row r="744" spans="2:2">
      <c r="B744" s="3"/>
    </row>
    <row r="745" spans="2:2">
      <c r="B745" s="3"/>
    </row>
    <row r="746" spans="2:2">
      <c r="B746" s="3"/>
    </row>
    <row r="747" spans="2:2">
      <c r="B747" s="3"/>
    </row>
    <row r="748" spans="2:2">
      <c r="B748" s="3"/>
    </row>
    <row r="749" spans="2:2">
      <c r="B749" s="3"/>
    </row>
    <row r="750" spans="2:2">
      <c r="B750" s="3"/>
    </row>
    <row r="751" spans="2:2">
      <c r="B751" s="3"/>
    </row>
    <row r="752" spans="2:2">
      <c r="B752" s="3"/>
    </row>
    <row r="753" spans="2:2">
      <c r="B753" s="3"/>
    </row>
    <row r="754" spans="2:2">
      <c r="B754" s="3"/>
    </row>
    <row r="755" spans="2:2">
      <c r="B755" s="3"/>
    </row>
    <row r="756" spans="2:2">
      <c r="B756" s="3"/>
    </row>
    <row r="757" spans="2:2">
      <c r="B757" s="3"/>
    </row>
    <row r="758" spans="2:2">
      <c r="B758" s="3"/>
    </row>
    <row r="759" spans="2:2">
      <c r="B759" s="3"/>
    </row>
    <row r="760" spans="2:2">
      <c r="B760" s="3"/>
    </row>
    <row r="761" spans="2:2">
      <c r="B761" s="3"/>
    </row>
    <row r="762" spans="2:2">
      <c r="B762" s="3"/>
    </row>
    <row r="763" spans="2:2">
      <c r="B763" s="3"/>
    </row>
    <row r="764" spans="2:2">
      <c r="B764" s="3"/>
    </row>
    <row r="765" spans="2:2">
      <c r="B765" s="3"/>
    </row>
    <row r="766" spans="2:2">
      <c r="B766" s="3"/>
    </row>
    <row r="767" spans="2:2">
      <c r="B767" s="3"/>
    </row>
    <row r="768" spans="2:2">
      <c r="B768" s="3"/>
    </row>
    <row r="769" spans="2:2">
      <c r="B769" s="3"/>
    </row>
    <row r="770" spans="2:2">
      <c r="B770" s="3"/>
    </row>
    <row r="771" spans="2:2">
      <c r="B771" s="3"/>
    </row>
    <row r="772" spans="2:2">
      <c r="B772" s="3"/>
    </row>
    <row r="773" spans="2:2">
      <c r="B773" s="3"/>
    </row>
    <row r="774" spans="2:2">
      <c r="B774" s="3"/>
    </row>
    <row r="775" spans="2:2">
      <c r="B775" s="3"/>
    </row>
    <row r="776" spans="2:2">
      <c r="B776" s="3"/>
    </row>
    <row r="777" spans="2:2">
      <c r="B777" s="3"/>
    </row>
    <row r="778" spans="2:2">
      <c r="B778" s="3"/>
    </row>
    <row r="779" spans="2:2">
      <c r="B779" s="3"/>
    </row>
    <row r="780" spans="2:2">
      <c r="B780" s="3"/>
    </row>
    <row r="781" spans="2:2">
      <c r="B781" s="3"/>
    </row>
    <row r="782" spans="2:2">
      <c r="B782" s="3"/>
    </row>
    <row r="783" spans="2:2">
      <c r="B783" s="3"/>
    </row>
    <row r="784" spans="2:2">
      <c r="B784" s="3"/>
    </row>
    <row r="785" spans="2:2">
      <c r="B785" s="3"/>
    </row>
    <row r="786" spans="2:2">
      <c r="B786" s="3"/>
    </row>
    <row r="787" spans="2:2">
      <c r="B787" s="3"/>
    </row>
    <row r="788" spans="2:2">
      <c r="B788" s="3"/>
    </row>
    <row r="789" spans="2:2">
      <c r="B789" s="3"/>
    </row>
    <row r="790" spans="2:2">
      <c r="B790" s="3"/>
    </row>
    <row r="791" spans="2:2">
      <c r="B791" s="3"/>
    </row>
    <row r="792" spans="2:2">
      <c r="B792" s="3"/>
    </row>
    <row r="793" spans="2:2">
      <c r="B793" s="3"/>
    </row>
    <row r="794" spans="2:2">
      <c r="B794" s="3"/>
    </row>
    <row r="795" spans="2:2">
      <c r="B795" s="3"/>
    </row>
    <row r="796" spans="2:2">
      <c r="B796" s="3"/>
    </row>
    <row r="797" spans="2:2">
      <c r="B797" s="3"/>
    </row>
    <row r="798" spans="2:2">
      <c r="B798" s="3"/>
    </row>
    <row r="799" spans="2:2">
      <c r="B799" s="3"/>
    </row>
    <row r="800" spans="2:2">
      <c r="B800" s="3"/>
    </row>
    <row r="801" spans="2:2">
      <c r="B801" s="3"/>
    </row>
    <row r="802" spans="2:2">
      <c r="B802" s="3"/>
    </row>
    <row r="803" spans="2:2">
      <c r="B803" s="3"/>
    </row>
    <row r="804" spans="2:2">
      <c r="B804" s="3"/>
    </row>
    <row r="805" spans="2:2">
      <c r="B805" s="3"/>
    </row>
    <row r="806" spans="2:2">
      <c r="B806" s="3"/>
    </row>
    <row r="807" spans="2:2">
      <c r="B807" s="3"/>
    </row>
    <row r="808" spans="2:2">
      <c r="B808" s="3"/>
    </row>
    <row r="809" spans="2:2">
      <c r="B809" s="3"/>
    </row>
    <row r="810" spans="2:2">
      <c r="B810" s="3"/>
    </row>
    <row r="811" spans="2:2">
      <c r="B811" s="3"/>
    </row>
    <row r="812" spans="2:2">
      <c r="B812" s="3"/>
    </row>
    <row r="813" spans="2:2">
      <c r="B813" s="3"/>
    </row>
    <row r="814" spans="2:2">
      <c r="B814" s="3"/>
    </row>
    <row r="815" spans="2:2">
      <c r="B815" s="3"/>
    </row>
    <row r="816" spans="2:2">
      <c r="B816" s="3"/>
    </row>
    <row r="817" spans="2:2">
      <c r="B817" s="3"/>
    </row>
    <row r="818" spans="2:2">
      <c r="B818" s="3"/>
    </row>
    <row r="819" spans="2:2">
      <c r="B819" s="3"/>
    </row>
    <row r="820" spans="2:2">
      <c r="B820" s="3"/>
    </row>
    <row r="821" spans="2:2">
      <c r="B821" s="3"/>
    </row>
    <row r="822" spans="2:2">
      <c r="B822" s="3"/>
    </row>
    <row r="823" spans="2:2">
      <c r="B823" s="3"/>
    </row>
    <row r="824" spans="2:2">
      <c r="B824" s="3"/>
    </row>
    <row r="825" spans="2:2">
      <c r="B825" s="3"/>
    </row>
    <row r="826" spans="2:2">
      <c r="B826" s="3"/>
    </row>
    <row r="827" spans="2:2">
      <c r="B827" s="3"/>
    </row>
    <row r="828" spans="2:2">
      <c r="B828" s="3"/>
    </row>
    <row r="829" spans="2:2">
      <c r="B829" s="3"/>
    </row>
    <row r="830" spans="2:2">
      <c r="B830" s="3"/>
    </row>
    <row r="831" spans="2:2">
      <c r="B831" s="3"/>
    </row>
    <row r="832" spans="2:2">
      <c r="B832" s="3"/>
    </row>
    <row r="833" spans="2:2">
      <c r="B833" s="3"/>
    </row>
    <row r="834" spans="2:2">
      <c r="B834" s="3"/>
    </row>
    <row r="835" spans="2:2">
      <c r="B835" s="3"/>
    </row>
    <row r="836" spans="2:2">
      <c r="B836" s="3"/>
    </row>
    <row r="837" spans="2:2">
      <c r="B837" s="3"/>
    </row>
    <row r="838" spans="2:2">
      <c r="B838" s="3"/>
    </row>
    <row r="839" spans="2:2">
      <c r="B839" s="3"/>
    </row>
    <row r="840" spans="2:2">
      <c r="B840" s="3"/>
    </row>
    <row r="841" spans="2:2">
      <c r="B841" s="3"/>
    </row>
    <row r="842" spans="2:2">
      <c r="B842" s="3"/>
    </row>
    <row r="843" spans="2:2">
      <c r="B843" s="3"/>
    </row>
    <row r="844" spans="2:2">
      <c r="B844" s="3"/>
    </row>
    <row r="845" spans="2:2">
      <c r="B845" s="3"/>
    </row>
    <row r="846" spans="2:2">
      <c r="B846" s="3"/>
    </row>
    <row r="847" spans="2:2">
      <c r="B847" s="3"/>
    </row>
    <row r="848" spans="2:2">
      <c r="B848" s="3"/>
    </row>
    <row r="849" spans="2:2">
      <c r="B849" s="3"/>
    </row>
    <row r="850" spans="2:2">
      <c r="B850" s="3"/>
    </row>
    <row r="851" spans="2:2">
      <c r="B851" s="3"/>
    </row>
    <row r="852" spans="2:2">
      <c r="B852" s="3"/>
    </row>
    <row r="853" spans="2:2">
      <c r="B853" s="3"/>
    </row>
    <row r="854" spans="2:2">
      <c r="B854" s="3"/>
    </row>
    <row r="855" spans="2:2">
      <c r="B855" s="3"/>
    </row>
    <row r="856" spans="2:2">
      <c r="B856" s="3"/>
    </row>
    <row r="857" spans="2:2">
      <c r="B857" s="3"/>
    </row>
    <row r="858" spans="2:2">
      <c r="B858" s="3"/>
    </row>
    <row r="859" spans="2:2">
      <c r="B859" s="3"/>
    </row>
    <row r="860" spans="2:2">
      <c r="B860" s="3"/>
    </row>
    <row r="861" spans="2:2">
      <c r="B861" s="3"/>
    </row>
    <row r="862" spans="2:2">
      <c r="B862" s="3"/>
    </row>
    <row r="863" spans="2:2">
      <c r="B863" s="3"/>
    </row>
    <row r="864" spans="2:2">
      <c r="B864" s="3"/>
    </row>
    <row r="865" spans="2:2">
      <c r="B865" s="3"/>
    </row>
    <row r="866" spans="2:2">
      <c r="B866" s="3"/>
    </row>
    <row r="867" spans="2:2">
      <c r="B867" s="3"/>
    </row>
    <row r="868" spans="2:2">
      <c r="B868" s="3"/>
    </row>
    <row r="869" spans="2:2">
      <c r="B869" s="3"/>
    </row>
    <row r="870" spans="2:2">
      <c r="B870" s="3"/>
    </row>
    <row r="871" spans="2:2">
      <c r="B871" s="3"/>
    </row>
    <row r="872" spans="2:2">
      <c r="B872" s="3"/>
    </row>
    <row r="873" spans="2:2">
      <c r="B873" s="3"/>
    </row>
    <row r="874" spans="2:2">
      <c r="B874" s="3"/>
    </row>
    <row r="875" spans="2:2">
      <c r="B875" s="3"/>
    </row>
    <row r="876" spans="2:2">
      <c r="B876" s="3"/>
    </row>
    <row r="877" spans="2:2">
      <c r="B877" s="3"/>
    </row>
    <row r="878" spans="2:2">
      <c r="B878" s="3"/>
    </row>
    <row r="879" spans="2:2">
      <c r="B879" s="3"/>
    </row>
    <row r="880" spans="2:2">
      <c r="B880" s="3"/>
    </row>
    <row r="881" spans="2:2">
      <c r="B881" s="3"/>
    </row>
    <row r="882" spans="2:2">
      <c r="B882" s="3"/>
    </row>
    <row r="883" spans="2:2">
      <c r="B883" s="3"/>
    </row>
    <row r="884" spans="2:2">
      <c r="B884" s="3"/>
    </row>
    <row r="885" spans="2:2">
      <c r="B885" s="3"/>
    </row>
    <row r="886" spans="2:2">
      <c r="B886" s="3"/>
    </row>
    <row r="887" spans="2:2">
      <c r="B887" s="3"/>
    </row>
    <row r="888" spans="2:2">
      <c r="B888" s="3"/>
    </row>
    <row r="889" spans="2:2">
      <c r="B889" s="3"/>
    </row>
    <row r="890" spans="2:2">
      <c r="B890" s="3"/>
    </row>
    <row r="891" spans="2:2">
      <c r="B891" s="3"/>
    </row>
    <row r="892" spans="2:2">
      <c r="B892" s="3"/>
    </row>
    <row r="893" spans="2:2">
      <c r="B893" s="3"/>
    </row>
    <row r="894" spans="2:2">
      <c r="B894" s="3"/>
    </row>
    <row r="895" spans="2:2">
      <c r="B895" s="3"/>
    </row>
    <row r="896" spans="2:2">
      <c r="B896" s="3"/>
    </row>
    <row r="897" spans="2:2">
      <c r="B897" s="3"/>
    </row>
    <row r="898" spans="2:2">
      <c r="B898" s="3"/>
    </row>
    <row r="899" spans="2:2">
      <c r="B899" s="3"/>
    </row>
    <row r="900" spans="2:2">
      <c r="B900" s="3"/>
    </row>
    <row r="901" spans="2:2">
      <c r="B901" s="3"/>
    </row>
    <row r="902" spans="2:2">
      <c r="B902" s="3"/>
    </row>
    <row r="903" spans="2:2">
      <c r="B903" s="3"/>
    </row>
    <row r="904" spans="2:2">
      <c r="B904" s="3"/>
    </row>
    <row r="905" spans="2:2">
      <c r="B905" s="3"/>
    </row>
    <row r="906" spans="2:2">
      <c r="B906" s="3"/>
    </row>
    <row r="907" spans="2:2">
      <c r="B907" s="3"/>
    </row>
    <row r="908" spans="2:2">
      <c r="B908" s="3"/>
    </row>
    <row r="909" spans="2:2">
      <c r="B909" s="3"/>
    </row>
    <row r="910" spans="2:2">
      <c r="B910" s="3"/>
    </row>
    <row r="911" spans="2:2">
      <c r="B911" s="3"/>
    </row>
    <row r="912" spans="2:2">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row r="1001" spans="2:2">
      <c r="B1001" s="3"/>
    </row>
    <row r="1002" spans="2:2">
      <c r="B1002" s="3"/>
    </row>
    <row r="1003" spans="2:2">
      <c r="B1003" s="3"/>
    </row>
    <row r="1004" spans="2:2">
      <c r="B1004" s="3"/>
    </row>
    <row r="1005" spans="2:2">
      <c r="B1005" s="3"/>
    </row>
    <row r="1006" spans="2:2">
      <c r="B1006" s="3"/>
    </row>
    <row r="1007" spans="2:2">
      <c r="B1007" s="3"/>
    </row>
    <row r="1008" spans="2:2">
      <c r="B1008" s="3"/>
    </row>
    <row r="1009" spans="2:2">
      <c r="B1009" s="3"/>
    </row>
    <row r="1010" spans="2:2">
      <c r="B1010" s="3"/>
    </row>
    <row r="1011" spans="2:2">
      <c r="B1011" s="3"/>
    </row>
    <row r="1012" spans="2:2">
      <c r="B1012" s="3"/>
    </row>
    <row r="1013" spans="2:2">
      <c r="B1013" s="3"/>
    </row>
    <row r="1014" spans="2:2">
      <c r="B1014" s="3"/>
    </row>
    <row r="1015" spans="2:2">
      <c r="B1015" s="3"/>
    </row>
    <row r="1016" spans="2:2">
      <c r="B1016" s="3"/>
    </row>
    <row r="1017" spans="2:2">
      <c r="B1017" s="3"/>
    </row>
    <row r="1018" spans="2:2">
      <c r="B1018" s="3"/>
    </row>
    <row r="1019" spans="2:2">
      <c r="B1019" s="3"/>
    </row>
    <row r="1020" spans="2:2">
      <c r="B1020" s="3"/>
    </row>
    <row r="1021" spans="2:2">
      <c r="B1021" s="3"/>
    </row>
    <row r="1022" spans="2:2">
      <c r="B1022" s="3"/>
    </row>
    <row r="1023" spans="2:2">
      <c r="B1023" s="3"/>
    </row>
    <row r="1024" spans="2:2">
      <c r="B1024" s="3"/>
    </row>
    <row r="1025" spans="2:2">
      <c r="B1025" s="3"/>
    </row>
    <row r="1026" spans="2:2">
      <c r="B1026" s="3"/>
    </row>
    <row r="1027" spans="2:2">
      <c r="B1027" s="3"/>
    </row>
    <row r="1028" spans="2:2">
      <c r="B1028" s="3"/>
    </row>
    <row r="1029" spans="2:2">
      <c r="B1029" s="3"/>
    </row>
    <row r="1030" spans="2:2">
      <c r="B1030" s="3"/>
    </row>
    <row r="1031" spans="2:2">
      <c r="B1031" s="3"/>
    </row>
    <row r="1032" spans="2:2">
      <c r="B1032" s="3"/>
    </row>
    <row r="1033" spans="2:2">
      <c r="B1033" s="3"/>
    </row>
    <row r="1034" spans="2:2">
      <c r="B1034" s="3"/>
    </row>
    <row r="1035" spans="2:2">
      <c r="B1035" s="3"/>
    </row>
    <row r="1036" spans="2:2">
      <c r="B1036" s="3"/>
    </row>
    <row r="1037" spans="2:2">
      <c r="B1037" s="3"/>
    </row>
    <row r="1038" spans="2:2">
      <c r="B1038" s="3"/>
    </row>
    <row r="1039" spans="2:2">
      <c r="B1039" s="3"/>
    </row>
    <row r="1040" spans="2:2">
      <c r="B1040" s="3"/>
    </row>
    <row r="1041" spans="2:2">
      <c r="B1041" s="3"/>
    </row>
    <row r="1042" spans="2:2">
      <c r="B1042" s="3"/>
    </row>
    <row r="1043" spans="2:2">
      <c r="B1043" s="3"/>
    </row>
    <row r="1044" spans="2:2">
      <c r="B1044" s="3"/>
    </row>
    <row r="1045" spans="2:2">
      <c r="B1045" s="3"/>
    </row>
    <row r="1046" spans="2:2">
      <c r="B1046" s="3"/>
    </row>
    <row r="1047" spans="2:2">
      <c r="B1047" s="3"/>
    </row>
    <row r="1048" spans="2:2">
      <c r="B1048" s="3"/>
    </row>
    <row r="1049" spans="2:2">
      <c r="B1049" s="3"/>
    </row>
    <row r="1050" spans="2:2">
      <c r="B1050" s="3"/>
    </row>
    <row r="1051" spans="2:2">
      <c r="B1051" s="3"/>
    </row>
    <row r="1052" spans="2:2">
      <c r="B1052" s="3"/>
    </row>
    <row r="1053" spans="2:2">
      <c r="B1053" s="3"/>
    </row>
    <row r="1054" spans="2:2">
      <c r="B1054" s="3"/>
    </row>
    <row r="1055" spans="2:2">
      <c r="B1055" s="3"/>
    </row>
    <row r="1056" spans="2:2">
      <c r="B1056" s="3"/>
    </row>
    <row r="1057" spans="2:2">
      <c r="B1057" s="3"/>
    </row>
    <row r="1058" spans="2:2">
      <c r="B1058" s="3"/>
    </row>
    <row r="1059" spans="2:2">
      <c r="B1059" s="3"/>
    </row>
    <row r="1060" spans="2:2">
      <c r="B1060" s="3"/>
    </row>
    <row r="1061" spans="2:2">
      <c r="B1061" s="3"/>
    </row>
    <row r="1062" spans="2:2">
      <c r="B1062" s="3"/>
    </row>
    <row r="1063" spans="2:2">
      <c r="B1063" s="3"/>
    </row>
    <row r="1064" spans="2:2">
      <c r="B1064" s="3"/>
    </row>
    <row r="1065" spans="2:2">
      <c r="B1065" s="3"/>
    </row>
    <row r="1066" spans="2:2">
      <c r="B1066" s="3"/>
    </row>
    <row r="1067" spans="2:2">
      <c r="B1067" s="3"/>
    </row>
    <row r="1068" spans="2:2">
      <c r="B1068" s="3"/>
    </row>
    <row r="1069" spans="2:2">
      <c r="B1069" s="3"/>
    </row>
    <row r="1070" spans="2:2">
      <c r="B1070" s="3"/>
    </row>
    <row r="1071" spans="2:2">
      <c r="B1071" s="3"/>
    </row>
    <row r="1072" spans="2:2">
      <c r="B1072" s="3"/>
    </row>
    <row r="1073" spans="2:2">
      <c r="B1073" s="3"/>
    </row>
    <row r="1074" spans="2:2">
      <c r="B1074" s="3"/>
    </row>
    <row r="1075" spans="2:2">
      <c r="B1075" s="3"/>
    </row>
    <row r="1076" spans="2:2">
      <c r="B1076" s="3"/>
    </row>
    <row r="1077" spans="2:2">
      <c r="B1077" s="3"/>
    </row>
    <row r="1078" spans="2:2">
      <c r="B1078" s="3"/>
    </row>
    <row r="1079" spans="2:2">
      <c r="B1079" s="3"/>
    </row>
    <row r="1080" spans="2:2">
      <c r="B1080" s="3"/>
    </row>
    <row r="1081" spans="2:2">
      <c r="B1081" s="3"/>
    </row>
    <row r="1082" spans="2:2">
      <c r="B1082" s="3"/>
    </row>
    <row r="1083" spans="2:2">
      <c r="B1083" s="3"/>
    </row>
    <row r="1084" spans="2:2">
      <c r="B1084" s="3"/>
    </row>
    <row r="1085" spans="2:2">
      <c r="B1085" s="3"/>
    </row>
    <row r="1086" spans="2:2">
      <c r="B1086" s="3"/>
    </row>
    <row r="1087" spans="2:2">
      <c r="B1087" s="3"/>
    </row>
    <row r="1088" spans="2:2">
      <c r="B1088" s="3"/>
    </row>
    <row r="1089" spans="2:2">
      <c r="B1089" s="3"/>
    </row>
    <row r="1090" spans="2:2">
      <c r="B1090" s="3"/>
    </row>
    <row r="1091" spans="2:2">
      <c r="B1091" s="3"/>
    </row>
    <row r="1092" spans="2:2">
      <c r="B1092" s="3"/>
    </row>
    <row r="1093" spans="2:2">
      <c r="B1093" s="3"/>
    </row>
    <row r="1094" spans="2:2">
      <c r="B1094" s="3"/>
    </row>
    <row r="1095" spans="2:2">
      <c r="B1095" s="3"/>
    </row>
    <row r="1096" spans="2:2">
      <c r="B1096" s="3"/>
    </row>
    <row r="1097" spans="2:2">
      <c r="B1097" s="3"/>
    </row>
    <row r="1098" spans="2:2">
      <c r="B1098" s="3"/>
    </row>
    <row r="1099" spans="2:2">
      <c r="B1099" s="3"/>
    </row>
    <row r="1100" spans="2:2">
      <c r="B1100" s="3"/>
    </row>
    <row r="1101" spans="2:2">
      <c r="B1101" s="3"/>
    </row>
    <row r="1102" spans="2:2">
      <c r="B1102" s="3"/>
    </row>
    <row r="1103" spans="2:2">
      <c r="B1103" s="3"/>
    </row>
    <row r="1104" spans="2:2">
      <c r="B1104" s="3"/>
    </row>
    <row r="1105" spans="2:2">
      <c r="B1105" s="3"/>
    </row>
    <row r="1106" spans="2:2">
      <c r="B1106" s="3"/>
    </row>
    <row r="1107" spans="2:2">
      <c r="B1107" s="3"/>
    </row>
    <row r="1108" spans="2:2">
      <c r="B1108" s="3"/>
    </row>
    <row r="1109" spans="2:2">
      <c r="B1109" s="3"/>
    </row>
    <row r="1110" spans="2:2">
      <c r="B1110" s="3"/>
    </row>
    <row r="1111" spans="2:2">
      <c r="B1111" s="3"/>
    </row>
    <row r="1112" spans="2:2">
      <c r="B1112" s="3"/>
    </row>
    <row r="1113" spans="2:2">
      <c r="B1113" s="3"/>
    </row>
    <row r="1114" spans="2:2">
      <c r="B1114" s="3"/>
    </row>
    <row r="1115" spans="2:2">
      <c r="B1115" s="3"/>
    </row>
    <row r="1116" spans="2:2">
      <c r="B1116" s="3"/>
    </row>
    <row r="1117" spans="2:2">
      <c r="B1117" s="3"/>
    </row>
    <row r="1118" spans="2:2">
      <c r="B1118" s="3"/>
    </row>
    <row r="1119" spans="2:2">
      <c r="B1119" s="3"/>
    </row>
    <row r="1120" spans="2:2">
      <c r="B1120" s="3"/>
    </row>
    <row r="1121" spans="2:2">
      <c r="B1121" s="3"/>
    </row>
    <row r="1122" spans="2:2">
      <c r="B1122" s="3"/>
    </row>
    <row r="1123" spans="2:2">
      <c r="B1123" s="3"/>
    </row>
    <row r="1124" spans="2:2">
      <c r="B1124" s="3"/>
    </row>
    <row r="1125" spans="2:2">
      <c r="B1125" s="3"/>
    </row>
    <row r="1126" spans="2:2">
      <c r="B1126" s="3"/>
    </row>
    <row r="1127" spans="2:2">
      <c r="B1127" s="3"/>
    </row>
    <row r="1128" spans="2:2">
      <c r="B1128" s="3"/>
    </row>
    <row r="1129" spans="2:2">
      <c r="B1129" s="3"/>
    </row>
    <row r="1130" spans="2:2">
      <c r="B1130" s="3"/>
    </row>
    <row r="1131" spans="2:2">
      <c r="B1131" s="3"/>
    </row>
    <row r="1132" spans="2:2">
      <c r="B1132" s="3"/>
    </row>
    <row r="1133" spans="2:2">
      <c r="B1133" s="3"/>
    </row>
    <row r="1134" spans="2:2">
      <c r="B1134" s="3"/>
    </row>
    <row r="1135" spans="2:2">
      <c r="B1135" s="3"/>
    </row>
    <row r="1136" spans="2:2">
      <c r="B1136" s="3"/>
    </row>
    <row r="1137" spans="2:2">
      <c r="B1137" s="3"/>
    </row>
    <row r="1138" spans="2:2">
      <c r="B1138" s="3"/>
    </row>
    <row r="1139" spans="2:2">
      <c r="B1139" s="3"/>
    </row>
    <row r="1140" spans="2:2">
      <c r="B1140" s="3"/>
    </row>
    <row r="1141" spans="2:2">
      <c r="B1141" s="3"/>
    </row>
    <row r="1142" spans="2:2">
      <c r="B1142" s="3"/>
    </row>
    <row r="1143" spans="2:2">
      <c r="B1143" s="3"/>
    </row>
    <row r="1144" spans="2:2">
      <c r="B1144" s="3"/>
    </row>
    <row r="1145" spans="2:2">
      <c r="B1145" s="3"/>
    </row>
    <row r="1146" spans="2:2">
      <c r="B1146" s="3"/>
    </row>
    <row r="1147" spans="2:2">
      <c r="B1147" s="3"/>
    </row>
    <row r="1148" spans="2:2">
      <c r="B1148" s="3"/>
    </row>
    <row r="1149" spans="2:2">
      <c r="B1149" s="3"/>
    </row>
    <row r="1150" spans="2:2">
      <c r="B1150" s="3"/>
    </row>
    <row r="1151" spans="2:2">
      <c r="B1151" s="3"/>
    </row>
    <row r="1152" spans="2:2">
      <c r="B1152" s="3"/>
    </row>
    <row r="1153" spans="2:2">
      <c r="B1153" s="3"/>
    </row>
    <row r="1154" spans="2:2">
      <c r="B1154" s="3"/>
    </row>
    <row r="1155" spans="2:2">
      <c r="B1155" s="3"/>
    </row>
    <row r="1156" spans="2:2">
      <c r="B1156" s="3"/>
    </row>
    <row r="1157" spans="2:2">
      <c r="B1157" s="3"/>
    </row>
    <row r="1158" spans="2:2">
      <c r="B1158" s="3"/>
    </row>
    <row r="1159" spans="2:2">
      <c r="B1159" s="3"/>
    </row>
    <row r="1160" spans="2:2">
      <c r="B1160" s="3"/>
    </row>
    <row r="1161" spans="2:2">
      <c r="B1161" s="3"/>
    </row>
    <row r="1162" spans="2:2">
      <c r="B1162" s="3"/>
    </row>
    <row r="1163" spans="2:2">
      <c r="B1163" s="3"/>
    </row>
    <row r="1164" spans="2:2">
      <c r="B1164" s="3"/>
    </row>
    <row r="1165" spans="2:2">
      <c r="B1165" s="3"/>
    </row>
    <row r="1166" spans="2:2">
      <c r="B1166" s="3"/>
    </row>
    <row r="1167" spans="2:2">
      <c r="B1167" s="3"/>
    </row>
    <row r="1168" spans="2:2">
      <c r="B1168" s="3"/>
    </row>
    <row r="1169" spans="2:2">
      <c r="B1169" s="3"/>
    </row>
    <row r="1170" spans="2:2">
      <c r="B1170" s="3"/>
    </row>
    <row r="1171" spans="2:2">
      <c r="B1171" s="3"/>
    </row>
    <row r="1172" spans="2:2">
      <c r="B1172" s="3"/>
    </row>
    <row r="1173" spans="2:2">
      <c r="B1173" s="3"/>
    </row>
    <row r="1174" spans="2:2">
      <c r="B1174" s="3"/>
    </row>
    <row r="1175" spans="2:2">
      <c r="B1175" s="3"/>
    </row>
    <row r="1176" spans="2:2">
      <c r="B1176" s="3"/>
    </row>
    <row r="1177" spans="2:2">
      <c r="B1177" s="3"/>
    </row>
    <row r="1178" spans="2:2">
      <c r="B1178" s="3"/>
    </row>
    <row r="1179" spans="2:2">
      <c r="B1179" s="3"/>
    </row>
    <row r="1180" spans="2:2">
      <c r="B1180" s="3"/>
    </row>
    <row r="1181" spans="2:2">
      <c r="B1181" s="3"/>
    </row>
    <row r="1182" spans="2:2">
      <c r="B1182" s="3"/>
    </row>
    <row r="1183" spans="2:2">
      <c r="B1183" s="3"/>
    </row>
    <row r="1184" spans="2:2">
      <c r="B1184" s="3"/>
    </row>
    <row r="1185" spans="2:2">
      <c r="B1185" s="3"/>
    </row>
    <row r="1186" spans="2:2">
      <c r="B1186" s="3"/>
    </row>
    <row r="1187" spans="2:2">
      <c r="B1187" s="3"/>
    </row>
    <row r="1188" spans="2:2">
      <c r="B1188" s="3"/>
    </row>
    <row r="1189" spans="2:2">
      <c r="B1189" s="3"/>
    </row>
    <row r="1190" spans="2:2">
      <c r="B1190" s="3"/>
    </row>
    <row r="1191" spans="2:2">
      <c r="B1191" s="3"/>
    </row>
    <row r="1192" spans="2:2">
      <c r="B1192" s="3"/>
    </row>
    <row r="1193" spans="2:2">
      <c r="B1193" s="3"/>
    </row>
    <row r="1194" spans="2:2">
      <c r="B1194" s="3"/>
    </row>
    <row r="1195" spans="2:2">
      <c r="B1195" s="3"/>
    </row>
    <row r="1196" spans="2:2">
      <c r="B1196" s="3"/>
    </row>
    <row r="1197" spans="2:2">
      <c r="B1197" s="3"/>
    </row>
    <row r="1198" spans="2:2">
      <c r="B1198" s="3"/>
    </row>
    <row r="1199" spans="2:2">
      <c r="B1199" s="3"/>
    </row>
    <row r="1200" spans="2:2">
      <c r="B1200" s="3"/>
    </row>
    <row r="1201" spans="2:2">
      <c r="B1201" s="3"/>
    </row>
    <row r="1202" spans="2:2">
      <c r="B1202" s="3"/>
    </row>
    <row r="1203" spans="2:2">
      <c r="B1203" s="3"/>
    </row>
    <row r="1204" spans="2:2">
      <c r="B1204" s="3"/>
    </row>
    <row r="1205" spans="2:2">
      <c r="B1205" s="3"/>
    </row>
    <row r="1206" spans="2:2">
      <c r="B1206" s="3"/>
    </row>
    <row r="1207" spans="2:2">
      <c r="B1207" s="3"/>
    </row>
    <row r="1208" spans="2:2">
      <c r="B1208" s="3"/>
    </row>
    <row r="1209" spans="2:2">
      <c r="B1209" s="3"/>
    </row>
    <row r="1210" spans="2:2">
      <c r="B1210" s="3"/>
    </row>
    <row r="1211" spans="2:2">
      <c r="B1211" s="3"/>
    </row>
    <row r="1212" spans="2:2">
      <c r="B1212" s="3"/>
    </row>
    <row r="1213" spans="2:2">
      <c r="B1213" s="3"/>
    </row>
    <row r="1214" spans="2:2">
      <c r="B1214" s="3"/>
    </row>
    <row r="1215" spans="2:2">
      <c r="B1215" s="3"/>
    </row>
    <row r="1216" spans="2:2">
      <c r="B1216" s="3"/>
    </row>
    <row r="1217" spans="2:2">
      <c r="B1217" s="3"/>
    </row>
    <row r="1218" spans="2:2">
      <c r="B1218" s="3"/>
    </row>
    <row r="1219" spans="2:2">
      <c r="B1219" s="3"/>
    </row>
    <row r="1220" spans="2:2">
      <c r="B1220" s="3"/>
    </row>
    <row r="1221" spans="2:2">
      <c r="B1221" s="3"/>
    </row>
    <row r="1222" spans="2:2">
      <c r="B1222" s="3"/>
    </row>
    <row r="1223" spans="2:2">
      <c r="B1223" s="3"/>
    </row>
    <row r="1224" spans="2:2">
      <c r="B1224" s="3"/>
    </row>
    <row r="1225" spans="2:2">
      <c r="B1225" s="3"/>
    </row>
    <row r="1226" spans="2:2">
      <c r="B1226" s="3"/>
    </row>
    <row r="1227" spans="2:2">
      <c r="B1227" s="3"/>
    </row>
    <row r="1228" spans="2:2">
      <c r="B1228" s="3"/>
    </row>
    <row r="1229" spans="2:2">
      <c r="B1229" s="3"/>
    </row>
    <row r="1230" spans="2:2">
      <c r="B1230" s="3"/>
    </row>
    <row r="1231" spans="2:2">
      <c r="B1231" s="3"/>
    </row>
    <row r="1232" spans="2:2">
      <c r="B1232" s="3"/>
    </row>
    <row r="1233" spans="2:2">
      <c r="B1233" s="3"/>
    </row>
    <row r="1234" spans="2:2">
      <c r="B1234" s="3"/>
    </row>
    <row r="1235" spans="2:2">
      <c r="B1235" s="3"/>
    </row>
    <row r="1236" spans="2:2">
      <c r="B1236" s="3"/>
    </row>
    <row r="1237" spans="2:2">
      <c r="B1237" s="3"/>
    </row>
    <row r="1238" spans="2:2">
      <c r="B1238" s="3"/>
    </row>
    <row r="1239" spans="2:2">
      <c r="B1239" s="3"/>
    </row>
    <row r="1240" spans="2:2">
      <c r="B1240" s="3"/>
    </row>
    <row r="1241" spans="2:2">
      <c r="B1241" s="3"/>
    </row>
    <row r="1242" spans="2:2">
      <c r="B1242" s="3"/>
    </row>
    <row r="1243" spans="2:2">
      <c r="B1243" s="3"/>
    </row>
    <row r="1244" spans="2:2">
      <c r="B1244" s="3"/>
    </row>
    <row r="1245" spans="2:2">
      <c r="B1245" s="3"/>
    </row>
    <row r="1246" spans="2:2">
      <c r="B1246" s="3"/>
    </row>
    <row r="1247" spans="2:2">
      <c r="B1247" s="3"/>
    </row>
    <row r="1248" spans="2:2">
      <c r="B1248" s="3"/>
    </row>
    <row r="1249" spans="2:2">
      <c r="B1249" s="3"/>
    </row>
    <row r="1250" spans="2:2">
      <c r="B1250" s="3"/>
    </row>
    <row r="1251" spans="2:2">
      <c r="B1251" s="3"/>
    </row>
    <row r="1252" spans="2:2">
      <c r="B1252" s="3"/>
    </row>
    <row r="1253" spans="2:2">
      <c r="B1253" s="3"/>
    </row>
    <row r="1254" spans="2:2">
      <c r="B1254" s="3"/>
    </row>
    <row r="1255" spans="2:2">
      <c r="B1255" s="3"/>
    </row>
    <row r="1256" spans="2:2">
      <c r="B1256" s="3"/>
    </row>
    <row r="1257" spans="2:2">
      <c r="B1257" s="3"/>
    </row>
    <row r="1258" spans="2:2">
      <c r="B1258" s="3"/>
    </row>
    <row r="1259" spans="2:2">
      <c r="B1259" s="3"/>
    </row>
    <row r="1260" spans="2:2">
      <c r="B1260" s="3"/>
    </row>
    <row r="1261" spans="2:2">
      <c r="B1261" s="3"/>
    </row>
    <row r="1262" spans="2:2">
      <c r="B1262" s="3"/>
    </row>
    <row r="1263" spans="2:2">
      <c r="B1263" s="3"/>
    </row>
    <row r="1264" spans="2:2">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60">
      <c r="B1585" s="3"/>
      <c r="AZ1585" s="55"/>
      <c r="BA1585" s="12"/>
      <c r="BB1585" s="12"/>
      <c r="BC1585" s="12"/>
      <c r="BD1585" s="12"/>
      <c r="BE1585" s="12"/>
      <c r="BG1585" s="12"/>
      <c r="BH1585" s="12"/>
    </row>
    <row r="1586" spans="2:60">
      <c r="B1586" s="3"/>
      <c r="BE1586" t="s">
        <v>28</v>
      </c>
      <c r="BF1586" s="10">
        <f>SUM(BF2:BF1585)</f>
        <v>4133.2119638789409</v>
      </c>
    </row>
    <row r="1587" spans="2:60">
      <c r="B1587" s="3"/>
    </row>
    <row r="1588" spans="2:60">
      <c r="B1588" s="3"/>
    </row>
    <row r="1589" spans="2:60">
      <c r="B1589" s="3"/>
    </row>
    <row r="1590" spans="2:60">
      <c r="B1590" s="3"/>
    </row>
    <row r="1591" spans="2:60">
      <c r="B1591" s="3"/>
    </row>
    <row r="1592" spans="2:60">
      <c r="B1592" s="3"/>
    </row>
    <row r="1593" spans="2:60">
      <c r="B1593" s="3"/>
    </row>
    <row r="1594" spans="2:60">
      <c r="B1594" s="3"/>
    </row>
    <row r="1595" spans="2:60">
      <c r="B1595" s="3"/>
    </row>
    <row r="1596" spans="2:60">
      <c r="B1596" s="3"/>
    </row>
    <row r="1597" spans="2:60">
      <c r="B1597" s="3"/>
    </row>
    <row r="1598" spans="2:60">
      <c r="B1598" s="3"/>
    </row>
    <row r="1599" spans="2:60">
      <c r="B1599" s="3"/>
    </row>
    <row r="1600" spans="2:60">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3"/>
    </row>
    <row r="1889" spans="2:2">
      <c r="B1889" s="3"/>
    </row>
    <row r="1890" spans="2:2">
      <c r="B1890" s="3"/>
    </row>
    <row r="1891" spans="2:2">
      <c r="B1891" s="3"/>
    </row>
    <row r="1892" spans="2:2">
      <c r="B1892" s="3"/>
    </row>
    <row r="1893" spans="2:2">
      <c r="B1893" s="3"/>
    </row>
    <row r="1894" spans="2:2">
      <c r="B1894" s="3"/>
    </row>
    <row r="1895" spans="2:2">
      <c r="B1895" s="3"/>
    </row>
    <row r="1896" spans="2:2">
      <c r="B1896" s="3"/>
    </row>
    <row r="1897" spans="2:2">
      <c r="B1897" s="3"/>
    </row>
    <row r="1898" spans="2:2">
      <c r="B1898" s="3"/>
    </row>
    <row r="1899" spans="2:2">
      <c r="B1899" s="3"/>
    </row>
    <row r="1900" spans="2:2">
      <c r="B1900" s="3"/>
    </row>
    <row r="1901" spans="2:2">
      <c r="B1901" s="3"/>
    </row>
    <row r="1902" spans="2:2">
      <c r="B1902" s="3"/>
    </row>
    <row r="1903" spans="2:2">
      <c r="B1903" s="3"/>
    </row>
    <row r="1904" spans="2:2">
      <c r="B1904" s="3"/>
    </row>
    <row r="1905" spans="2:2">
      <c r="B1905" s="3"/>
    </row>
    <row r="1906" spans="2:2">
      <c r="B1906" s="3"/>
    </row>
    <row r="1907" spans="2:2">
      <c r="B1907" s="3"/>
    </row>
    <row r="1908" spans="2:2">
      <c r="B1908" s="3"/>
    </row>
    <row r="1909" spans="2:2">
      <c r="B1909" s="3"/>
    </row>
    <row r="1910" spans="2:2">
      <c r="B1910" s="3"/>
    </row>
    <row r="1911" spans="2:2">
      <c r="B1911" s="3"/>
    </row>
    <row r="1912" spans="2:2">
      <c r="B1912" s="3"/>
    </row>
    <row r="1913" spans="2:2">
      <c r="B1913" s="3"/>
    </row>
    <row r="1914" spans="2:2">
      <c r="B1914" s="3"/>
    </row>
    <row r="1915" spans="2:2">
      <c r="B1915" s="3"/>
    </row>
    <row r="1916" spans="2:2">
      <c r="B1916" s="3"/>
    </row>
    <row r="1917" spans="2:2">
      <c r="B1917" s="3"/>
    </row>
    <row r="1918" spans="2:2">
      <c r="B1918" s="3"/>
    </row>
    <row r="1919" spans="2:2">
      <c r="B1919" s="3"/>
    </row>
    <row r="1920" spans="2:2">
      <c r="B1920" s="3"/>
    </row>
    <row r="1921" spans="2:2">
      <c r="B1921" s="3"/>
    </row>
    <row r="1922" spans="2:2">
      <c r="B1922" s="3"/>
    </row>
    <row r="1923" spans="2:2">
      <c r="B1923" s="3"/>
    </row>
    <row r="1924" spans="2:2">
      <c r="B1924" s="3"/>
    </row>
    <row r="1925" spans="2:2">
      <c r="B1925" s="3"/>
    </row>
    <row r="1926" spans="2:2">
      <c r="B1926" s="3"/>
    </row>
    <row r="1927" spans="2:2">
      <c r="B1927" s="3"/>
    </row>
    <row r="1928" spans="2:2">
      <c r="B1928" s="3"/>
    </row>
    <row r="1929" spans="2:2">
      <c r="B1929" s="3"/>
    </row>
    <row r="1930" spans="2:2">
      <c r="B1930" s="3"/>
    </row>
    <row r="1931" spans="2:2">
      <c r="B1931" s="3"/>
    </row>
    <row r="1932" spans="2:2">
      <c r="B1932" s="3"/>
    </row>
    <row r="1933" spans="2:2">
      <c r="B1933" s="3"/>
    </row>
    <row r="1934" spans="2:2">
      <c r="B1934" s="3"/>
    </row>
    <row r="1935" spans="2:2">
      <c r="B1935" s="3"/>
    </row>
    <row r="1936" spans="2:2">
      <c r="B1936" s="3"/>
    </row>
    <row r="1937" spans="2:2">
      <c r="B1937" s="3"/>
    </row>
    <row r="1938" spans="2:2">
      <c r="B1938" s="3"/>
    </row>
    <row r="1939" spans="2:2">
      <c r="B1939" s="3"/>
    </row>
    <row r="1940" spans="2:2">
      <c r="B1940" s="3"/>
    </row>
    <row r="1941" spans="2:2">
      <c r="B1941" s="3"/>
    </row>
    <row r="1942" spans="2:2">
      <c r="B1942" s="3"/>
    </row>
    <row r="1943" spans="2:2">
      <c r="B1943" s="3"/>
    </row>
    <row r="1944" spans="2:2">
      <c r="B1944" s="3"/>
    </row>
    <row r="1945" spans="2:2">
      <c r="B1945" s="3"/>
    </row>
    <row r="1946" spans="2:2">
      <c r="B1946" s="3"/>
    </row>
    <row r="1947" spans="2:2">
      <c r="B1947" s="3"/>
    </row>
    <row r="1948" spans="2:2">
      <c r="B1948" s="3"/>
    </row>
    <row r="1949" spans="2:2">
      <c r="B1949" s="3"/>
    </row>
    <row r="1950" spans="2:2">
      <c r="B1950" s="3"/>
    </row>
    <row r="1951" spans="2:2">
      <c r="B1951" s="3"/>
    </row>
    <row r="1952" spans="2:2">
      <c r="B1952" s="3"/>
    </row>
    <row r="1953" spans="2:2">
      <c r="B1953" s="3"/>
    </row>
    <row r="1954" spans="2:2">
      <c r="B1954" s="3"/>
    </row>
    <row r="1955" spans="2:2">
      <c r="B1955" s="3"/>
    </row>
    <row r="1956" spans="2:2">
      <c r="B1956" s="3"/>
    </row>
    <row r="1957" spans="2:2">
      <c r="B1957" s="3"/>
    </row>
    <row r="1958" spans="2:2">
      <c r="B1958" s="3"/>
    </row>
    <row r="1959" spans="2:2">
      <c r="B1959" s="3"/>
    </row>
    <row r="1960" spans="2:2">
      <c r="B1960" s="3"/>
    </row>
    <row r="1961" spans="2:2">
      <c r="B1961" s="3"/>
    </row>
    <row r="1962" spans="2:2">
      <c r="B1962" s="3"/>
    </row>
    <row r="1963" spans="2:2">
      <c r="B1963" s="3"/>
    </row>
    <row r="1964" spans="2:2">
      <c r="B1964" s="3"/>
    </row>
    <row r="1965" spans="2:2">
      <c r="B1965" s="3"/>
    </row>
    <row r="1966" spans="2:2">
      <c r="B1966" s="3"/>
    </row>
    <row r="1967" spans="2:2">
      <c r="B1967" s="3"/>
    </row>
    <row r="1968" spans="2:2">
      <c r="B1968" s="3"/>
    </row>
    <row r="1969" spans="2:2">
      <c r="B1969" s="3"/>
    </row>
    <row r="1970" spans="2:2">
      <c r="B1970" s="3"/>
    </row>
    <row r="1971" spans="2:2">
      <c r="B1971" s="3"/>
    </row>
    <row r="1972" spans="2:2">
      <c r="B1972" s="3"/>
    </row>
    <row r="1973" spans="2:2">
      <c r="B1973" s="3"/>
    </row>
    <row r="1974" spans="2:2">
      <c r="B1974" s="3"/>
    </row>
    <row r="1975" spans="2:2">
      <c r="B1975" s="3"/>
    </row>
    <row r="1976" spans="2:2">
      <c r="B1976" s="3"/>
    </row>
    <row r="1977" spans="2:2">
      <c r="B1977" s="3"/>
    </row>
    <row r="1978" spans="2:2">
      <c r="B1978" s="3"/>
    </row>
    <row r="1979" spans="2:2">
      <c r="B1979" s="3"/>
    </row>
    <row r="1980" spans="2:2">
      <c r="B1980" s="3"/>
    </row>
    <row r="1981" spans="2:2">
      <c r="B1981" s="3"/>
    </row>
    <row r="1982" spans="2:2">
      <c r="B1982" s="3"/>
    </row>
    <row r="1983" spans="2:2">
      <c r="B1983" s="3"/>
    </row>
    <row r="1984" spans="2:2">
      <c r="B1984" s="3"/>
    </row>
    <row r="1985" spans="2:2">
      <c r="B1985" s="3"/>
    </row>
    <row r="1986" spans="2:2">
      <c r="B1986" s="3"/>
    </row>
    <row r="1987" spans="2:2">
      <c r="B1987" s="3"/>
    </row>
    <row r="1988" spans="2:2">
      <c r="B1988" s="3"/>
    </row>
    <row r="1989" spans="2:2">
      <c r="B1989" s="3"/>
    </row>
    <row r="1990" spans="2:2">
      <c r="B1990" s="3"/>
    </row>
    <row r="1991" spans="2:2">
      <c r="B1991" s="3"/>
    </row>
    <row r="1992" spans="2:2">
      <c r="B1992" s="3"/>
    </row>
    <row r="1993" spans="2:2">
      <c r="B1993" s="3"/>
    </row>
    <row r="1994" spans="2:2">
      <c r="B1994" s="3"/>
    </row>
    <row r="1995" spans="2:2">
      <c r="B1995" s="3"/>
    </row>
    <row r="1996" spans="2:2">
      <c r="B1996" s="3"/>
    </row>
    <row r="1997" spans="2:2">
      <c r="B1997" s="3"/>
    </row>
    <row r="1998" spans="2:2">
      <c r="B1998" s="3"/>
    </row>
    <row r="1999" spans="2:2">
      <c r="B1999" s="3"/>
    </row>
    <row r="2000" spans="2:2">
      <c r="B2000" s="3"/>
    </row>
    <row r="2001" spans="2:2">
      <c r="B2001" s="3"/>
    </row>
    <row r="2002" spans="2:2">
      <c r="B2002" s="3"/>
    </row>
    <row r="2003" spans="2:2">
      <c r="B2003" s="3"/>
    </row>
    <row r="2004" spans="2:2">
      <c r="B2004" s="3"/>
    </row>
    <row r="2005" spans="2:2">
      <c r="B2005" s="3"/>
    </row>
    <row r="2006" spans="2:2">
      <c r="B2006" s="3"/>
    </row>
    <row r="2007" spans="2:2">
      <c r="B2007" s="3"/>
    </row>
    <row r="2008" spans="2:2">
      <c r="B2008" s="3"/>
    </row>
    <row r="2009" spans="2:2">
      <c r="B2009" s="3"/>
    </row>
    <row r="2010" spans="2:2">
      <c r="B2010" s="3"/>
    </row>
    <row r="2011" spans="2:2">
      <c r="B2011" s="3"/>
    </row>
    <row r="2012" spans="2:2">
      <c r="B2012" s="3"/>
    </row>
    <row r="2013" spans="2:2">
      <c r="B2013" s="3"/>
    </row>
    <row r="2014" spans="2:2">
      <c r="B2014" s="3"/>
    </row>
    <row r="2015" spans="2:2">
      <c r="B2015" s="3"/>
    </row>
    <row r="2016" spans="2:2">
      <c r="B2016" s="3"/>
    </row>
    <row r="2017" spans="2:2">
      <c r="B2017" s="3"/>
    </row>
    <row r="2018" spans="2:2">
      <c r="B2018" s="3"/>
    </row>
    <row r="2019" spans="2:2">
      <c r="B2019" s="3"/>
    </row>
    <row r="2020" spans="2:2">
      <c r="B2020" s="3"/>
    </row>
    <row r="2021" spans="2:2">
      <c r="B2021" s="3"/>
    </row>
    <row r="2022" spans="2:2">
      <c r="B2022" s="3"/>
    </row>
    <row r="2023" spans="2:2">
      <c r="B2023" s="3"/>
    </row>
    <row r="2024" spans="2:2">
      <c r="B2024" s="3"/>
    </row>
    <row r="2025" spans="2:2">
      <c r="B2025" s="3"/>
    </row>
    <row r="2026" spans="2:2">
      <c r="B2026" s="3"/>
    </row>
    <row r="2027" spans="2:2">
      <c r="B2027" s="3"/>
    </row>
    <row r="2028" spans="2:2">
      <c r="B2028" s="3"/>
    </row>
    <row r="2029" spans="2:2">
      <c r="B2029" s="3"/>
    </row>
    <row r="2030" spans="2:2">
      <c r="B2030" s="3"/>
    </row>
    <row r="2031" spans="2:2">
      <c r="B2031" s="3"/>
    </row>
    <row r="2032" spans="2:2">
      <c r="B2032" s="3"/>
    </row>
    <row r="2033" spans="2:2">
      <c r="B2033" s="3"/>
    </row>
    <row r="2034" spans="2:2">
      <c r="B2034" s="3"/>
    </row>
    <row r="2035" spans="2:2">
      <c r="B2035" s="3"/>
    </row>
    <row r="2036" spans="2:2">
      <c r="B2036" s="3"/>
    </row>
    <row r="2037" spans="2:2">
      <c r="B2037" s="3"/>
    </row>
    <row r="2038" spans="2:2">
      <c r="B2038" s="3"/>
    </row>
    <row r="2039" spans="2:2">
      <c r="B2039" s="3"/>
    </row>
    <row r="2040" spans="2:2">
      <c r="B2040" s="3"/>
    </row>
    <row r="2041" spans="2:2">
      <c r="B2041" s="3"/>
    </row>
    <row r="2042" spans="2:2">
      <c r="B2042" s="3"/>
    </row>
    <row r="2043" spans="2:2">
      <c r="B2043" s="3"/>
    </row>
    <row r="2044" spans="2:2">
      <c r="B2044" s="3"/>
    </row>
    <row r="2045" spans="2:2">
      <c r="B2045" s="3"/>
    </row>
    <row r="2046" spans="2:2">
      <c r="B2046" s="3"/>
    </row>
    <row r="2047" spans="2:2">
      <c r="B2047" s="3"/>
    </row>
    <row r="2048" spans="2:2">
      <c r="B2048" s="3"/>
    </row>
    <row r="2049" spans="2:2">
      <c r="B2049" s="3"/>
    </row>
    <row r="2050" spans="2:2">
      <c r="B2050" s="3"/>
    </row>
    <row r="2051" spans="2:2">
      <c r="B2051" s="4"/>
    </row>
  </sheetData>
  <mergeCells count="5">
    <mergeCell ref="A368:B368"/>
    <mergeCell ref="A373:B373"/>
    <mergeCell ref="A378:B378"/>
    <mergeCell ref="A383:B383"/>
    <mergeCell ref="A388:B388"/>
  </mergeCells>
  <hyperlinks>
    <hyperlink ref="V94" r:id="rId1" display="https://www.praxis-automation.eu/uploads/default_site/files/brochures/513.01_GreenBattery_Rev1.12_A4.pdf" xr:uid="{01302570-1039-4B34-ABC8-4EC709CD6DA1}"/>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7E59B-066D-4C87-A7BD-7498C4B2C676}">
  <dimension ref="A1:AY1853"/>
  <sheetViews>
    <sheetView topLeftCell="A266" workbookViewId="0">
      <selection activeCell="J295" sqref="J295:L296"/>
    </sheetView>
  </sheetViews>
  <sheetFormatPr defaultRowHeight="15"/>
  <cols>
    <col min="1" max="1" width="24.42578125" bestFit="1" customWidth="1"/>
    <col min="2" max="2" width="18.140625" customWidth="1"/>
    <col min="3" max="3" width="17.28515625" bestFit="1" customWidth="1"/>
    <col min="4" max="4" width="23.42578125" customWidth="1"/>
    <col min="5" max="6" width="23.5703125" customWidth="1"/>
    <col min="7" max="7" width="18.5703125" customWidth="1"/>
    <col min="8" max="8" width="16.140625" customWidth="1"/>
    <col min="27" max="27" width="14.28515625" customWidth="1"/>
    <col min="32" max="32" width="29.7109375" bestFit="1" customWidth="1"/>
    <col min="33" max="33" width="13" customWidth="1"/>
    <col min="34" max="34" width="14.5703125" customWidth="1"/>
    <col min="35" max="35" width="12.5703125"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 t="shared" ref="D2:D65" si="0">$K$3*C2</f>
        <v>24.700272869226399</v>
      </c>
      <c r="E2" s="17">
        <v>0</v>
      </c>
      <c r="F2">
        <v>0</v>
      </c>
      <c r="G2">
        <f>$J$3*E2</f>
        <v>0</v>
      </c>
      <c r="H2">
        <v>50</v>
      </c>
      <c r="J2" t="s">
        <v>5</v>
      </c>
      <c r="K2" t="s">
        <v>6</v>
      </c>
      <c r="AK2">
        <v>300</v>
      </c>
      <c r="AL2">
        <f>AK2/3600</f>
        <v>8.3333333333333329E-2</v>
      </c>
      <c r="AM2">
        <f>$AF$26*E2^2+$AG$26*E2+$AH$26</f>
        <v>0.85950000000000004</v>
      </c>
      <c r="AO2">
        <f>J3*AM266+AN2</f>
        <v>518756.49069606391</v>
      </c>
      <c r="AQ2">
        <f>AO2*AL2</f>
        <v>43229.707558005321</v>
      </c>
      <c r="AR2">
        <v>0.03</v>
      </c>
      <c r="AS2" s="15">
        <f>AQ2*AR2</f>
        <v>1296.8912267401595</v>
      </c>
      <c r="AU2">
        <v>4</v>
      </c>
      <c r="AV2" s="10">
        <f>AU2*AS2</f>
        <v>5187.5649069606379</v>
      </c>
      <c r="AW2">
        <f>AU2/33.35</f>
        <v>0.1199400299850075</v>
      </c>
      <c r="AY2">
        <f>AQ2*AW2</f>
        <v>5184.9724207502632</v>
      </c>
    </row>
    <row r="3" spans="1:51">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row>
    <row r="4" spans="1:51" ht="30">
      <c r="A4">
        <v>600</v>
      </c>
      <c r="B4" s="7">
        <v>52</v>
      </c>
      <c r="C4">
        <v>25.452053562371201</v>
      </c>
      <c r="D4">
        <f t="shared" si="0"/>
        <v>50.904107124742403</v>
      </c>
      <c r="E4" s="20">
        <v>0.121774124494439</v>
      </c>
      <c r="F4">
        <f t="shared" ref="F4:F67" si="3">ABS(E4-E3)</f>
        <v>0.1051070618024928</v>
      </c>
      <c r="G4">
        <f t="shared" si="1"/>
        <v>1.095967120449951</v>
      </c>
      <c r="H4">
        <v>49.538948900384099</v>
      </c>
      <c r="AG4" t="s">
        <v>12</v>
      </c>
      <c r="AM4">
        <f t="shared" si="2"/>
        <v>1.0440750042247302</v>
      </c>
      <c r="AR4" s="14" t="s">
        <v>29</v>
      </c>
      <c r="AS4" s="14"/>
    </row>
    <row r="5" spans="1:51">
      <c r="A5">
        <v>900</v>
      </c>
      <c r="B5" s="7">
        <v>123</v>
      </c>
      <c r="C5">
        <v>38.399301734132898</v>
      </c>
      <c r="D5">
        <f t="shared" si="0"/>
        <v>76.798603468265796</v>
      </c>
      <c r="E5" s="17">
        <v>5.1334502170684804</v>
      </c>
      <c r="F5">
        <f t="shared" si="3"/>
        <v>5.0116760925740413</v>
      </c>
      <c r="G5">
        <f t="shared" si="1"/>
        <v>46.201051953616322</v>
      </c>
      <c r="H5">
        <v>46.944709935685502</v>
      </c>
      <c r="AM5">
        <f t="shared" si="2"/>
        <v>8.715591927793632</v>
      </c>
      <c r="AR5" s="17" t="s">
        <v>616</v>
      </c>
      <c r="AS5" s="10">
        <f>AS2+25.29%*AS2</f>
        <v>1624.8750179827457</v>
      </c>
    </row>
    <row r="6" spans="1:51">
      <c r="A6">
        <v>1200</v>
      </c>
      <c r="B6" s="7">
        <v>167</v>
      </c>
      <c r="C6">
        <v>33.965145658786298</v>
      </c>
      <c r="D6">
        <f t="shared" si="0"/>
        <v>67.930291317572596</v>
      </c>
      <c r="E6" s="17">
        <v>11.007670064751601</v>
      </c>
      <c r="F6">
        <f t="shared" si="3"/>
        <v>5.8742198476831202</v>
      </c>
      <c r="G6">
        <f t="shared" si="1"/>
        <v>99.069030582764412</v>
      </c>
      <c r="H6">
        <v>44.1144635455518</v>
      </c>
      <c r="K6" t="s">
        <v>4</v>
      </c>
      <c r="AM6">
        <f t="shared" si="2"/>
        <v>17.894438642290055</v>
      </c>
      <c r="AR6" t="s">
        <v>617</v>
      </c>
    </row>
    <row r="7" spans="1:51">
      <c r="A7">
        <v>1500</v>
      </c>
      <c r="B7" s="7">
        <v>183</v>
      </c>
      <c r="C7">
        <v>19.206215119290501</v>
      </c>
      <c r="D7">
        <f t="shared" si="0"/>
        <v>38.412430238581003</v>
      </c>
      <c r="E7">
        <v>16.065194686950999</v>
      </c>
      <c r="F7">
        <f t="shared" si="3"/>
        <v>5.0575246221993986</v>
      </c>
      <c r="G7">
        <f t="shared" si="1"/>
        <v>144.586752182559</v>
      </c>
      <c r="H7">
        <v>42.086644058518502</v>
      </c>
      <c r="AM7">
        <f t="shared" si="2"/>
        <v>25.958833868732487</v>
      </c>
    </row>
    <row r="8" spans="1:51">
      <c r="A8">
        <v>1800</v>
      </c>
      <c r="B8" s="7">
        <v>174</v>
      </c>
      <c r="C8">
        <v>0.92242951085081204</v>
      </c>
      <c r="D8">
        <f t="shared" si="0"/>
        <v>1.8448590217016241</v>
      </c>
      <c r="E8">
        <v>19.1282566625752</v>
      </c>
      <c r="F8">
        <f t="shared" si="3"/>
        <v>3.0630619756242012</v>
      </c>
      <c r="G8">
        <f t="shared" si="1"/>
        <v>172.15430996317681</v>
      </c>
      <c r="H8">
        <v>41.371446916764</v>
      </c>
      <c r="AM8">
        <f t="shared" si="2"/>
        <v>30.915733596921282</v>
      </c>
    </row>
    <row r="9" spans="1:51">
      <c r="A9">
        <v>2100</v>
      </c>
      <c r="B9" s="7">
        <v>222</v>
      </c>
      <c r="C9">
        <v>12.0773222622673</v>
      </c>
      <c r="D9">
        <f t="shared" si="0"/>
        <v>24.1546445245346</v>
      </c>
      <c r="E9">
        <v>21.982646969969799</v>
      </c>
      <c r="F9">
        <f t="shared" si="3"/>
        <v>2.8543903073945991</v>
      </c>
      <c r="G9">
        <f t="shared" si="1"/>
        <v>197.8438227297282</v>
      </c>
      <c r="H9">
        <v>40.819747802275302</v>
      </c>
      <c r="AM9">
        <f t="shared" si="2"/>
        <v>35.584340175127672</v>
      </c>
    </row>
    <row r="10" spans="1:51">
      <c r="A10">
        <v>2400</v>
      </c>
      <c r="B10" s="7">
        <v>481</v>
      </c>
      <c r="C10">
        <v>57.030696433140101</v>
      </c>
      <c r="D10">
        <f t="shared" si="0"/>
        <v>114.0613928662802</v>
      </c>
      <c r="E10">
        <v>38.5902793402187</v>
      </c>
      <c r="F10">
        <f t="shared" si="3"/>
        <v>16.607632370248901</v>
      </c>
      <c r="G10">
        <f t="shared" si="1"/>
        <v>347.31251406196827</v>
      </c>
      <c r="H10">
        <v>36.992233860287001</v>
      </c>
      <c r="AM10">
        <f t="shared" si="2"/>
        <v>63.692829566172463</v>
      </c>
    </row>
    <row r="11" spans="1:51">
      <c r="A11">
        <v>2700</v>
      </c>
      <c r="B11" s="7">
        <v>263</v>
      </c>
      <c r="C11">
        <v>-57.446601558214702</v>
      </c>
      <c r="D11">
        <f t="shared" si="0"/>
        <v>-114.8932031164294</v>
      </c>
      <c r="E11">
        <v>41.988032269006901</v>
      </c>
      <c r="F11">
        <f t="shared" si="3"/>
        <v>3.3977529287882007</v>
      </c>
      <c r="G11">
        <f t="shared" si="1"/>
        <v>377.89229042106211</v>
      </c>
      <c r="H11">
        <v>37.191264313986999</v>
      </c>
      <c r="AM11">
        <f t="shared" si="2"/>
        <v>69.642327769271063</v>
      </c>
    </row>
    <row r="12" spans="1:51">
      <c r="A12">
        <v>3000</v>
      </c>
      <c r="B12" s="7">
        <v>251</v>
      </c>
      <c r="C12">
        <v>-44.705527776685102</v>
      </c>
      <c r="D12">
        <f t="shared" si="0"/>
        <v>-89.411055553370204</v>
      </c>
      <c r="E12">
        <v>37.823050798560303</v>
      </c>
      <c r="F12">
        <f t="shared" si="3"/>
        <v>4.1649814704465982</v>
      </c>
      <c r="G12">
        <f t="shared" si="1"/>
        <v>340.40745718704272</v>
      </c>
      <c r="H12">
        <v>41.100363245145097</v>
      </c>
      <c r="AM12">
        <f t="shared" si="2"/>
        <v>62.358750132110188</v>
      </c>
    </row>
    <row r="13" spans="1:51">
      <c r="A13">
        <v>3300</v>
      </c>
      <c r="B13" s="7">
        <v>159</v>
      </c>
      <c r="C13">
        <v>-65.063410531745703</v>
      </c>
      <c r="D13">
        <f t="shared" si="0"/>
        <v>-130.12682106349141</v>
      </c>
      <c r="E13">
        <v>32.124984896226898</v>
      </c>
      <c r="F13">
        <f t="shared" si="3"/>
        <v>5.6980659023334042</v>
      </c>
      <c r="G13">
        <f t="shared" si="1"/>
        <v>289.12486406604211</v>
      </c>
      <c r="H13">
        <v>45.413150099651297</v>
      </c>
      <c r="AM13">
        <f t="shared" si="2"/>
        <v>52.558523329380712</v>
      </c>
    </row>
    <row r="14" spans="1:51">
      <c r="A14">
        <v>3600</v>
      </c>
      <c r="B14" s="7">
        <v>157</v>
      </c>
      <c r="C14">
        <v>-38.689129936298002</v>
      </c>
      <c r="D14">
        <f t="shared" si="0"/>
        <v>-77.378259872596004</v>
      </c>
      <c r="E14">
        <v>26.0418222358051</v>
      </c>
      <c r="F14">
        <f t="shared" si="3"/>
        <v>6.0831626604217988</v>
      </c>
      <c r="G14">
        <f t="shared" si="1"/>
        <v>234.37640012224591</v>
      </c>
      <c r="H14">
        <v>49.319839114030998</v>
      </c>
      <c r="AM14">
        <f t="shared" si="2"/>
        <v>42.305549369648553</v>
      </c>
    </row>
    <row r="15" spans="1:51">
      <c r="A15">
        <v>3900</v>
      </c>
      <c r="B15" s="7">
        <v>158</v>
      </c>
      <c r="C15">
        <v>-20.5043159969172</v>
      </c>
      <c r="D15">
        <f t="shared" si="0"/>
        <v>-41.008631993834399</v>
      </c>
      <c r="E15">
        <v>22.111931779993601</v>
      </c>
      <c r="F15">
        <f t="shared" si="3"/>
        <v>3.9298904558114991</v>
      </c>
      <c r="G15">
        <f t="shared" si="1"/>
        <v>199.0073860199424</v>
      </c>
      <c r="H15">
        <v>51.542249004872701</v>
      </c>
      <c r="AM15">
        <f t="shared" si="2"/>
        <v>35.796924961218082</v>
      </c>
    </row>
    <row r="16" spans="1:51">
      <c r="A16">
        <v>4200</v>
      </c>
      <c r="B16" s="7">
        <v>136</v>
      </c>
      <c r="C16">
        <v>-17.796597328159201</v>
      </c>
      <c r="D16">
        <f t="shared" si="0"/>
        <v>-35.593194656318403</v>
      </c>
      <c r="E16">
        <v>19.065823590622902</v>
      </c>
      <c r="F16">
        <f t="shared" si="3"/>
        <v>3.0461081893706989</v>
      </c>
      <c r="G16">
        <f t="shared" si="1"/>
        <v>171.59241231560611</v>
      </c>
      <c r="H16">
        <v>53.016845381662897</v>
      </c>
      <c r="AM16">
        <f t="shared" si="2"/>
        <v>30.814151378736245</v>
      </c>
    </row>
    <row r="17" spans="1:39">
      <c r="A17">
        <v>4500</v>
      </c>
      <c r="B17" s="7">
        <v>248</v>
      </c>
      <c r="C17">
        <v>34.420184303259497</v>
      </c>
      <c r="D17">
        <f t="shared" si="0"/>
        <v>68.840368606518993</v>
      </c>
      <c r="E17">
        <v>19.906436112077301</v>
      </c>
      <c r="F17">
        <f t="shared" si="3"/>
        <v>0.8406125214543998</v>
      </c>
      <c r="G17">
        <f t="shared" si="1"/>
        <v>179.15792500869571</v>
      </c>
      <c r="H17">
        <v>52.160271213561103</v>
      </c>
      <c r="AM17">
        <f t="shared" si="2"/>
        <v>32.183789599525475</v>
      </c>
    </row>
    <row r="18" spans="1:39">
      <c r="A18">
        <v>4800</v>
      </c>
      <c r="B18" s="7">
        <v>405</v>
      </c>
      <c r="C18">
        <v>77.7983031674855</v>
      </c>
      <c r="D18">
        <f t="shared" si="0"/>
        <v>155.596606334971</v>
      </c>
      <c r="E18">
        <v>27.7110344383116</v>
      </c>
      <c r="F18">
        <f t="shared" si="3"/>
        <v>7.8045983262342986</v>
      </c>
      <c r="G18">
        <f t="shared" si="1"/>
        <v>249.3993099448044</v>
      </c>
      <c r="H18">
        <v>47.564731045875199</v>
      </c>
      <c r="AM18">
        <f t="shared" si="2"/>
        <v>45.097405519397228</v>
      </c>
    </row>
    <row r="19" spans="1:39">
      <c r="A19">
        <v>5100</v>
      </c>
      <c r="B19" s="7">
        <v>405</v>
      </c>
      <c r="C19">
        <v>39.499368393442502</v>
      </c>
      <c r="D19">
        <f t="shared" si="0"/>
        <v>78.998736786885004</v>
      </c>
      <c r="E19">
        <v>36.221978031934803</v>
      </c>
      <c r="F19">
        <f t="shared" si="3"/>
        <v>8.5109435936232032</v>
      </c>
      <c r="G19">
        <f t="shared" si="1"/>
        <v>325.99780228741321</v>
      </c>
      <c r="H19">
        <v>43.087095751447997</v>
      </c>
      <c r="AM19">
        <f t="shared" si="2"/>
        <v>59.585847074689553</v>
      </c>
    </row>
    <row r="20" spans="1:39">
      <c r="A20">
        <v>5400</v>
      </c>
      <c r="B20" s="7">
        <v>398</v>
      </c>
      <c r="C20">
        <v>13.8721184823253</v>
      </c>
      <c r="D20">
        <f t="shared" si="0"/>
        <v>27.7442369646506</v>
      </c>
      <c r="E20">
        <v>41.1390761058666</v>
      </c>
      <c r="F20">
        <f t="shared" si="3"/>
        <v>4.9170980739317969</v>
      </c>
      <c r="G20">
        <f t="shared" si="1"/>
        <v>370.25168495279939</v>
      </c>
      <c r="H20">
        <v>41.090268174577801</v>
      </c>
      <c r="AM20">
        <f t="shared" si="2"/>
        <v>68.149469287342455</v>
      </c>
    </row>
    <row r="21" spans="1:39">
      <c r="A21">
        <v>5700</v>
      </c>
      <c r="B21" s="7">
        <v>458</v>
      </c>
      <c r="C21">
        <v>24.221055656282498</v>
      </c>
      <c r="D21">
        <f t="shared" si="0"/>
        <v>48.442111312564997</v>
      </c>
      <c r="E21">
        <v>45.505732077103303</v>
      </c>
      <c r="F21">
        <f t="shared" si="3"/>
        <v>4.3666559712367032</v>
      </c>
      <c r="G21">
        <f t="shared" si="1"/>
        <v>409.55158869392972</v>
      </c>
      <c r="H21">
        <v>39.560316694790203</v>
      </c>
      <c r="AF21" t="s">
        <v>13</v>
      </c>
      <c r="AM21">
        <f t="shared" si="2"/>
        <v>75.872996440829127</v>
      </c>
    </row>
    <row r="22" spans="1:39">
      <c r="A22">
        <v>6000</v>
      </c>
      <c r="B22" s="7">
        <v>642</v>
      </c>
      <c r="C22">
        <v>54.446541178721098</v>
      </c>
      <c r="D22">
        <f t="shared" si="0"/>
        <v>108.8930823574422</v>
      </c>
      <c r="E22">
        <v>57.2750988470343</v>
      </c>
      <c r="F22">
        <f t="shared" si="3"/>
        <v>11.769366769930997</v>
      </c>
      <c r="G22">
        <f t="shared" si="1"/>
        <v>515.47588962330872</v>
      </c>
      <c r="H22">
        <v>35.766645947508799</v>
      </c>
      <c r="AF22" t="s">
        <v>14</v>
      </c>
      <c r="AM22">
        <f t="shared" si="2"/>
        <v>97.245466034346308</v>
      </c>
    </row>
    <row r="23" spans="1:39">
      <c r="A23">
        <v>6300</v>
      </c>
      <c r="B23" s="7">
        <v>1113</v>
      </c>
      <c r="C23">
        <v>46.053821017742997</v>
      </c>
      <c r="D23">
        <f t="shared" si="0"/>
        <v>92.107642035485995</v>
      </c>
      <c r="E23">
        <v>100.084044048552</v>
      </c>
      <c r="F23">
        <f t="shared" si="3"/>
        <v>42.808945201517702</v>
      </c>
      <c r="G23">
        <f t="shared" si="1"/>
        <v>900.75639643696798</v>
      </c>
      <c r="H23">
        <v>31.8060396604338</v>
      </c>
      <c r="AM23">
        <f t="shared" si="2"/>
        <v>181.81683467401379</v>
      </c>
    </row>
    <row r="24" spans="1:39">
      <c r="A24">
        <v>6600</v>
      </c>
      <c r="B24" s="7">
        <v>1129</v>
      </c>
      <c r="C24">
        <v>38.914941083538203</v>
      </c>
      <c r="D24">
        <f t="shared" si="0"/>
        <v>77.829882167076406</v>
      </c>
      <c r="E24">
        <v>116.786806409088</v>
      </c>
      <c r="F24">
        <f t="shared" si="3"/>
        <v>16.702762360535999</v>
      </c>
      <c r="G24">
        <f t="shared" si="1"/>
        <v>1051.0812576817921</v>
      </c>
      <c r="H24">
        <v>28.465178850137502</v>
      </c>
      <c r="AM24">
        <f t="shared" si="2"/>
        <v>217.72100019019581</v>
      </c>
    </row>
    <row r="25" spans="1:39">
      <c r="A25">
        <v>6900</v>
      </c>
      <c r="B25" s="7">
        <v>1100</v>
      </c>
      <c r="C25">
        <v>5.1223708689657403</v>
      </c>
      <c r="D25">
        <f t="shared" si="0"/>
        <v>10.244741737931481</v>
      </c>
      <c r="E25">
        <v>121.078026370006</v>
      </c>
      <c r="F25">
        <f t="shared" si="3"/>
        <v>4.2912199609179993</v>
      </c>
      <c r="G25">
        <f t="shared" si="1"/>
        <v>1089.702237330054</v>
      </c>
      <c r="H25">
        <v>26.809607272884801</v>
      </c>
      <c r="AF25" t="s">
        <v>15</v>
      </c>
      <c r="AG25" t="s">
        <v>16</v>
      </c>
      <c r="AH25" t="s">
        <v>17</v>
      </c>
      <c r="AM25">
        <f t="shared" si="2"/>
        <v>227.20884867179149</v>
      </c>
    </row>
    <row r="26" spans="1:39">
      <c r="A26">
        <v>7200</v>
      </c>
      <c r="B26" s="7">
        <v>1094</v>
      </c>
      <c r="C26">
        <v>-8.9981831898114901</v>
      </c>
      <c r="D26">
        <f t="shared" si="0"/>
        <v>-17.99636637962298</v>
      </c>
      <c r="E26">
        <v>123.548752039856</v>
      </c>
      <c r="F26">
        <f t="shared" si="3"/>
        <v>2.4707256698499975</v>
      </c>
      <c r="G26">
        <f t="shared" si="1"/>
        <v>1111.938768358704</v>
      </c>
      <c r="H26">
        <v>26.993357639116098</v>
      </c>
      <c r="AF26">
        <v>2.9244800000000001E-3</v>
      </c>
      <c r="AG26">
        <v>1.51536</v>
      </c>
      <c r="AH26">
        <v>0.85950000000000004</v>
      </c>
      <c r="AM26">
        <f t="shared" si="2"/>
        <v>232.72045979019029</v>
      </c>
    </row>
    <row r="27" spans="1:39">
      <c r="A27">
        <v>7500</v>
      </c>
      <c r="B27" s="7">
        <v>1096</v>
      </c>
      <c r="C27">
        <v>-15.362955735746199</v>
      </c>
      <c r="D27">
        <f t="shared" si="0"/>
        <v>-30.725911471492399</v>
      </c>
      <c r="E27">
        <v>125.185054621752</v>
      </c>
      <c r="F27">
        <f t="shared" si="3"/>
        <v>1.636302581896004</v>
      </c>
      <c r="G27">
        <f t="shared" si="1"/>
        <v>1126.6654915957681</v>
      </c>
      <c r="H27">
        <v>27.9604239968372</v>
      </c>
      <c r="AM27">
        <f t="shared" si="2"/>
        <v>236.39032165611403</v>
      </c>
    </row>
    <row r="28" spans="1:39">
      <c r="A28">
        <v>7800</v>
      </c>
      <c r="B28" s="7">
        <v>1018</v>
      </c>
      <c r="C28">
        <v>-53.863418682966604</v>
      </c>
      <c r="D28">
        <f t="shared" si="0"/>
        <v>-107.72683736593321</v>
      </c>
      <c r="E28">
        <v>125.074576081896</v>
      </c>
      <c r="F28">
        <f t="shared" si="3"/>
        <v>0.11047853985600398</v>
      </c>
      <c r="G28">
        <f t="shared" si="1"/>
        <v>1125.6711847370639</v>
      </c>
      <c r="H28">
        <v>30.727714446732701</v>
      </c>
      <c r="AM28">
        <f t="shared" si="2"/>
        <v>236.14204994122227</v>
      </c>
    </row>
    <row r="29" spans="1:39">
      <c r="A29">
        <v>8100</v>
      </c>
      <c r="B29" s="7">
        <v>635</v>
      </c>
      <c r="C29">
        <v>-87.097502307160994</v>
      </c>
      <c r="D29">
        <f t="shared" si="0"/>
        <v>-174.19500461432199</v>
      </c>
      <c r="E29">
        <v>98.521600305909601</v>
      </c>
      <c r="F29">
        <f t="shared" si="3"/>
        <v>26.552975775986397</v>
      </c>
      <c r="G29">
        <f t="shared" si="1"/>
        <v>886.69440275318641</v>
      </c>
      <c r="H29">
        <v>37.174439265168402</v>
      </c>
      <c r="AM29">
        <f t="shared" si="2"/>
        <v>178.54167410758464</v>
      </c>
    </row>
    <row r="30" spans="1:39">
      <c r="A30">
        <v>8400</v>
      </c>
      <c r="B30" s="7">
        <v>718</v>
      </c>
      <c r="C30">
        <v>-38.433094831798002</v>
      </c>
      <c r="D30">
        <f t="shared" si="0"/>
        <v>-76.866189663596003</v>
      </c>
      <c r="E30">
        <v>88.315499774447801</v>
      </c>
      <c r="F30">
        <f t="shared" si="3"/>
        <v>10.2061005314618</v>
      </c>
      <c r="G30">
        <f t="shared" si="1"/>
        <v>794.83949797003015</v>
      </c>
      <c r="H30">
        <v>42.313346221637197</v>
      </c>
      <c r="AM30">
        <f t="shared" si="2"/>
        <v>157.49913037060767</v>
      </c>
    </row>
    <row r="31" spans="1:39">
      <c r="A31">
        <v>8700</v>
      </c>
      <c r="B31" s="7">
        <v>1124</v>
      </c>
      <c r="C31">
        <v>62.0526682855376</v>
      </c>
      <c r="D31">
        <f t="shared" si="0"/>
        <v>124.1053365710752</v>
      </c>
      <c r="E31">
        <v>101.053633643079</v>
      </c>
      <c r="F31">
        <f t="shared" si="3"/>
        <v>12.738133868631195</v>
      </c>
      <c r="G31">
        <f t="shared" si="1"/>
        <v>909.48270278771099</v>
      </c>
      <c r="H31">
        <v>39.320657339097501</v>
      </c>
      <c r="AM31">
        <f t="shared" si="2"/>
        <v>183.85644697417615</v>
      </c>
    </row>
    <row r="32" spans="1:39">
      <c r="A32">
        <v>9000</v>
      </c>
      <c r="B32" s="7">
        <v>1113</v>
      </c>
      <c r="C32">
        <v>44.057216544174999</v>
      </c>
      <c r="D32">
        <f t="shared" si="0"/>
        <v>88.114433088349998</v>
      </c>
      <c r="E32">
        <v>113.871115693105</v>
      </c>
      <c r="F32">
        <f t="shared" si="3"/>
        <v>12.817482050026001</v>
      </c>
      <c r="G32">
        <f t="shared" si="1"/>
        <v>1024.8400412379449</v>
      </c>
      <c r="H32">
        <v>34.949055674640199</v>
      </c>
      <c r="AM32">
        <f t="shared" si="2"/>
        <v>211.33588687197727</v>
      </c>
    </row>
    <row r="33" spans="1:39">
      <c r="A33">
        <v>9300</v>
      </c>
      <c r="B33" s="7">
        <v>1116</v>
      </c>
      <c r="C33">
        <v>24.664716707775501</v>
      </c>
      <c r="D33">
        <f t="shared" si="0"/>
        <v>49.329433415551001</v>
      </c>
      <c r="E33">
        <v>118.51322177933601</v>
      </c>
      <c r="F33">
        <f t="shared" si="3"/>
        <v>4.64210608623101</v>
      </c>
      <c r="G33">
        <f t="shared" si="1"/>
        <v>1066.6189960140241</v>
      </c>
      <c r="H33">
        <v>32.290929834663899</v>
      </c>
      <c r="AM33">
        <f t="shared" si="2"/>
        <v>221.52513958530702</v>
      </c>
    </row>
    <row r="34" spans="1:39">
      <c r="A34">
        <v>9600</v>
      </c>
      <c r="B34" s="7">
        <v>1119</v>
      </c>
      <c r="C34">
        <v>10.7397249956932</v>
      </c>
      <c r="D34">
        <f t="shared" si="0"/>
        <v>21.479449991386399</v>
      </c>
      <c r="E34">
        <v>121.940507131564</v>
      </c>
      <c r="F34">
        <f t="shared" si="3"/>
        <v>3.4272853522279974</v>
      </c>
      <c r="G34">
        <f t="shared" si="1"/>
        <v>1097.4645641840762</v>
      </c>
      <c r="H34">
        <v>30.934037343347299</v>
      </c>
      <c r="AF34" s="1" t="s">
        <v>222</v>
      </c>
      <c r="AM34">
        <f t="shared" si="2"/>
        <v>229.1287850460478</v>
      </c>
    </row>
    <row r="35" spans="1:39">
      <c r="A35">
        <v>9900</v>
      </c>
      <c r="B35" s="7">
        <v>1129</v>
      </c>
      <c r="C35">
        <v>3.7511349125886402</v>
      </c>
      <c r="D35">
        <f t="shared" si="0"/>
        <v>7.5022698251772804</v>
      </c>
      <c r="E35">
        <v>124.604174286931</v>
      </c>
      <c r="F35">
        <f t="shared" si="3"/>
        <v>2.6636671553669942</v>
      </c>
      <c r="G35">
        <f t="shared" si="1"/>
        <v>1121.4375685823791</v>
      </c>
      <c r="H35">
        <v>30.383330903356001</v>
      </c>
      <c r="AM35">
        <f t="shared" si="2"/>
        <v>235.08574365376793</v>
      </c>
    </row>
    <row r="36" spans="1:39">
      <c r="A36">
        <v>10200</v>
      </c>
      <c r="B36" s="7">
        <v>1116</v>
      </c>
      <c r="C36">
        <v>-11.0692807266636</v>
      </c>
      <c r="D36">
        <f t="shared" si="0"/>
        <v>-22.138561453327199</v>
      </c>
      <c r="E36">
        <v>126.453001568166</v>
      </c>
      <c r="F36">
        <f t="shared" si="3"/>
        <v>1.8488272812350033</v>
      </c>
      <c r="G36">
        <f t="shared" si="1"/>
        <v>1138.077014113494</v>
      </c>
      <c r="H36">
        <v>30.699906496681901</v>
      </c>
      <c r="AM36">
        <f t="shared" si="2"/>
        <v>239.244813164677</v>
      </c>
    </row>
    <row r="37" spans="1:39">
      <c r="A37">
        <v>10500</v>
      </c>
      <c r="B37" s="7">
        <v>1100</v>
      </c>
      <c r="C37">
        <v>-22.883892725723701</v>
      </c>
      <c r="D37">
        <f t="shared" si="0"/>
        <v>-45.767785451447402</v>
      </c>
      <c r="E37">
        <v>127.300573703232</v>
      </c>
      <c r="F37">
        <f t="shared" si="3"/>
        <v>0.84757213506600237</v>
      </c>
      <c r="G37">
        <f t="shared" si="1"/>
        <v>1145.705163329088</v>
      </c>
      <c r="H37">
        <v>32.046180721159701</v>
      </c>
      <c r="AM37">
        <f t="shared" si="2"/>
        <v>241.15817103080389</v>
      </c>
    </row>
    <row r="38" spans="1:39">
      <c r="A38">
        <v>10800</v>
      </c>
      <c r="B38" s="7">
        <v>1113</v>
      </c>
      <c r="C38">
        <v>-18.4225923608793</v>
      </c>
      <c r="D38">
        <f t="shared" si="0"/>
        <v>-36.845184721758599</v>
      </c>
      <c r="E38">
        <v>127.753350343317</v>
      </c>
      <c r="F38">
        <f t="shared" si="3"/>
        <v>0.4527766400849913</v>
      </c>
      <c r="G38">
        <f t="shared" si="1"/>
        <v>1149.780153089853</v>
      </c>
      <c r="H38">
        <v>33.6455205606253</v>
      </c>
      <c r="AM38">
        <f t="shared" si="2"/>
        <v>242.18201678114761</v>
      </c>
    </row>
    <row r="39" spans="1:39">
      <c r="A39">
        <v>11100</v>
      </c>
      <c r="B39" s="7">
        <v>1138</v>
      </c>
      <c r="C39">
        <v>-9.2954864244715392</v>
      </c>
      <c r="D39">
        <f t="shared" si="0"/>
        <v>-18.590972848943078</v>
      </c>
      <c r="E39">
        <v>128.502660579127</v>
      </c>
      <c r="F39">
        <f t="shared" si="3"/>
        <v>0.74931023581000034</v>
      </c>
      <c r="G39">
        <f t="shared" si="1"/>
        <v>1156.523945212143</v>
      </c>
      <c r="H39">
        <v>34.707824006538601</v>
      </c>
      <c r="AM39">
        <f t="shared" si="2"/>
        <v>243.87903630417179</v>
      </c>
    </row>
    <row r="40" spans="1:39">
      <c r="A40">
        <v>11400</v>
      </c>
      <c r="B40" s="7">
        <v>1107</v>
      </c>
      <c r="C40">
        <v>-26.386008983141199</v>
      </c>
      <c r="D40">
        <f t="shared" si="0"/>
        <v>-52.772017966282398</v>
      </c>
      <c r="E40">
        <v>128.85641814317401</v>
      </c>
      <c r="F40">
        <f t="shared" si="3"/>
        <v>0.35375756404701519</v>
      </c>
      <c r="G40">
        <f t="shared" si="1"/>
        <v>1159.7077632885662</v>
      </c>
      <c r="H40">
        <v>36.126264227662602</v>
      </c>
      <c r="AM40">
        <f t="shared" si="2"/>
        <v>244.68135898247576</v>
      </c>
    </row>
    <row r="41" spans="1:39">
      <c r="A41">
        <v>11700</v>
      </c>
      <c r="B41" s="7">
        <v>1128</v>
      </c>
      <c r="C41">
        <v>-15.879935535782099</v>
      </c>
      <c r="D41">
        <f t="shared" si="0"/>
        <v>-31.759871071564199</v>
      </c>
      <c r="E41">
        <v>128.85472992238999</v>
      </c>
      <c r="F41">
        <f t="shared" si="3"/>
        <v>1.6882207840183128E-3</v>
      </c>
      <c r="G41">
        <f t="shared" si="1"/>
        <v>1159.69256930151</v>
      </c>
      <c r="H41">
        <v>37.748097806389197</v>
      </c>
      <c r="AM41">
        <f t="shared" si="2"/>
        <v>244.67752835701603</v>
      </c>
    </row>
    <row r="42" spans="1:39">
      <c r="A42">
        <v>12000</v>
      </c>
      <c r="B42" s="7">
        <v>1127</v>
      </c>
      <c r="C42">
        <v>-17.021931997770299</v>
      </c>
      <c r="D42">
        <f t="shared" si="0"/>
        <v>-34.043863995540598</v>
      </c>
      <c r="E42">
        <v>128.99751230666499</v>
      </c>
      <c r="F42">
        <f t="shared" si="3"/>
        <v>0.14278238427499446</v>
      </c>
      <c r="G42">
        <f t="shared" si="1"/>
        <v>1160.9776107599848</v>
      </c>
      <c r="H42">
        <v>39.027863965633998</v>
      </c>
      <c r="AM42">
        <f t="shared" si="2"/>
        <v>245.00156494310002</v>
      </c>
    </row>
    <row r="43" spans="1:39">
      <c r="A43">
        <v>12300</v>
      </c>
      <c r="B43" s="7">
        <v>1115</v>
      </c>
      <c r="C43">
        <v>-22.127015893378701</v>
      </c>
      <c r="D43">
        <f t="shared" si="0"/>
        <v>-44.254031786757402</v>
      </c>
      <c r="E43">
        <v>128.79875463027301</v>
      </c>
      <c r="F43">
        <f t="shared" si="3"/>
        <v>0.19875767639197761</v>
      </c>
      <c r="G43">
        <f t="shared" si="1"/>
        <v>1159.188791672457</v>
      </c>
      <c r="H43">
        <v>40.555706594866102</v>
      </c>
      <c r="AM43">
        <f t="shared" si="2"/>
        <v>244.55052811790409</v>
      </c>
    </row>
    <row r="44" spans="1:39">
      <c r="A44">
        <v>12600</v>
      </c>
      <c r="B44" s="7">
        <v>1119</v>
      </c>
      <c r="C44">
        <v>-18.340701666820198</v>
      </c>
      <c r="D44">
        <f t="shared" si="0"/>
        <v>-36.681403333640397</v>
      </c>
      <c r="E44">
        <v>128.401766728805</v>
      </c>
      <c r="F44">
        <f t="shared" si="3"/>
        <v>0.39698790146800889</v>
      </c>
      <c r="G44">
        <f t="shared" si="1"/>
        <v>1155.6159005592449</v>
      </c>
      <c r="H44">
        <v>42.117386187171697</v>
      </c>
      <c r="AM44">
        <f t="shared" si="2"/>
        <v>243.65034305284291</v>
      </c>
    </row>
    <row r="45" spans="1:39">
      <c r="A45">
        <v>12900</v>
      </c>
      <c r="B45" s="7">
        <v>1162</v>
      </c>
      <c r="C45">
        <v>1.96672949671134</v>
      </c>
      <c r="D45">
        <f t="shared" si="0"/>
        <v>3.93345899342268</v>
      </c>
      <c r="E45">
        <v>128.666466565023</v>
      </c>
      <c r="F45">
        <f t="shared" si="3"/>
        <v>0.26469983621799997</v>
      </c>
      <c r="G45">
        <f t="shared" si="1"/>
        <v>1157.998199085207</v>
      </c>
      <c r="H45">
        <v>42.7151493852569</v>
      </c>
      <c r="AM45">
        <f t="shared" si="2"/>
        <v>244.25045752658167</v>
      </c>
    </row>
    <row r="46" spans="1:39">
      <c r="A46">
        <v>13200</v>
      </c>
      <c r="B46" s="7">
        <v>1109</v>
      </c>
      <c r="C46">
        <v>-24.429884959377201</v>
      </c>
      <c r="D46">
        <f t="shared" si="0"/>
        <v>-48.859769918754402</v>
      </c>
      <c r="E46">
        <v>128.64413136756201</v>
      </c>
      <c r="F46">
        <f t="shared" si="3"/>
        <v>2.2335197460989775E-2</v>
      </c>
      <c r="G46">
        <f t="shared" si="1"/>
        <v>1157.7971823080582</v>
      </c>
      <c r="H46">
        <v>43.634187224325203</v>
      </c>
      <c r="AM46">
        <f t="shared" si="2"/>
        <v>244.19980443242548</v>
      </c>
    </row>
    <row r="47" spans="1:39">
      <c r="A47">
        <v>13500</v>
      </c>
      <c r="B47" s="7">
        <v>1110</v>
      </c>
      <c r="C47">
        <v>-20.0893381762899</v>
      </c>
      <c r="D47">
        <f t="shared" si="0"/>
        <v>-40.178676352579799</v>
      </c>
      <c r="E47">
        <v>127.790487579093</v>
      </c>
      <c r="F47">
        <f t="shared" si="3"/>
        <v>0.85364378846901445</v>
      </c>
      <c r="G47">
        <f t="shared" si="1"/>
        <v>1150.114388211837</v>
      </c>
      <c r="H47">
        <v>45.349580691220098</v>
      </c>
      <c r="AM47">
        <f t="shared" si="2"/>
        <v>242.26604693875149</v>
      </c>
    </row>
    <row r="48" spans="1:39">
      <c r="A48">
        <v>13800</v>
      </c>
      <c r="B48" s="7">
        <v>1111</v>
      </c>
      <c r="C48">
        <v>-16.1640898213005</v>
      </c>
      <c r="D48">
        <f t="shared" si="0"/>
        <v>-32.328179642601</v>
      </c>
      <c r="E48">
        <v>127.029457217512</v>
      </c>
      <c r="F48">
        <f t="shared" si="3"/>
        <v>0.76103036158099258</v>
      </c>
      <c r="G48">
        <f t="shared" si="1"/>
        <v>1143.2651149576081</v>
      </c>
      <c r="H48">
        <v>46.745907510064903</v>
      </c>
      <c r="AM48">
        <f t="shared" si="2"/>
        <v>240.54568009582246</v>
      </c>
    </row>
    <row r="49" spans="1:39">
      <c r="A49">
        <v>14100</v>
      </c>
      <c r="B49" s="7">
        <v>1119</v>
      </c>
      <c r="C49">
        <v>-9.6741001842910599</v>
      </c>
      <c r="D49">
        <f t="shared" si="0"/>
        <v>-19.34820036858212</v>
      </c>
      <c r="E49">
        <v>126.476176995598</v>
      </c>
      <c r="F49">
        <f t="shared" si="3"/>
        <v>0.55328022191400805</v>
      </c>
      <c r="G49">
        <f t="shared" si="1"/>
        <v>1138.285592960382</v>
      </c>
      <c r="H49">
        <v>47.734577207468703</v>
      </c>
      <c r="AM49">
        <f t="shared" si="2"/>
        <v>239.2970748271176</v>
      </c>
    </row>
    <row r="50" spans="1:39">
      <c r="A50">
        <v>14400</v>
      </c>
      <c r="B50" s="7">
        <v>1120</v>
      </c>
      <c r="C50">
        <v>-7.5426286173819497</v>
      </c>
      <c r="D50">
        <f t="shared" si="0"/>
        <v>-15.085257234763899</v>
      </c>
      <c r="E50">
        <v>126.11373373414099</v>
      </c>
      <c r="F50">
        <f t="shared" si="3"/>
        <v>0.36244326145700256</v>
      </c>
      <c r="G50">
        <f t="shared" si="1"/>
        <v>1135.023603607269</v>
      </c>
      <c r="H50">
        <v>48.397842361358201</v>
      </c>
      <c r="AM50">
        <f t="shared" si="2"/>
        <v>238.48010809234299</v>
      </c>
    </row>
    <row r="51" spans="1:39">
      <c r="A51">
        <v>14700</v>
      </c>
      <c r="B51" s="7">
        <v>1124</v>
      </c>
      <c r="C51">
        <v>-4.4207056094422201</v>
      </c>
      <c r="D51">
        <f t="shared" si="0"/>
        <v>-8.8414112188844403</v>
      </c>
      <c r="E51">
        <v>125.864440056158</v>
      </c>
      <c r="F51">
        <f t="shared" si="3"/>
        <v>0.2492936779829904</v>
      </c>
      <c r="G51">
        <f t="shared" si="1"/>
        <v>1132.779960505422</v>
      </c>
      <c r="H51">
        <v>48.855708955919098</v>
      </c>
      <c r="AM51">
        <f t="shared" si="2"/>
        <v>237.91863263437065</v>
      </c>
    </row>
    <row r="52" spans="1:39">
      <c r="A52">
        <v>15000</v>
      </c>
      <c r="B52" s="7">
        <v>1123</v>
      </c>
      <c r="C52">
        <v>-4.1132749564941999</v>
      </c>
      <c r="D52">
        <f t="shared" si="0"/>
        <v>-8.2265499129883999</v>
      </c>
      <c r="E52">
        <v>125.68507289818599</v>
      </c>
      <c r="F52">
        <f t="shared" si="3"/>
        <v>0.17936715797200975</v>
      </c>
      <c r="G52">
        <f t="shared" si="1"/>
        <v>1131.1656560836739</v>
      </c>
      <c r="H52">
        <v>49.186086370874598</v>
      </c>
      <c r="AM52">
        <f t="shared" si="2"/>
        <v>237.51487509552973</v>
      </c>
    </row>
    <row r="53" spans="1:39">
      <c r="A53">
        <v>15300</v>
      </c>
      <c r="B53" s="7">
        <v>1121</v>
      </c>
      <c r="C53">
        <v>-4.1806953627931698</v>
      </c>
      <c r="D53">
        <f t="shared" si="0"/>
        <v>-8.3613907255863396</v>
      </c>
      <c r="E53">
        <v>125.47787487646499</v>
      </c>
      <c r="F53">
        <f t="shared" si="3"/>
        <v>0.20719802172099833</v>
      </c>
      <c r="G53">
        <f t="shared" si="1"/>
        <v>1129.3008738881849</v>
      </c>
      <c r="H53">
        <v>49.507880268096002</v>
      </c>
      <c r="AM53">
        <f t="shared" si="2"/>
        <v>237.04870419959443</v>
      </c>
    </row>
    <row r="54" spans="1:39">
      <c r="A54">
        <v>15600</v>
      </c>
      <c r="B54" s="7">
        <v>1121</v>
      </c>
      <c r="C54">
        <v>-3.2322259849571999</v>
      </c>
      <c r="D54">
        <f t="shared" si="0"/>
        <v>-6.4644519699143999</v>
      </c>
      <c r="E54">
        <v>125.267126790559</v>
      </c>
      <c r="F54">
        <f t="shared" si="3"/>
        <v>0.21074808590599048</v>
      </c>
      <c r="G54">
        <f t="shared" si="1"/>
        <v>1127.4041411150311</v>
      </c>
      <c r="H54">
        <v>49.793538182525801</v>
      </c>
      <c r="AM54">
        <f t="shared" si="2"/>
        <v>236.57480367376203</v>
      </c>
    </row>
    <row r="55" spans="1:39">
      <c r="A55">
        <v>15900</v>
      </c>
      <c r="B55" s="7">
        <v>1121</v>
      </c>
      <c r="C55">
        <v>-2.42370762245343</v>
      </c>
      <c r="D55">
        <f t="shared" si="0"/>
        <v>-4.8474152449068599</v>
      </c>
      <c r="E55">
        <v>125.08748590696101</v>
      </c>
      <c r="F55">
        <f t="shared" si="3"/>
        <v>0.17964088359799746</v>
      </c>
      <c r="G55">
        <f t="shared" si="1"/>
        <v>1125.7873731626491</v>
      </c>
      <c r="H55">
        <v>50.011339370379901</v>
      </c>
      <c r="AM55">
        <f t="shared" si="2"/>
        <v>236.17105772360776</v>
      </c>
    </row>
    <row r="56" spans="1:39">
      <c r="A56">
        <v>16200</v>
      </c>
      <c r="B56" s="7">
        <v>1119</v>
      </c>
      <c r="C56">
        <v>-2.6049443276957698</v>
      </c>
      <c r="D56">
        <f t="shared" si="0"/>
        <v>-5.2098886553915396</v>
      </c>
      <c r="E56">
        <v>124.90558162440701</v>
      </c>
      <c r="F56">
        <f t="shared" si="3"/>
        <v>0.18190428255400093</v>
      </c>
      <c r="G56">
        <f t="shared" si="1"/>
        <v>1124.150234619663</v>
      </c>
      <c r="H56">
        <v>50.2067470891824</v>
      </c>
      <c r="AM56">
        <f t="shared" si="2"/>
        <v>235.76241707883887</v>
      </c>
    </row>
    <row r="57" spans="1:39">
      <c r="A57">
        <v>16500</v>
      </c>
      <c r="B57" s="7">
        <v>1123</v>
      </c>
      <c r="C57">
        <v>-7.5646234555289696E-2</v>
      </c>
      <c r="D57">
        <f t="shared" si="0"/>
        <v>-0.15129246911057939</v>
      </c>
      <c r="E57">
        <v>124.78794062673801</v>
      </c>
      <c r="F57">
        <f t="shared" si="3"/>
        <v>0.1176409976689996</v>
      </c>
      <c r="G57">
        <f t="shared" si="1"/>
        <v>1123.0914656406421</v>
      </c>
      <c r="H57">
        <v>50.305774184332002</v>
      </c>
      <c r="AM57">
        <f t="shared" si="2"/>
        <v>235.49824437061545</v>
      </c>
    </row>
    <row r="58" spans="1:39">
      <c r="A58">
        <v>16800</v>
      </c>
      <c r="B58" s="7">
        <v>1126</v>
      </c>
      <c r="C58">
        <v>1.3626430115063599</v>
      </c>
      <c r="D58">
        <f t="shared" si="0"/>
        <v>2.7252860230127198</v>
      </c>
      <c r="E58">
        <v>124.8016566885</v>
      </c>
      <c r="F58">
        <f t="shared" si="3"/>
        <v>1.3716061761996912E-2</v>
      </c>
      <c r="G58">
        <f t="shared" si="1"/>
        <v>1123.2149101965001</v>
      </c>
      <c r="H58">
        <v>50.252982138179199</v>
      </c>
      <c r="AM58">
        <f t="shared" si="2"/>
        <v>235.52904076682714</v>
      </c>
    </row>
    <row r="59" spans="1:39">
      <c r="A59">
        <v>17100</v>
      </c>
      <c r="B59" s="7">
        <v>1124</v>
      </c>
      <c r="C59">
        <v>0.23172417293040901</v>
      </c>
      <c r="D59">
        <f t="shared" si="0"/>
        <v>0.46344834586081801</v>
      </c>
      <c r="E59">
        <v>124.83077658301001</v>
      </c>
      <c r="F59">
        <f t="shared" si="3"/>
        <v>2.9119894510003519E-2</v>
      </c>
      <c r="G59">
        <f t="shared" si="1"/>
        <v>1123.4769892470902</v>
      </c>
      <c r="H59">
        <v>50.193317294312401</v>
      </c>
      <c r="AM59">
        <f t="shared" si="2"/>
        <v>235.59442672526154</v>
      </c>
    </row>
    <row r="60" spans="1:39">
      <c r="A60">
        <v>17400</v>
      </c>
      <c r="B60" s="7">
        <v>1123</v>
      </c>
      <c r="C60">
        <v>-0.18053854532019001</v>
      </c>
      <c r="D60">
        <f t="shared" si="0"/>
        <v>-0.36107709064038002</v>
      </c>
      <c r="E60">
        <v>124.811276799512</v>
      </c>
      <c r="F60">
        <f t="shared" si="3"/>
        <v>1.9499783498005741E-2</v>
      </c>
      <c r="G60">
        <f t="shared" si="1"/>
        <v>1123.3014911956079</v>
      </c>
      <c r="H60">
        <v>50.1921466442069</v>
      </c>
      <c r="AM60">
        <f t="shared" si="2"/>
        <v>235.55064126415292</v>
      </c>
    </row>
    <row r="61" spans="1:39">
      <c r="A61">
        <v>17700</v>
      </c>
      <c r="B61" s="7">
        <v>1123</v>
      </c>
      <c r="C61">
        <v>-4.9130983388800599E-2</v>
      </c>
      <c r="D61">
        <f t="shared" si="0"/>
        <v>-9.8261966777601198E-2</v>
      </c>
      <c r="E61">
        <v>124.78207372835</v>
      </c>
      <c r="F61">
        <f t="shared" si="3"/>
        <v>2.9203071162001493E-2</v>
      </c>
      <c r="G61">
        <f t="shared" si="1"/>
        <v>1123.0386635551499</v>
      </c>
      <c r="H61">
        <v>50.200802977323903</v>
      </c>
      <c r="AM61">
        <f t="shared" si="2"/>
        <v>235.48507187825808</v>
      </c>
    </row>
    <row r="62" spans="1:39">
      <c r="A62">
        <v>18000</v>
      </c>
      <c r="B62" s="7">
        <v>1124</v>
      </c>
      <c r="C62">
        <v>0.47867156707000802</v>
      </c>
      <c r="D62">
        <f t="shared" si="0"/>
        <v>0.95734313414001604</v>
      </c>
      <c r="E62">
        <v>124.77588983939199</v>
      </c>
      <c r="F62">
        <f t="shared" si="3"/>
        <v>6.1838889580059231E-3</v>
      </c>
      <c r="G62">
        <f t="shared" si="1"/>
        <v>1122.9830085545279</v>
      </c>
      <c r="H62">
        <v>50.1830948870575</v>
      </c>
      <c r="AM62">
        <f t="shared" si="2"/>
        <v>235.47118788947009</v>
      </c>
    </row>
    <row r="63" spans="1:39">
      <c r="A63">
        <v>18300</v>
      </c>
      <c r="B63" s="7">
        <v>1127</v>
      </c>
      <c r="C63">
        <v>1.7105620203687699</v>
      </c>
      <c r="D63">
        <f t="shared" si="0"/>
        <v>3.4211240407375398</v>
      </c>
      <c r="E63">
        <v>124.83544632752999</v>
      </c>
      <c r="F63">
        <f t="shared" si="3"/>
        <v>5.9556488137999963E-2</v>
      </c>
      <c r="G63">
        <f t="shared" si="1"/>
        <v>1123.5190169477698</v>
      </c>
      <c r="H63">
        <v>50.095693751460303</v>
      </c>
      <c r="AM63">
        <f t="shared" si="2"/>
        <v>235.60491265467911</v>
      </c>
    </row>
    <row r="64" spans="1:39">
      <c r="A64">
        <v>18600</v>
      </c>
      <c r="B64" s="7">
        <v>1126</v>
      </c>
      <c r="C64">
        <v>0.845841781568903</v>
      </c>
      <c r="D64">
        <f t="shared" si="0"/>
        <v>1.691683563137806</v>
      </c>
      <c r="E64">
        <v>124.916507099556</v>
      </c>
      <c r="F64">
        <f t="shared" si="3"/>
        <v>8.1060772026006589E-2</v>
      </c>
      <c r="G64">
        <f t="shared" si="1"/>
        <v>1124.248563896004</v>
      </c>
      <c r="H64">
        <v>49.998156653298501</v>
      </c>
      <c r="AM64">
        <f t="shared" si="2"/>
        <v>235.78695525574906</v>
      </c>
    </row>
    <row r="65" spans="1:39">
      <c r="A65">
        <v>18900</v>
      </c>
      <c r="B65" s="7">
        <v>1126</v>
      </c>
      <c r="C65">
        <v>0.609866758295735</v>
      </c>
      <c r="D65">
        <f t="shared" si="0"/>
        <v>1.21973351659147</v>
      </c>
      <c r="E65">
        <v>124.968931199534</v>
      </c>
      <c r="F65">
        <f t="shared" si="3"/>
        <v>5.2424099977997685E-2</v>
      </c>
      <c r="G65">
        <f t="shared" si="1"/>
        <v>1124.720380795806</v>
      </c>
      <c r="H65">
        <v>49.9421245495665</v>
      </c>
      <c r="AM65">
        <f t="shared" si="2"/>
        <v>235.90470738404301</v>
      </c>
    </row>
    <row r="66" spans="1:39">
      <c r="A66">
        <v>19200</v>
      </c>
      <c r="B66" s="7">
        <v>1129</v>
      </c>
      <c r="C66">
        <v>1.7044631866176201</v>
      </c>
      <c r="D66">
        <f t="shared" ref="D66:D129" si="4">$K$3*C66</f>
        <v>3.4089263732352402</v>
      </c>
      <c r="E66">
        <v>125.05898620027</v>
      </c>
      <c r="F66">
        <f t="shared" si="3"/>
        <v>9.0055000736001034E-2</v>
      </c>
      <c r="G66">
        <f t="shared" si="1"/>
        <v>1125.53087580243</v>
      </c>
      <c r="H66">
        <v>49.850144620672403</v>
      </c>
      <c r="AM66">
        <f t="shared" si="2"/>
        <v>236.10702149453584</v>
      </c>
    </row>
    <row r="67" spans="1:39">
      <c r="A67">
        <v>19500</v>
      </c>
      <c r="B67" s="7">
        <v>1130</v>
      </c>
      <c r="C67">
        <v>1.5983850232423</v>
      </c>
      <c r="D67">
        <f t="shared" si="4"/>
        <v>3.1967700464846001</v>
      </c>
      <c r="E67">
        <v>125.193660040209</v>
      </c>
      <c r="F67">
        <f t="shared" si="3"/>
        <v>0.13467383993899773</v>
      </c>
      <c r="G67">
        <f t="shared" ref="G67:G130" si="5">$J$3*E67</f>
        <v>1126.742940361881</v>
      </c>
      <c r="H67">
        <v>49.722130436150202</v>
      </c>
      <c r="AM67">
        <f t="shared" ref="AM67:AM130" si="6">$AF$26*E67^2+$AG$26*E67+$AH$26</f>
        <v>236.40966308744419</v>
      </c>
    </row>
    <row r="68" spans="1:39">
      <c r="A68">
        <v>19800</v>
      </c>
      <c r="B68" s="7">
        <v>1128</v>
      </c>
      <c r="C68">
        <v>0.17968550206904099</v>
      </c>
      <c r="D68">
        <f t="shared" si="4"/>
        <v>0.35937100413808198</v>
      </c>
      <c r="E68">
        <v>125.28670840571699</v>
      </c>
      <c r="F68">
        <f t="shared" ref="F68:F131" si="7">ABS(E68-E67)</f>
        <v>9.3048365507996778E-2</v>
      </c>
      <c r="G68">
        <f t="shared" si="5"/>
        <v>1127.5803756514529</v>
      </c>
      <c r="H68">
        <v>49.655885048610998</v>
      </c>
      <c r="AM68">
        <f t="shared" si="6"/>
        <v>236.61882509653171</v>
      </c>
    </row>
    <row r="69" spans="1:39">
      <c r="A69">
        <v>20100</v>
      </c>
      <c r="B69" s="7">
        <v>1129</v>
      </c>
      <c r="C69">
        <v>0.41519138932549399</v>
      </c>
      <c r="D69">
        <f t="shared" si="4"/>
        <v>0.83038277865098797</v>
      </c>
      <c r="E69">
        <v>125.34545602549299</v>
      </c>
      <c r="F69">
        <f t="shared" si="7"/>
        <v>5.8747619775999738E-2</v>
      </c>
      <c r="G69">
        <f t="shared" si="5"/>
        <v>1128.109104229437</v>
      </c>
      <c r="H69">
        <v>49.632345658561199</v>
      </c>
      <c r="AM69">
        <f t="shared" si="6"/>
        <v>236.7509090591995</v>
      </c>
    </row>
    <row r="70" spans="1:39">
      <c r="A70">
        <v>20400</v>
      </c>
      <c r="B70" s="7">
        <v>1126</v>
      </c>
      <c r="C70">
        <v>-1.1432140144478</v>
      </c>
      <c r="D70">
        <f t="shared" si="4"/>
        <v>-2.2864280288956</v>
      </c>
      <c r="E70">
        <v>125.358458921178</v>
      </c>
      <c r="F70">
        <f t="shared" si="7"/>
        <v>1.3002895685005456E-2</v>
      </c>
      <c r="G70">
        <f t="shared" si="5"/>
        <v>1128.226130290602</v>
      </c>
      <c r="H70">
        <v>49.663630445017198</v>
      </c>
      <c r="AL70" s="11"/>
      <c r="AM70">
        <f t="shared" si="6"/>
        <v>236.78014657186637</v>
      </c>
    </row>
    <row r="71" spans="1:39">
      <c r="A71">
        <v>20700</v>
      </c>
      <c r="B71" s="7">
        <v>1104</v>
      </c>
      <c r="C71">
        <v>-10.4220006626469</v>
      </c>
      <c r="D71">
        <f t="shared" si="4"/>
        <v>-20.844001325293799</v>
      </c>
      <c r="E71">
        <v>124.97615524723101</v>
      </c>
      <c r="F71">
        <f t="shared" si="7"/>
        <v>0.38230367394699272</v>
      </c>
      <c r="G71">
        <f t="shared" si="5"/>
        <v>1124.7853972250791</v>
      </c>
      <c r="H71">
        <v>50.129942832527497</v>
      </c>
      <c r="AM71">
        <f t="shared" si="6"/>
        <v>235.92093490257764</v>
      </c>
    </row>
    <row r="72" spans="1:39">
      <c r="A72">
        <v>21000</v>
      </c>
      <c r="B72" s="7">
        <v>1139</v>
      </c>
      <c r="C72">
        <v>7.5560822115799402</v>
      </c>
      <c r="D72">
        <f t="shared" si="4"/>
        <v>15.11216442315988</v>
      </c>
      <c r="E72">
        <v>124.86956720884599</v>
      </c>
      <c r="F72">
        <f t="shared" si="7"/>
        <v>0.10658803838501285</v>
      </c>
      <c r="G72">
        <f t="shared" si="5"/>
        <v>1123.8261048796139</v>
      </c>
      <c r="H72">
        <v>50.205485417257599</v>
      </c>
      <c r="AM72">
        <f t="shared" si="6"/>
        <v>235.68153509666729</v>
      </c>
    </row>
    <row r="73" spans="1:39">
      <c r="A73">
        <v>21300</v>
      </c>
      <c r="B73" s="7">
        <v>1134</v>
      </c>
      <c r="C73">
        <v>3.3983998886350699</v>
      </c>
      <c r="D73">
        <f t="shared" si="4"/>
        <v>6.7967997772701398</v>
      </c>
      <c r="E73">
        <v>125.238128987506</v>
      </c>
      <c r="F73">
        <f t="shared" si="7"/>
        <v>0.36856177866000905</v>
      </c>
      <c r="G73">
        <f t="shared" si="5"/>
        <v>1127.1431608875541</v>
      </c>
      <c r="H73">
        <v>49.788002946082003</v>
      </c>
      <c r="AM73">
        <f t="shared" si="6"/>
        <v>236.50961784170363</v>
      </c>
    </row>
    <row r="74" spans="1:39">
      <c r="A74">
        <v>21600</v>
      </c>
      <c r="B74" s="7">
        <v>1136</v>
      </c>
      <c r="C74">
        <v>3.22882140043613</v>
      </c>
      <c r="D74">
        <f t="shared" si="4"/>
        <v>6.4576428008722599</v>
      </c>
      <c r="E74">
        <v>125.497947888569</v>
      </c>
      <c r="F74">
        <f t="shared" si="7"/>
        <v>0.25981890106299943</v>
      </c>
      <c r="G74">
        <f t="shared" si="5"/>
        <v>1129.4815309971209</v>
      </c>
      <c r="H74">
        <v>49.531003465919703</v>
      </c>
      <c r="AM74">
        <f t="shared" si="6"/>
        <v>237.09385510366911</v>
      </c>
    </row>
    <row r="75" spans="1:39">
      <c r="A75">
        <v>21900</v>
      </c>
      <c r="B75" s="7">
        <v>1135</v>
      </c>
      <c r="C75">
        <v>1.7127713782709699</v>
      </c>
      <c r="D75">
        <f t="shared" si="4"/>
        <v>3.4255427565419398</v>
      </c>
      <c r="E75">
        <v>125.723717972489</v>
      </c>
      <c r="F75">
        <f t="shared" si="7"/>
        <v>0.22577008391999698</v>
      </c>
      <c r="G75">
        <f t="shared" si="5"/>
        <v>1131.5134617524009</v>
      </c>
      <c r="H75">
        <v>49.342081995564399</v>
      </c>
      <c r="AM75">
        <f t="shared" si="6"/>
        <v>237.60184969901121</v>
      </c>
    </row>
    <row r="76" spans="1:39">
      <c r="A76">
        <v>22200</v>
      </c>
      <c r="B76" s="7">
        <v>1134</v>
      </c>
      <c r="C76">
        <v>0.537228570667039</v>
      </c>
      <c r="D76">
        <f t="shared" si="4"/>
        <v>1.074457141334078</v>
      </c>
      <c r="E76">
        <v>125.87381400674199</v>
      </c>
      <c r="F76">
        <f t="shared" si="7"/>
        <v>0.15009603425299645</v>
      </c>
      <c r="G76">
        <f t="shared" si="5"/>
        <v>1132.864326060678</v>
      </c>
      <c r="H76">
        <v>49.2570268945205</v>
      </c>
      <c r="AM76">
        <f t="shared" si="6"/>
        <v>237.93973867925553</v>
      </c>
    </row>
    <row r="77" spans="1:39">
      <c r="A77">
        <v>22500</v>
      </c>
      <c r="B77" s="7">
        <v>1132</v>
      </c>
      <c r="C77">
        <v>-0.78038698495345005</v>
      </c>
      <c r="D77">
        <f t="shared" si="4"/>
        <v>-1.5607739699069001</v>
      </c>
      <c r="E77">
        <v>125.94439054090699</v>
      </c>
      <c r="F77">
        <f t="shared" si="7"/>
        <v>7.0576534164999316E-2</v>
      </c>
      <c r="G77">
        <f t="shared" si="5"/>
        <v>1133.499514868163</v>
      </c>
      <c r="H77">
        <v>49.269016506957399</v>
      </c>
      <c r="AM77">
        <f t="shared" si="6"/>
        <v>238.09866272853176</v>
      </c>
    </row>
    <row r="78" spans="1:39">
      <c r="A78">
        <v>22800</v>
      </c>
      <c r="B78" s="7">
        <v>1133</v>
      </c>
      <c r="C78">
        <v>-0.44026974883335002</v>
      </c>
      <c r="D78">
        <f t="shared" si="4"/>
        <v>-0.88053949766670003</v>
      </c>
      <c r="E78">
        <v>125.97989487160901</v>
      </c>
      <c r="F78">
        <f t="shared" si="7"/>
        <v>3.5504330702011089E-2</v>
      </c>
      <c r="G78">
        <f t="shared" si="5"/>
        <v>1133.819053844481</v>
      </c>
      <c r="H78">
        <v>49.315737728375098</v>
      </c>
      <c r="AM78">
        <f t="shared" si="6"/>
        <v>238.1786222992026</v>
      </c>
    </row>
    <row r="79" spans="1:39">
      <c r="A79">
        <v>23100</v>
      </c>
      <c r="B79" s="7">
        <v>1133</v>
      </c>
      <c r="C79">
        <v>-0.60413303345950398</v>
      </c>
      <c r="D79">
        <f t="shared" si="4"/>
        <v>-1.208266066919008</v>
      </c>
      <c r="E79">
        <v>126.01630908548</v>
      </c>
      <c r="F79">
        <f t="shared" si="7"/>
        <v>3.6414213870997969E-2</v>
      </c>
      <c r="G79">
        <f t="shared" si="5"/>
        <v>1134.1467817693201</v>
      </c>
      <c r="H79">
        <v>49.356583604486097</v>
      </c>
      <c r="AM79">
        <f t="shared" si="6"/>
        <v>238.26063868340924</v>
      </c>
    </row>
    <row r="80" spans="1:39">
      <c r="A80">
        <v>23400</v>
      </c>
      <c r="B80" s="7">
        <v>1138</v>
      </c>
      <c r="C80">
        <v>1.4464418969389601</v>
      </c>
      <c r="D80">
        <f t="shared" si="4"/>
        <v>2.8928837938779202</v>
      </c>
      <c r="E80">
        <v>126.11613104600499</v>
      </c>
      <c r="F80">
        <f t="shared" si="7"/>
        <v>9.9821960524991482E-2</v>
      </c>
      <c r="G80">
        <f t="shared" si="5"/>
        <v>1135.0451794140449</v>
      </c>
      <c r="H80">
        <v>49.319933371271297</v>
      </c>
      <c r="AM80">
        <f t="shared" si="6"/>
        <v>238.48550923883724</v>
      </c>
    </row>
    <row r="81" spans="1:39">
      <c r="A81">
        <v>23700</v>
      </c>
      <c r="B81" s="7">
        <v>1135</v>
      </c>
      <c r="C81">
        <v>-0.522936230193076</v>
      </c>
      <c r="D81">
        <f t="shared" si="4"/>
        <v>-1.045872460386152</v>
      </c>
      <c r="E81">
        <v>126.22047083587699</v>
      </c>
      <c r="F81">
        <f t="shared" si="7"/>
        <v>0.10433978987200021</v>
      </c>
      <c r="G81">
        <f t="shared" si="5"/>
        <v>1135.984237522893</v>
      </c>
      <c r="H81">
        <v>49.287868280449501</v>
      </c>
      <c r="AM81">
        <f t="shared" si="6"/>
        <v>238.72061947981953</v>
      </c>
    </row>
    <row r="82" spans="1:39">
      <c r="A82">
        <v>24000</v>
      </c>
      <c r="B82" s="7">
        <v>1133</v>
      </c>
      <c r="C82">
        <v>-1.5368805792381901</v>
      </c>
      <c r="D82">
        <f t="shared" si="4"/>
        <v>-3.0737611584763802</v>
      </c>
      <c r="E82">
        <v>126.22356381990301</v>
      </c>
      <c r="F82">
        <f t="shared" si="7"/>
        <v>3.0929840260114361E-3</v>
      </c>
      <c r="G82">
        <f t="shared" si="5"/>
        <v>1136.0120743791272</v>
      </c>
      <c r="H82">
        <v>49.369753355563397</v>
      </c>
      <c r="AM82">
        <f t="shared" si="6"/>
        <v>238.72758991377185</v>
      </c>
    </row>
    <row r="83" spans="1:39">
      <c r="A83">
        <v>24300</v>
      </c>
      <c r="B83" s="7">
        <v>1135</v>
      </c>
      <c r="C83">
        <v>-0.51703537370108499</v>
      </c>
      <c r="D83">
        <f t="shared" si="4"/>
        <v>-1.03407074740217</v>
      </c>
      <c r="E83">
        <v>126.219128843482</v>
      </c>
      <c r="F83">
        <f t="shared" si="7"/>
        <v>4.4349764210096509E-3</v>
      </c>
      <c r="G83">
        <f t="shared" si="5"/>
        <v>1135.9721595913379</v>
      </c>
      <c r="H83">
        <v>49.447494572506699</v>
      </c>
      <c r="AM83">
        <f t="shared" si="6"/>
        <v>238.71759514621812</v>
      </c>
    </row>
    <row r="84" spans="1:39">
      <c r="A84">
        <v>24600</v>
      </c>
      <c r="B84" s="7">
        <v>1135</v>
      </c>
      <c r="C84">
        <v>-0.60472619781266401</v>
      </c>
      <c r="D84">
        <f t="shared" si="4"/>
        <v>-1.209452395625328</v>
      </c>
      <c r="E84">
        <v>126.23862491357799</v>
      </c>
      <c r="F84">
        <f t="shared" si="7"/>
        <v>1.9496070095996743E-2</v>
      </c>
      <c r="G84">
        <f t="shared" si="5"/>
        <v>1136.147624222202</v>
      </c>
      <c r="H84">
        <v>49.491188766834902</v>
      </c>
      <c r="AM84">
        <f t="shared" si="6"/>
        <v>238.7615328087289</v>
      </c>
    </row>
    <row r="85" spans="1:39">
      <c r="A85">
        <v>24900</v>
      </c>
      <c r="B85" s="7">
        <v>1134</v>
      </c>
      <c r="C85">
        <v>-1.0811505339069201</v>
      </c>
      <c r="D85">
        <f t="shared" si="4"/>
        <v>-2.1623010678138401</v>
      </c>
      <c r="E85">
        <v>126.233393661901</v>
      </c>
      <c r="F85">
        <f t="shared" si="7"/>
        <v>5.2312516769887907E-3</v>
      </c>
      <c r="G85">
        <f t="shared" si="5"/>
        <v>1136.1005429571092</v>
      </c>
      <c r="H85">
        <v>49.557521124128101</v>
      </c>
      <c r="AM85">
        <f t="shared" si="6"/>
        <v>238.74974308781347</v>
      </c>
    </row>
    <row r="86" spans="1:39">
      <c r="A86">
        <v>25200</v>
      </c>
      <c r="B86" s="7">
        <v>1136</v>
      </c>
      <c r="C86">
        <v>-0.10790514008032701</v>
      </c>
      <c r="D86">
        <f t="shared" si="4"/>
        <v>-0.21581028016065401</v>
      </c>
      <c r="E86">
        <v>126.23931862214199</v>
      </c>
      <c r="F86">
        <f t="shared" si="7"/>
        <v>5.9249602409892077E-3</v>
      </c>
      <c r="G86">
        <f t="shared" si="5"/>
        <v>1136.1538675992779</v>
      </c>
      <c r="H86">
        <v>49.6017922225913</v>
      </c>
      <c r="AF86" t="s">
        <v>248</v>
      </c>
      <c r="AG86" t="s">
        <v>247</v>
      </c>
      <c r="AM86">
        <f t="shared" si="6"/>
        <v>238.76309623823906</v>
      </c>
    </row>
    <row r="87" spans="1:39">
      <c r="A87">
        <v>25500</v>
      </c>
      <c r="B87" s="7">
        <v>1140</v>
      </c>
      <c r="C87">
        <v>1.4795417962131301</v>
      </c>
      <c r="D87">
        <f t="shared" si="4"/>
        <v>2.9590835924262602</v>
      </c>
      <c r="E87">
        <v>126.33096711788301</v>
      </c>
      <c r="F87">
        <f t="shared" si="7"/>
        <v>9.164849574101197E-2</v>
      </c>
      <c r="G87">
        <f t="shared" si="5"/>
        <v>1136.9787040609472</v>
      </c>
      <c r="H87">
        <v>49.5454967092289</v>
      </c>
      <c r="AF87">
        <v>1.77</v>
      </c>
      <c r="AG87" s="2">
        <v>51000</v>
      </c>
      <c r="AM87">
        <f t="shared" si="6"/>
        <v>238.9696716497121</v>
      </c>
    </row>
    <row r="88" spans="1:39">
      <c r="A88">
        <v>25800</v>
      </c>
      <c r="B88" s="7">
        <v>1139</v>
      </c>
      <c r="C88">
        <v>0.45739984851621601</v>
      </c>
      <c r="D88">
        <f t="shared" si="4"/>
        <v>0.91479969703243202</v>
      </c>
      <c r="E88">
        <v>126.447010477917</v>
      </c>
      <c r="F88">
        <f t="shared" si="7"/>
        <v>0.11604336003399851</v>
      </c>
      <c r="G88">
        <f t="shared" si="5"/>
        <v>1138.023094301253</v>
      </c>
      <c r="H88">
        <v>49.472268777264702</v>
      </c>
      <c r="AM88">
        <f t="shared" si="6"/>
        <v>239.23130348965489</v>
      </c>
    </row>
    <row r="89" spans="1:39">
      <c r="A89">
        <v>26100</v>
      </c>
      <c r="B89" s="7">
        <v>1131</v>
      </c>
      <c r="C89">
        <v>-3.3326677347512002</v>
      </c>
      <c r="D89">
        <f t="shared" si="4"/>
        <v>-6.6653354695024003</v>
      </c>
      <c r="E89">
        <v>126.40041411094499</v>
      </c>
      <c r="F89">
        <f t="shared" si="7"/>
        <v>4.6596366972011083E-2</v>
      </c>
      <c r="G89">
        <f t="shared" si="5"/>
        <v>1137.603726998505</v>
      </c>
      <c r="H89">
        <v>49.591066308584303</v>
      </c>
      <c r="AM89">
        <f t="shared" si="6"/>
        <v>239.12623766422294</v>
      </c>
    </row>
    <row r="90" spans="1:39">
      <c r="A90">
        <v>26400</v>
      </c>
      <c r="B90" s="7">
        <v>1137</v>
      </c>
      <c r="C90">
        <v>-8.6688196116499906E-3</v>
      </c>
      <c r="D90">
        <f t="shared" si="4"/>
        <v>-1.7337639223299981E-2</v>
      </c>
      <c r="E90">
        <v>126.328336872389</v>
      </c>
      <c r="F90">
        <f t="shared" si="7"/>
        <v>7.207723855599113E-2</v>
      </c>
      <c r="G90">
        <f t="shared" si="5"/>
        <v>1136.955031851501</v>
      </c>
      <c r="H90">
        <v>49.714330057293999</v>
      </c>
      <c r="AM90">
        <f t="shared" si="6"/>
        <v>238.96374240018159</v>
      </c>
    </row>
    <row r="91" spans="1:39">
      <c r="A91">
        <v>26700</v>
      </c>
      <c r="B91" s="7">
        <v>1137</v>
      </c>
      <c r="C91">
        <v>-0.12421259811039601</v>
      </c>
      <c r="D91">
        <f t="shared" si="4"/>
        <v>-0.24842519622079201</v>
      </c>
      <c r="E91">
        <v>126.354046313316</v>
      </c>
      <c r="F91">
        <f t="shared" si="7"/>
        <v>2.5709440927002447E-2</v>
      </c>
      <c r="G91">
        <f t="shared" si="5"/>
        <v>1137.186416819844</v>
      </c>
      <c r="H91">
        <v>49.719692049054899</v>
      </c>
      <c r="AM91">
        <f t="shared" si="6"/>
        <v>239.02169982469803</v>
      </c>
    </row>
    <row r="92" spans="1:39">
      <c r="A92">
        <v>27000</v>
      </c>
      <c r="B92" s="7">
        <v>1137</v>
      </c>
      <c r="C92">
        <v>-0.2063532123256</v>
      </c>
      <c r="D92">
        <f t="shared" si="4"/>
        <v>-0.4127064246512</v>
      </c>
      <c r="E92">
        <v>126.372296701865</v>
      </c>
      <c r="F92">
        <f t="shared" si="7"/>
        <v>1.8250388548992191E-2</v>
      </c>
      <c r="G92">
        <f t="shared" si="5"/>
        <v>1137.350670316785</v>
      </c>
      <c r="H92">
        <v>49.732678191956303</v>
      </c>
      <c r="AA92" s="11" t="s">
        <v>256</v>
      </c>
      <c r="AM92">
        <f t="shared" si="6"/>
        <v>239.0628444703886</v>
      </c>
    </row>
    <row r="93" spans="1:39">
      <c r="A93">
        <v>27300</v>
      </c>
      <c r="B93" s="7">
        <v>1134</v>
      </c>
      <c r="C93">
        <v>-1.5531582454933199</v>
      </c>
      <c r="D93">
        <f t="shared" si="4"/>
        <v>-3.1063164909866399</v>
      </c>
      <c r="E93">
        <v>126.338279269949</v>
      </c>
      <c r="F93">
        <f t="shared" si="7"/>
        <v>3.4017431915998486E-2</v>
      </c>
      <c r="G93">
        <f t="shared" si="5"/>
        <v>1137.044513429541</v>
      </c>
      <c r="H93">
        <v>49.803527799168101</v>
      </c>
      <c r="Z93" s="49" t="s">
        <v>257</v>
      </c>
      <c r="AM93">
        <f t="shared" si="6"/>
        <v>238.98615533289731</v>
      </c>
    </row>
    <row r="94" spans="1:39">
      <c r="A94">
        <v>27600</v>
      </c>
      <c r="B94" s="7">
        <v>1136</v>
      </c>
      <c r="C94">
        <v>-0.349307695655103</v>
      </c>
      <c r="D94">
        <f t="shared" si="4"/>
        <v>-0.698615391310206</v>
      </c>
      <c r="E94">
        <v>126.292954907571</v>
      </c>
      <c r="F94">
        <f t="shared" si="7"/>
        <v>4.5324362377996863E-2</v>
      </c>
      <c r="G94">
        <f t="shared" si="5"/>
        <v>1136.636594168139</v>
      </c>
      <c r="H94">
        <v>49.875036900377403</v>
      </c>
      <c r="AM94">
        <f t="shared" si="6"/>
        <v>238.88398628870883</v>
      </c>
    </row>
    <row r="95" spans="1:39">
      <c r="A95">
        <v>27900</v>
      </c>
      <c r="B95" s="7">
        <v>1133</v>
      </c>
      <c r="C95">
        <v>-1.5977518925794201</v>
      </c>
      <c r="D95">
        <f t="shared" si="4"/>
        <v>-3.1955037851588401</v>
      </c>
      <c r="E95">
        <v>126.237095660804</v>
      </c>
      <c r="F95">
        <f t="shared" si="7"/>
        <v>5.5859246766999604E-2</v>
      </c>
      <c r="G95">
        <f t="shared" si="5"/>
        <v>1136.1338609472359</v>
      </c>
      <c r="H95">
        <v>49.952968620675499</v>
      </c>
      <c r="AM95">
        <f t="shared" si="6"/>
        <v>238.75808630086843</v>
      </c>
    </row>
    <row r="96" spans="1:39">
      <c r="A96">
        <v>28200</v>
      </c>
      <c r="B96" s="7">
        <v>1133</v>
      </c>
      <c r="C96">
        <v>-1.1807004248650099</v>
      </c>
      <c r="D96">
        <f t="shared" si="4"/>
        <v>-2.3614008497300198</v>
      </c>
      <c r="E96">
        <v>126.144414697537</v>
      </c>
      <c r="F96">
        <f t="shared" si="7"/>
        <v>9.2680963267000038E-2</v>
      </c>
      <c r="G96">
        <f t="shared" si="5"/>
        <v>1135.2997322778331</v>
      </c>
      <c r="H96">
        <v>50.059963819169802</v>
      </c>
      <c r="AM96">
        <f t="shared" si="6"/>
        <v>238.54923487731156</v>
      </c>
    </row>
    <row r="97" spans="1:48">
      <c r="A97">
        <v>28500</v>
      </c>
      <c r="B97" s="7">
        <v>1135</v>
      </c>
      <c r="C97">
        <v>2.8427455761607202E-2</v>
      </c>
      <c r="D97">
        <f t="shared" si="4"/>
        <v>5.6854911523214403E-2</v>
      </c>
      <c r="E97">
        <v>126.097936426941</v>
      </c>
      <c r="F97">
        <f t="shared" si="7"/>
        <v>4.6478270595997628E-2</v>
      </c>
      <c r="G97">
        <f t="shared" si="5"/>
        <v>1134.8814278424691</v>
      </c>
      <c r="H97">
        <v>50.1023408438001</v>
      </c>
      <c r="AM97">
        <f t="shared" si="6"/>
        <v>238.44451758091594</v>
      </c>
    </row>
    <row r="98" spans="1:48">
      <c r="A98">
        <v>28800</v>
      </c>
      <c r="B98" s="7">
        <v>1132</v>
      </c>
      <c r="C98">
        <v>-1.2282883282464701</v>
      </c>
      <c r="D98">
        <f t="shared" si="4"/>
        <v>-2.4565766564929401</v>
      </c>
      <c r="E98">
        <v>126.043914855276</v>
      </c>
      <c r="F98">
        <f t="shared" si="7"/>
        <v>5.4021571665003876E-2</v>
      </c>
      <c r="G98">
        <f t="shared" si="5"/>
        <v>1134.3952336974839</v>
      </c>
      <c r="H98">
        <v>50.151307830184798</v>
      </c>
      <c r="AM98">
        <f t="shared" si="6"/>
        <v>238.32282082021447</v>
      </c>
    </row>
    <row r="99" spans="1:48">
      <c r="A99">
        <v>29100</v>
      </c>
      <c r="B99" s="7">
        <v>1133</v>
      </c>
      <c r="C99">
        <v>-0.39847333960555997</v>
      </c>
      <c r="D99">
        <f t="shared" si="4"/>
        <v>-0.79694667921111995</v>
      </c>
      <c r="E99">
        <v>125.97060957244101</v>
      </c>
      <c r="F99">
        <f t="shared" si="7"/>
        <v>7.3305282834994046E-2</v>
      </c>
      <c r="G99">
        <f t="shared" si="5"/>
        <v>1133.7354861519691</v>
      </c>
      <c r="H99">
        <v>50.212829011213898</v>
      </c>
      <c r="AM99">
        <f t="shared" si="6"/>
        <v>238.15771009501981</v>
      </c>
    </row>
    <row r="100" spans="1:48">
      <c r="A100">
        <v>29400</v>
      </c>
      <c r="B100" s="7">
        <v>1159</v>
      </c>
      <c r="C100">
        <v>10.992023800227599</v>
      </c>
      <c r="D100">
        <f t="shared" si="4"/>
        <v>21.984047600455199</v>
      </c>
      <c r="E100">
        <v>126.328046472729</v>
      </c>
      <c r="F100">
        <f t="shared" si="7"/>
        <v>0.35743690028799335</v>
      </c>
      <c r="G100">
        <f t="shared" si="5"/>
        <v>1136.9524182545611</v>
      </c>
      <c r="H100">
        <v>49.779122231093403</v>
      </c>
      <c r="AM100">
        <f t="shared" si="6"/>
        <v>238.96308776717203</v>
      </c>
    </row>
    <row r="101" spans="1:48">
      <c r="A101">
        <v>29700</v>
      </c>
      <c r="B101" s="7">
        <v>1165</v>
      </c>
      <c r="C101">
        <v>10.499640709810899</v>
      </c>
      <c r="D101">
        <f t="shared" si="4"/>
        <v>20.999281419621799</v>
      </c>
      <c r="E101">
        <v>127.10411826671201</v>
      </c>
      <c r="F101">
        <f t="shared" si="7"/>
        <v>0.7760717939830073</v>
      </c>
      <c r="G101">
        <f t="shared" si="5"/>
        <v>1143.937064400408</v>
      </c>
      <c r="H101">
        <v>48.944269446313697</v>
      </c>
      <c r="AM101">
        <f t="shared" si="6"/>
        <v>240.71430719411498</v>
      </c>
    </row>
    <row r="102" spans="1:48">
      <c r="A102">
        <v>30000</v>
      </c>
      <c r="B102" s="7">
        <v>1165</v>
      </c>
      <c r="C102">
        <v>7.2446690076925897</v>
      </c>
      <c r="D102">
        <f t="shared" si="4"/>
        <v>14.489338015385179</v>
      </c>
      <c r="E102">
        <v>127.827355668713</v>
      </c>
      <c r="F102">
        <f t="shared" si="7"/>
        <v>0.72323740200098996</v>
      </c>
      <c r="G102">
        <f t="shared" si="5"/>
        <v>1150.446201018417</v>
      </c>
      <c r="H102">
        <v>48.260589046451102</v>
      </c>
      <c r="AM102">
        <f t="shared" si="6"/>
        <v>242.34947608052795</v>
      </c>
      <c r="AT102" s="12"/>
      <c r="AU102" s="12"/>
      <c r="AV102" s="12"/>
    </row>
    <row r="103" spans="1:48">
      <c r="A103">
        <v>30300</v>
      </c>
      <c r="B103" s="7">
        <v>1176</v>
      </c>
      <c r="C103">
        <v>9.3724039803481105</v>
      </c>
      <c r="D103">
        <f t="shared" si="4"/>
        <v>18.744807960696221</v>
      </c>
      <c r="E103">
        <v>128.57653623374901</v>
      </c>
      <c r="F103">
        <f t="shared" si="7"/>
        <v>0.74918056503601349</v>
      </c>
      <c r="G103">
        <f t="shared" si="5"/>
        <v>1157.1888261037411</v>
      </c>
      <c r="H103">
        <v>47.610592627840298</v>
      </c>
      <c r="AM103">
        <f t="shared" si="6"/>
        <v>244.04652593019117</v>
      </c>
    </row>
    <row r="104" spans="1:48">
      <c r="A104">
        <v>30600</v>
      </c>
      <c r="B104" s="7">
        <v>1176</v>
      </c>
      <c r="C104">
        <v>5.95233932879131</v>
      </c>
      <c r="D104">
        <f t="shared" si="4"/>
        <v>11.90467865758262</v>
      </c>
      <c r="E104">
        <v>129.33648092161201</v>
      </c>
      <c r="F104">
        <f t="shared" si="7"/>
        <v>0.75994468786299763</v>
      </c>
      <c r="G104">
        <f t="shared" si="5"/>
        <v>1164.0283282945081</v>
      </c>
      <c r="H104">
        <v>47.021157936816302</v>
      </c>
      <c r="Z104" t="s">
        <v>259</v>
      </c>
      <c r="AA104" t="s">
        <v>258</v>
      </c>
      <c r="AM104">
        <f t="shared" si="6"/>
        <v>245.77131270248995</v>
      </c>
    </row>
    <row r="105" spans="1:48">
      <c r="A105">
        <v>30900</v>
      </c>
      <c r="B105" s="7">
        <v>1183</v>
      </c>
      <c r="C105">
        <v>6.2666609184786299</v>
      </c>
      <c r="D105">
        <f t="shared" si="4"/>
        <v>12.53332183695726</v>
      </c>
      <c r="E105">
        <v>130.04422696333799</v>
      </c>
      <c r="F105">
        <f t="shared" si="7"/>
        <v>0.70774604172598288</v>
      </c>
      <c r="G105">
        <f t="shared" si="5"/>
        <v>1170.3980426700418</v>
      </c>
      <c r="H105">
        <v>46.545724098619203</v>
      </c>
      <c r="Z105">
        <v>5</v>
      </c>
      <c r="AA105" s="31">
        <v>180000</v>
      </c>
      <c r="AM105">
        <f t="shared" si="6"/>
        <v>247.38066611765086</v>
      </c>
    </row>
    <row r="106" spans="1:48">
      <c r="A106">
        <v>31200</v>
      </c>
      <c r="B106" s="7">
        <v>1189</v>
      </c>
      <c r="C106">
        <v>5.9161373390311702</v>
      </c>
      <c r="D106">
        <f t="shared" si="4"/>
        <v>11.83227467806234</v>
      </c>
      <c r="E106">
        <v>130.788647023973</v>
      </c>
      <c r="F106">
        <f t="shared" si="7"/>
        <v>0.74442006063500799</v>
      </c>
      <c r="G106">
        <f t="shared" si="5"/>
        <v>1177.097823215757</v>
      </c>
      <c r="H106">
        <v>46.072869844795001</v>
      </c>
      <c r="Z106">
        <v>10</v>
      </c>
      <c r="AA106" s="31">
        <v>130000</v>
      </c>
      <c r="AM106">
        <f t="shared" si="6"/>
        <v>249.07657451255585</v>
      </c>
    </row>
    <row r="107" spans="1:48">
      <c r="A107">
        <v>31500</v>
      </c>
      <c r="B107" s="7">
        <v>1174</v>
      </c>
      <c r="C107">
        <v>-3.6426299576263999</v>
      </c>
      <c r="D107">
        <f t="shared" si="4"/>
        <v>-7.2852599152527997</v>
      </c>
      <c r="E107">
        <v>131.24620749078099</v>
      </c>
      <c r="F107">
        <f t="shared" si="7"/>
        <v>0.45756046680799045</v>
      </c>
      <c r="G107">
        <f t="shared" si="5"/>
        <v>1181.2158674170289</v>
      </c>
      <c r="H107">
        <v>46.001498323288402</v>
      </c>
      <c r="Z107">
        <v>20</v>
      </c>
      <c r="AA107" s="31">
        <v>80000</v>
      </c>
      <c r="AM107">
        <f t="shared" si="6"/>
        <v>250.12057910698584</v>
      </c>
    </row>
    <row r="108" spans="1:48">
      <c r="A108">
        <v>31800</v>
      </c>
      <c r="B108" s="7">
        <v>1176</v>
      </c>
      <c r="C108">
        <v>-3.38572264536867</v>
      </c>
      <c r="D108">
        <f t="shared" si="4"/>
        <v>-6.7714452907373399</v>
      </c>
      <c r="E108">
        <v>131.41119553362401</v>
      </c>
      <c r="F108">
        <f t="shared" si="7"/>
        <v>0.16498804284302082</v>
      </c>
      <c r="G108">
        <f t="shared" si="5"/>
        <v>1182.7007598026162</v>
      </c>
      <c r="H108">
        <v>46.273881584753802</v>
      </c>
      <c r="Z108">
        <v>50</v>
      </c>
      <c r="AA108" s="31">
        <v>24000</v>
      </c>
      <c r="AG108" t="s">
        <v>266</v>
      </c>
      <c r="AM108">
        <f t="shared" si="6"/>
        <v>250.49732869599134</v>
      </c>
    </row>
    <row r="109" spans="1:48">
      <c r="A109">
        <v>32100</v>
      </c>
      <c r="B109" s="7">
        <v>1174</v>
      </c>
      <c r="C109">
        <v>-4.8314792746995501</v>
      </c>
      <c r="D109">
        <f t="shared" si="4"/>
        <v>-9.6629585493991001</v>
      </c>
      <c r="E109">
        <v>131.510260650666</v>
      </c>
      <c r="F109">
        <f t="shared" si="7"/>
        <v>9.906511704198806E-2</v>
      </c>
      <c r="G109">
        <f t="shared" si="5"/>
        <v>1183.5923458559939</v>
      </c>
      <c r="H109">
        <v>46.595262159201397</v>
      </c>
      <c r="Z109">
        <v>80</v>
      </c>
      <c r="AA109" s="31">
        <v>6200</v>
      </c>
      <c r="AG109" t="s">
        <v>265</v>
      </c>
      <c r="AH109" t="s">
        <v>226</v>
      </c>
      <c r="AM109">
        <f t="shared" si="6"/>
        <v>250.72362002627978</v>
      </c>
    </row>
    <row r="110" spans="1:48">
      <c r="A110">
        <v>32400</v>
      </c>
      <c r="B110" s="7">
        <v>1177</v>
      </c>
      <c r="C110">
        <v>-3.60767337546713</v>
      </c>
      <c r="D110">
        <f t="shared" si="4"/>
        <v>-7.2153467509342599</v>
      </c>
      <c r="E110">
        <v>131.57159130402999</v>
      </c>
      <c r="F110">
        <f t="shared" si="7"/>
        <v>6.133065336399568E-2</v>
      </c>
      <c r="G110">
        <f t="shared" si="5"/>
        <v>1184.1443217362698</v>
      </c>
      <c r="H110">
        <v>46.920543893348999</v>
      </c>
      <c r="Z110">
        <v>90</v>
      </c>
      <c r="AA110" s="31">
        <v>5000</v>
      </c>
      <c r="AG110">
        <v>1.77</v>
      </c>
      <c r="AH110" s="31">
        <f>AA116</f>
        <v>27397.333333333336</v>
      </c>
      <c r="AM110">
        <f t="shared" si="6"/>
        <v>250.86374447693649</v>
      </c>
    </row>
    <row r="111" spans="1:48">
      <c r="A111">
        <v>32700</v>
      </c>
      <c r="B111" s="7">
        <v>1170</v>
      </c>
      <c r="C111">
        <v>-6.9309354327661001</v>
      </c>
      <c r="D111">
        <f t="shared" si="4"/>
        <v>-13.8618708655322</v>
      </c>
      <c r="E111">
        <v>131.53239354287501</v>
      </c>
      <c r="F111">
        <f t="shared" si="7"/>
        <v>3.9197761154980526E-2</v>
      </c>
      <c r="G111">
        <f t="shared" si="5"/>
        <v>1183.7915418858752</v>
      </c>
      <c r="H111">
        <v>47.335072857266098</v>
      </c>
      <c r="AM111">
        <f t="shared" si="6"/>
        <v>250.7741853404639</v>
      </c>
    </row>
    <row r="112" spans="1:48">
      <c r="A112">
        <v>33000</v>
      </c>
      <c r="B112" s="7">
        <v>1172</v>
      </c>
      <c r="C112">
        <v>-5.3304430715206799</v>
      </c>
      <c r="D112">
        <f t="shared" si="4"/>
        <v>-10.66088614304136</v>
      </c>
      <c r="E112">
        <v>131.398918414424</v>
      </c>
      <c r="F112">
        <f t="shared" si="7"/>
        <v>0.13347512845101051</v>
      </c>
      <c r="G112">
        <f t="shared" si="5"/>
        <v>1182.5902657298161</v>
      </c>
      <c r="H112">
        <v>47.807714671200799</v>
      </c>
      <c r="AM112">
        <f t="shared" si="6"/>
        <v>250.46928845649146</v>
      </c>
    </row>
    <row r="113" spans="1:39">
      <c r="A113">
        <v>33300</v>
      </c>
      <c r="B113" s="7">
        <v>1177</v>
      </c>
      <c r="C113">
        <v>-2.64327446358977</v>
      </c>
      <c r="D113">
        <f t="shared" si="4"/>
        <v>-5.2865489271795401</v>
      </c>
      <c r="E113">
        <v>131.35731196982999</v>
      </c>
      <c r="F113">
        <f t="shared" si="7"/>
        <v>4.1606444594009417E-2</v>
      </c>
      <c r="G113">
        <f t="shared" si="5"/>
        <v>1182.2158077284698</v>
      </c>
      <c r="H113">
        <v>48.1122483015304</v>
      </c>
      <c r="AM113">
        <f t="shared" si="6"/>
        <v>250.37426826825174</v>
      </c>
    </row>
    <row r="114" spans="1:39">
      <c r="A114">
        <v>33600</v>
      </c>
      <c r="B114" s="7">
        <v>1180</v>
      </c>
      <c r="C114">
        <v>-1.3908739790556599</v>
      </c>
      <c r="D114">
        <f t="shared" si="4"/>
        <v>-2.7817479581113198</v>
      </c>
      <c r="E114">
        <v>131.412334816429</v>
      </c>
      <c r="F114">
        <f t="shared" si="7"/>
        <v>5.5022846599001696E-2</v>
      </c>
      <c r="G114">
        <f t="shared" si="5"/>
        <v>1182.7110133478609</v>
      </c>
      <c r="H114">
        <v>48.266550826960803</v>
      </c>
      <c r="Z114" s="11" t="s">
        <v>263</v>
      </c>
      <c r="AA114" s="11" t="s">
        <v>264</v>
      </c>
      <c r="AM114">
        <f t="shared" si="6"/>
        <v>250.49993079759088</v>
      </c>
    </row>
    <row r="115" spans="1:39">
      <c r="A115">
        <v>33900</v>
      </c>
      <c r="B115" s="7">
        <v>1179</v>
      </c>
      <c r="C115">
        <v>-2.1403788566180699</v>
      </c>
      <c r="D115">
        <f t="shared" si="4"/>
        <v>-4.2807577132361398</v>
      </c>
      <c r="E115">
        <v>131.467796237111</v>
      </c>
      <c r="F115">
        <f t="shared" si="7"/>
        <v>5.5461420682007656E-2</v>
      </c>
      <c r="G115">
        <f t="shared" si="5"/>
        <v>1183.2101661339991</v>
      </c>
      <c r="H115">
        <v>48.404866766482598</v>
      </c>
      <c r="Z115">
        <v>20</v>
      </c>
      <c r="AA115" s="31">
        <v>80000</v>
      </c>
      <c r="AM115">
        <f t="shared" si="6"/>
        <v>250.62661287328527</v>
      </c>
    </row>
    <row r="116" spans="1:39">
      <c r="A116">
        <v>34200</v>
      </c>
      <c r="B116" s="7">
        <v>1182</v>
      </c>
      <c r="C116">
        <v>-0.90271163052255299</v>
      </c>
      <c r="D116">
        <f t="shared" si="4"/>
        <v>-1.805423261045106</v>
      </c>
      <c r="E116">
        <v>131.52605336366301</v>
      </c>
      <c r="F116">
        <f t="shared" si="7"/>
        <v>5.8257126552007321E-2</v>
      </c>
      <c r="G116">
        <f t="shared" si="5"/>
        <v>1183.7344802729672</v>
      </c>
      <c r="H116">
        <v>48.520767269951897</v>
      </c>
      <c r="Z116">
        <v>48.18</v>
      </c>
      <c r="AA116" s="31">
        <f>AA115+((Z116-Z115)*(AA117-AA115))/(Z117-Z115)</f>
        <v>27397.333333333336</v>
      </c>
      <c r="AM116">
        <f t="shared" si="6"/>
        <v>250.75970012850618</v>
      </c>
    </row>
    <row r="117" spans="1:39">
      <c r="A117">
        <v>34500</v>
      </c>
      <c r="B117" s="7">
        <v>1176</v>
      </c>
      <c r="C117">
        <v>-3.8590531814848599</v>
      </c>
      <c r="D117">
        <f t="shared" si="4"/>
        <v>-7.7181063629697197</v>
      </c>
      <c r="E117">
        <v>131.51641564654099</v>
      </c>
      <c r="F117">
        <f t="shared" si="7"/>
        <v>9.63771712201833E-3</v>
      </c>
      <c r="G117">
        <f t="shared" si="5"/>
        <v>1183.6477408188689</v>
      </c>
      <c r="H117">
        <v>48.710636294216101</v>
      </c>
      <c r="Z117">
        <v>50</v>
      </c>
      <c r="AA117" s="31">
        <v>24000</v>
      </c>
      <c r="AM117">
        <f t="shared" si="6"/>
        <v>250.73768158370109</v>
      </c>
    </row>
    <row r="118" spans="1:39">
      <c r="A118">
        <v>34800</v>
      </c>
      <c r="B118" s="7">
        <v>1171</v>
      </c>
      <c r="C118">
        <v>-5.5598260747629302</v>
      </c>
      <c r="D118">
        <f t="shared" si="4"/>
        <v>-11.11965214952586</v>
      </c>
      <c r="E118">
        <v>131.338841382043</v>
      </c>
      <c r="F118">
        <f t="shared" si="7"/>
        <v>0.17757426449799141</v>
      </c>
      <c r="G118">
        <f t="shared" si="5"/>
        <v>1182.049572438387</v>
      </c>
      <c r="H118">
        <v>49.078809118769598</v>
      </c>
      <c r="AM118">
        <f t="shared" si="6"/>
        <v>250.33208865580383</v>
      </c>
    </row>
    <row r="119" spans="1:39">
      <c r="A119">
        <v>35100</v>
      </c>
      <c r="B119" s="7">
        <v>1171</v>
      </c>
      <c r="C119">
        <v>-4.5050774270410301</v>
      </c>
      <c r="D119">
        <f t="shared" si="4"/>
        <v>-9.0101548540820602</v>
      </c>
      <c r="E119">
        <v>131.10446702078701</v>
      </c>
      <c r="F119">
        <f t="shared" si="7"/>
        <v>0.23437436125598765</v>
      </c>
      <c r="G119">
        <f t="shared" si="5"/>
        <v>1179.9402031870832</v>
      </c>
      <c r="H119">
        <v>49.467144152305004</v>
      </c>
      <c r="AM119">
        <f t="shared" si="6"/>
        <v>249.7970424093115</v>
      </c>
    </row>
    <row r="120" spans="1:39">
      <c r="A120">
        <v>35400</v>
      </c>
      <c r="B120" s="7">
        <v>1169</v>
      </c>
      <c r="C120">
        <v>-4.4356577763362202</v>
      </c>
      <c r="D120">
        <f t="shared" si="4"/>
        <v>-8.8713155526724403</v>
      </c>
      <c r="E120">
        <v>130.866879082758</v>
      </c>
      <c r="F120">
        <f t="shared" si="7"/>
        <v>0.23758793802900868</v>
      </c>
      <c r="G120">
        <f t="shared" si="5"/>
        <v>1177.8019117448221</v>
      </c>
      <c r="H120">
        <v>49.813629268413898</v>
      </c>
      <c r="AM120">
        <f t="shared" si="6"/>
        <v>249.25498791354596</v>
      </c>
    </row>
    <row r="121" spans="1:39">
      <c r="A121">
        <v>35700</v>
      </c>
      <c r="B121" s="7">
        <v>1173</v>
      </c>
      <c r="C121">
        <v>-1.6331981676883001</v>
      </c>
      <c r="D121">
        <f t="shared" si="4"/>
        <v>-3.2663963353766001</v>
      </c>
      <c r="E121">
        <v>130.688548840219</v>
      </c>
      <c r="F121">
        <f t="shared" si="7"/>
        <v>0.17833024253900476</v>
      </c>
      <c r="G121">
        <f t="shared" si="5"/>
        <v>1176.196939561971</v>
      </c>
      <c r="H121">
        <v>50.043970643908402</v>
      </c>
      <c r="AM121">
        <f t="shared" si="6"/>
        <v>248.84834616621907</v>
      </c>
    </row>
    <row r="122" spans="1:39">
      <c r="A122">
        <v>36000</v>
      </c>
      <c r="B122" s="7">
        <v>1168</v>
      </c>
      <c r="C122">
        <v>-3.3737451084787198</v>
      </c>
      <c r="D122">
        <f t="shared" si="4"/>
        <v>-6.7474902169574396</v>
      </c>
      <c r="E122">
        <v>130.51987499379601</v>
      </c>
      <c r="F122">
        <f t="shared" si="7"/>
        <v>0.16867384642299044</v>
      </c>
      <c r="G122">
        <f t="shared" si="5"/>
        <v>1174.6788749441641</v>
      </c>
      <c r="H122">
        <v>50.241210629346</v>
      </c>
      <c r="AM122">
        <f t="shared" si="6"/>
        <v>248.46389481551788</v>
      </c>
    </row>
    <row r="123" spans="1:39">
      <c r="A123">
        <v>36300</v>
      </c>
      <c r="B123" s="7">
        <v>1171</v>
      </c>
      <c r="C123">
        <v>-1.10815681922276</v>
      </c>
      <c r="D123">
        <f t="shared" si="4"/>
        <v>-2.21631363844552</v>
      </c>
      <c r="E123">
        <v>130.34972401276801</v>
      </c>
      <c r="F123">
        <f t="shared" si="7"/>
        <v>0.17015098102800152</v>
      </c>
      <c r="G123">
        <f t="shared" si="5"/>
        <v>1173.1475161149122</v>
      </c>
      <c r="H123">
        <v>50.4109696454844</v>
      </c>
      <c r="AM123">
        <f t="shared" si="6"/>
        <v>248.07624529305104</v>
      </c>
    </row>
    <row r="124" spans="1:39">
      <c r="A124">
        <v>36600</v>
      </c>
      <c r="B124" s="7">
        <v>1168</v>
      </c>
      <c r="C124">
        <v>-1.9665838977960299</v>
      </c>
      <c r="D124">
        <f t="shared" si="4"/>
        <v>-3.9331677955920599</v>
      </c>
      <c r="E124">
        <v>130.20721982002701</v>
      </c>
      <c r="F124">
        <f t="shared" si="7"/>
        <v>0.14250419274100068</v>
      </c>
      <c r="G124">
        <f t="shared" si="5"/>
        <v>1171.864978380243</v>
      </c>
      <c r="H124">
        <v>50.531744187599799</v>
      </c>
      <c r="AM124">
        <f t="shared" si="6"/>
        <v>247.75171286081556</v>
      </c>
    </row>
    <row r="125" spans="1:39">
      <c r="A125">
        <v>36900</v>
      </c>
      <c r="B125" s="7">
        <v>1167</v>
      </c>
      <c r="C125">
        <v>-1.685384832515</v>
      </c>
      <c r="D125">
        <f t="shared" si="4"/>
        <v>-3.3707696650300001</v>
      </c>
      <c r="E125">
        <v>130.03364063815999</v>
      </c>
      <c r="F125">
        <f t="shared" si="7"/>
        <v>0.17357918186701227</v>
      </c>
      <c r="G125">
        <f t="shared" si="5"/>
        <v>1170.30276574344</v>
      </c>
      <c r="H125">
        <v>50.672869955099202</v>
      </c>
      <c r="AM125">
        <f t="shared" si="6"/>
        <v>247.35657214416071</v>
      </c>
    </row>
    <row r="126" spans="1:39">
      <c r="A126">
        <v>37200</v>
      </c>
      <c r="B126" s="7">
        <v>1168</v>
      </c>
      <c r="C126">
        <v>-0.550311717591492</v>
      </c>
      <c r="D126">
        <f t="shared" si="4"/>
        <v>-1.100623435182984</v>
      </c>
      <c r="E126">
        <v>129.892526890575</v>
      </c>
      <c r="F126">
        <f t="shared" si="7"/>
        <v>0.14111374758499551</v>
      </c>
      <c r="G126">
        <f t="shared" si="5"/>
        <v>1169.032742015175</v>
      </c>
      <c r="H126">
        <v>50.757534317522598</v>
      </c>
      <c r="AM126">
        <f t="shared" si="6"/>
        <v>247.03546655866469</v>
      </c>
    </row>
    <row r="127" spans="1:39">
      <c r="A127">
        <v>37500</v>
      </c>
      <c r="B127" s="7">
        <v>1168</v>
      </c>
      <c r="C127">
        <v>-0.109335944356156</v>
      </c>
      <c r="D127">
        <f t="shared" si="4"/>
        <v>-0.218671888712312</v>
      </c>
      <c r="E127">
        <v>129.794557153997</v>
      </c>
      <c r="F127">
        <f t="shared" si="7"/>
        <v>9.7969736577994126E-2</v>
      </c>
      <c r="G127">
        <f t="shared" si="5"/>
        <v>1168.151014385973</v>
      </c>
      <c r="H127">
        <v>50.7823221281486</v>
      </c>
      <c r="AM127">
        <f t="shared" si="6"/>
        <v>246.81260405320259</v>
      </c>
    </row>
    <row r="128" spans="1:39">
      <c r="A128">
        <v>37800</v>
      </c>
      <c r="B128" s="7">
        <v>1172</v>
      </c>
      <c r="C128">
        <v>1.96460877571909</v>
      </c>
      <c r="D128">
        <f t="shared" si="4"/>
        <v>3.92921755143818</v>
      </c>
      <c r="E128">
        <v>129.77810015484701</v>
      </c>
      <c r="F128">
        <f t="shared" si="7"/>
        <v>1.6456999149994544E-2</v>
      </c>
      <c r="G128">
        <f t="shared" si="5"/>
        <v>1168.002901393623</v>
      </c>
      <c r="H128">
        <v>50.706577180905199</v>
      </c>
      <c r="AM128">
        <f t="shared" si="6"/>
        <v>246.77517301932286</v>
      </c>
    </row>
    <row r="129" spans="1:39">
      <c r="A129">
        <v>38100</v>
      </c>
      <c r="B129" s="7">
        <v>1173</v>
      </c>
      <c r="C129">
        <v>2.1675678925232398</v>
      </c>
      <c r="D129">
        <f t="shared" si="4"/>
        <v>4.3351357850464796</v>
      </c>
      <c r="E129">
        <v>129.84411511104901</v>
      </c>
      <c r="F129">
        <f t="shared" si="7"/>
        <v>6.6014956201996711E-2</v>
      </c>
      <c r="G129">
        <f t="shared" si="5"/>
        <v>1168.597035999441</v>
      </c>
      <c r="H129">
        <v>50.545839440314701</v>
      </c>
      <c r="AM129">
        <f t="shared" si="6"/>
        <v>246.92533195742135</v>
      </c>
    </row>
    <row r="130" spans="1:39">
      <c r="A130">
        <v>38400</v>
      </c>
      <c r="B130" s="7">
        <v>1165</v>
      </c>
      <c r="C130">
        <v>-1.6549073927290701</v>
      </c>
      <c r="D130">
        <f t="shared" ref="D130:D193" si="8">$K$3*C130</f>
        <v>-3.3098147854581401</v>
      </c>
      <c r="E130">
        <v>129.80473453802799</v>
      </c>
      <c r="F130">
        <f t="shared" si="7"/>
        <v>3.9380573021020382E-2</v>
      </c>
      <c r="G130">
        <f t="shared" si="5"/>
        <v>1168.2426108422519</v>
      </c>
      <c r="H130">
        <v>50.532845346818704</v>
      </c>
      <c r="AM130">
        <f t="shared" si="6"/>
        <v>246.83575305193682</v>
      </c>
    </row>
    <row r="131" spans="1:39">
      <c r="A131">
        <v>38700</v>
      </c>
      <c r="B131" s="7">
        <v>1169</v>
      </c>
      <c r="C131">
        <v>0.721589290760418</v>
      </c>
      <c r="D131">
        <f t="shared" si="8"/>
        <v>1.443178581520836</v>
      </c>
      <c r="E131">
        <v>129.72100533063301</v>
      </c>
      <c r="F131">
        <f t="shared" si="7"/>
        <v>8.3729207394981131E-2</v>
      </c>
      <c r="G131">
        <f t="shared" ref="G131:G194" si="9">$J$3*E131</f>
        <v>1167.4890479756971</v>
      </c>
      <c r="H131">
        <v>50.564760183495302</v>
      </c>
      <c r="AM131">
        <f t="shared" ref="AM131:AM194" si="10">$AF$26*E131^2+$AG$26*E131+$AH$26</f>
        <v>246.64532454760263</v>
      </c>
    </row>
    <row r="132" spans="1:39">
      <c r="A132">
        <v>39000</v>
      </c>
      <c r="B132" s="7">
        <v>1150</v>
      </c>
      <c r="C132">
        <v>-7.4921787330428602</v>
      </c>
      <c r="D132">
        <f t="shared" si="8"/>
        <v>-14.98435746608572</v>
      </c>
      <c r="E132">
        <v>129.435385857824</v>
      </c>
      <c r="F132">
        <f t="shared" ref="F132:F195" si="11">ABS(E132-E131)</f>
        <v>0.28561947280900313</v>
      </c>
      <c r="G132">
        <f t="shared" si="9"/>
        <v>1164.918472720416</v>
      </c>
      <c r="H132">
        <v>50.842037464504102</v>
      </c>
      <c r="AM132">
        <f t="shared" si="10"/>
        <v>245.99603788665294</v>
      </c>
    </row>
    <row r="133" spans="1:39">
      <c r="A133">
        <v>39300</v>
      </c>
      <c r="B133" s="7">
        <v>1170</v>
      </c>
      <c r="C133">
        <v>3.4756231106243201</v>
      </c>
      <c r="D133">
        <f t="shared" si="8"/>
        <v>6.9512462212486401</v>
      </c>
      <c r="E133">
        <v>129.22010013385699</v>
      </c>
      <c r="F133">
        <f t="shared" si="11"/>
        <v>0.21528572396701406</v>
      </c>
      <c r="G133">
        <f t="shared" si="9"/>
        <v>1162.9809012047128</v>
      </c>
      <c r="H133">
        <v>50.977689990054202</v>
      </c>
      <c r="AM133">
        <f t="shared" si="10"/>
        <v>245.50695332993342</v>
      </c>
    </row>
    <row r="134" spans="1:39">
      <c r="A134">
        <v>39600</v>
      </c>
      <c r="B134" s="7">
        <v>1168</v>
      </c>
      <c r="C134">
        <v>2.0878461771070298</v>
      </c>
      <c r="D134">
        <f t="shared" si="8"/>
        <v>4.1756923542140596</v>
      </c>
      <c r="E134">
        <v>129.30639797848201</v>
      </c>
      <c r="F134">
        <f t="shared" si="11"/>
        <v>8.6297844625022435E-2</v>
      </c>
      <c r="G134">
        <f t="shared" si="9"/>
        <v>1163.7575818063381</v>
      </c>
      <c r="H134">
        <v>50.764244420769799</v>
      </c>
      <c r="AM134">
        <f t="shared" si="10"/>
        <v>245.70297159814825</v>
      </c>
    </row>
    <row r="135" spans="1:39">
      <c r="A135">
        <v>39900</v>
      </c>
      <c r="B135" s="7">
        <v>1166</v>
      </c>
      <c r="C135">
        <v>0.97737273784617196</v>
      </c>
      <c r="D135">
        <f t="shared" si="8"/>
        <v>1.9547454756923439</v>
      </c>
      <c r="E135">
        <v>129.33094397763099</v>
      </c>
      <c r="F135">
        <f t="shared" si="11"/>
        <v>2.454599914898381E-2</v>
      </c>
      <c r="G135">
        <f t="shared" si="9"/>
        <v>1163.978495798679</v>
      </c>
      <c r="H135">
        <v>50.647336606828802</v>
      </c>
      <c r="AM135">
        <f t="shared" si="10"/>
        <v>245.75873371972094</v>
      </c>
    </row>
    <row r="136" spans="1:39">
      <c r="A136">
        <v>40200</v>
      </c>
      <c r="B136" s="7">
        <v>1169</v>
      </c>
      <c r="C136">
        <v>2.2801295236785699</v>
      </c>
      <c r="D136">
        <f t="shared" si="8"/>
        <v>4.5602590473571398</v>
      </c>
      <c r="E136">
        <v>129.374733899636</v>
      </c>
      <c r="F136">
        <f t="shared" si="11"/>
        <v>4.37899220050042E-2</v>
      </c>
      <c r="G136">
        <f t="shared" si="9"/>
        <v>1164.3726050967239</v>
      </c>
      <c r="H136">
        <v>50.518551027055302</v>
      </c>
      <c r="AM136">
        <f t="shared" si="10"/>
        <v>245.85822177676593</v>
      </c>
    </row>
    <row r="137" spans="1:39">
      <c r="A137">
        <v>40500</v>
      </c>
      <c r="B137" s="7">
        <v>1169</v>
      </c>
      <c r="C137">
        <v>1.89036996920692</v>
      </c>
      <c r="D137">
        <f t="shared" si="8"/>
        <v>3.78073993841384</v>
      </c>
      <c r="E137">
        <v>129.461349967655</v>
      </c>
      <c r="F137">
        <f t="shared" si="11"/>
        <v>8.6616068018997794E-2</v>
      </c>
      <c r="G137">
        <f t="shared" si="9"/>
        <v>1165.152149708895</v>
      </c>
      <c r="H137">
        <v>50.357398552663398</v>
      </c>
      <c r="AM137">
        <f t="shared" si="10"/>
        <v>246.05504128277963</v>
      </c>
    </row>
    <row r="138" spans="1:39">
      <c r="A138">
        <v>40800</v>
      </c>
      <c r="B138" s="7">
        <v>1160</v>
      </c>
      <c r="C138">
        <v>-2.3672264699756198</v>
      </c>
      <c r="D138">
        <f t="shared" si="8"/>
        <v>-4.7344529399512396</v>
      </c>
      <c r="E138">
        <v>129.40755474725501</v>
      </c>
      <c r="F138">
        <f t="shared" si="11"/>
        <v>5.379522039999074E-2</v>
      </c>
      <c r="G138">
        <f t="shared" si="9"/>
        <v>1164.6679927252951</v>
      </c>
      <c r="H138">
        <v>50.383628637054301</v>
      </c>
      <c r="AM138">
        <f t="shared" si="10"/>
        <v>245.93279611294963</v>
      </c>
    </row>
    <row r="139" spans="1:39">
      <c r="A139">
        <v>41100</v>
      </c>
      <c r="B139" s="7">
        <v>1164</v>
      </c>
      <c r="C139">
        <v>0.138395664919164</v>
      </c>
      <c r="D139">
        <f t="shared" si="8"/>
        <v>0.27679132983832799</v>
      </c>
      <c r="E139">
        <v>129.29513014953301</v>
      </c>
      <c r="F139">
        <f t="shared" si="11"/>
        <v>0.11242459772199709</v>
      </c>
      <c r="G139">
        <f t="shared" si="9"/>
        <v>1163.656171345797</v>
      </c>
      <c r="H139">
        <v>50.4655270461149</v>
      </c>
      <c r="AM139">
        <f t="shared" si="10"/>
        <v>245.67737520356772</v>
      </c>
    </row>
    <row r="140" spans="1:39">
      <c r="A140">
        <v>41400</v>
      </c>
      <c r="B140" s="7">
        <v>1163</v>
      </c>
      <c r="C140">
        <v>-0.14650810850635501</v>
      </c>
      <c r="D140">
        <f t="shared" si="8"/>
        <v>-0.29301621701271002</v>
      </c>
      <c r="E140">
        <v>129.24737216594301</v>
      </c>
      <c r="F140">
        <f t="shared" si="11"/>
        <v>4.775798359000305E-2</v>
      </c>
      <c r="G140">
        <f t="shared" si="9"/>
        <v>1163.2263494934871</v>
      </c>
      <c r="H140">
        <v>50.4663507521688</v>
      </c>
      <c r="AM140">
        <f t="shared" si="10"/>
        <v>245.56889474063345</v>
      </c>
    </row>
    <row r="141" spans="1:39">
      <c r="A141">
        <v>41700</v>
      </c>
      <c r="B141" s="7">
        <v>1167</v>
      </c>
      <c r="C141">
        <v>1.8120617787570701</v>
      </c>
      <c r="D141">
        <f t="shared" si="8"/>
        <v>3.6241235575141402</v>
      </c>
      <c r="E141">
        <v>129.256543007998</v>
      </c>
      <c r="F141">
        <f t="shared" si="11"/>
        <v>9.1708420549991843E-3</v>
      </c>
      <c r="G141">
        <f t="shared" si="9"/>
        <v>1163.3088870719821</v>
      </c>
      <c r="H141">
        <v>50.398139813808299</v>
      </c>
      <c r="AM141">
        <f t="shared" si="10"/>
        <v>245.58972492842338</v>
      </c>
    </row>
    <row r="142" spans="1:39">
      <c r="A142">
        <v>42000</v>
      </c>
      <c r="B142" s="7">
        <v>1170</v>
      </c>
      <c r="C142">
        <v>2.7977886055592198</v>
      </c>
      <c r="D142">
        <f t="shared" si="8"/>
        <v>5.5955772111184396</v>
      </c>
      <c r="E142">
        <v>129.37080922343901</v>
      </c>
      <c r="F142">
        <f t="shared" si="11"/>
        <v>0.11426621544100612</v>
      </c>
      <c r="G142">
        <f t="shared" si="9"/>
        <v>1164.3372830109511</v>
      </c>
      <c r="H142">
        <v>50.217404294533701</v>
      </c>
      <c r="AM142">
        <f t="shared" si="10"/>
        <v>245.84930469201319</v>
      </c>
    </row>
    <row r="143" spans="1:39">
      <c r="A143">
        <v>42300</v>
      </c>
      <c r="B143" s="7">
        <v>1164</v>
      </c>
      <c r="C143">
        <v>-0.45011798749679199</v>
      </c>
      <c r="D143">
        <f t="shared" si="8"/>
        <v>-0.90023597499358399</v>
      </c>
      <c r="E143">
        <v>129.42594999643899</v>
      </c>
      <c r="F143">
        <f t="shared" si="11"/>
        <v>5.5140772999976662E-2</v>
      </c>
      <c r="G143">
        <f t="shared" si="9"/>
        <v>1164.8335499679508</v>
      </c>
      <c r="H143">
        <v>50.132207626599602</v>
      </c>
      <c r="AM143">
        <f t="shared" si="10"/>
        <v>245.974595884313</v>
      </c>
    </row>
    <row r="144" spans="1:39">
      <c r="A144">
        <v>42600</v>
      </c>
      <c r="B144" s="7">
        <v>1166</v>
      </c>
      <c r="C144">
        <v>0.58729357713335595</v>
      </c>
      <c r="D144">
        <f t="shared" si="8"/>
        <v>1.1745871542667119</v>
      </c>
      <c r="E144">
        <v>129.417585642273</v>
      </c>
      <c r="F144">
        <f t="shared" si="11"/>
        <v>8.364354165991017E-3</v>
      </c>
      <c r="G144">
        <f t="shared" si="9"/>
        <v>1164.758270780457</v>
      </c>
      <c r="H144">
        <v>50.125009724047302</v>
      </c>
      <c r="AM144">
        <f t="shared" si="10"/>
        <v>245.95558920482316</v>
      </c>
    </row>
    <row r="145" spans="1:39">
      <c r="A145">
        <v>42900</v>
      </c>
      <c r="B145" s="7">
        <v>1185</v>
      </c>
      <c r="C145">
        <v>8.7304156852491399</v>
      </c>
      <c r="D145">
        <f t="shared" si="8"/>
        <v>17.46083137049828</v>
      </c>
      <c r="E145">
        <v>129.71893694793101</v>
      </c>
      <c r="F145">
        <f t="shared" si="11"/>
        <v>0.3013513056580166</v>
      </c>
      <c r="G145">
        <f t="shared" si="9"/>
        <v>1167.4704325313792</v>
      </c>
      <c r="H145">
        <v>49.748220011495498</v>
      </c>
      <c r="AM145">
        <f t="shared" si="10"/>
        <v>246.64062086554955</v>
      </c>
    </row>
    <row r="146" spans="1:39">
      <c r="A146">
        <v>43200</v>
      </c>
      <c r="B146" s="7">
        <v>1158</v>
      </c>
      <c r="C146">
        <v>-5.3621853768233301</v>
      </c>
      <c r="D146">
        <f t="shared" si="8"/>
        <v>-10.72437075364666</v>
      </c>
      <c r="E146">
        <v>129.85091148207499</v>
      </c>
      <c r="F146">
        <f t="shared" si="11"/>
        <v>0.13197453414397842</v>
      </c>
      <c r="G146">
        <f t="shared" si="9"/>
        <v>1168.6582033386749</v>
      </c>
      <c r="H146">
        <v>49.642716473203102</v>
      </c>
      <c r="AM146">
        <f t="shared" si="10"/>
        <v>246.94079256590913</v>
      </c>
    </row>
    <row r="147" spans="1:39">
      <c r="A147">
        <v>43500</v>
      </c>
      <c r="B147" s="7">
        <v>1129</v>
      </c>
      <c r="C147">
        <v>-16.700685403791098</v>
      </c>
      <c r="D147">
        <f t="shared" si="8"/>
        <v>-33.401370807582197</v>
      </c>
      <c r="E147">
        <v>129.148510603332</v>
      </c>
      <c r="F147">
        <f t="shared" si="11"/>
        <v>0.70240087874299206</v>
      </c>
      <c r="G147">
        <f t="shared" si="9"/>
        <v>1162.3365954299879</v>
      </c>
      <c r="H147">
        <v>50.5174281252702</v>
      </c>
      <c r="AM147">
        <f t="shared" si="10"/>
        <v>245.3443768110613</v>
      </c>
    </row>
    <row r="148" spans="1:39">
      <c r="A148">
        <v>43800</v>
      </c>
      <c r="B148" s="7">
        <v>1163</v>
      </c>
      <c r="C148">
        <v>2.6303266396898199</v>
      </c>
      <c r="D148">
        <f t="shared" si="8"/>
        <v>5.2606532793796399</v>
      </c>
      <c r="E148">
        <v>128.630189282016</v>
      </c>
      <c r="F148">
        <f t="shared" si="11"/>
        <v>0.51832132131599451</v>
      </c>
      <c r="G148">
        <f t="shared" si="9"/>
        <v>1157.6717035381441</v>
      </c>
      <c r="H148">
        <v>51.026798489345097</v>
      </c>
      <c r="AM148">
        <f t="shared" si="10"/>
        <v>244.16818721766379</v>
      </c>
    </row>
    <row r="149" spans="1:39">
      <c r="A149">
        <v>44100</v>
      </c>
      <c r="B149" s="7">
        <v>1163</v>
      </c>
      <c r="C149">
        <v>2.34918406551418</v>
      </c>
      <c r="D149">
        <f t="shared" si="8"/>
        <v>4.69836813102836</v>
      </c>
      <c r="E149">
        <v>128.69286961627199</v>
      </c>
      <c r="F149">
        <f t="shared" si="11"/>
        <v>6.2680334255986736E-2</v>
      </c>
      <c r="G149">
        <f t="shared" si="9"/>
        <v>1158.2358265464479</v>
      </c>
      <c r="H149">
        <v>50.833964888032703</v>
      </c>
      <c r="AM149">
        <f t="shared" si="10"/>
        <v>244.31033970573213</v>
      </c>
    </row>
    <row r="150" spans="1:39">
      <c r="A150">
        <v>44400</v>
      </c>
      <c r="B150" s="7">
        <v>1163</v>
      </c>
      <c r="C150">
        <v>2.0632246617615402</v>
      </c>
      <c r="D150">
        <f t="shared" si="8"/>
        <v>4.1264493235230804</v>
      </c>
      <c r="E150">
        <v>128.75640432614901</v>
      </c>
      <c r="F150">
        <f t="shared" si="11"/>
        <v>6.3534709877018258E-2</v>
      </c>
      <c r="G150">
        <f t="shared" si="9"/>
        <v>1158.8076389353412</v>
      </c>
      <c r="H150">
        <v>50.663250113169497</v>
      </c>
      <c r="AM150">
        <f t="shared" si="10"/>
        <v>244.45445328048396</v>
      </c>
    </row>
    <row r="151" spans="1:39">
      <c r="A151">
        <v>44700</v>
      </c>
      <c r="B151" s="7">
        <v>1165</v>
      </c>
      <c r="C151">
        <v>2.6512154271322199</v>
      </c>
      <c r="D151">
        <f t="shared" si="8"/>
        <v>5.3024308542644398</v>
      </c>
      <c r="E151">
        <v>128.84793115172101</v>
      </c>
      <c r="F151">
        <f t="shared" si="11"/>
        <v>9.1526825572003645E-2</v>
      </c>
      <c r="G151">
        <f t="shared" si="9"/>
        <v>1159.6313803654891</v>
      </c>
      <c r="H151">
        <v>50.479188391516701</v>
      </c>
      <c r="AM151">
        <f t="shared" si="10"/>
        <v>244.66210190368369</v>
      </c>
    </row>
    <row r="152" spans="1:39">
      <c r="A152">
        <v>45000</v>
      </c>
      <c r="B152" s="7">
        <v>1162</v>
      </c>
      <c r="C152">
        <v>0.84474779674075895</v>
      </c>
      <c r="D152">
        <f t="shared" si="8"/>
        <v>1.6894955934815179</v>
      </c>
      <c r="E152">
        <v>128.91605583833399</v>
      </c>
      <c r="F152">
        <f t="shared" si="11"/>
        <v>6.8124686612975438E-2</v>
      </c>
      <c r="G152">
        <f t="shared" si="9"/>
        <v>1160.2445025450058</v>
      </c>
      <c r="H152">
        <v>50.346833808122199</v>
      </c>
      <c r="AM152">
        <f t="shared" si="10"/>
        <v>244.8166894632312</v>
      </c>
    </row>
    <row r="153" spans="1:39">
      <c r="A153">
        <v>45300</v>
      </c>
      <c r="B153" s="7">
        <v>1164</v>
      </c>
      <c r="C153">
        <v>1.62768099656734</v>
      </c>
      <c r="D153">
        <f t="shared" si="8"/>
        <v>3.25536199313468</v>
      </c>
      <c r="E153">
        <v>128.96425101844201</v>
      </c>
      <c r="F153">
        <f t="shared" si="11"/>
        <v>4.819518010802426E-2</v>
      </c>
      <c r="G153">
        <f t="shared" si="9"/>
        <v>1160.678259165978</v>
      </c>
      <c r="H153">
        <v>50.249457089815998</v>
      </c>
      <c r="AM153">
        <f t="shared" si="10"/>
        <v>244.92606966791217</v>
      </c>
    </row>
    <row r="154" spans="1:39">
      <c r="A154">
        <v>45600</v>
      </c>
      <c r="B154" s="7">
        <v>1171</v>
      </c>
      <c r="C154">
        <v>4.3343824896980596</v>
      </c>
      <c r="D154">
        <f t="shared" si="8"/>
        <v>8.6687649793961192</v>
      </c>
      <c r="E154">
        <v>129.14047103511101</v>
      </c>
      <c r="F154">
        <f t="shared" si="11"/>
        <v>0.17622001666899223</v>
      </c>
      <c r="G154">
        <f t="shared" si="9"/>
        <v>1162.264239315999</v>
      </c>
      <c r="H154">
        <v>50.0130208061939</v>
      </c>
      <c r="AM154">
        <f t="shared" si="10"/>
        <v>245.32612119498432</v>
      </c>
    </row>
    <row r="155" spans="1:39">
      <c r="A155">
        <v>45900</v>
      </c>
      <c r="B155" s="7">
        <v>1169</v>
      </c>
      <c r="C155">
        <v>2.3375261607623399</v>
      </c>
      <c r="D155">
        <f t="shared" si="8"/>
        <v>4.6750523215246798</v>
      </c>
      <c r="E155">
        <v>129.36201195777801</v>
      </c>
      <c r="F155">
        <f t="shared" si="11"/>
        <v>0.22154092266700331</v>
      </c>
      <c r="G155">
        <f t="shared" si="9"/>
        <v>1164.2581076200022</v>
      </c>
      <c r="H155">
        <v>49.757634290812298</v>
      </c>
      <c r="AM155">
        <f t="shared" si="10"/>
        <v>245.82931713762744</v>
      </c>
    </row>
    <row r="156" spans="1:39">
      <c r="A156">
        <v>46200</v>
      </c>
      <c r="B156" s="7">
        <v>1165</v>
      </c>
      <c r="C156">
        <v>-0.10476703984026001</v>
      </c>
      <c r="D156">
        <f t="shared" si="8"/>
        <v>-0.20953407968052001</v>
      </c>
      <c r="E156">
        <v>129.460295967722</v>
      </c>
      <c r="F156">
        <f t="shared" si="11"/>
        <v>9.8284009943995443E-2</v>
      </c>
      <c r="G156">
        <f t="shared" si="9"/>
        <v>1165.142663709498</v>
      </c>
      <c r="H156">
        <v>49.675442348283902</v>
      </c>
      <c r="AM156">
        <f t="shared" si="10"/>
        <v>246.05264599291334</v>
      </c>
    </row>
    <row r="157" spans="1:39">
      <c r="A157">
        <v>46500</v>
      </c>
      <c r="B157" s="7">
        <v>1162</v>
      </c>
      <c r="C157">
        <v>-1.50818504349414</v>
      </c>
      <c r="D157">
        <f t="shared" si="8"/>
        <v>-3.0163700869882799</v>
      </c>
      <c r="E157">
        <v>129.43883254600601</v>
      </c>
      <c r="F157">
        <f t="shared" si="11"/>
        <v>2.1463421715992581E-2</v>
      </c>
      <c r="G157">
        <f t="shared" si="9"/>
        <v>1164.9494929140542</v>
      </c>
      <c r="H157">
        <v>49.740581302551803</v>
      </c>
      <c r="AM157">
        <f t="shared" si="10"/>
        <v>246.00387025280628</v>
      </c>
    </row>
    <row r="158" spans="1:39">
      <c r="A158">
        <v>46800</v>
      </c>
      <c r="B158" s="7">
        <v>1165</v>
      </c>
      <c r="C158">
        <v>8.4380549389154E-2</v>
      </c>
      <c r="D158">
        <f t="shared" si="8"/>
        <v>0.168761098778308</v>
      </c>
      <c r="E158">
        <v>129.41822640907401</v>
      </c>
      <c r="F158">
        <f t="shared" si="11"/>
        <v>2.0606136932002528E-2</v>
      </c>
      <c r="G158">
        <f t="shared" si="9"/>
        <v>1164.7640376816662</v>
      </c>
      <c r="H158">
        <v>49.7929211023108</v>
      </c>
      <c r="AM158">
        <f t="shared" si="10"/>
        <v>245.95704523214019</v>
      </c>
    </row>
    <row r="159" spans="1:39">
      <c r="A159">
        <v>47100</v>
      </c>
      <c r="B159" s="7">
        <v>1171</v>
      </c>
      <c r="C159">
        <v>2.58448223093855</v>
      </c>
      <c r="D159">
        <f t="shared" si="8"/>
        <v>5.1689644618771</v>
      </c>
      <c r="E159">
        <v>129.529271600794</v>
      </c>
      <c r="F159">
        <f t="shared" si="11"/>
        <v>0.11104519171999527</v>
      </c>
      <c r="G159">
        <f t="shared" si="9"/>
        <v>1165.7634444071459</v>
      </c>
      <c r="H159">
        <v>49.684769375557799</v>
      </c>
      <c r="AM159">
        <f t="shared" si="10"/>
        <v>246.20941172942381</v>
      </c>
    </row>
    <row r="160" spans="1:39">
      <c r="A160">
        <v>47400</v>
      </c>
      <c r="B160" s="7">
        <v>1172</v>
      </c>
      <c r="C160">
        <v>2.2216460899366899</v>
      </c>
      <c r="D160">
        <f t="shared" si="8"/>
        <v>4.4432921798733798</v>
      </c>
      <c r="E160">
        <v>129.72100844162901</v>
      </c>
      <c r="F160">
        <f t="shared" si="11"/>
        <v>0.19173684083500575</v>
      </c>
      <c r="G160">
        <f t="shared" si="9"/>
        <v>1167.4890759746611</v>
      </c>
      <c r="H160">
        <v>49.498852894980303</v>
      </c>
      <c r="AM160">
        <f t="shared" si="10"/>
        <v>246.64533162229682</v>
      </c>
    </row>
    <row r="161" spans="1:39">
      <c r="A161">
        <v>47700</v>
      </c>
      <c r="B161" s="7">
        <v>1167</v>
      </c>
      <c r="C161">
        <v>-0.724322786735622</v>
      </c>
      <c r="D161">
        <f t="shared" si="8"/>
        <v>-1.448645573471244</v>
      </c>
      <c r="E161">
        <v>129.82013521932399</v>
      </c>
      <c r="F161">
        <f t="shared" si="11"/>
        <v>9.9126777694976909E-2</v>
      </c>
      <c r="G161">
        <f t="shared" si="9"/>
        <v>1168.3812169739158</v>
      </c>
      <c r="H161">
        <v>49.4460769759174</v>
      </c>
      <c r="AM161">
        <f t="shared" si="10"/>
        <v>246.8707838688139</v>
      </c>
    </row>
    <row r="162" spans="1:39">
      <c r="A162">
        <v>48000</v>
      </c>
      <c r="B162" s="7">
        <v>1161</v>
      </c>
      <c r="C162">
        <v>-3.3610442782760099</v>
      </c>
      <c r="D162">
        <f t="shared" si="8"/>
        <v>-6.7220885565520199</v>
      </c>
      <c r="E162">
        <v>129.73943152354099</v>
      </c>
      <c r="F162">
        <f t="shared" si="11"/>
        <v>8.070369578300074E-2</v>
      </c>
      <c r="G162">
        <f t="shared" si="9"/>
        <v>1167.6548837118689</v>
      </c>
      <c r="H162">
        <v>49.6093109651014</v>
      </c>
      <c r="AM162">
        <f t="shared" si="10"/>
        <v>246.68722841631609</v>
      </c>
    </row>
    <row r="163" spans="1:39">
      <c r="A163">
        <v>48300</v>
      </c>
      <c r="B163" s="7">
        <v>1166</v>
      </c>
      <c r="C163">
        <v>-0.47078237948567397</v>
      </c>
      <c r="D163">
        <f t="shared" si="8"/>
        <v>-0.94156475897134795</v>
      </c>
      <c r="E163">
        <v>129.652650104267</v>
      </c>
      <c r="F163">
        <f t="shared" si="11"/>
        <v>8.6781419273989968E-2</v>
      </c>
      <c r="G163">
        <f t="shared" si="9"/>
        <v>1166.8738509384029</v>
      </c>
      <c r="H163">
        <v>49.752704091333598</v>
      </c>
      <c r="AM163">
        <f t="shared" si="10"/>
        <v>246.48989207221794</v>
      </c>
    </row>
    <row r="164" spans="1:39">
      <c r="A164">
        <v>48600</v>
      </c>
      <c r="B164" s="7">
        <v>1162</v>
      </c>
      <c r="C164">
        <v>-2.18238653305237</v>
      </c>
      <c r="D164">
        <f t="shared" si="8"/>
        <v>-4.3647730661047399</v>
      </c>
      <c r="E164">
        <v>129.588633972808</v>
      </c>
      <c r="F164">
        <f t="shared" si="11"/>
        <v>6.4016131458998871E-2</v>
      </c>
      <c r="G164">
        <f t="shared" si="9"/>
        <v>1166.2977057552721</v>
      </c>
      <c r="H164">
        <v>49.8587081473853</v>
      </c>
      <c r="AM164">
        <f t="shared" si="10"/>
        <v>246.3443510164206</v>
      </c>
    </row>
    <row r="165" spans="1:39">
      <c r="A165">
        <v>48900</v>
      </c>
      <c r="B165" s="7">
        <v>1161</v>
      </c>
      <c r="C165">
        <v>-2.10398719314647</v>
      </c>
      <c r="D165">
        <f t="shared" si="8"/>
        <v>-4.20797438629294</v>
      </c>
      <c r="E165">
        <v>129.46010623234099</v>
      </c>
      <c r="F165">
        <f t="shared" si="11"/>
        <v>0.12852774046700688</v>
      </c>
      <c r="G165">
        <f t="shared" si="9"/>
        <v>1165.1409560910688</v>
      </c>
      <c r="H165">
        <v>50.0248173196659</v>
      </c>
      <c r="AM165">
        <f t="shared" si="10"/>
        <v>246.05221480644568</v>
      </c>
    </row>
    <row r="166" spans="1:39">
      <c r="A166">
        <v>49200</v>
      </c>
      <c r="B166" s="7">
        <v>1164</v>
      </c>
      <c r="C166">
        <v>-0.243197333118924</v>
      </c>
      <c r="D166">
        <f t="shared" si="8"/>
        <v>-0.48639466623784799</v>
      </c>
      <c r="E166">
        <v>129.37991864191301</v>
      </c>
      <c r="F166">
        <f t="shared" si="11"/>
        <v>8.0187590427982514E-2</v>
      </c>
      <c r="G166">
        <f t="shared" si="9"/>
        <v>1164.4192677772171</v>
      </c>
      <c r="H166">
        <v>50.112471288022498</v>
      </c>
      <c r="AM166">
        <f t="shared" si="10"/>
        <v>245.87000194054843</v>
      </c>
    </row>
    <row r="167" spans="1:39">
      <c r="A167">
        <v>49500</v>
      </c>
      <c r="B167" s="7">
        <v>1168</v>
      </c>
      <c r="C167">
        <v>1.6007357789519401</v>
      </c>
      <c r="D167">
        <f t="shared" si="8"/>
        <v>3.2014715579038802</v>
      </c>
      <c r="E167">
        <v>129.414585107721</v>
      </c>
      <c r="F167">
        <f t="shared" si="11"/>
        <v>3.4666465807987379E-2</v>
      </c>
      <c r="G167">
        <f t="shared" si="9"/>
        <v>1164.731265969489</v>
      </c>
      <c r="H167">
        <v>50.056417590133798</v>
      </c>
      <c r="AM167">
        <f t="shared" si="10"/>
        <v>245.94877106163543</v>
      </c>
    </row>
    <row r="168" spans="1:39">
      <c r="A168">
        <v>49800</v>
      </c>
      <c r="B168" s="7">
        <v>1171</v>
      </c>
      <c r="C168">
        <v>2.5076638706941301</v>
      </c>
      <c r="D168">
        <f t="shared" si="8"/>
        <v>5.0153277413882602</v>
      </c>
      <c r="E168">
        <v>129.546358793819</v>
      </c>
      <c r="F168">
        <f t="shared" si="11"/>
        <v>0.13177368609800055</v>
      </c>
      <c r="G168">
        <f t="shared" si="9"/>
        <v>1165.917229144371</v>
      </c>
      <c r="H168">
        <v>49.895293498602399</v>
      </c>
      <c r="AM168">
        <f t="shared" si="10"/>
        <v>246.24825128653703</v>
      </c>
    </row>
    <row r="169" spans="1:39">
      <c r="A169">
        <v>50100</v>
      </c>
      <c r="B169" s="7">
        <v>1171</v>
      </c>
      <c r="C169">
        <v>1.8136729819308299</v>
      </c>
      <c r="D169">
        <f t="shared" si="8"/>
        <v>3.6273459638616599</v>
      </c>
      <c r="E169">
        <v>129.70056914032901</v>
      </c>
      <c r="F169">
        <f t="shared" si="11"/>
        <v>0.15421034651001264</v>
      </c>
      <c r="G169">
        <f t="shared" si="9"/>
        <v>1167.305122262961</v>
      </c>
      <c r="H169">
        <v>49.728819194121797</v>
      </c>
      <c r="AM169">
        <f t="shared" si="10"/>
        <v>246.598851972245</v>
      </c>
    </row>
    <row r="170" spans="1:39">
      <c r="A170">
        <v>50400</v>
      </c>
      <c r="B170" s="7">
        <v>1170</v>
      </c>
      <c r="C170">
        <v>0.80136844375535998</v>
      </c>
      <c r="D170">
        <f t="shared" si="8"/>
        <v>1.60273688751072</v>
      </c>
      <c r="E170">
        <v>129.81440025044</v>
      </c>
      <c r="F170">
        <f t="shared" si="11"/>
        <v>0.11383111011099345</v>
      </c>
      <c r="G170">
        <f t="shared" si="9"/>
        <v>1168.32960225396</v>
      </c>
      <c r="H170">
        <v>49.629169879061998</v>
      </c>
      <c r="AM170">
        <f t="shared" si="10"/>
        <v>246.85773878739602</v>
      </c>
    </row>
    <row r="171" spans="1:39">
      <c r="A171">
        <v>50700</v>
      </c>
      <c r="B171" s="7">
        <v>1172</v>
      </c>
      <c r="C171">
        <v>1.31641717794227</v>
      </c>
      <c r="D171">
        <f t="shared" si="8"/>
        <v>2.63283435588454</v>
      </c>
      <c r="E171">
        <v>129.92212643859301</v>
      </c>
      <c r="F171">
        <f t="shared" si="11"/>
        <v>0.10772618815300916</v>
      </c>
      <c r="G171">
        <f t="shared" si="9"/>
        <v>1169.2991379473372</v>
      </c>
      <c r="H171">
        <v>49.546056542451403</v>
      </c>
      <c r="AM171">
        <f t="shared" si="10"/>
        <v>247.10281093994121</v>
      </c>
    </row>
    <row r="172" spans="1:39">
      <c r="A172">
        <v>51000</v>
      </c>
      <c r="B172" s="7">
        <v>1170</v>
      </c>
      <c r="C172">
        <v>-7.1687840479908393E-2</v>
      </c>
      <c r="D172">
        <f t="shared" si="8"/>
        <v>-0.14337568095981679</v>
      </c>
      <c r="E172">
        <v>130.008382444924</v>
      </c>
      <c r="F172">
        <f t="shared" si="11"/>
        <v>8.6256006330984292E-2</v>
      </c>
      <c r="G172">
        <f t="shared" si="9"/>
        <v>1170.0754420043158</v>
      </c>
      <c r="H172">
        <v>49.500257600354203</v>
      </c>
      <c r="AM172">
        <f t="shared" si="10"/>
        <v>247.29908834328788</v>
      </c>
    </row>
    <row r="173" spans="1:39">
      <c r="A173">
        <v>51300</v>
      </c>
      <c r="B173" s="7">
        <v>1167</v>
      </c>
      <c r="C173">
        <v>-1.55324527271602</v>
      </c>
      <c r="D173">
        <f t="shared" si="8"/>
        <v>-3.10649054543204</v>
      </c>
      <c r="E173">
        <v>130.00429299401799</v>
      </c>
      <c r="F173">
        <f t="shared" si="11"/>
        <v>4.0894509060080964E-3</v>
      </c>
      <c r="G173">
        <f t="shared" si="9"/>
        <v>1170.0386369461619</v>
      </c>
      <c r="H173">
        <v>49.565972335294298</v>
      </c>
      <c r="AM173">
        <f t="shared" si="10"/>
        <v>247.28978172685058</v>
      </c>
    </row>
    <row r="174" spans="1:39">
      <c r="A174">
        <v>51600</v>
      </c>
      <c r="B174" s="7">
        <v>1172</v>
      </c>
      <c r="C174">
        <v>0.85086426121491598</v>
      </c>
      <c r="D174">
        <f t="shared" si="8"/>
        <v>1.701728522429832</v>
      </c>
      <c r="E174">
        <v>130.02554390375801</v>
      </c>
      <c r="F174">
        <f t="shared" si="11"/>
        <v>2.1250909740018642E-2</v>
      </c>
      <c r="G174">
        <f t="shared" si="9"/>
        <v>1170.2298951338221</v>
      </c>
      <c r="H174">
        <v>49.5888886366306</v>
      </c>
      <c r="AM174">
        <f t="shared" si="10"/>
        <v>247.33814480346786</v>
      </c>
    </row>
    <row r="175" spans="1:39">
      <c r="A175">
        <v>51900</v>
      </c>
      <c r="B175" s="7">
        <v>1171</v>
      </c>
      <c r="C175">
        <v>3.5298359394419901E-2</v>
      </c>
      <c r="D175">
        <f t="shared" si="8"/>
        <v>7.0596718788839802E-2</v>
      </c>
      <c r="E175">
        <v>130.09569530437099</v>
      </c>
      <c r="F175">
        <f t="shared" si="11"/>
        <v>7.0151400612985526E-2</v>
      </c>
      <c r="G175">
        <f t="shared" si="9"/>
        <v>1170.861257739339</v>
      </c>
      <c r="H175">
        <v>49.555960942343603</v>
      </c>
      <c r="AM175">
        <f t="shared" si="10"/>
        <v>247.49781495859315</v>
      </c>
    </row>
    <row r="176" spans="1:39">
      <c r="A176">
        <v>52200</v>
      </c>
      <c r="B176" s="7">
        <v>1172</v>
      </c>
      <c r="C176">
        <v>0.28679102705207099</v>
      </c>
      <c r="D176">
        <f t="shared" si="8"/>
        <v>0.57358205410414198</v>
      </c>
      <c r="E176">
        <v>130.15089540220001</v>
      </c>
      <c r="F176">
        <f t="shared" si="11"/>
        <v>5.5200097829015249E-2</v>
      </c>
      <c r="G176">
        <f t="shared" si="9"/>
        <v>1171.3580586198</v>
      </c>
      <c r="H176">
        <v>49.543015827177598</v>
      </c>
      <c r="AM176">
        <f t="shared" si="10"/>
        <v>247.62347499771298</v>
      </c>
    </row>
    <row r="177" spans="1:39">
      <c r="A177">
        <v>52500</v>
      </c>
      <c r="B177" s="7">
        <v>1171</v>
      </c>
      <c r="C177">
        <v>-0.40087679962831302</v>
      </c>
      <c r="D177">
        <f t="shared" si="8"/>
        <v>-0.80175359925662604</v>
      </c>
      <c r="E177">
        <v>130.19260472867501</v>
      </c>
      <c r="F177">
        <f t="shared" si="11"/>
        <v>4.1709326475000807E-2</v>
      </c>
      <c r="G177">
        <f t="shared" si="9"/>
        <v>1171.733442558075</v>
      </c>
      <c r="H177">
        <v>49.5486780238626</v>
      </c>
      <c r="AM177">
        <f t="shared" si="10"/>
        <v>247.71843584585369</v>
      </c>
    </row>
    <row r="178" spans="1:39">
      <c r="A178">
        <v>52800</v>
      </c>
      <c r="B178" s="7">
        <v>1180</v>
      </c>
      <c r="C178">
        <v>3.4393339089077601</v>
      </c>
      <c r="D178">
        <f t="shared" si="8"/>
        <v>6.8786678178155203</v>
      </c>
      <c r="E178">
        <v>130.33912687939099</v>
      </c>
      <c r="F178">
        <f t="shared" si="11"/>
        <v>0.14652215071598107</v>
      </c>
      <c r="G178">
        <f t="shared" si="9"/>
        <v>1173.0521419145189</v>
      </c>
      <c r="H178">
        <v>49.423831667729402</v>
      </c>
      <c r="AM178">
        <f t="shared" si="10"/>
        <v>248.05210778556597</v>
      </c>
    </row>
    <row r="179" spans="1:39">
      <c r="A179">
        <v>53100</v>
      </c>
      <c r="B179" s="7">
        <v>1177</v>
      </c>
      <c r="C179">
        <v>1.02602416352005</v>
      </c>
      <c r="D179">
        <f t="shared" si="8"/>
        <v>2.0520483270401</v>
      </c>
      <c r="E179">
        <v>130.54212460069701</v>
      </c>
      <c r="F179">
        <f t="shared" si="11"/>
        <v>0.20299772130601923</v>
      </c>
      <c r="G179">
        <f t="shared" si="9"/>
        <v>1174.879121406273</v>
      </c>
      <c r="H179">
        <v>49.254801216733703</v>
      </c>
      <c r="AM179">
        <f t="shared" si="10"/>
        <v>248.5145979004856</v>
      </c>
    </row>
    <row r="180" spans="1:39">
      <c r="A180">
        <v>53400</v>
      </c>
      <c r="B180" s="7">
        <v>1184</v>
      </c>
      <c r="C180">
        <v>3.52004065008291</v>
      </c>
      <c r="D180">
        <f t="shared" si="8"/>
        <v>7.04008130016582</v>
      </c>
      <c r="E180">
        <v>130.76556433603201</v>
      </c>
      <c r="F180">
        <f t="shared" si="11"/>
        <v>0.22343973533500616</v>
      </c>
      <c r="G180">
        <f t="shared" si="9"/>
        <v>1176.8900790242881</v>
      </c>
      <c r="H180">
        <v>49.073882527052</v>
      </c>
      <c r="AM180">
        <f t="shared" si="10"/>
        <v>249.02393975033883</v>
      </c>
    </row>
    <row r="181" spans="1:39">
      <c r="A181">
        <v>53700</v>
      </c>
      <c r="B181" s="7">
        <v>1188</v>
      </c>
      <c r="C181">
        <v>4.0062609588979097</v>
      </c>
      <c r="D181">
        <f t="shared" si="8"/>
        <v>8.0125219177958193</v>
      </c>
      <c r="E181">
        <v>131.101910798185</v>
      </c>
      <c r="F181">
        <f t="shared" si="11"/>
        <v>0.33634646215298858</v>
      </c>
      <c r="G181">
        <f t="shared" si="9"/>
        <v>1179.9171971836649</v>
      </c>
      <c r="H181">
        <v>48.780761441055503</v>
      </c>
      <c r="AM181">
        <f t="shared" si="10"/>
        <v>249.79120865609551</v>
      </c>
    </row>
    <row r="182" spans="1:39">
      <c r="A182">
        <v>54000</v>
      </c>
      <c r="B182" s="7">
        <v>1180</v>
      </c>
      <c r="C182">
        <v>-0.96726153154296202</v>
      </c>
      <c r="D182">
        <f t="shared" si="8"/>
        <v>-1.934523063085924</v>
      </c>
      <c r="E182">
        <v>131.318289327998</v>
      </c>
      <c r="F182">
        <f t="shared" si="11"/>
        <v>0.21637852981299943</v>
      </c>
      <c r="G182">
        <f t="shared" si="9"/>
        <v>1181.864603951982</v>
      </c>
      <c r="H182">
        <v>48.6715604852917</v>
      </c>
      <c r="AM182">
        <f t="shared" si="10"/>
        <v>250.28515813234981</v>
      </c>
    </row>
    <row r="183" spans="1:39">
      <c r="A183">
        <v>54300</v>
      </c>
      <c r="B183" s="7">
        <v>1217</v>
      </c>
      <c r="C183">
        <v>14.907637003114701</v>
      </c>
      <c r="D183">
        <f t="shared" si="8"/>
        <v>29.815274006229401</v>
      </c>
      <c r="E183">
        <v>131.901209175807</v>
      </c>
      <c r="F183">
        <f t="shared" si="11"/>
        <v>0.58291984780899497</v>
      </c>
      <c r="G183">
        <f t="shared" si="9"/>
        <v>1187.110882582263</v>
      </c>
      <c r="H183">
        <v>48.101560565063203</v>
      </c>
      <c r="AM183">
        <f t="shared" si="10"/>
        <v>251.61721168604723</v>
      </c>
    </row>
    <row r="184" spans="1:39">
      <c r="A184">
        <v>54600</v>
      </c>
      <c r="B184" s="7">
        <v>1190</v>
      </c>
      <c r="C184">
        <v>-1.33316691449507</v>
      </c>
      <c r="D184">
        <f t="shared" si="8"/>
        <v>-2.6663338289901399</v>
      </c>
      <c r="E184">
        <v>132.51059091634201</v>
      </c>
      <c r="F184">
        <f t="shared" si="11"/>
        <v>0.60938174053501371</v>
      </c>
      <c r="G184">
        <f t="shared" si="9"/>
        <v>1192.595318247078</v>
      </c>
      <c r="H184">
        <v>47.601907199480898</v>
      </c>
      <c r="AM184">
        <f t="shared" si="10"/>
        <v>253.01185920362101</v>
      </c>
    </row>
    <row r="185" spans="1:39">
      <c r="A185">
        <v>54900</v>
      </c>
      <c r="B185" s="7">
        <v>1192</v>
      </c>
      <c r="C185">
        <v>-1.03188122847897</v>
      </c>
      <c r="D185">
        <f t="shared" si="8"/>
        <v>-2.06376245695794</v>
      </c>
      <c r="E185">
        <v>132.66563767280101</v>
      </c>
      <c r="F185">
        <f t="shared" si="11"/>
        <v>0.15504675645900079</v>
      </c>
      <c r="G185">
        <f t="shared" si="9"/>
        <v>1193.9907390552091</v>
      </c>
      <c r="H185">
        <v>47.693265538278297</v>
      </c>
      <c r="AM185">
        <f t="shared" si="10"/>
        <v>253.36705001567574</v>
      </c>
    </row>
    <row r="186" spans="1:39">
      <c r="A186">
        <v>55200</v>
      </c>
      <c r="B186" s="7">
        <v>1187</v>
      </c>
      <c r="C186">
        <v>-3.8308061516748402</v>
      </c>
      <c r="D186">
        <f t="shared" si="8"/>
        <v>-7.6616123033496804</v>
      </c>
      <c r="E186">
        <v>132.73210110564</v>
      </c>
      <c r="F186">
        <f t="shared" si="11"/>
        <v>6.6463432838986591E-2</v>
      </c>
      <c r="G186">
        <f t="shared" si="9"/>
        <v>1194.5889099507599</v>
      </c>
      <c r="H186">
        <v>47.886702619295299</v>
      </c>
      <c r="AM186">
        <f t="shared" si="10"/>
        <v>253.51935166185709</v>
      </c>
    </row>
    <row r="187" spans="1:39">
      <c r="A187">
        <v>55500</v>
      </c>
      <c r="B187" s="7">
        <v>1184</v>
      </c>
      <c r="C187">
        <v>-4.98998746757582</v>
      </c>
      <c r="D187">
        <f t="shared" si="8"/>
        <v>-9.97997493515164</v>
      </c>
      <c r="E187">
        <v>132.656368356863</v>
      </c>
      <c r="F187">
        <f t="shared" si="11"/>
        <v>7.573274877699987E-2</v>
      </c>
      <c r="G187">
        <f t="shared" si="9"/>
        <v>1193.9073152117669</v>
      </c>
      <c r="H187">
        <v>48.230756265908902</v>
      </c>
      <c r="AM187">
        <f t="shared" si="10"/>
        <v>253.34581133495459</v>
      </c>
    </row>
    <row r="188" spans="1:39">
      <c r="A188">
        <v>55800</v>
      </c>
      <c r="B188" s="7">
        <v>1183</v>
      </c>
      <c r="C188">
        <v>-4.8567774566906596</v>
      </c>
      <c r="D188">
        <f t="shared" si="8"/>
        <v>-9.7135549133813193</v>
      </c>
      <c r="E188">
        <v>132.51567209958199</v>
      </c>
      <c r="F188">
        <f t="shared" si="11"/>
        <v>0.14069625728100732</v>
      </c>
      <c r="G188">
        <f t="shared" si="9"/>
        <v>1192.6410488962379</v>
      </c>
      <c r="H188">
        <v>48.612312130042902</v>
      </c>
      <c r="AM188">
        <f t="shared" si="10"/>
        <v>253.02349726769106</v>
      </c>
    </row>
    <row r="189" spans="1:39">
      <c r="A189">
        <v>56100</v>
      </c>
      <c r="B189" s="7">
        <v>1186</v>
      </c>
      <c r="C189">
        <v>-2.8618256905894599</v>
      </c>
      <c r="D189">
        <f t="shared" si="8"/>
        <v>-5.7236513811789198</v>
      </c>
      <c r="E189">
        <v>132.40567795035901</v>
      </c>
      <c r="F189">
        <f t="shared" si="11"/>
        <v>0.10999414922298456</v>
      </c>
      <c r="G189">
        <f t="shared" si="9"/>
        <v>1191.651101553231</v>
      </c>
      <c r="H189">
        <v>48.908178809743099</v>
      </c>
      <c r="AM189">
        <f t="shared" si="10"/>
        <v>252.7715977757787</v>
      </c>
    </row>
    <row r="190" spans="1:39">
      <c r="A190">
        <v>56400</v>
      </c>
      <c r="B190" s="7">
        <v>1189</v>
      </c>
      <c r="C190">
        <v>-1.25038112256289</v>
      </c>
      <c r="D190">
        <f t="shared" si="8"/>
        <v>-2.50076224512578</v>
      </c>
      <c r="E190">
        <v>132.38091611496199</v>
      </c>
      <c r="F190">
        <f t="shared" si="11"/>
        <v>2.4761835397015375E-2</v>
      </c>
      <c r="G190">
        <f t="shared" si="9"/>
        <v>1191.4282450346579</v>
      </c>
      <c r="H190">
        <v>49.064890473528003</v>
      </c>
      <c r="AM190">
        <f t="shared" si="10"/>
        <v>252.71490002930614</v>
      </c>
    </row>
    <row r="191" spans="1:39">
      <c r="A191">
        <v>56700</v>
      </c>
      <c r="B191" s="7">
        <v>1173</v>
      </c>
      <c r="C191">
        <v>-8.2867306524145992</v>
      </c>
      <c r="D191">
        <f t="shared" si="8"/>
        <v>-16.573461304829198</v>
      </c>
      <c r="E191">
        <v>132.166948552788</v>
      </c>
      <c r="F191">
        <f t="shared" si="11"/>
        <v>0.21396756217399115</v>
      </c>
      <c r="G191">
        <f t="shared" si="9"/>
        <v>1189.502536975092</v>
      </c>
      <c r="H191">
        <v>49.446649925051702</v>
      </c>
      <c r="AM191">
        <f t="shared" si="10"/>
        <v>252.22512294329641</v>
      </c>
    </row>
    <row r="192" spans="1:39">
      <c r="A192">
        <v>57000</v>
      </c>
      <c r="B192" s="7">
        <v>1188</v>
      </c>
      <c r="C192">
        <v>0.12734602346309601</v>
      </c>
      <c r="D192">
        <f t="shared" si="8"/>
        <v>0.25469204692619202</v>
      </c>
      <c r="E192">
        <v>131.96365134934999</v>
      </c>
      <c r="F192">
        <f t="shared" si="11"/>
        <v>0.20329720343801228</v>
      </c>
      <c r="G192">
        <f t="shared" si="9"/>
        <v>1187.6728621441498</v>
      </c>
      <c r="H192">
        <v>49.748359703782697</v>
      </c>
      <c r="AM192">
        <f t="shared" si="10"/>
        <v>251.76001865455618</v>
      </c>
    </row>
    <row r="193" spans="1:39">
      <c r="A193">
        <v>57300</v>
      </c>
      <c r="B193" s="7">
        <v>1200</v>
      </c>
      <c r="C193">
        <v>5.2423379630562597</v>
      </c>
      <c r="D193">
        <f t="shared" si="8"/>
        <v>10.484675926112519</v>
      </c>
      <c r="E193">
        <v>132.16029169458599</v>
      </c>
      <c r="F193">
        <f t="shared" si="11"/>
        <v>0.19664034523600549</v>
      </c>
      <c r="G193">
        <f t="shared" si="9"/>
        <v>1189.442625251274</v>
      </c>
      <c r="H193">
        <v>49.530960439659097</v>
      </c>
      <c r="AM193">
        <f t="shared" si="10"/>
        <v>252.20988952393773</v>
      </c>
    </row>
    <row r="194" spans="1:39">
      <c r="A194">
        <v>57600</v>
      </c>
      <c r="B194" s="7">
        <v>1188</v>
      </c>
      <c r="C194">
        <v>-1.48716904869253</v>
      </c>
      <c r="D194">
        <f t="shared" ref="D194:D257" si="12">$K$3*C194</f>
        <v>-2.9743380973850599</v>
      </c>
      <c r="E194">
        <v>132.32253586004299</v>
      </c>
      <c r="F194">
        <f t="shared" si="11"/>
        <v>0.16224416545699683</v>
      </c>
      <c r="G194">
        <f t="shared" si="9"/>
        <v>1190.9028227403869</v>
      </c>
      <c r="H194">
        <v>49.396787945326601</v>
      </c>
      <c r="AM194">
        <f t="shared" si="10"/>
        <v>252.58123960612127</v>
      </c>
    </row>
    <row r="195" spans="1:39">
      <c r="A195">
        <v>57900</v>
      </c>
      <c r="B195" s="7">
        <v>1194</v>
      </c>
      <c r="C195">
        <v>1.27736529642581</v>
      </c>
      <c r="D195">
        <f t="shared" si="12"/>
        <v>2.55473059285162</v>
      </c>
      <c r="E195">
        <v>132.37472946322501</v>
      </c>
      <c r="F195">
        <f t="shared" si="11"/>
        <v>5.2193603182018933E-2</v>
      </c>
      <c r="G195">
        <f t="shared" ref="G195:G258" si="13">$J$3*E195</f>
        <v>1191.3725651690252</v>
      </c>
      <c r="H195">
        <v>49.400180901158201</v>
      </c>
      <c r="AM195">
        <f t="shared" ref="AM195:AM258" si="14">$AF$26*E195^2+$AG$26*E195+$AH$26</f>
        <v>252.70073486986379</v>
      </c>
    </row>
    <row r="196" spans="1:39">
      <c r="A196">
        <v>58200</v>
      </c>
      <c r="B196" s="7">
        <v>1186</v>
      </c>
      <c r="C196">
        <v>-2.76444134517341</v>
      </c>
      <c r="D196">
        <f t="shared" si="12"/>
        <v>-5.52888269034682</v>
      </c>
      <c r="E196">
        <v>132.384114505371</v>
      </c>
      <c r="F196">
        <f t="shared" ref="F196:F259" si="15">ABS(E196-E195)</f>
        <v>9.3850421459933386E-3</v>
      </c>
      <c r="G196">
        <f t="shared" si="13"/>
        <v>1191.4570305483389</v>
      </c>
      <c r="H196">
        <v>49.464798264846202</v>
      </c>
      <c r="AM196">
        <f t="shared" si="14"/>
        <v>252.72222325600757</v>
      </c>
    </row>
    <row r="197" spans="1:39">
      <c r="A197">
        <v>58500</v>
      </c>
      <c r="B197" s="7">
        <v>1188</v>
      </c>
      <c r="C197">
        <v>-1.40464957919422</v>
      </c>
      <c r="D197">
        <f t="shared" si="12"/>
        <v>-2.8092991583884399</v>
      </c>
      <c r="E197">
        <v>132.30411069991601</v>
      </c>
      <c r="F197">
        <f t="shared" si="15"/>
        <v>8.0003805454992971E-2</v>
      </c>
      <c r="G197">
        <f t="shared" si="13"/>
        <v>1190.7369962992441</v>
      </c>
      <c r="H197">
        <v>49.6241571429088</v>
      </c>
      <c r="AM197">
        <f t="shared" si="14"/>
        <v>252.53905970999622</v>
      </c>
    </row>
    <row r="198" spans="1:39">
      <c r="A198">
        <v>58800</v>
      </c>
      <c r="B198" s="7">
        <v>1188</v>
      </c>
      <c r="C198">
        <v>-1.19663666346125</v>
      </c>
      <c r="D198">
        <f t="shared" si="12"/>
        <v>-2.3932733269224999</v>
      </c>
      <c r="E198">
        <v>132.25790826644999</v>
      </c>
      <c r="F198">
        <f t="shared" si="15"/>
        <v>4.6202433466021375E-2</v>
      </c>
      <c r="G198">
        <f t="shared" si="13"/>
        <v>1190.3211743980498</v>
      </c>
      <c r="H198">
        <v>49.7246849957425</v>
      </c>
      <c r="AM198">
        <f t="shared" si="14"/>
        <v>252.43329927503601</v>
      </c>
    </row>
    <row r="199" spans="1:39">
      <c r="A199">
        <v>59100</v>
      </c>
      <c r="B199" s="7">
        <v>1187</v>
      </c>
      <c r="C199">
        <v>-1.4394274261869</v>
      </c>
      <c r="D199">
        <f t="shared" si="12"/>
        <v>-2.8788548523738</v>
      </c>
      <c r="E199">
        <v>132.20076973047</v>
      </c>
      <c r="F199">
        <f t="shared" si="15"/>
        <v>5.7138535979987637E-2</v>
      </c>
      <c r="G199">
        <f t="shared" si="13"/>
        <v>1189.80692757423</v>
      </c>
      <c r="H199">
        <v>49.827343753391901</v>
      </c>
      <c r="AM199">
        <f t="shared" si="14"/>
        <v>252.30252264432261</v>
      </c>
    </row>
    <row r="200" spans="1:39">
      <c r="A200">
        <v>59400</v>
      </c>
      <c r="B200" s="7">
        <v>1174</v>
      </c>
      <c r="C200">
        <v>-6.82503460253497</v>
      </c>
      <c r="D200">
        <f t="shared" si="12"/>
        <v>-13.65006920506994</v>
      </c>
      <c r="E200">
        <v>131.95326262233201</v>
      </c>
      <c r="F200">
        <f t="shared" si="15"/>
        <v>0.24750710813799515</v>
      </c>
      <c r="G200">
        <f t="shared" si="13"/>
        <v>1187.579363600988</v>
      </c>
      <c r="H200">
        <v>50.156989868438103</v>
      </c>
      <c r="AM200">
        <f t="shared" si="14"/>
        <v>251.73625776863184</v>
      </c>
    </row>
    <row r="201" spans="1:39">
      <c r="A201">
        <v>59700</v>
      </c>
      <c r="B201" s="7">
        <v>1149</v>
      </c>
      <c r="C201">
        <v>-15.958213273884001</v>
      </c>
      <c r="D201">
        <f t="shared" si="12"/>
        <v>-31.916426547768001</v>
      </c>
      <c r="E201">
        <v>131.20531785011201</v>
      </c>
      <c r="F201">
        <f t="shared" si="15"/>
        <v>0.747944772219995</v>
      </c>
      <c r="G201">
        <f t="shared" si="13"/>
        <v>1180.847860651008</v>
      </c>
      <c r="H201">
        <v>51.054768122953298</v>
      </c>
      <c r="AM201">
        <f t="shared" si="14"/>
        <v>250.02723238195662</v>
      </c>
    </row>
    <row r="202" spans="1:39">
      <c r="A202">
        <v>60000</v>
      </c>
      <c r="B202" s="7">
        <v>1132</v>
      </c>
      <c r="C202">
        <v>-18.871885304065199</v>
      </c>
      <c r="D202">
        <f t="shared" si="12"/>
        <v>-37.743770608130397</v>
      </c>
      <c r="E202">
        <v>129.964105415381</v>
      </c>
      <c r="F202">
        <f t="shared" si="15"/>
        <v>1.2412124347310112</v>
      </c>
      <c r="G202">
        <f t="shared" si="13"/>
        <v>1169.676948738429</v>
      </c>
      <c r="H202">
        <v>52.406704427287899</v>
      </c>
      <c r="AM202">
        <f t="shared" si="14"/>
        <v>247.1983295715589</v>
      </c>
    </row>
    <row r="203" spans="1:39">
      <c r="A203">
        <v>60300</v>
      </c>
      <c r="B203" s="7">
        <v>1156</v>
      </c>
      <c r="C203">
        <v>-2.5896028497079699</v>
      </c>
      <c r="D203">
        <f t="shared" si="12"/>
        <v>-5.1792056994159399</v>
      </c>
      <c r="E203">
        <v>129.01239647056499</v>
      </c>
      <c r="F203">
        <f t="shared" si="15"/>
        <v>0.95170894481600499</v>
      </c>
      <c r="G203">
        <f t="shared" si="13"/>
        <v>1161.1115682350849</v>
      </c>
      <c r="H203">
        <v>53.207740636292201</v>
      </c>
      <c r="AM203">
        <f t="shared" si="14"/>
        <v>245.03535057844886</v>
      </c>
    </row>
    <row r="204" spans="1:39">
      <c r="A204">
        <v>60600</v>
      </c>
      <c r="B204" s="7">
        <v>1159</v>
      </c>
      <c r="C204">
        <v>0.67638914223006996</v>
      </c>
      <c r="D204">
        <f t="shared" si="12"/>
        <v>1.3527782844601399</v>
      </c>
      <c r="E204">
        <v>128.620157942991</v>
      </c>
      <c r="F204">
        <f t="shared" si="15"/>
        <v>0.39223852757399413</v>
      </c>
      <c r="G204">
        <f t="shared" si="13"/>
        <v>1157.581421486919</v>
      </c>
      <c r="H204">
        <v>53.2758775576186</v>
      </c>
      <c r="AM204">
        <f t="shared" si="14"/>
        <v>244.14543931571947</v>
      </c>
    </row>
    <row r="205" spans="1:39">
      <c r="A205">
        <v>60900</v>
      </c>
      <c r="B205" s="7">
        <v>1167</v>
      </c>
      <c r="C205">
        <v>5.2768063055730003</v>
      </c>
      <c r="D205">
        <f t="shared" si="12"/>
        <v>10.553612611146001</v>
      </c>
      <c r="E205">
        <v>128.48671985347099</v>
      </c>
      <c r="F205">
        <f t="shared" si="15"/>
        <v>0.13343808952001268</v>
      </c>
      <c r="G205">
        <f t="shared" si="13"/>
        <v>1156.3804786812389</v>
      </c>
      <c r="H205">
        <v>53.036375252859202</v>
      </c>
      <c r="AM205">
        <f t="shared" si="14"/>
        <v>243.84289994953306</v>
      </c>
    </row>
    <row r="206" spans="1:39">
      <c r="A206">
        <v>61200</v>
      </c>
      <c r="B206" s="7">
        <v>1159</v>
      </c>
      <c r="C206">
        <v>1.63672702967207</v>
      </c>
      <c r="D206">
        <f t="shared" si="12"/>
        <v>3.2734540593441399</v>
      </c>
      <c r="E206">
        <v>128.40685695400799</v>
      </c>
      <c r="F206">
        <f t="shared" si="15"/>
        <v>7.9862899462995074E-2</v>
      </c>
      <c r="G206">
        <f t="shared" si="13"/>
        <v>1155.6617125860719</v>
      </c>
      <c r="H206">
        <v>52.774848774092803</v>
      </c>
      <c r="AM206">
        <f t="shared" si="14"/>
        <v>243.66187949691158</v>
      </c>
    </row>
    <row r="207" spans="1:39">
      <c r="A207">
        <v>61500</v>
      </c>
      <c r="B207" s="7">
        <v>1162</v>
      </c>
      <c r="C207">
        <v>3.6176272515613501</v>
      </c>
      <c r="D207">
        <f t="shared" si="12"/>
        <v>7.2352545031227002</v>
      </c>
      <c r="E207">
        <v>128.29993789406299</v>
      </c>
      <c r="F207">
        <f t="shared" si="15"/>
        <v>0.10691905994499962</v>
      </c>
      <c r="G207">
        <f t="shared" si="13"/>
        <v>1154.699441046567</v>
      </c>
      <c r="H207">
        <v>52.567340444871597</v>
      </c>
      <c r="AM207">
        <f t="shared" si="14"/>
        <v>243.41959086872396</v>
      </c>
    </row>
    <row r="208" spans="1:39">
      <c r="A208">
        <v>61800</v>
      </c>
      <c r="B208" s="7">
        <v>1161</v>
      </c>
      <c r="C208">
        <v>3.25893351797699</v>
      </c>
      <c r="D208">
        <f t="shared" si="12"/>
        <v>6.5178670359539801</v>
      </c>
      <c r="E208">
        <v>128.26856746406401</v>
      </c>
      <c r="F208">
        <f t="shared" si="15"/>
        <v>3.1370429998986538E-2</v>
      </c>
      <c r="G208">
        <f t="shared" si="13"/>
        <v>1154.4171071765761</v>
      </c>
      <c r="H208">
        <v>52.301157043669498</v>
      </c>
      <c r="AM208">
        <f t="shared" si="14"/>
        <v>243.3485152160396</v>
      </c>
    </row>
    <row r="209" spans="1:39">
      <c r="A209">
        <v>62100</v>
      </c>
      <c r="B209" s="7">
        <v>1161</v>
      </c>
      <c r="C209">
        <v>3.3207259907450699</v>
      </c>
      <c r="D209">
        <f t="shared" si="12"/>
        <v>6.6414519814901398</v>
      </c>
      <c r="E209">
        <v>128.25483150551099</v>
      </c>
      <c r="F209">
        <f t="shared" si="15"/>
        <v>1.3735958553013461E-2</v>
      </c>
      <c r="G209">
        <f t="shared" si="13"/>
        <v>1154.2934835495989</v>
      </c>
      <c r="H209">
        <v>52.045714450730799</v>
      </c>
      <c r="AM209">
        <f t="shared" si="14"/>
        <v>243.31739561143581</v>
      </c>
    </row>
    <row r="210" spans="1:39">
      <c r="A210">
        <v>62400</v>
      </c>
      <c r="B210" s="7">
        <v>1160</v>
      </c>
      <c r="C210">
        <v>2.8304732484281199</v>
      </c>
      <c r="D210">
        <f t="shared" si="12"/>
        <v>5.6609464968562397</v>
      </c>
      <c r="E210">
        <v>128.25267231942601</v>
      </c>
      <c r="F210">
        <f t="shared" si="15"/>
        <v>2.1591860849810018E-3</v>
      </c>
      <c r="G210">
        <f t="shared" si="13"/>
        <v>1154.2740508748341</v>
      </c>
      <c r="H210">
        <v>51.807920153144799</v>
      </c>
      <c r="AM210">
        <f t="shared" si="14"/>
        <v>243.31250395146935</v>
      </c>
    </row>
    <row r="211" spans="1:39">
      <c r="A211">
        <v>62700</v>
      </c>
      <c r="B211" s="7">
        <v>1158</v>
      </c>
      <c r="C211">
        <v>1.9419016485478799</v>
      </c>
      <c r="D211">
        <f t="shared" si="12"/>
        <v>3.8838032970957599</v>
      </c>
      <c r="E211">
        <v>128.227921932307</v>
      </c>
      <c r="F211">
        <f t="shared" si="15"/>
        <v>2.475038711901334E-2</v>
      </c>
      <c r="G211">
        <f t="shared" si="13"/>
        <v>1154.051297390763</v>
      </c>
      <c r="H211">
        <v>51.624393826041903</v>
      </c>
      <c r="AM211">
        <f t="shared" si="14"/>
        <v>243.25643362336254</v>
      </c>
    </row>
    <row r="212" spans="1:39">
      <c r="A212">
        <v>63000</v>
      </c>
      <c r="B212" s="7">
        <v>1160</v>
      </c>
      <c r="C212">
        <v>2.946140833786</v>
      </c>
      <c r="D212">
        <f t="shared" si="12"/>
        <v>5.892281667572</v>
      </c>
      <c r="E212">
        <v>128.22695340519701</v>
      </c>
      <c r="F212">
        <f t="shared" si="15"/>
        <v>9.6852710998973635E-4</v>
      </c>
      <c r="G212">
        <f t="shared" si="13"/>
        <v>1154.0425806467731</v>
      </c>
      <c r="H212">
        <v>51.432843890916203</v>
      </c>
      <c r="AM212">
        <f t="shared" si="14"/>
        <v>243.25423956354527</v>
      </c>
    </row>
    <row r="213" spans="1:39">
      <c r="A213">
        <v>63300</v>
      </c>
      <c r="B213" s="7">
        <v>1159</v>
      </c>
      <c r="C213">
        <v>2.3084157480070999</v>
      </c>
      <c r="D213">
        <f t="shared" si="12"/>
        <v>4.6168314960141998</v>
      </c>
      <c r="E213">
        <v>128.257572664436</v>
      </c>
      <c r="F213">
        <f t="shared" si="15"/>
        <v>3.0619259238989116E-2</v>
      </c>
      <c r="G213">
        <f t="shared" si="13"/>
        <v>1154.3181539799239</v>
      </c>
      <c r="H213">
        <v>51.230103881012703</v>
      </c>
      <c r="AM213">
        <f t="shared" si="14"/>
        <v>243.32360577659418</v>
      </c>
    </row>
    <row r="214" spans="1:39">
      <c r="A214">
        <v>63600</v>
      </c>
      <c r="B214" s="7">
        <v>1158</v>
      </c>
      <c r="C214">
        <v>1.75827300403618</v>
      </c>
      <c r="D214">
        <f t="shared" si="12"/>
        <v>3.5165460080723601</v>
      </c>
      <c r="E214">
        <v>128.26871373690901</v>
      </c>
      <c r="F214">
        <f t="shared" si="15"/>
        <v>1.1141072473009217E-2</v>
      </c>
      <c r="G214">
        <f t="shared" si="13"/>
        <v>1154.418423632181</v>
      </c>
      <c r="H214">
        <v>51.073320187239297</v>
      </c>
      <c r="AM214">
        <f t="shared" si="14"/>
        <v>243.34884661152634</v>
      </c>
    </row>
    <row r="215" spans="1:39">
      <c r="A215">
        <v>63900</v>
      </c>
      <c r="B215" s="7">
        <v>1159</v>
      </c>
      <c r="C215">
        <v>2.1565331673596</v>
      </c>
      <c r="D215">
        <f t="shared" si="12"/>
        <v>4.3130663347192</v>
      </c>
      <c r="E215">
        <v>128.29130513016401</v>
      </c>
      <c r="F215">
        <f t="shared" si="15"/>
        <v>2.2591393254998593E-2</v>
      </c>
      <c r="G215">
        <f t="shared" si="13"/>
        <v>1154.6217461714759</v>
      </c>
      <c r="H215">
        <v>50.920661764951198</v>
      </c>
      <c r="AM215">
        <f t="shared" si="14"/>
        <v>243.40003113248238</v>
      </c>
    </row>
    <row r="216" spans="1:39">
      <c r="A216">
        <v>64200</v>
      </c>
      <c r="B216" s="7">
        <v>1167</v>
      </c>
      <c r="C216">
        <v>5.4174353057459896</v>
      </c>
      <c r="D216">
        <f t="shared" si="12"/>
        <v>10.834870611491979</v>
      </c>
      <c r="E216">
        <v>128.45547031966399</v>
      </c>
      <c r="F216">
        <f t="shared" si="15"/>
        <v>0.16416518949998249</v>
      </c>
      <c r="G216">
        <f t="shared" si="13"/>
        <v>1156.099232876976</v>
      </c>
      <c r="H216">
        <v>50.620539981328001</v>
      </c>
      <c r="AM216">
        <f t="shared" si="14"/>
        <v>243.77206405953117</v>
      </c>
    </row>
    <row r="217" spans="1:39">
      <c r="A217">
        <v>64500</v>
      </c>
      <c r="B217" s="7">
        <v>1163</v>
      </c>
      <c r="C217">
        <v>2.5015506125885199</v>
      </c>
      <c r="D217">
        <f t="shared" si="12"/>
        <v>5.0031012251770397</v>
      </c>
      <c r="E217">
        <v>128.65904136955899</v>
      </c>
      <c r="F217">
        <f t="shared" si="15"/>
        <v>0.20357104989500385</v>
      </c>
      <c r="G217">
        <f t="shared" si="13"/>
        <v>1157.9313723260309</v>
      </c>
      <c r="H217">
        <v>50.318465986828301</v>
      </c>
      <c r="AM217">
        <f t="shared" si="14"/>
        <v>244.23361790127498</v>
      </c>
    </row>
    <row r="218" spans="1:39">
      <c r="A218">
        <v>64800</v>
      </c>
      <c r="B218" s="7">
        <v>1154</v>
      </c>
      <c r="C218">
        <v>-1.9300163749689501</v>
      </c>
      <c r="D218">
        <f t="shared" si="12"/>
        <v>-3.8600327499379001</v>
      </c>
      <c r="E218">
        <v>128.643873106081</v>
      </c>
      <c r="F218">
        <f t="shared" si="15"/>
        <v>1.516826347798883E-2</v>
      </c>
      <c r="G218">
        <f t="shared" si="13"/>
        <v>1157.794857954729</v>
      </c>
      <c r="H218">
        <v>50.304462843768</v>
      </c>
      <c r="AM218">
        <f t="shared" si="14"/>
        <v>244.19921874868569</v>
      </c>
    </row>
    <row r="219" spans="1:39">
      <c r="A219">
        <v>65100</v>
      </c>
      <c r="B219" s="7">
        <v>1154</v>
      </c>
      <c r="C219">
        <v>-1.29830904653947</v>
      </c>
      <c r="D219">
        <f t="shared" si="12"/>
        <v>-2.59661809307894</v>
      </c>
      <c r="E219">
        <v>128.50346213416299</v>
      </c>
      <c r="F219">
        <f t="shared" si="15"/>
        <v>0.14041097191801555</v>
      </c>
      <c r="G219">
        <f t="shared" si="13"/>
        <v>1156.5311592074668</v>
      </c>
      <c r="H219">
        <v>50.428534099627399</v>
      </c>
      <c r="AM219">
        <f t="shared" si="14"/>
        <v>243.88085340480319</v>
      </c>
    </row>
    <row r="220" spans="1:39">
      <c r="A220">
        <v>65400</v>
      </c>
      <c r="B220" s="7">
        <v>1151</v>
      </c>
      <c r="C220">
        <v>-2.0808914734149999</v>
      </c>
      <c r="D220">
        <f t="shared" si="12"/>
        <v>-4.1617829468299998</v>
      </c>
      <c r="E220">
        <v>128.34408538094701</v>
      </c>
      <c r="F220">
        <f t="shared" si="15"/>
        <v>0.15937675321598022</v>
      </c>
      <c r="G220">
        <f t="shared" si="13"/>
        <v>1155.0967684285231</v>
      </c>
      <c r="H220">
        <v>50.561044075057701</v>
      </c>
      <c r="AM220">
        <f t="shared" si="14"/>
        <v>243.51962511455574</v>
      </c>
    </row>
    <row r="221" spans="1:39">
      <c r="A221">
        <v>65700</v>
      </c>
      <c r="B221" s="7">
        <v>1148</v>
      </c>
      <c r="C221">
        <v>-2.60044693267628</v>
      </c>
      <c r="D221">
        <f t="shared" si="12"/>
        <v>-5.20089386535256</v>
      </c>
      <c r="E221">
        <v>128.12624948748899</v>
      </c>
      <c r="F221">
        <f t="shared" si="15"/>
        <v>0.21783589345801602</v>
      </c>
      <c r="G221">
        <f t="shared" si="13"/>
        <v>1153.136245387401</v>
      </c>
      <c r="H221">
        <v>50.7435584046735</v>
      </c>
      <c r="AM221">
        <f t="shared" si="14"/>
        <v>243.02613916635235</v>
      </c>
    </row>
    <row r="222" spans="1:39">
      <c r="A222">
        <v>66000</v>
      </c>
      <c r="B222" s="7">
        <v>1149</v>
      </c>
      <c r="C222">
        <v>-1.1746131168336</v>
      </c>
      <c r="D222">
        <f t="shared" si="12"/>
        <v>-2.3492262336672001</v>
      </c>
      <c r="E222">
        <v>127.920519982747</v>
      </c>
      <c r="F222">
        <f t="shared" si="15"/>
        <v>0.20572950474199558</v>
      </c>
      <c r="G222">
        <f t="shared" si="13"/>
        <v>1151.2846798447229</v>
      </c>
      <c r="H222">
        <v>50.887312030436497</v>
      </c>
      <c r="AM222">
        <f t="shared" si="14"/>
        <v>242.56033389867039</v>
      </c>
    </row>
    <row r="223" spans="1:39">
      <c r="A223">
        <v>66300</v>
      </c>
      <c r="B223" s="7">
        <v>1146</v>
      </c>
      <c r="C223">
        <v>-1.7977294593193001</v>
      </c>
      <c r="D223">
        <f t="shared" si="12"/>
        <v>-3.5954589186386001</v>
      </c>
      <c r="E223">
        <v>127.725718225937</v>
      </c>
      <c r="F223">
        <f t="shared" si="15"/>
        <v>0.19480175680999423</v>
      </c>
      <c r="G223">
        <f t="shared" si="13"/>
        <v>1149.5314640334329</v>
      </c>
      <c r="H223">
        <v>51.003756644516898</v>
      </c>
      <c r="AM223">
        <f t="shared" si="14"/>
        <v>242.11949902089532</v>
      </c>
    </row>
    <row r="224" spans="1:39">
      <c r="A224">
        <v>66600</v>
      </c>
      <c r="B224" s="7">
        <v>1144</v>
      </c>
      <c r="C224">
        <v>-1.77198421086099</v>
      </c>
      <c r="D224">
        <f t="shared" si="12"/>
        <v>-3.54396842172198</v>
      </c>
      <c r="E224">
        <v>127.49780976079001</v>
      </c>
      <c r="F224">
        <f t="shared" si="15"/>
        <v>0.22790846514699581</v>
      </c>
      <c r="G224">
        <f t="shared" si="13"/>
        <v>1147.48028784711</v>
      </c>
      <c r="H224">
        <v>51.142160081603798</v>
      </c>
      <c r="AM224">
        <f t="shared" si="14"/>
        <v>241.60402565889487</v>
      </c>
    </row>
    <row r="225" spans="1:39">
      <c r="A225">
        <v>66900</v>
      </c>
      <c r="B225" s="7">
        <v>1146</v>
      </c>
      <c r="C225">
        <v>3.3942082320865798E-2</v>
      </c>
      <c r="D225">
        <f t="shared" si="12"/>
        <v>6.7884164641731595E-2</v>
      </c>
      <c r="E225">
        <v>127.318720417419</v>
      </c>
      <c r="F225">
        <f t="shared" si="15"/>
        <v>0.17908934337100391</v>
      </c>
      <c r="G225">
        <f t="shared" si="13"/>
        <v>1145.868483756771</v>
      </c>
      <c r="H225">
        <v>51.206176638480699</v>
      </c>
      <c r="AM225">
        <f t="shared" si="14"/>
        <v>241.19918240585636</v>
      </c>
    </row>
    <row r="226" spans="1:39">
      <c r="A226">
        <v>67200</v>
      </c>
      <c r="B226" s="7">
        <v>1146</v>
      </c>
      <c r="C226">
        <v>0.51805727520880196</v>
      </c>
      <c r="D226">
        <f t="shared" si="12"/>
        <v>1.0361145504176039</v>
      </c>
      <c r="E226">
        <v>127.211170541106</v>
      </c>
      <c r="F226">
        <f t="shared" si="15"/>
        <v>0.10754987631300139</v>
      </c>
      <c r="G226">
        <f t="shared" si="13"/>
        <v>1144.9005348699541</v>
      </c>
      <c r="H226">
        <v>51.183844194809701</v>
      </c>
      <c r="AM226">
        <f t="shared" si="14"/>
        <v>240.95614898460914</v>
      </c>
    </row>
    <row r="227" spans="1:39">
      <c r="A227">
        <v>67500</v>
      </c>
      <c r="B227" s="7">
        <v>1156</v>
      </c>
      <c r="C227">
        <v>5.1791284406210902</v>
      </c>
      <c r="D227">
        <f t="shared" si="12"/>
        <v>10.35825688124218</v>
      </c>
      <c r="E227">
        <v>127.286406769161</v>
      </c>
      <c r="F227">
        <f t="shared" si="15"/>
        <v>7.5236228055004517E-2</v>
      </c>
      <c r="G227">
        <f t="shared" si="13"/>
        <v>1145.577660922449</v>
      </c>
      <c r="H227">
        <v>50.953844845601701</v>
      </c>
      <c r="AM227">
        <f t="shared" si="14"/>
        <v>241.12615525395236</v>
      </c>
    </row>
    <row r="228" spans="1:39">
      <c r="A228">
        <v>67800</v>
      </c>
      <c r="B228" s="7">
        <v>1155</v>
      </c>
      <c r="C228">
        <v>3.7436059555802998</v>
      </c>
      <c r="D228">
        <f t="shared" si="12"/>
        <v>7.4872119111605997</v>
      </c>
      <c r="E228">
        <v>127.494333515143</v>
      </c>
      <c r="F228">
        <f t="shared" si="15"/>
        <v>0.20792674598199312</v>
      </c>
      <c r="G228">
        <f t="shared" si="13"/>
        <v>1147.449001636287</v>
      </c>
      <c r="H228">
        <v>50.610077890706499</v>
      </c>
      <c r="AM228">
        <f t="shared" si="14"/>
        <v>241.59616559139255</v>
      </c>
    </row>
    <row r="229" spans="1:39">
      <c r="A229">
        <v>68100</v>
      </c>
      <c r="B229" s="7">
        <v>1151</v>
      </c>
      <c r="C229">
        <v>1.25922444176427</v>
      </c>
      <c r="D229">
        <f t="shared" si="12"/>
        <v>2.5184488835285399</v>
      </c>
      <c r="E229">
        <v>127.601975614458</v>
      </c>
      <c r="F229">
        <f t="shared" si="15"/>
        <v>0.10764209931500091</v>
      </c>
      <c r="G229">
        <f t="shared" si="13"/>
        <v>1148.4177805301219</v>
      </c>
      <c r="H229">
        <v>50.420568740340101</v>
      </c>
      <c r="AM229">
        <f t="shared" si="14"/>
        <v>241.83958571833585</v>
      </c>
    </row>
    <row r="230" spans="1:39">
      <c r="A230">
        <v>68400</v>
      </c>
      <c r="B230" s="7">
        <v>1158</v>
      </c>
      <c r="C230">
        <v>4.1171825689972099</v>
      </c>
      <c r="D230">
        <f t="shared" si="12"/>
        <v>8.2343651379944198</v>
      </c>
      <c r="E230">
        <v>127.744553165356</v>
      </c>
      <c r="F230">
        <f t="shared" si="15"/>
        <v>0.14257755089799673</v>
      </c>
      <c r="G230">
        <f t="shared" si="13"/>
        <v>1149.7009784882039</v>
      </c>
      <c r="H230">
        <v>50.206485261259097</v>
      </c>
      <c r="AM230">
        <f t="shared" si="14"/>
        <v>242.16211265129806</v>
      </c>
    </row>
    <row r="231" spans="1:39">
      <c r="A231">
        <v>68700</v>
      </c>
      <c r="B231" s="7">
        <v>1157</v>
      </c>
      <c r="C231">
        <v>2.66850438684417</v>
      </c>
      <c r="D231">
        <f t="shared" si="12"/>
        <v>5.33700877368834</v>
      </c>
      <c r="E231">
        <v>127.955383846069</v>
      </c>
      <c r="F231">
        <f t="shared" si="15"/>
        <v>0.21083068071300204</v>
      </c>
      <c r="G231">
        <f t="shared" si="13"/>
        <v>1151.598454614621</v>
      </c>
      <c r="H231">
        <v>49.945730754115203</v>
      </c>
      <c r="AM231">
        <f t="shared" si="14"/>
        <v>242.63925396969137</v>
      </c>
    </row>
    <row r="232" spans="1:39">
      <c r="A232">
        <v>69000</v>
      </c>
      <c r="B232" s="7">
        <v>1156</v>
      </c>
      <c r="C232">
        <v>1.5026839156776599</v>
      </c>
      <c r="D232">
        <f t="shared" si="12"/>
        <v>3.0053678313553198</v>
      </c>
      <c r="E232">
        <v>128.10331784998999</v>
      </c>
      <c r="F232">
        <f t="shared" si="15"/>
        <v>0.14793400392099443</v>
      </c>
      <c r="G232">
        <f t="shared" si="13"/>
        <v>1152.9298606499099</v>
      </c>
      <c r="H232">
        <v>49.7860029425389</v>
      </c>
      <c r="AM232">
        <f t="shared" si="14"/>
        <v>242.97420592715139</v>
      </c>
    </row>
    <row r="233" spans="1:39">
      <c r="A233">
        <v>69300</v>
      </c>
      <c r="B233" s="7">
        <v>1148</v>
      </c>
      <c r="C233">
        <v>-2.4444926914824201</v>
      </c>
      <c r="D233">
        <f t="shared" si="12"/>
        <v>-4.8889853829648402</v>
      </c>
      <c r="E233">
        <v>128.09162966935099</v>
      </c>
      <c r="F233">
        <f t="shared" si="15"/>
        <v>1.1688180638998347E-2</v>
      </c>
      <c r="G233">
        <f t="shared" si="13"/>
        <v>1152.824667024159</v>
      </c>
      <c r="H233">
        <v>49.829885676083897</v>
      </c>
      <c r="AM233">
        <f t="shared" si="14"/>
        <v>242.94773690833944</v>
      </c>
    </row>
    <row r="234" spans="1:39">
      <c r="A234">
        <v>69600</v>
      </c>
      <c r="B234" s="7">
        <v>1173</v>
      </c>
      <c r="C234">
        <v>8.9518741552576806</v>
      </c>
      <c r="D234">
        <f t="shared" si="12"/>
        <v>17.903748310515361</v>
      </c>
      <c r="E234">
        <v>128.33661448220599</v>
      </c>
      <c r="F234">
        <f t="shared" si="15"/>
        <v>0.24498481285499452</v>
      </c>
      <c r="G234">
        <f t="shared" si="13"/>
        <v>1155.0295303398539</v>
      </c>
      <c r="H234">
        <v>49.5557861458622</v>
      </c>
      <c r="AM234">
        <f t="shared" si="14"/>
        <v>243.50269592672149</v>
      </c>
    </row>
    <row r="235" spans="1:39">
      <c r="A235">
        <v>69900</v>
      </c>
      <c r="B235" s="7">
        <v>1108</v>
      </c>
      <c r="C235">
        <v>-21.7341002173726</v>
      </c>
      <c r="D235">
        <f t="shared" si="12"/>
        <v>-43.468200434745199</v>
      </c>
      <c r="E235">
        <v>127.93416611015699</v>
      </c>
      <c r="F235">
        <f t="shared" si="15"/>
        <v>0.40244837204899397</v>
      </c>
      <c r="G235">
        <f t="shared" si="13"/>
        <v>1151.4074949914129</v>
      </c>
      <c r="H235">
        <v>50.106757039913902</v>
      </c>
      <c r="AM235">
        <f t="shared" si="14"/>
        <v>242.59122329877232</v>
      </c>
    </row>
    <row r="236" spans="1:39">
      <c r="A236">
        <v>70200</v>
      </c>
      <c r="B236" s="7">
        <v>1109</v>
      </c>
      <c r="C236">
        <v>-15.426261561772399</v>
      </c>
      <c r="D236">
        <f t="shared" si="12"/>
        <v>-30.852523123544799</v>
      </c>
      <c r="E236">
        <v>126.64334636178501</v>
      </c>
      <c r="F236">
        <f t="shared" si="15"/>
        <v>1.2908197483719874</v>
      </c>
      <c r="G236">
        <f t="shared" si="13"/>
        <v>1139.7901172560651</v>
      </c>
      <c r="H236">
        <v>51.532191163692701</v>
      </c>
      <c r="AM236">
        <f t="shared" si="14"/>
        <v>239.67414254826693</v>
      </c>
    </row>
    <row r="237" spans="1:39">
      <c r="A237">
        <v>70500</v>
      </c>
      <c r="B237" s="7">
        <v>1106</v>
      </c>
      <c r="C237">
        <v>-11.867325776971899</v>
      </c>
      <c r="D237">
        <f t="shared" si="12"/>
        <v>-23.734651553943799</v>
      </c>
      <c r="E237">
        <v>125.519356112807</v>
      </c>
      <c r="F237">
        <f t="shared" si="15"/>
        <v>1.1239902489780036</v>
      </c>
      <c r="G237">
        <f t="shared" si="13"/>
        <v>1129.6742050152629</v>
      </c>
      <c r="H237">
        <v>52.581605880616699</v>
      </c>
      <c r="AM237">
        <f t="shared" si="14"/>
        <v>237.1420119425465</v>
      </c>
    </row>
    <row r="238" spans="1:39">
      <c r="A238">
        <v>70800</v>
      </c>
      <c r="B238" s="7">
        <v>1108</v>
      </c>
      <c r="C238">
        <v>-6.63226662309705</v>
      </c>
      <c r="D238">
        <f t="shared" si="12"/>
        <v>-13.2645332461941</v>
      </c>
      <c r="E238">
        <v>124.578356458559</v>
      </c>
      <c r="F238">
        <f t="shared" si="15"/>
        <v>0.94099965424800303</v>
      </c>
      <c r="G238">
        <f t="shared" si="13"/>
        <v>1121.205208127031</v>
      </c>
      <c r="H238">
        <v>53.287816589016899</v>
      </c>
      <c r="AM238">
        <f t="shared" si="14"/>
        <v>235.02780614065873</v>
      </c>
    </row>
    <row r="239" spans="1:39">
      <c r="A239">
        <v>71100</v>
      </c>
      <c r="B239" s="7">
        <v>1113</v>
      </c>
      <c r="C239">
        <v>-1.2309345089697199</v>
      </c>
      <c r="D239">
        <f t="shared" si="12"/>
        <v>-2.4618690179394398</v>
      </c>
      <c r="E239">
        <v>123.933700328356</v>
      </c>
      <c r="F239">
        <f t="shared" si="15"/>
        <v>0.64465613020300339</v>
      </c>
      <c r="G239">
        <f t="shared" si="13"/>
        <v>1115.403302955204</v>
      </c>
      <c r="H239">
        <v>53.581928456595499</v>
      </c>
      <c r="AM239">
        <f t="shared" si="14"/>
        <v>233.58240423275279</v>
      </c>
    </row>
    <row r="240" spans="1:39">
      <c r="A240">
        <v>71400</v>
      </c>
      <c r="B240" s="7">
        <v>1110</v>
      </c>
      <c r="C240">
        <v>-0.63299697302024605</v>
      </c>
      <c r="D240">
        <f t="shared" si="12"/>
        <v>-1.2659939460404921</v>
      </c>
      <c r="E240">
        <v>123.467615570023</v>
      </c>
      <c r="F240">
        <f t="shared" si="15"/>
        <v>0.46608475833299678</v>
      </c>
      <c r="G240">
        <f t="shared" si="13"/>
        <v>1111.208540130207</v>
      </c>
      <c r="H240">
        <v>53.653060866211703</v>
      </c>
      <c r="AM240">
        <f t="shared" si="14"/>
        <v>232.5388962956508</v>
      </c>
    </row>
    <row r="241" spans="1:39">
      <c r="A241">
        <v>71700</v>
      </c>
      <c r="B241" s="7">
        <v>1105</v>
      </c>
      <c r="C241">
        <v>-1.0180484484755901</v>
      </c>
      <c r="D241">
        <f t="shared" si="12"/>
        <v>-2.0360968969511801</v>
      </c>
      <c r="E241">
        <v>122.99771419625201</v>
      </c>
      <c r="F241">
        <f t="shared" si="15"/>
        <v>0.46990137377099472</v>
      </c>
      <c r="G241">
        <f t="shared" si="13"/>
        <v>1106.9794277662681</v>
      </c>
      <c r="H241">
        <v>53.717931501286202</v>
      </c>
      <c r="AM241">
        <f t="shared" si="14"/>
        <v>231.48812966202573</v>
      </c>
    </row>
    <row r="242" spans="1:39">
      <c r="A242">
        <v>72000</v>
      </c>
      <c r="B242" s="7">
        <v>1107</v>
      </c>
      <c r="C242">
        <v>1.73780237274899</v>
      </c>
      <c r="D242">
        <f t="shared" si="12"/>
        <v>3.4756047454979799</v>
      </c>
      <c r="E242">
        <v>122.60754231214101</v>
      </c>
      <c r="F242">
        <f t="shared" si="15"/>
        <v>0.39017188411099823</v>
      </c>
      <c r="G242">
        <f t="shared" si="13"/>
        <v>1103.467880809269</v>
      </c>
      <c r="H242">
        <v>53.684503889676797</v>
      </c>
      <c r="AM242">
        <f t="shared" si="14"/>
        <v>230.61663094930503</v>
      </c>
    </row>
    <row r="243" spans="1:39">
      <c r="A243">
        <v>72300</v>
      </c>
      <c r="B243" s="7">
        <v>1107</v>
      </c>
      <c r="C243">
        <v>2.8423013455513102</v>
      </c>
      <c r="D243">
        <f t="shared" si="12"/>
        <v>5.6846026911026204</v>
      </c>
      <c r="E243">
        <v>122.36214746298501</v>
      </c>
      <c r="F243">
        <f t="shared" si="15"/>
        <v>0.24539484915599985</v>
      </c>
      <c r="G243">
        <f t="shared" si="13"/>
        <v>1101.259327166865</v>
      </c>
      <c r="H243">
        <v>53.5045794494294</v>
      </c>
      <c r="AM243">
        <f t="shared" si="14"/>
        <v>230.0689663424188</v>
      </c>
    </row>
    <row r="244" spans="1:39">
      <c r="A244">
        <v>72600</v>
      </c>
      <c r="B244" s="7">
        <v>1107</v>
      </c>
      <c r="C244">
        <v>3.55343018320773</v>
      </c>
      <c r="D244">
        <f t="shared" si="12"/>
        <v>7.1068603664154599</v>
      </c>
      <c r="E244">
        <v>122.204142538735</v>
      </c>
      <c r="F244">
        <f t="shared" si="15"/>
        <v>0.15800492425000812</v>
      </c>
      <c r="G244">
        <f t="shared" si="13"/>
        <v>1099.8372828486149</v>
      </c>
      <c r="H244">
        <v>53.254945357186898</v>
      </c>
      <c r="AM244">
        <f t="shared" si="14"/>
        <v>229.71652226108191</v>
      </c>
    </row>
    <row r="245" spans="1:39">
      <c r="A245">
        <v>72900</v>
      </c>
      <c r="B245" s="7">
        <v>1105</v>
      </c>
      <c r="C245">
        <v>3.0985061567625198</v>
      </c>
      <c r="D245">
        <f t="shared" si="12"/>
        <v>6.1970123135250397</v>
      </c>
      <c r="E245">
        <v>122.08304534005499</v>
      </c>
      <c r="F245">
        <f t="shared" si="15"/>
        <v>0.12109719868000468</v>
      </c>
      <c r="G245">
        <f t="shared" si="13"/>
        <v>1098.747408060495</v>
      </c>
      <c r="H245">
        <v>52.9977256537816</v>
      </c>
      <c r="AM245">
        <f t="shared" si="14"/>
        <v>229.44650299766991</v>
      </c>
    </row>
    <row r="246" spans="1:39">
      <c r="A246">
        <v>73200</v>
      </c>
      <c r="B246" s="7">
        <v>1106</v>
      </c>
      <c r="C246">
        <v>3.9426111838438</v>
      </c>
      <c r="D246">
        <f t="shared" si="12"/>
        <v>7.8852223676876001</v>
      </c>
      <c r="E246">
        <v>122.006570308083</v>
      </c>
      <c r="F246">
        <f t="shared" si="15"/>
        <v>7.6475031971995122E-2</v>
      </c>
      <c r="G246">
        <f t="shared" si="13"/>
        <v>1098.059132772747</v>
      </c>
      <c r="H246">
        <v>52.722713649552396</v>
      </c>
      <c r="AM246">
        <f t="shared" si="14"/>
        <v>229.27602522354152</v>
      </c>
    </row>
    <row r="247" spans="1:39">
      <c r="A247">
        <v>73500</v>
      </c>
      <c r="B247" s="7">
        <v>1105</v>
      </c>
      <c r="C247">
        <v>3.5701347193550199</v>
      </c>
      <c r="D247">
        <f t="shared" si="12"/>
        <v>7.1402694387100398</v>
      </c>
      <c r="E247">
        <v>121.978248102107</v>
      </c>
      <c r="F247">
        <f t="shared" si="15"/>
        <v>2.832220597599644E-2</v>
      </c>
      <c r="G247">
        <f t="shared" si="13"/>
        <v>1097.804232918963</v>
      </c>
      <c r="H247">
        <v>52.431847299579402</v>
      </c>
      <c r="AM247">
        <f t="shared" si="14"/>
        <v>229.21289817806672</v>
      </c>
    </row>
    <row r="248" spans="1:39">
      <c r="A248">
        <v>73800</v>
      </c>
      <c r="B248" s="7">
        <v>1103</v>
      </c>
      <c r="C248">
        <v>2.75123368257514</v>
      </c>
      <c r="D248">
        <f t="shared" si="12"/>
        <v>5.50246736515028</v>
      </c>
      <c r="E248">
        <v>121.938016431924</v>
      </c>
      <c r="F248">
        <f t="shared" si="15"/>
        <v>4.0231670183004553E-2</v>
      </c>
      <c r="G248">
        <f t="shared" si="13"/>
        <v>1097.442147887316</v>
      </c>
      <c r="H248">
        <v>52.188162835571603</v>
      </c>
      <c r="AM248">
        <f t="shared" si="14"/>
        <v>229.12323432796273</v>
      </c>
    </row>
    <row r="249" spans="1:39">
      <c r="A249">
        <v>74100</v>
      </c>
      <c r="B249" s="7">
        <v>1103</v>
      </c>
      <c r="C249">
        <v>2.9150749851310702</v>
      </c>
      <c r="D249">
        <f t="shared" si="12"/>
        <v>5.8301499702621404</v>
      </c>
      <c r="E249">
        <v>121.901600471234</v>
      </c>
      <c r="F249">
        <f t="shared" si="15"/>
        <v>3.6415960689993199E-2</v>
      </c>
      <c r="G249">
        <f t="shared" si="13"/>
        <v>1097.1144042411061</v>
      </c>
      <c r="H249">
        <v>51.967893414514499</v>
      </c>
      <c r="AM249">
        <f t="shared" si="14"/>
        <v>229.04208266752292</v>
      </c>
    </row>
    <row r="250" spans="1:39">
      <c r="A250">
        <v>74400</v>
      </c>
      <c r="B250" s="7">
        <v>1161</v>
      </c>
      <c r="C250">
        <v>27.683373576424898</v>
      </c>
      <c r="D250">
        <f t="shared" si="12"/>
        <v>55.366747152849797</v>
      </c>
      <c r="E250">
        <v>122.84145021137</v>
      </c>
      <c r="F250">
        <f t="shared" si="15"/>
        <v>0.93984974013599754</v>
      </c>
      <c r="G250">
        <f t="shared" si="13"/>
        <v>1105.57305190233</v>
      </c>
      <c r="H250">
        <v>50.725269732572002</v>
      </c>
      <c r="AM250">
        <f t="shared" si="14"/>
        <v>231.13898720926389</v>
      </c>
    </row>
    <row r="251" spans="1:39">
      <c r="A251">
        <v>74700</v>
      </c>
      <c r="B251" s="7">
        <v>1116</v>
      </c>
      <c r="C251">
        <v>0.87883185541778597</v>
      </c>
      <c r="D251">
        <f t="shared" si="12"/>
        <v>1.7576637108355719</v>
      </c>
      <c r="E251">
        <v>123.798517102809</v>
      </c>
      <c r="F251">
        <f t="shared" si="15"/>
        <v>0.95706689143899837</v>
      </c>
      <c r="G251">
        <f t="shared" si="13"/>
        <v>1114.186653925281</v>
      </c>
      <c r="H251">
        <v>49.667128013191501</v>
      </c>
      <c r="AM251">
        <f t="shared" si="14"/>
        <v>233.27961436683688</v>
      </c>
    </row>
    <row r="252" spans="1:39">
      <c r="A252">
        <v>75000</v>
      </c>
      <c r="B252" s="7">
        <v>1117</v>
      </c>
      <c r="C252">
        <v>0.91432881078803496</v>
      </c>
      <c r="D252">
        <f t="shared" si="12"/>
        <v>1.8286576215760699</v>
      </c>
      <c r="E252">
        <v>123.901442622723</v>
      </c>
      <c r="F252">
        <f t="shared" si="15"/>
        <v>0.10292551991399534</v>
      </c>
      <c r="G252">
        <f t="shared" si="13"/>
        <v>1115.112983604507</v>
      </c>
      <c r="H252">
        <v>49.597586148823801</v>
      </c>
      <c r="AM252">
        <f t="shared" si="14"/>
        <v>233.51014216835421</v>
      </c>
    </row>
    <row r="253" spans="1:39">
      <c r="A253">
        <v>75300</v>
      </c>
      <c r="B253" s="7">
        <v>1122</v>
      </c>
      <c r="C253">
        <v>2.62756000679535</v>
      </c>
      <c r="D253">
        <f t="shared" si="12"/>
        <v>5.2551200135906999</v>
      </c>
      <c r="E253">
        <v>124.07622551609001</v>
      </c>
      <c r="F253">
        <f t="shared" si="15"/>
        <v>0.17478289336700925</v>
      </c>
      <c r="G253">
        <f t="shared" si="13"/>
        <v>1116.6860296448101</v>
      </c>
      <c r="H253">
        <v>49.456654830131001</v>
      </c>
      <c r="AM253">
        <f t="shared" si="14"/>
        <v>233.90175472958313</v>
      </c>
    </row>
    <row r="254" spans="1:39">
      <c r="A254">
        <v>75600</v>
      </c>
      <c r="B254" s="7">
        <v>1084</v>
      </c>
      <c r="C254">
        <v>-14.6269942053158</v>
      </c>
      <c r="D254">
        <f t="shared" si="12"/>
        <v>-29.253988410631599</v>
      </c>
      <c r="E254">
        <v>123.688685268669</v>
      </c>
      <c r="F254">
        <f t="shared" si="15"/>
        <v>0.38754024742100057</v>
      </c>
      <c r="G254">
        <f t="shared" si="13"/>
        <v>1113.1981674180211</v>
      </c>
      <c r="H254">
        <v>49.955695498852499</v>
      </c>
      <c r="AM254">
        <f t="shared" si="14"/>
        <v>233.03368646119492</v>
      </c>
    </row>
    <row r="255" spans="1:39">
      <c r="A255">
        <v>75900</v>
      </c>
      <c r="B255" s="7">
        <v>1092</v>
      </c>
      <c r="C255">
        <v>-7.0805514936237799</v>
      </c>
      <c r="D255">
        <f t="shared" si="12"/>
        <v>-14.16110298724756</v>
      </c>
      <c r="E255">
        <v>122.90042955712001</v>
      </c>
      <c r="F255">
        <f t="shared" si="15"/>
        <v>0.78825571154899876</v>
      </c>
      <c r="G255">
        <f t="shared" si="13"/>
        <v>1106.10386601408</v>
      </c>
      <c r="H255">
        <v>50.781500464917798</v>
      </c>
      <c r="AM255">
        <f t="shared" si="14"/>
        <v>231.2707486726475</v>
      </c>
    </row>
    <row r="256" spans="1:39">
      <c r="A256">
        <v>76200</v>
      </c>
      <c r="B256" s="7">
        <v>724</v>
      </c>
      <c r="C256">
        <v>-75.262102278477798</v>
      </c>
      <c r="D256">
        <f t="shared" si="12"/>
        <v>-150.5242045569556</v>
      </c>
      <c r="E256">
        <v>106.518655573058</v>
      </c>
      <c r="F256">
        <f t="shared" si="15"/>
        <v>16.381773984062008</v>
      </c>
      <c r="G256">
        <f t="shared" si="13"/>
        <v>958.66790015752201</v>
      </c>
      <c r="H256">
        <v>55.670362699584203</v>
      </c>
      <c r="AM256">
        <f t="shared" si="14"/>
        <v>195.4554150291103</v>
      </c>
    </row>
    <row r="257" spans="1:48">
      <c r="A257">
        <v>76500</v>
      </c>
      <c r="B257" s="7">
        <v>402</v>
      </c>
      <c r="C257">
        <v>-63.594628788010198</v>
      </c>
      <c r="D257">
        <f t="shared" si="12"/>
        <v>-127.1892575760204</v>
      </c>
      <c r="E257">
        <v>62.211164146697698</v>
      </c>
      <c r="F257">
        <f t="shared" si="15"/>
        <v>44.307491426360301</v>
      </c>
      <c r="G257">
        <f t="shared" si="13"/>
        <v>559.90047732027926</v>
      </c>
      <c r="H257">
        <v>60.938674853379297</v>
      </c>
      <c r="AM257">
        <f t="shared" si="14"/>
        <v>106.45021684491422</v>
      </c>
    </row>
    <row r="258" spans="1:48">
      <c r="A258">
        <v>76800</v>
      </c>
      <c r="B258" s="7">
        <v>288</v>
      </c>
      <c r="C258">
        <v>-53.824589791120999</v>
      </c>
      <c r="D258">
        <f t="shared" ref="D258:D265" si="16">$K$3*C258</f>
        <v>-107.649179582242</v>
      </c>
      <c r="E258">
        <v>44.314229098089797</v>
      </c>
      <c r="F258">
        <f t="shared" si="15"/>
        <v>17.896935048607901</v>
      </c>
      <c r="G258">
        <f t="shared" si="13"/>
        <v>398.82806188280819</v>
      </c>
      <c r="H258">
        <v>65.396532483333203</v>
      </c>
      <c r="AM258">
        <f t="shared" si="14"/>
        <v>73.754460439745174</v>
      </c>
    </row>
    <row r="259" spans="1:48">
      <c r="A259">
        <v>77100</v>
      </c>
      <c r="B259" s="7">
        <v>329</v>
      </c>
      <c r="C259">
        <v>-3.6765403716091098</v>
      </c>
      <c r="D259">
        <f t="shared" si="16"/>
        <v>-7.3530807432182197</v>
      </c>
      <c r="E259">
        <v>37.372112026427502</v>
      </c>
      <c r="F259">
        <f t="shared" si="15"/>
        <v>6.9421170716622953</v>
      </c>
      <c r="G259">
        <f t="shared" ref="G259:G265" si="17">$J$3*E259</f>
        <v>336.3490082378475</v>
      </c>
      <c r="H259">
        <v>67.470177183904397</v>
      </c>
      <c r="AM259">
        <f t="shared" ref="AM259:AM265" si="18">$AF$26*E259^2+$AG$26*E259+$AH$26</f>
        <v>61.576251074642229</v>
      </c>
    </row>
    <row r="260" spans="1:48">
      <c r="A260">
        <v>77400</v>
      </c>
      <c r="B260" s="7">
        <v>187</v>
      </c>
      <c r="C260">
        <v>-43.185280405346703</v>
      </c>
      <c r="D260">
        <f t="shared" si="16"/>
        <v>-86.370560810693405</v>
      </c>
      <c r="E260">
        <v>30.374380838424901</v>
      </c>
      <c r="F260">
        <f t="shared" ref="F260:F265" si="19">ABS(E260-E259)</f>
        <v>6.9977311880026001</v>
      </c>
      <c r="G260">
        <f t="shared" si="17"/>
        <v>273.36942754582412</v>
      </c>
      <c r="H260">
        <v>69.422896832276706</v>
      </c>
      <c r="AM260">
        <f t="shared" si="18"/>
        <v>49.585755801853864</v>
      </c>
    </row>
    <row r="261" spans="1:48">
      <c r="A261">
        <v>77700</v>
      </c>
      <c r="B261" s="7">
        <v>129</v>
      </c>
      <c r="C261">
        <v>-30.6381555071717</v>
      </c>
      <c r="D261">
        <f t="shared" si="16"/>
        <v>-61.276311014343399</v>
      </c>
      <c r="E261">
        <v>21.141706447187399</v>
      </c>
      <c r="F261">
        <f t="shared" si="19"/>
        <v>9.2326743912375022</v>
      </c>
      <c r="G261">
        <f t="shared" si="17"/>
        <v>190.2753580246866</v>
      </c>
      <c r="H261">
        <v>72.219505764786106</v>
      </c>
      <c r="AM261">
        <f t="shared" si="18"/>
        <v>34.203956229633825</v>
      </c>
    </row>
    <row r="262" spans="1:48">
      <c r="A262">
        <v>78000</v>
      </c>
      <c r="B262" s="7">
        <v>77</v>
      </c>
      <c r="C262">
        <v>-19.042154167393001</v>
      </c>
      <c r="D262">
        <f t="shared" si="16"/>
        <v>-38.084308334786002</v>
      </c>
      <c r="E262" s="17">
        <v>12.787110795956799</v>
      </c>
      <c r="F262">
        <f t="shared" si="19"/>
        <v>8.3545956512305999</v>
      </c>
      <c r="G262">
        <f t="shared" si="17"/>
        <v>115.0839971636112</v>
      </c>
      <c r="H262">
        <v>74.093241304211702</v>
      </c>
      <c r="AM262">
        <f t="shared" si="18"/>
        <v>20.714758532791912</v>
      </c>
    </row>
    <row r="263" spans="1:48">
      <c r="A263">
        <v>78300</v>
      </c>
      <c r="B263" s="7">
        <v>53</v>
      </c>
      <c r="C263">
        <v>-0.90574607346041502</v>
      </c>
      <c r="D263">
        <f t="shared" si="16"/>
        <v>-1.81149214692083</v>
      </c>
      <c r="E263" s="17">
        <v>6.0901674647947202</v>
      </c>
      <c r="F263">
        <f t="shared" si="19"/>
        <v>6.6969433311620792</v>
      </c>
      <c r="G263">
        <f t="shared" si="17"/>
        <v>54.811507183152479</v>
      </c>
      <c r="H263">
        <v>74.794878446361494</v>
      </c>
      <c r="AM263">
        <f t="shared" si="18"/>
        <v>10.196765541345197</v>
      </c>
    </row>
    <row r="264" spans="1:48">
      <c r="A264">
        <v>78600</v>
      </c>
      <c r="B264" s="7">
        <v>0</v>
      </c>
      <c r="C264">
        <v>-3.1626175168687398</v>
      </c>
      <c r="D264">
        <f t="shared" si="16"/>
        <v>-6.3252350337374796</v>
      </c>
      <c r="E264" s="17">
        <v>0.70280163302753196</v>
      </c>
      <c r="F264">
        <f t="shared" si="19"/>
        <v>5.3873658317671884</v>
      </c>
      <c r="G264">
        <f t="shared" si="17"/>
        <v>6.3252146972477874</v>
      </c>
      <c r="H264">
        <v>74.905053062193304</v>
      </c>
      <c r="AM264">
        <f t="shared" si="18"/>
        <v>1.9259419714269352</v>
      </c>
    </row>
    <row r="265" spans="1:48" s="12" customFormat="1">
      <c r="A265" s="12">
        <v>78900</v>
      </c>
      <c r="B265" s="8">
        <v>0</v>
      </c>
      <c r="C265" s="12">
        <v>-7.3746534373071396E-2</v>
      </c>
      <c r="D265" s="12">
        <f t="shared" si="16"/>
        <v>-0.14749306874614279</v>
      </c>
      <c r="E265" s="22">
        <v>1.6388666889204598E-2</v>
      </c>
      <c r="F265">
        <f t="shared" si="19"/>
        <v>0.68641296613832736</v>
      </c>
      <c r="G265" s="12">
        <f t="shared" si="17"/>
        <v>0.14749800200284138</v>
      </c>
      <c r="H265" s="12">
        <v>74.991017266130797</v>
      </c>
      <c r="AM265" s="12">
        <f t="shared" si="18"/>
        <v>0.88433551573863622</v>
      </c>
      <c r="AR265"/>
      <c r="AS265"/>
      <c r="AT265"/>
      <c r="AU265"/>
      <c r="AV265"/>
    </row>
    <row r="266" spans="1:48">
      <c r="E266" s="10" t="s">
        <v>35</v>
      </c>
      <c r="F266" s="11">
        <f>SUM(F2:F265)</f>
        <v>413.49086240780093</v>
      </c>
      <c r="AL266" t="s">
        <v>28</v>
      </c>
      <c r="AM266" s="10">
        <f>SUM(AM2:AM265)</f>
        <v>57639.610077340432</v>
      </c>
    </row>
    <row r="269" spans="1:48">
      <c r="A269" s="221" t="s">
        <v>36</v>
      </c>
      <c r="B269" s="221"/>
    </row>
    <row r="270" spans="1:48">
      <c r="A270" t="s">
        <v>37</v>
      </c>
      <c r="B270">
        <v>0.41849999999999998</v>
      </c>
      <c r="C270" t="s">
        <v>38</v>
      </c>
    </row>
    <row r="271" spans="1:48">
      <c r="A271" t="s">
        <v>39</v>
      </c>
      <c r="B271">
        <f>F266</f>
        <v>413.49086240780093</v>
      </c>
      <c r="C271" t="s">
        <v>40</v>
      </c>
      <c r="D271" s="81" t="s">
        <v>956</v>
      </c>
      <c r="E271" s="19"/>
      <c r="F271" s="19"/>
      <c r="G271" s="19"/>
      <c r="H271" s="19"/>
      <c r="I271" s="19"/>
      <c r="J271" s="19"/>
    </row>
    <row r="272" spans="1:48">
      <c r="A272" t="s">
        <v>41</v>
      </c>
      <c r="B272" s="11">
        <f>B271*B270</f>
        <v>173.04592591766468</v>
      </c>
      <c r="C272" t="s">
        <v>42</v>
      </c>
      <c r="D272" s="19" t="s">
        <v>512</v>
      </c>
      <c r="E272" s="19"/>
      <c r="F272" s="19"/>
      <c r="G272" s="19"/>
      <c r="H272" s="19"/>
      <c r="I272" s="19"/>
      <c r="J272" s="19"/>
    </row>
    <row r="274" spans="1:7">
      <c r="A274" s="221" t="s">
        <v>43</v>
      </c>
      <c r="B274" s="221"/>
    </row>
    <row r="275" spans="1:7">
      <c r="A275" t="s">
        <v>44</v>
      </c>
      <c r="B275">
        <v>1</v>
      </c>
      <c r="C275" t="s">
        <v>44</v>
      </c>
      <c r="D275" t="s">
        <v>47</v>
      </c>
    </row>
    <row r="276" spans="1:7">
      <c r="A276" t="s">
        <v>45</v>
      </c>
      <c r="B276">
        <v>23.91</v>
      </c>
      <c r="C276" t="s">
        <v>60</v>
      </c>
    </row>
    <row r="277" spans="1:7">
      <c r="A277" t="s">
        <v>46</v>
      </c>
      <c r="B277" s="11">
        <f>B276*B275</f>
        <v>23.91</v>
      </c>
      <c r="C277" t="s">
        <v>42</v>
      </c>
    </row>
    <row r="279" spans="1:7">
      <c r="A279" s="221" t="s">
        <v>48</v>
      </c>
      <c r="B279" s="221"/>
      <c r="C279" s="12" t="s">
        <v>49</v>
      </c>
    </row>
    <row r="280" spans="1:7">
      <c r="A280" t="s">
        <v>37</v>
      </c>
      <c r="B280">
        <v>10.17</v>
      </c>
      <c r="C280" t="s">
        <v>52</v>
      </c>
    </row>
    <row r="281" spans="1:7">
      <c r="A281" t="s">
        <v>53</v>
      </c>
      <c r="B281">
        <f>20/60+15/60</f>
        <v>0.58333333333333326</v>
      </c>
      <c r="C281" t="s">
        <v>59</v>
      </c>
      <c r="D281" t="s">
        <v>76</v>
      </c>
      <c r="E281" s="17" t="s">
        <v>61</v>
      </c>
      <c r="F281" s="17"/>
    </row>
    <row r="282" spans="1:7" ht="17.25">
      <c r="A282" t="s">
        <v>54</v>
      </c>
      <c r="B282">
        <f>B281*B280</f>
        <v>5.9324999999999992</v>
      </c>
      <c r="C282" t="s">
        <v>42</v>
      </c>
      <c r="E282" s="16" t="s">
        <v>62</v>
      </c>
      <c r="F282" s="16"/>
    </row>
    <row r="283" spans="1:7" ht="17.25">
      <c r="E283" s="16" t="s">
        <v>63</v>
      </c>
      <c r="F283" s="16"/>
    </row>
    <row r="284" spans="1:7" ht="17.25">
      <c r="A284" s="221" t="s">
        <v>50</v>
      </c>
      <c r="B284" s="221"/>
      <c r="C284" s="12" t="s">
        <v>51</v>
      </c>
      <c r="E284" s="16" t="s">
        <v>64</v>
      </c>
      <c r="F284" s="16"/>
    </row>
    <row r="285" spans="1:7">
      <c r="A285" t="s">
        <v>37</v>
      </c>
      <c r="B285">
        <v>11.74</v>
      </c>
      <c r="C285" t="s">
        <v>52</v>
      </c>
    </row>
    <row r="286" spans="1:7" ht="17.25">
      <c r="A286" t="s">
        <v>55</v>
      </c>
      <c r="B286">
        <v>0</v>
      </c>
      <c r="C286" t="s">
        <v>59</v>
      </c>
      <c r="E286" s="16" t="s">
        <v>65</v>
      </c>
      <c r="F286" s="16"/>
      <c r="G286" t="s">
        <v>73</v>
      </c>
    </row>
    <row r="287" spans="1:7">
      <c r="A287" t="s">
        <v>56</v>
      </c>
      <c r="B287">
        <f>B286*B285</f>
        <v>0</v>
      </c>
      <c r="C287" t="s">
        <v>42</v>
      </c>
    </row>
    <row r="289" spans="1:16">
      <c r="A289" s="222"/>
      <c r="B289" s="222"/>
      <c r="C289" s="21"/>
      <c r="D289" s="21"/>
      <c r="E289" s="21"/>
      <c r="F289" s="21"/>
      <c r="G289" s="21"/>
      <c r="H289" s="21"/>
      <c r="I289" s="21"/>
      <c r="J289" s="21"/>
      <c r="K289" s="21"/>
      <c r="L289" s="21"/>
      <c r="M289" s="21"/>
      <c r="N289" s="21"/>
      <c r="O289" s="21"/>
      <c r="P289" s="21"/>
    </row>
    <row r="290" spans="1:16">
      <c r="A290" s="21"/>
      <c r="B290" s="21"/>
      <c r="C290" s="21"/>
      <c r="D290" s="21"/>
      <c r="E290" s="21"/>
      <c r="F290" s="21"/>
      <c r="G290" s="21"/>
      <c r="H290" s="21"/>
      <c r="I290" s="21"/>
      <c r="J290" s="21"/>
      <c r="K290" s="21"/>
      <c r="L290" s="21"/>
      <c r="M290" s="21"/>
      <c r="N290" s="21"/>
      <c r="O290" s="21"/>
      <c r="P290" s="21"/>
    </row>
    <row r="291" spans="1:16">
      <c r="A291" s="21"/>
      <c r="B291" s="21"/>
      <c r="C291" s="21"/>
      <c r="D291" s="21"/>
      <c r="G291" s="21"/>
      <c r="H291" s="21"/>
      <c r="I291" s="21"/>
      <c r="J291" s="21"/>
      <c r="K291" s="21"/>
      <c r="L291" s="21"/>
      <c r="M291" s="21"/>
      <c r="N291" s="21"/>
      <c r="O291" s="21"/>
      <c r="P291" s="21"/>
    </row>
    <row r="292" spans="1:16">
      <c r="A292" s="21"/>
      <c r="B292" s="21"/>
      <c r="C292" s="21"/>
      <c r="D292" s="21"/>
      <c r="E292" s="21"/>
      <c r="F292" s="21"/>
      <c r="G292" s="21"/>
      <c r="H292" s="21"/>
      <c r="I292" s="21"/>
      <c r="J292" s="21"/>
      <c r="K292" s="21"/>
      <c r="L292" s="21"/>
      <c r="M292" s="21"/>
      <c r="N292" s="21"/>
      <c r="O292" s="21"/>
      <c r="P292" s="21"/>
    </row>
    <row r="294" spans="1:16">
      <c r="A294" s="11" t="s">
        <v>66</v>
      </c>
    </row>
    <row r="295" spans="1:16">
      <c r="A295" t="s">
        <v>67</v>
      </c>
      <c r="B295" t="s">
        <v>74</v>
      </c>
    </row>
    <row r="296" spans="1:16">
      <c r="A296" t="s">
        <v>68</v>
      </c>
      <c r="B296" t="s">
        <v>72</v>
      </c>
    </row>
    <row r="297" spans="1:16">
      <c r="A297" t="s">
        <v>69</v>
      </c>
      <c r="B297" t="s">
        <v>71</v>
      </c>
    </row>
    <row r="298" spans="1:16">
      <c r="A298" t="s">
        <v>70</v>
      </c>
      <c r="B298" t="s">
        <v>75</v>
      </c>
    </row>
    <row r="302" spans="1:16">
      <c r="A302" s="1" t="s">
        <v>57</v>
      </c>
      <c r="B302" s="1">
        <f>B292+B287+B282+B277+B272</f>
        <v>202.88842591766468</v>
      </c>
      <c r="C302" s="1" t="s">
        <v>58</v>
      </c>
      <c r="D302" s="19"/>
    </row>
    <row r="303" spans="1:16">
      <c r="B303" s="3"/>
    </row>
    <row r="304" spans="1:16">
      <c r="B304" s="3"/>
    </row>
    <row r="305" spans="2:2">
      <c r="B305" s="3"/>
    </row>
    <row r="306" spans="2:2">
      <c r="B306" s="3"/>
    </row>
    <row r="307" spans="2:2">
      <c r="B307" s="3"/>
    </row>
    <row r="308" spans="2:2">
      <c r="B308" s="3"/>
    </row>
    <row r="309" spans="2:2">
      <c r="B309" s="3"/>
    </row>
    <row r="310" spans="2:2">
      <c r="B310" s="3"/>
    </row>
    <row r="311" spans="2:2">
      <c r="B311" s="3"/>
    </row>
    <row r="312" spans="2:2">
      <c r="B312" s="3"/>
    </row>
    <row r="313" spans="2:2">
      <c r="B313" s="3"/>
    </row>
    <row r="314" spans="2:2">
      <c r="B314" s="3"/>
    </row>
    <row r="315" spans="2:2">
      <c r="B315" s="3"/>
    </row>
    <row r="316" spans="2:2">
      <c r="B316" s="3"/>
    </row>
    <row r="317" spans="2:2">
      <c r="B317" s="3"/>
    </row>
    <row r="318" spans="2:2">
      <c r="B318" s="3"/>
    </row>
    <row r="319" spans="2:2">
      <c r="B319" s="3"/>
    </row>
    <row r="320" spans="2:2">
      <c r="B320" s="3"/>
    </row>
    <row r="321" spans="2:2">
      <c r="B321" s="3"/>
    </row>
    <row r="322" spans="2:2">
      <c r="B322" s="3"/>
    </row>
    <row r="323" spans="2:2">
      <c r="B323" s="3"/>
    </row>
    <row r="324" spans="2:2">
      <c r="B324" s="3"/>
    </row>
    <row r="325" spans="2:2">
      <c r="B325" s="3"/>
    </row>
    <row r="326" spans="2:2">
      <c r="B326" s="3"/>
    </row>
    <row r="327" spans="2:2">
      <c r="B327" s="3"/>
    </row>
    <row r="328" spans="2:2">
      <c r="B328" s="3"/>
    </row>
    <row r="329" spans="2:2">
      <c r="B329" s="3"/>
    </row>
    <row r="330" spans="2:2">
      <c r="B330" s="3"/>
    </row>
    <row r="331" spans="2:2">
      <c r="B331" s="3"/>
    </row>
    <row r="332" spans="2:2">
      <c r="B332" s="3"/>
    </row>
    <row r="333" spans="2:2">
      <c r="B333" s="3"/>
    </row>
    <row r="334" spans="2:2">
      <c r="B334" s="3"/>
    </row>
    <row r="335" spans="2:2">
      <c r="B335" s="3"/>
    </row>
    <row r="336" spans="2:2">
      <c r="B336" s="3"/>
    </row>
    <row r="337" spans="2:2">
      <c r="B337" s="3"/>
    </row>
    <row r="338" spans="2:2">
      <c r="B338" s="3"/>
    </row>
    <row r="339" spans="2:2">
      <c r="B339" s="3"/>
    </row>
    <row r="340" spans="2:2">
      <c r="B340" s="3"/>
    </row>
    <row r="341" spans="2:2">
      <c r="B341" s="3"/>
    </row>
    <row r="342" spans="2:2">
      <c r="B342" s="3"/>
    </row>
    <row r="343" spans="2:2">
      <c r="B343" s="3"/>
    </row>
    <row r="344" spans="2:2">
      <c r="B344" s="3"/>
    </row>
    <row r="345" spans="2:2">
      <c r="B345" s="3"/>
    </row>
    <row r="346" spans="2:2">
      <c r="B346" s="3"/>
    </row>
    <row r="347" spans="2:2">
      <c r="B347" s="3"/>
    </row>
    <row r="348" spans="2:2">
      <c r="B348" s="3"/>
    </row>
    <row r="349" spans="2:2">
      <c r="B349" s="3"/>
    </row>
    <row r="350" spans="2:2">
      <c r="B350" s="3"/>
    </row>
    <row r="351" spans="2:2">
      <c r="B351" s="3"/>
    </row>
    <row r="352" spans="2:2">
      <c r="B352" s="3"/>
    </row>
    <row r="353" spans="2:2">
      <c r="B353" s="3"/>
    </row>
    <row r="354" spans="2:2">
      <c r="B354" s="3"/>
    </row>
    <row r="355" spans="2:2">
      <c r="B355" s="3"/>
    </row>
    <row r="356" spans="2:2">
      <c r="B356" s="3"/>
    </row>
    <row r="357" spans="2:2">
      <c r="B357" s="3"/>
    </row>
    <row r="358" spans="2:2">
      <c r="B358" s="3"/>
    </row>
    <row r="359" spans="2:2">
      <c r="B359" s="3"/>
    </row>
    <row r="360" spans="2:2">
      <c r="B360" s="3"/>
    </row>
    <row r="361" spans="2:2">
      <c r="B361" s="3"/>
    </row>
    <row r="362" spans="2:2">
      <c r="B362" s="3"/>
    </row>
    <row r="363" spans="2:2">
      <c r="B363" s="3"/>
    </row>
    <row r="364" spans="2:2">
      <c r="B364" s="3"/>
    </row>
    <row r="365" spans="2:2">
      <c r="B365" s="3"/>
    </row>
    <row r="366" spans="2:2">
      <c r="B366" s="3"/>
    </row>
    <row r="367" spans="2:2">
      <c r="B367" s="3"/>
    </row>
    <row r="368" spans="2:2">
      <c r="B368" s="3"/>
    </row>
    <row r="369" spans="2:2">
      <c r="B369" s="3"/>
    </row>
    <row r="370" spans="2:2">
      <c r="B370" s="3"/>
    </row>
    <row r="371" spans="2:2">
      <c r="B371" s="3"/>
    </row>
    <row r="372" spans="2:2">
      <c r="B372" s="3"/>
    </row>
    <row r="373" spans="2:2">
      <c r="B373" s="3"/>
    </row>
    <row r="374" spans="2:2">
      <c r="B374" s="3"/>
    </row>
    <row r="375" spans="2:2">
      <c r="B375" s="3"/>
    </row>
    <row r="376" spans="2:2">
      <c r="B376" s="3"/>
    </row>
    <row r="377" spans="2:2">
      <c r="B377" s="3"/>
    </row>
    <row r="378" spans="2:2">
      <c r="B378" s="3"/>
    </row>
    <row r="379" spans="2:2">
      <c r="B379" s="3"/>
    </row>
    <row r="380" spans="2:2">
      <c r="B380" s="3"/>
    </row>
    <row r="381" spans="2:2">
      <c r="B381" s="3"/>
    </row>
    <row r="382" spans="2:2">
      <c r="B382" s="3"/>
    </row>
    <row r="383" spans="2:2">
      <c r="B383" s="3"/>
    </row>
    <row r="384" spans="2:2">
      <c r="B384" s="3"/>
    </row>
    <row r="385" spans="2:2">
      <c r="B385" s="3"/>
    </row>
    <row r="386" spans="2:2">
      <c r="B386" s="3"/>
    </row>
    <row r="387" spans="2:2">
      <c r="B387" s="3"/>
    </row>
    <row r="388" spans="2:2">
      <c r="B388" s="3"/>
    </row>
    <row r="389" spans="2:2">
      <c r="B389" s="3"/>
    </row>
    <row r="390" spans="2:2">
      <c r="B390" s="3"/>
    </row>
    <row r="391" spans="2:2">
      <c r="B391" s="3"/>
    </row>
    <row r="392" spans="2:2">
      <c r="B392" s="3"/>
    </row>
    <row r="393" spans="2:2">
      <c r="B393" s="3"/>
    </row>
    <row r="394" spans="2:2">
      <c r="B394" s="3"/>
    </row>
    <row r="395" spans="2:2">
      <c r="B395" s="3"/>
    </row>
    <row r="396" spans="2:2">
      <c r="B396" s="3"/>
    </row>
    <row r="397" spans="2:2">
      <c r="B397" s="3"/>
    </row>
    <row r="398" spans="2:2">
      <c r="B398" s="3"/>
    </row>
    <row r="399" spans="2:2">
      <c r="B399" s="3"/>
    </row>
    <row r="400" spans="2:2">
      <c r="B400" s="3"/>
    </row>
    <row r="401" spans="2:2">
      <c r="B401" s="3"/>
    </row>
    <row r="402" spans="2:2">
      <c r="B402" s="3"/>
    </row>
    <row r="403" spans="2:2">
      <c r="B403" s="3"/>
    </row>
    <row r="404" spans="2:2">
      <c r="B404" s="3"/>
    </row>
    <row r="405" spans="2:2">
      <c r="B405" s="3"/>
    </row>
    <row r="406" spans="2:2">
      <c r="B406" s="3"/>
    </row>
    <row r="407" spans="2:2">
      <c r="B407" s="3"/>
    </row>
    <row r="408" spans="2:2">
      <c r="B408" s="3"/>
    </row>
    <row r="409" spans="2:2">
      <c r="B409" s="3"/>
    </row>
    <row r="410" spans="2:2">
      <c r="B410" s="3"/>
    </row>
    <row r="411" spans="2:2">
      <c r="B411" s="3"/>
    </row>
    <row r="412" spans="2:2">
      <c r="B412" s="3"/>
    </row>
    <row r="413" spans="2:2">
      <c r="B413" s="3"/>
    </row>
    <row r="414" spans="2:2">
      <c r="B414" s="3"/>
    </row>
    <row r="415" spans="2:2">
      <c r="B415" s="3"/>
    </row>
    <row r="416" spans="2:2">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3"/>
    </row>
    <row r="526" spans="2:2">
      <c r="B526" s="3"/>
    </row>
    <row r="527" spans="2:2">
      <c r="B527" s="3"/>
    </row>
    <row r="528" spans="2:2">
      <c r="B528" s="3"/>
    </row>
    <row r="529" spans="2:2">
      <c r="B529" s="3"/>
    </row>
    <row r="530" spans="2:2">
      <c r="B530" s="3"/>
    </row>
    <row r="531" spans="2:2">
      <c r="B531" s="3"/>
    </row>
    <row r="532" spans="2:2">
      <c r="B532" s="3"/>
    </row>
    <row r="533" spans="2:2">
      <c r="B533" s="3"/>
    </row>
    <row r="534" spans="2:2">
      <c r="B534" s="3"/>
    </row>
    <row r="535" spans="2:2">
      <c r="B535" s="3"/>
    </row>
    <row r="536" spans="2:2">
      <c r="B536" s="3"/>
    </row>
    <row r="537" spans="2:2">
      <c r="B537" s="3"/>
    </row>
    <row r="538" spans="2:2">
      <c r="B538" s="3"/>
    </row>
    <row r="539" spans="2:2">
      <c r="B539" s="3"/>
    </row>
    <row r="540" spans="2:2">
      <c r="B540" s="3"/>
    </row>
    <row r="541" spans="2:2">
      <c r="B541" s="3"/>
    </row>
    <row r="542" spans="2:2">
      <c r="B542" s="3"/>
    </row>
    <row r="543" spans="2:2">
      <c r="B543" s="3"/>
    </row>
    <row r="544" spans="2:2">
      <c r="B544" s="3"/>
    </row>
    <row r="545" spans="2:2">
      <c r="B545" s="3"/>
    </row>
    <row r="546" spans="2:2">
      <c r="B546" s="3"/>
    </row>
    <row r="547" spans="2:2">
      <c r="B547" s="3"/>
    </row>
    <row r="548" spans="2:2">
      <c r="B548" s="3"/>
    </row>
    <row r="549" spans="2:2">
      <c r="B549" s="3"/>
    </row>
    <row r="550" spans="2:2">
      <c r="B550" s="3"/>
    </row>
    <row r="551" spans="2:2">
      <c r="B551" s="3"/>
    </row>
    <row r="552" spans="2:2">
      <c r="B552" s="3"/>
    </row>
    <row r="553" spans="2:2">
      <c r="B553" s="3"/>
    </row>
    <row r="554" spans="2:2">
      <c r="B554" s="3"/>
    </row>
    <row r="555" spans="2:2">
      <c r="B555" s="3"/>
    </row>
    <row r="556" spans="2:2">
      <c r="B556" s="3"/>
    </row>
    <row r="557" spans="2:2">
      <c r="B557" s="3"/>
    </row>
    <row r="558" spans="2:2">
      <c r="B558" s="3"/>
    </row>
    <row r="559" spans="2:2">
      <c r="B559" s="3"/>
    </row>
    <row r="560" spans="2:2">
      <c r="B560" s="3"/>
    </row>
    <row r="561" spans="2:2">
      <c r="B561" s="3"/>
    </row>
    <row r="562" spans="2:2">
      <c r="B562" s="3"/>
    </row>
    <row r="563" spans="2:2">
      <c r="B563" s="3"/>
    </row>
    <row r="564" spans="2:2">
      <c r="B564" s="3"/>
    </row>
    <row r="565" spans="2:2">
      <c r="B565" s="3"/>
    </row>
    <row r="566" spans="2:2">
      <c r="B566" s="3"/>
    </row>
    <row r="567" spans="2:2">
      <c r="B567" s="3"/>
    </row>
    <row r="568" spans="2:2">
      <c r="B568" s="3"/>
    </row>
    <row r="569" spans="2:2">
      <c r="B569" s="3"/>
    </row>
    <row r="570" spans="2:2">
      <c r="B570" s="3"/>
    </row>
    <row r="571" spans="2:2">
      <c r="B571" s="3"/>
    </row>
    <row r="572" spans="2:2">
      <c r="B572" s="3"/>
    </row>
    <row r="573" spans="2:2">
      <c r="B573" s="3"/>
    </row>
    <row r="574" spans="2:2">
      <c r="B574" s="3"/>
    </row>
    <row r="575" spans="2:2">
      <c r="B575" s="3"/>
    </row>
    <row r="576" spans="2:2">
      <c r="B576" s="3"/>
    </row>
    <row r="577" spans="2:2">
      <c r="B577" s="3"/>
    </row>
    <row r="578" spans="2:2">
      <c r="B578" s="3"/>
    </row>
    <row r="579" spans="2:2">
      <c r="B579" s="3"/>
    </row>
    <row r="580" spans="2:2">
      <c r="B580" s="3"/>
    </row>
    <row r="581" spans="2:2">
      <c r="B581" s="3"/>
    </row>
    <row r="582" spans="2:2">
      <c r="B582" s="3"/>
    </row>
    <row r="583" spans="2:2">
      <c r="B583" s="3"/>
    </row>
    <row r="584" spans="2:2">
      <c r="B584" s="3"/>
    </row>
    <row r="585" spans="2:2">
      <c r="B585" s="3"/>
    </row>
    <row r="586" spans="2:2">
      <c r="B586" s="3"/>
    </row>
    <row r="587" spans="2:2">
      <c r="B587" s="3"/>
    </row>
    <row r="588" spans="2:2">
      <c r="B588" s="3"/>
    </row>
    <row r="589" spans="2:2">
      <c r="B589" s="3"/>
    </row>
    <row r="590" spans="2:2">
      <c r="B590" s="3"/>
    </row>
    <row r="591" spans="2:2">
      <c r="B591" s="3"/>
    </row>
    <row r="592" spans="2:2">
      <c r="B592" s="3"/>
    </row>
    <row r="593" spans="2:2">
      <c r="B593" s="3"/>
    </row>
    <row r="594" spans="2:2">
      <c r="B594" s="3"/>
    </row>
    <row r="595" spans="2:2">
      <c r="B595" s="3"/>
    </row>
    <row r="596" spans="2:2">
      <c r="B596" s="3"/>
    </row>
    <row r="597" spans="2:2">
      <c r="B597" s="3"/>
    </row>
    <row r="598" spans="2:2">
      <c r="B598" s="3"/>
    </row>
    <row r="599" spans="2:2">
      <c r="B599" s="3"/>
    </row>
    <row r="600" spans="2:2">
      <c r="B600" s="3"/>
    </row>
    <row r="601" spans="2:2">
      <c r="B601" s="3"/>
    </row>
    <row r="602" spans="2:2">
      <c r="B602" s="3"/>
    </row>
    <row r="603" spans="2:2">
      <c r="B603" s="3"/>
    </row>
    <row r="604" spans="2:2">
      <c r="B604" s="3"/>
    </row>
    <row r="605" spans="2:2">
      <c r="B605" s="3"/>
    </row>
    <row r="606" spans="2:2">
      <c r="B606" s="3"/>
    </row>
    <row r="607" spans="2:2">
      <c r="B607" s="3"/>
    </row>
    <row r="608" spans="2:2">
      <c r="B608" s="3"/>
    </row>
    <row r="609" spans="2:2">
      <c r="B609" s="3"/>
    </row>
    <row r="610" spans="2:2">
      <c r="B610" s="3"/>
    </row>
    <row r="611" spans="2:2">
      <c r="B611" s="3"/>
    </row>
    <row r="612" spans="2:2">
      <c r="B612" s="3"/>
    </row>
    <row r="613" spans="2:2">
      <c r="B613" s="3"/>
    </row>
    <row r="614" spans="2:2">
      <c r="B614" s="3"/>
    </row>
    <row r="615" spans="2:2">
      <c r="B615" s="3"/>
    </row>
    <row r="616" spans="2:2">
      <c r="B616" s="3"/>
    </row>
    <row r="617" spans="2:2">
      <c r="B617" s="3"/>
    </row>
    <row r="618" spans="2:2">
      <c r="B618" s="3"/>
    </row>
    <row r="619" spans="2:2">
      <c r="B619" s="3"/>
    </row>
    <row r="620" spans="2:2">
      <c r="B620" s="3"/>
    </row>
    <row r="621" spans="2:2">
      <c r="B621" s="3"/>
    </row>
    <row r="622" spans="2:2">
      <c r="B622" s="3"/>
    </row>
    <row r="623" spans="2:2">
      <c r="B623" s="3"/>
    </row>
    <row r="624" spans="2:2">
      <c r="B624" s="3"/>
    </row>
    <row r="625" spans="2:2">
      <c r="B625" s="3"/>
    </row>
    <row r="626" spans="2:2">
      <c r="B626" s="3"/>
    </row>
    <row r="627" spans="2:2">
      <c r="B627" s="3"/>
    </row>
    <row r="628" spans="2:2">
      <c r="B628" s="3"/>
    </row>
    <row r="629" spans="2:2">
      <c r="B629" s="3"/>
    </row>
    <row r="630" spans="2:2">
      <c r="B630" s="3"/>
    </row>
    <row r="631" spans="2:2">
      <c r="B631" s="3"/>
    </row>
    <row r="632" spans="2:2">
      <c r="B632" s="3"/>
    </row>
    <row r="633" spans="2:2">
      <c r="B633" s="3"/>
    </row>
    <row r="634" spans="2:2">
      <c r="B634" s="3"/>
    </row>
    <row r="635" spans="2:2">
      <c r="B635" s="3"/>
    </row>
    <row r="636" spans="2:2">
      <c r="B636" s="3"/>
    </row>
    <row r="637" spans="2:2">
      <c r="B637" s="3"/>
    </row>
    <row r="638" spans="2:2">
      <c r="B638" s="3"/>
    </row>
    <row r="639" spans="2:2">
      <c r="B639" s="3"/>
    </row>
    <row r="640" spans="2:2">
      <c r="B640" s="3"/>
    </row>
    <row r="641" spans="2:2">
      <c r="B641" s="3"/>
    </row>
    <row r="642" spans="2:2">
      <c r="B642" s="3"/>
    </row>
    <row r="643" spans="2:2">
      <c r="B643" s="3"/>
    </row>
    <row r="644" spans="2:2">
      <c r="B644" s="3"/>
    </row>
    <row r="645" spans="2:2">
      <c r="B645" s="3"/>
    </row>
    <row r="646" spans="2:2">
      <c r="B646" s="3"/>
    </row>
    <row r="647" spans="2:2">
      <c r="B647" s="3"/>
    </row>
    <row r="648" spans="2:2">
      <c r="B648" s="3"/>
    </row>
    <row r="649" spans="2:2">
      <c r="B649" s="3"/>
    </row>
    <row r="650" spans="2:2">
      <c r="B650" s="3"/>
    </row>
    <row r="651" spans="2:2">
      <c r="B651" s="3"/>
    </row>
    <row r="652" spans="2:2">
      <c r="B652" s="3"/>
    </row>
    <row r="653" spans="2:2">
      <c r="B653" s="3"/>
    </row>
    <row r="654" spans="2:2">
      <c r="B654" s="3"/>
    </row>
    <row r="655" spans="2:2">
      <c r="B655" s="3"/>
    </row>
    <row r="656" spans="2:2">
      <c r="B656" s="3"/>
    </row>
    <row r="657" spans="2:2">
      <c r="B657" s="3"/>
    </row>
    <row r="658" spans="2:2">
      <c r="B658" s="3"/>
    </row>
    <row r="659" spans="2:2">
      <c r="B659" s="3"/>
    </row>
    <row r="660" spans="2:2">
      <c r="B660" s="3"/>
    </row>
    <row r="661" spans="2:2">
      <c r="B661" s="3"/>
    </row>
    <row r="662" spans="2:2">
      <c r="B662" s="3"/>
    </row>
    <row r="663" spans="2:2">
      <c r="B663" s="3"/>
    </row>
    <row r="664" spans="2:2">
      <c r="B664" s="3"/>
    </row>
    <row r="665" spans="2:2">
      <c r="B665" s="3"/>
    </row>
    <row r="666" spans="2:2">
      <c r="B666" s="3"/>
    </row>
    <row r="667" spans="2:2">
      <c r="B667" s="3"/>
    </row>
    <row r="668" spans="2:2">
      <c r="B668" s="3"/>
    </row>
    <row r="669" spans="2:2">
      <c r="B669" s="3"/>
    </row>
    <row r="670" spans="2:2">
      <c r="B670" s="3"/>
    </row>
    <row r="671" spans="2:2">
      <c r="B671" s="3"/>
    </row>
    <row r="672" spans="2:2">
      <c r="B672" s="3"/>
    </row>
    <row r="673" spans="2:2">
      <c r="B673" s="3"/>
    </row>
    <row r="674" spans="2:2">
      <c r="B674" s="3"/>
    </row>
    <row r="675" spans="2:2">
      <c r="B675" s="3"/>
    </row>
    <row r="676" spans="2:2">
      <c r="B676" s="3"/>
    </row>
    <row r="677" spans="2:2">
      <c r="B677" s="3"/>
    </row>
    <row r="678" spans="2:2">
      <c r="B678" s="3"/>
    </row>
    <row r="679" spans="2:2">
      <c r="B679" s="3"/>
    </row>
    <row r="680" spans="2:2">
      <c r="B680" s="3"/>
    </row>
    <row r="681" spans="2:2">
      <c r="B681" s="3"/>
    </row>
    <row r="682" spans="2:2">
      <c r="B682" s="3"/>
    </row>
    <row r="683" spans="2:2">
      <c r="B683" s="3"/>
    </row>
    <row r="684" spans="2:2">
      <c r="B684" s="3"/>
    </row>
    <row r="685" spans="2:2">
      <c r="B685" s="3"/>
    </row>
    <row r="686" spans="2:2">
      <c r="B686" s="3"/>
    </row>
    <row r="687" spans="2:2">
      <c r="B687" s="3"/>
    </row>
    <row r="688" spans="2:2">
      <c r="B688" s="3"/>
    </row>
    <row r="689" spans="2:2">
      <c r="B689" s="3"/>
    </row>
    <row r="690" spans="2:2">
      <c r="B690" s="3"/>
    </row>
    <row r="691" spans="2:2">
      <c r="B691" s="3"/>
    </row>
    <row r="692" spans="2:2">
      <c r="B692" s="3"/>
    </row>
    <row r="693" spans="2:2">
      <c r="B693" s="3"/>
    </row>
    <row r="694" spans="2:2">
      <c r="B694" s="3"/>
    </row>
    <row r="695" spans="2:2">
      <c r="B695" s="3"/>
    </row>
    <row r="696" spans="2:2">
      <c r="B696" s="3"/>
    </row>
    <row r="697" spans="2:2">
      <c r="B697" s="3"/>
    </row>
    <row r="698" spans="2:2">
      <c r="B698" s="3"/>
    </row>
    <row r="699" spans="2:2">
      <c r="B699" s="3"/>
    </row>
    <row r="700" spans="2:2">
      <c r="B700" s="3"/>
    </row>
    <row r="701" spans="2:2">
      <c r="B701" s="3"/>
    </row>
    <row r="702" spans="2:2">
      <c r="B702" s="3"/>
    </row>
    <row r="703" spans="2:2">
      <c r="B703" s="3"/>
    </row>
    <row r="704" spans="2:2">
      <c r="B704" s="3"/>
    </row>
    <row r="705" spans="2:2">
      <c r="B705" s="3"/>
    </row>
    <row r="706" spans="2:2">
      <c r="B706" s="3"/>
    </row>
    <row r="707" spans="2:2">
      <c r="B707" s="3"/>
    </row>
    <row r="708" spans="2:2">
      <c r="B708" s="3"/>
    </row>
    <row r="709" spans="2:2">
      <c r="B709" s="3"/>
    </row>
    <row r="710" spans="2:2">
      <c r="B710" s="3"/>
    </row>
    <row r="711" spans="2:2">
      <c r="B711" s="3"/>
    </row>
    <row r="712" spans="2:2">
      <c r="B712" s="3"/>
    </row>
    <row r="713" spans="2:2">
      <c r="B713" s="3"/>
    </row>
    <row r="714" spans="2:2">
      <c r="B714" s="3"/>
    </row>
    <row r="715" spans="2:2">
      <c r="B715" s="3"/>
    </row>
    <row r="716" spans="2:2">
      <c r="B716" s="3"/>
    </row>
    <row r="717" spans="2:2">
      <c r="B717" s="3"/>
    </row>
    <row r="718" spans="2:2">
      <c r="B718" s="3"/>
    </row>
    <row r="719" spans="2:2">
      <c r="B719" s="3"/>
    </row>
    <row r="720" spans="2:2">
      <c r="B720" s="3"/>
    </row>
    <row r="721" spans="2:2">
      <c r="B721" s="3"/>
    </row>
    <row r="722" spans="2:2">
      <c r="B722" s="3"/>
    </row>
    <row r="723" spans="2:2">
      <c r="B723" s="3"/>
    </row>
    <row r="724" spans="2:2">
      <c r="B724" s="3"/>
    </row>
    <row r="725" spans="2:2">
      <c r="B725" s="3"/>
    </row>
    <row r="726" spans="2:2">
      <c r="B726" s="3"/>
    </row>
    <row r="727" spans="2:2">
      <c r="B727" s="3"/>
    </row>
    <row r="728" spans="2:2">
      <c r="B728" s="3"/>
    </row>
    <row r="729" spans="2:2">
      <c r="B729" s="3"/>
    </row>
    <row r="730" spans="2:2">
      <c r="B730" s="3"/>
    </row>
    <row r="731" spans="2:2">
      <c r="B731" s="3"/>
    </row>
    <row r="732" spans="2:2">
      <c r="B732" s="3"/>
    </row>
    <row r="733" spans="2:2">
      <c r="B733" s="3"/>
    </row>
    <row r="734" spans="2:2">
      <c r="B734" s="3"/>
    </row>
    <row r="735" spans="2:2">
      <c r="B735" s="3"/>
    </row>
    <row r="736" spans="2:2">
      <c r="B736" s="3"/>
    </row>
    <row r="737" spans="2:2">
      <c r="B737" s="3"/>
    </row>
    <row r="738" spans="2:2">
      <c r="B738" s="3"/>
    </row>
    <row r="739" spans="2:2">
      <c r="B739" s="3"/>
    </row>
    <row r="740" spans="2:2">
      <c r="B740" s="3"/>
    </row>
    <row r="741" spans="2:2">
      <c r="B741" s="3"/>
    </row>
    <row r="742" spans="2:2">
      <c r="B742" s="3"/>
    </row>
    <row r="743" spans="2:2">
      <c r="B743" s="3"/>
    </row>
    <row r="744" spans="2:2">
      <c r="B744" s="3"/>
    </row>
    <row r="745" spans="2:2">
      <c r="B745" s="3"/>
    </row>
    <row r="746" spans="2:2">
      <c r="B746" s="3"/>
    </row>
    <row r="747" spans="2:2">
      <c r="B747" s="3"/>
    </row>
    <row r="748" spans="2:2">
      <c r="B748" s="3"/>
    </row>
    <row r="749" spans="2:2">
      <c r="B749" s="3"/>
    </row>
    <row r="750" spans="2:2">
      <c r="B750" s="3"/>
    </row>
    <row r="751" spans="2:2">
      <c r="B751" s="3"/>
    </row>
    <row r="752" spans="2:2">
      <c r="B752" s="3"/>
    </row>
    <row r="753" spans="2:2">
      <c r="B753" s="3"/>
    </row>
    <row r="754" spans="2:2">
      <c r="B754" s="3"/>
    </row>
    <row r="755" spans="2:2">
      <c r="B755" s="3"/>
    </row>
    <row r="756" spans="2:2">
      <c r="B756" s="3"/>
    </row>
    <row r="757" spans="2:2">
      <c r="B757" s="3"/>
    </row>
    <row r="758" spans="2:2">
      <c r="B758" s="3"/>
    </row>
    <row r="759" spans="2:2">
      <c r="B759" s="3"/>
    </row>
    <row r="760" spans="2:2">
      <c r="B760" s="3"/>
    </row>
    <row r="761" spans="2:2">
      <c r="B761" s="3"/>
    </row>
    <row r="762" spans="2:2">
      <c r="B762" s="3"/>
    </row>
    <row r="763" spans="2:2">
      <c r="B763" s="3"/>
    </row>
    <row r="764" spans="2:2">
      <c r="B764" s="3"/>
    </row>
    <row r="765" spans="2:2">
      <c r="B765" s="3"/>
    </row>
    <row r="766" spans="2:2">
      <c r="B766" s="3"/>
    </row>
    <row r="767" spans="2:2">
      <c r="B767" s="3"/>
    </row>
    <row r="768" spans="2:2">
      <c r="B768" s="3"/>
    </row>
    <row r="769" spans="2:2">
      <c r="B769" s="3"/>
    </row>
    <row r="770" spans="2:2">
      <c r="B770" s="3"/>
    </row>
    <row r="771" spans="2:2">
      <c r="B771" s="3"/>
    </row>
    <row r="772" spans="2:2">
      <c r="B772" s="3"/>
    </row>
    <row r="773" spans="2:2">
      <c r="B773" s="3"/>
    </row>
    <row r="774" spans="2:2">
      <c r="B774" s="3"/>
    </row>
    <row r="775" spans="2:2">
      <c r="B775" s="3"/>
    </row>
    <row r="776" spans="2:2">
      <c r="B776" s="3"/>
    </row>
    <row r="777" spans="2:2">
      <c r="B777" s="3"/>
    </row>
    <row r="778" spans="2:2">
      <c r="B778" s="3"/>
    </row>
    <row r="779" spans="2:2">
      <c r="B779" s="3"/>
    </row>
    <row r="780" spans="2:2">
      <c r="B780" s="3"/>
    </row>
    <row r="781" spans="2:2">
      <c r="B781" s="3"/>
    </row>
    <row r="782" spans="2:2">
      <c r="B782" s="3"/>
    </row>
    <row r="783" spans="2:2">
      <c r="B783" s="3"/>
    </row>
    <row r="784" spans="2:2">
      <c r="B784" s="3"/>
    </row>
    <row r="785" spans="2:2">
      <c r="B785" s="3"/>
    </row>
    <row r="786" spans="2:2">
      <c r="B786" s="3"/>
    </row>
    <row r="787" spans="2:2">
      <c r="B787" s="3"/>
    </row>
    <row r="788" spans="2:2">
      <c r="B788" s="3"/>
    </row>
    <row r="789" spans="2:2">
      <c r="B789" s="3"/>
    </row>
    <row r="790" spans="2:2">
      <c r="B790" s="3"/>
    </row>
    <row r="791" spans="2:2">
      <c r="B791" s="3"/>
    </row>
    <row r="792" spans="2:2">
      <c r="B792" s="3"/>
    </row>
    <row r="793" spans="2:2">
      <c r="B793" s="3"/>
    </row>
    <row r="794" spans="2:2">
      <c r="B794" s="3"/>
    </row>
    <row r="795" spans="2:2">
      <c r="B795" s="3"/>
    </row>
    <row r="796" spans="2:2">
      <c r="B796" s="3"/>
    </row>
    <row r="797" spans="2:2">
      <c r="B797" s="3"/>
    </row>
    <row r="798" spans="2:2">
      <c r="B798" s="3"/>
    </row>
    <row r="799" spans="2:2">
      <c r="B799" s="3"/>
    </row>
    <row r="800" spans="2:2">
      <c r="B800" s="3"/>
    </row>
    <row r="801" spans="2:2">
      <c r="B801" s="3"/>
    </row>
    <row r="802" spans="2:2">
      <c r="B802" s="3"/>
    </row>
    <row r="803" spans="2:2">
      <c r="B803" s="3"/>
    </row>
    <row r="804" spans="2:2">
      <c r="B804" s="3"/>
    </row>
    <row r="805" spans="2:2">
      <c r="B805" s="3"/>
    </row>
    <row r="806" spans="2:2">
      <c r="B806" s="3"/>
    </row>
    <row r="807" spans="2:2">
      <c r="B807" s="3"/>
    </row>
    <row r="808" spans="2:2">
      <c r="B808" s="3"/>
    </row>
    <row r="809" spans="2:2">
      <c r="B809" s="3"/>
    </row>
    <row r="810" spans="2:2">
      <c r="B810" s="3"/>
    </row>
    <row r="811" spans="2:2">
      <c r="B811" s="3"/>
    </row>
    <row r="812" spans="2:2">
      <c r="B812" s="3"/>
    </row>
    <row r="813" spans="2:2">
      <c r="B813" s="3"/>
    </row>
    <row r="814" spans="2:2">
      <c r="B814" s="3"/>
    </row>
    <row r="815" spans="2:2">
      <c r="B815" s="3"/>
    </row>
    <row r="816" spans="2:2">
      <c r="B816" s="3"/>
    </row>
    <row r="817" spans="2:2">
      <c r="B817" s="3"/>
    </row>
    <row r="818" spans="2:2">
      <c r="B818" s="3"/>
    </row>
    <row r="819" spans="2:2">
      <c r="B819" s="3"/>
    </row>
    <row r="820" spans="2:2">
      <c r="B820" s="3"/>
    </row>
    <row r="821" spans="2:2">
      <c r="B821" s="3"/>
    </row>
    <row r="822" spans="2:2">
      <c r="B822" s="3"/>
    </row>
    <row r="823" spans="2:2">
      <c r="B823" s="3"/>
    </row>
    <row r="824" spans="2:2">
      <c r="B824" s="3"/>
    </row>
    <row r="825" spans="2:2">
      <c r="B825" s="3"/>
    </row>
    <row r="826" spans="2:2">
      <c r="B826" s="3"/>
    </row>
    <row r="827" spans="2:2">
      <c r="B827" s="3"/>
    </row>
    <row r="828" spans="2:2">
      <c r="B828" s="3"/>
    </row>
    <row r="829" spans="2:2">
      <c r="B829" s="3"/>
    </row>
    <row r="830" spans="2:2">
      <c r="B830" s="3"/>
    </row>
    <row r="831" spans="2:2">
      <c r="B831" s="3"/>
    </row>
    <row r="832" spans="2:2">
      <c r="B832" s="3"/>
    </row>
    <row r="833" spans="2:2">
      <c r="B833" s="3"/>
    </row>
    <row r="834" spans="2:2">
      <c r="B834" s="3"/>
    </row>
    <row r="835" spans="2:2">
      <c r="B835" s="3"/>
    </row>
    <row r="836" spans="2:2">
      <c r="B836" s="3"/>
    </row>
    <row r="837" spans="2:2">
      <c r="B837" s="3"/>
    </row>
    <row r="838" spans="2:2">
      <c r="B838" s="3"/>
    </row>
    <row r="839" spans="2:2">
      <c r="B839" s="3"/>
    </row>
    <row r="840" spans="2:2">
      <c r="B840" s="3"/>
    </row>
    <row r="841" spans="2:2">
      <c r="B841" s="3"/>
    </row>
    <row r="842" spans="2:2">
      <c r="B842" s="3"/>
    </row>
    <row r="843" spans="2:2">
      <c r="B843" s="3"/>
    </row>
    <row r="844" spans="2:2">
      <c r="B844" s="3"/>
    </row>
    <row r="845" spans="2:2">
      <c r="B845" s="3"/>
    </row>
    <row r="846" spans="2:2">
      <c r="B846" s="3"/>
    </row>
    <row r="847" spans="2:2">
      <c r="B847" s="3"/>
    </row>
    <row r="848" spans="2:2">
      <c r="B848" s="3"/>
    </row>
    <row r="849" spans="2:2">
      <c r="B849" s="3"/>
    </row>
    <row r="850" spans="2:2">
      <c r="B850" s="3"/>
    </row>
    <row r="851" spans="2:2">
      <c r="B851" s="3"/>
    </row>
    <row r="852" spans="2:2">
      <c r="B852" s="3"/>
    </row>
    <row r="853" spans="2:2">
      <c r="B853" s="3"/>
    </row>
    <row r="854" spans="2:2">
      <c r="B854" s="3"/>
    </row>
    <row r="855" spans="2:2">
      <c r="B855" s="3"/>
    </row>
    <row r="856" spans="2:2">
      <c r="B856" s="3"/>
    </row>
    <row r="857" spans="2:2">
      <c r="B857" s="3"/>
    </row>
    <row r="858" spans="2:2">
      <c r="B858" s="3"/>
    </row>
    <row r="859" spans="2:2">
      <c r="B859" s="3"/>
    </row>
    <row r="860" spans="2:2">
      <c r="B860" s="3"/>
    </row>
    <row r="861" spans="2:2">
      <c r="B861" s="3"/>
    </row>
    <row r="862" spans="2:2">
      <c r="B862" s="3"/>
    </row>
    <row r="863" spans="2:2">
      <c r="B863" s="3"/>
    </row>
    <row r="864" spans="2:2">
      <c r="B864" s="3"/>
    </row>
    <row r="865" spans="2:2">
      <c r="B865" s="3"/>
    </row>
    <row r="866" spans="2:2">
      <c r="B866" s="3"/>
    </row>
    <row r="867" spans="2:2">
      <c r="B867" s="3"/>
    </row>
    <row r="868" spans="2:2">
      <c r="B868" s="3"/>
    </row>
    <row r="869" spans="2:2">
      <c r="B869" s="3"/>
    </row>
    <row r="870" spans="2:2">
      <c r="B870" s="3"/>
    </row>
    <row r="871" spans="2:2">
      <c r="B871" s="3"/>
    </row>
    <row r="872" spans="2:2">
      <c r="B872" s="3"/>
    </row>
    <row r="873" spans="2:2">
      <c r="B873" s="3"/>
    </row>
    <row r="874" spans="2:2">
      <c r="B874" s="3"/>
    </row>
    <row r="875" spans="2:2">
      <c r="B875" s="3"/>
    </row>
    <row r="876" spans="2:2">
      <c r="B876" s="3"/>
    </row>
    <row r="877" spans="2:2">
      <c r="B877" s="3"/>
    </row>
    <row r="878" spans="2:2">
      <c r="B878" s="3"/>
    </row>
    <row r="879" spans="2:2">
      <c r="B879" s="3"/>
    </row>
    <row r="880" spans="2:2">
      <c r="B880" s="3"/>
    </row>
    <row r="881" spans="2:2">
      <c r="B881" s="3"/>
    </row>
    <row r="882" spans="2:2">
      <c r="B882" s="3"/>
    </row>
    <row r="883" spans="2:2">
      <c r="B883" s="3"/>
    </row>
    <row r="884" spans="2:2">
      <c r="B884" s="3"/>
    </row>
    <row r="885" spans="2:2">
      <c r="B885" s="3"/>
    </row>
    <row r="886" spans="2:2">
      <c r="B886" s="3"/>
    </row>
    <row r="887" spans="2:2">
      <c r="B887" s="3"/>
    </row>
    <row r="888" spans="2:2">
      <c r="B888" s="3"/>
    </row>
    <row r="889" spans="2:2">
      <c r="B889" s="3"/>
    </row>
    <row r="890" spans="2:2">
      <c r="B890" s="3"/>
    </row>
    <row r="891" spans="2:2">
      <c r="B891" s="3"/>
    </row>
    <row r="892" spans="2:2">
      <c r="B892" s="3"/>
    </row>
    <row r="893" spans="2:2">
      <c r="B893" s="3"/>
    </row>
    <row r="894" spans="2:2">
      <c r="B894" s="3"/>
    </row>
    <row r="895" spans="2:2">
      <c r="B895" s="3"/>
    </row>
    <row r="896" spans="2:2">
      <c r="B896" s="3"/>
    </row>
    <row r="897" spans="2:2">
      <c r="B897" s="3"/>
    </row>
    <row r="898" spans="2:2">
      <c r="B898" s="3"/>
    </row>
    <row r="899" spans="2:2">
      <c r="B899" s="3"/>
    </row>
    <row r="900" spans="2:2">
      <c r="B900" s="3"/>
    </row>
    <row r="901" spans="2:2">
      <c r="B901" s="3"/>
    </row>
    <row r="902" spans="2:2">
      <c r="B902" s="3"/>
    </row>
    <row r="903" spans="2:2">
      <c r="B903" s="3"/>
    </row>
    <row r="904" spans="2:2">
      <c r="B904" s="3"/>
    </row>
    <row r="905" spans="2:2">
      <c r="B905" s="3"/>
    </row>
    <row r="906" spans="2:2">
      <c r="B906" s="3"/>
    </row>
    <row r="907" spans="2:2">
      <c r="B907" s="3"/>
    </row>
    <row r="908" spans="2:2">
      <c r="B908" s="3"/>
    </row>
    <row r="909" spans="2:2">
      <c r="B909" s="3"/>
    </row>
    <row r="910" spans="2:2">
      <c r="B910" s="3"/>
    </row>
    <row r="911" spans="2:2">
      <c r="B911" s="3"/>
    </row>
    <row r="912" spans="2:2">
      <c r="B912" s="3"/>
    </row>
    <row r="913" spans="2:2">
      <c r="B913" s="3"/>
    </row>
    <row r="914" spans="2:2">
      <c r="B914" s="3"/>
    </row>
    <row r="915" spans="2:2">
      <c r="B915" s="3"/>
    </row>
    <row r="916" spans="2:2">
      <c r="B916" s="3"/>
    </row>
    <row r="917" spans="2:2">
      <c r="B917" s="3"/>
    </row>
    <row r="918" spans="2:2">
      <c r="B918" s="3"/>
    </row>
    <row r="919" spans="2:2">
      <c r="B919" s="3"/>
    </row>
    <row r="920" spans="2:2">
      <c r="B920" s="3"/>
    </row>
    <row r="921" spans="2:2">
      <c r="B921" s="3"/>
    </row>
    <row r="922" spans="2:2">
      <c r="B922" s="3"/>
    </row>
    <row r="923" spans="2:2">
      <c r="B923" s="3"/>
    </row>
    <row r="924" spans="2:2">
      <c r="B924" s="3"/>
    </row>
    <row r="925" spans="2:2">
      <c r="B925" s="3"/>
    </row>
    <row r="926" spans="2:2">
      <c r="B926" s="3"/>
    </row>
    <row r="927" spans="2:2">
      <c r="B927" s="3"/>
    </row>
    <row r="928" spans="2:2">
      <c r="B928" s="3"/>
    </row>
    <row r="929" spans="2:2">
      <c r="B929" s="3"/>
    </row>
    <row r="930" spans="2:2">
      <c r="B930" s="3"/>
    </row>
    <row r="931" spans="2:2">
      <c r="B931" s="3"/>
    </row>
    <row r="932" spans="2:2">
      <c r="B932" s="3"/>
    </row>
    <row r="933" spans="2:2">
      <c r="B933" s="3"/>
    </row>
    <row r="934" spans="2:2">
      <c r="B934" s="3"/>
    </row>
    <row r="935" spans="2:2">
      <c r="B935" s="3"/>
    </row>
    <row r="936" spans="2:2">
      <c r="B936" s="3"/>
    </row>
    <row r="937" spans="2:2">
      <c r="B937" s="3"/>
    </row>
    <row r="938" spans="2:2">
      <c r="B938" s="3"/>
    </row>
    <row r="939" spans="2:2">
      <c r="B939" s="3"/>
    </row>
    <row r="940" spans="2:2">
      <c r="B940" s="3"/>
    </row>
    <row r="941" spans="2:2">
      <c r="B941" s="3"/>
    </row>
    <row r="942" spans="2:2">
      <c r="B942" s="3"/>
    </row>
    <row r="943" spans="2:2">
      <c r="B943" s="3"/>
    </row>
    <row r="944" spans="2:2">
      <c r="B944" s="3"/>
    </row>
    <row r="945" spans="2:2">
      <c r="B945" s="3"/>
    </row>
    <row r="946" spans="2:2">
      <c r="B946" s="3"/>
    </row>
    <row r="947" spans="2:2">
      <c r="B947" s="3"/>
    </row>
    <row r="948" spans="2:2">
      <c r="B948" s="3"/>
    </row>
    <row r="949" spans="2:2">
      <c r="B949" s="3"/>
    </row>
    <row r="950" spans="2:2">
      <c r="B950" s="3"/>
    </row>
    <row r="951" spans="2:2">
      <c r="B951" s="3"/>
    </row>
    <row r="952" spans="2:2">
      <c r="B952" s="3"/>
    </row>
    <row r="953" spans="2:2">
      <c r="B953" s="3"/>
    </row>
    <row r="954" spans="2:2">
      <c r="B954" s="3"/>
    </row>
    <row r="955" spans="2:2">
      <c r="B955" s="3"/>
    </row>
    <row r="956" spans="2:2">
      <c r="B956" s="3"/>
    </row>
    <row r="957" spans="2:2">
      <c r="B957" s="3"/>
    </row>
    <row r="958" spans="2:2">
      <c r="B958" s="3"/>
    </row>
    <row r="959" spans="2:2">
      <c r="B959" s="3"/>
    </row>
    <row r="960" spans="2:2">
      <c r="B960" s="3"/>
    </row>
    <row r="961" spans="2:2">
      <c r="B961" s="3"/>
    </row>
    <row r="962" spans="2:2">
      <c r="B962" s="3"/>
    </row>
    <row r="963" spans="2:2">
      <c r="B963" s="3"/>
    </row>
    <row r="964" spans="2:2">
      <c r="B964" s="3"/>
    </row>
    <row r="965" spans="2:2">
      <c r="B965" s="3"/>
    </row>
    <row r="966" spans="2:2">
      <c r="B966" s="3"/>
    </row>
    <row r="967" spans="2:2">
      <c r="B967" s="3"/>
    </row>
    <row r="968" spans="2:2">
      <c r="B968" s="3"/>
    </row>
    <row r="969" spans="2:2">
      <c r="B969" s="3"/>
    </row>
    <row r="970" spans="2:2">
      <c r="B970" s="3"/>
    </row>
    <row r="971" spans="2:2">
      <c r="B971" s="3"/>
    </row>
    <row r="972" spans="2:2">
      <c r="B972" s="3"/>
    </row>
    <row r="973" spans="2:2">
      <c r="B973" s="3"/>
    </row>
    <row r="974" spans="2:2">
      <c r="B974" s="3"/>
    </row>
    <row r="975" spans="2:2">
      <c r="B975" s="3"/>
    </row>
    <row r="976" spans="2:2">
      <c r="B976" s="3"/>
    </row>
    <row r="977" spans="2:2">
      <c r="B977" s="3"/>
    </row>
    <row r="978" spans="2:2">
      <c r="B978" s="3"/>
    </row>
    <row r="979" spans="2:2">
      <c r="B979" s="3"/>
    </row>
    <row r="980" spans="2:2">
      <c r="B980" s="3"/>
    </row>
    <row r="981" spans="2:2">
      <c r="B981" s="3"/>
    </row>
    <row r="982" spans="2:2">
      <c r="B982" s="3"/>
    </row>
    <row r="983" spans="2:2">
      <c r="B983" s="3"/>
    </row>
    <row r="984" spans="2:2">
      <c r="B984" s="3"/>
    </row>
    <row r="985" spans="2:2">
      <c r="B985" s="3"/>
    </row>
    <row r="986" spans="2:2">
      <c r="B986" s="3"/>
    </row>
    <row r="987" spans="2:2">
      <c r="B987" s="3"/>
    </row>
    <row r="988" spans="2:2">
      <c r="B988" s="3"/>
    </row>
    <row r="989" spans="2:2">
      <c r="B989" s="3"/>
    </row>
    <row r="990" spans="2:2">
      <c r="B990" s="3"/>
    </row>
    <row r="991" spans="2:2">
      <c r="B991" s="3"/>
    </row>
    <row r="992" spans="2:2">
      <c r="B992" s="3"/>
    </row>
    <row r="993" spans="2:2">
      <c r="B993" s="3"/>
    </row>
    <row r="994" spans="2:2">
      <c r="B994" s="3"/>
    </row>
    <row r="995" spans="2:2">
      <c r="B995" s="3"/>
    </row>
    <row r="996" spans="2:2">
      <c r="B996" s="3"/>
    </row>
    <row r="997" spans="2:2">
      <c r="B997" s="3"/>
    </row>
    <row r="998" spans="2:2">
      <c r="B998" s="3"/>
    </row>
    <row r="999" spans="2:2">
      <c r="B999" s="3"/>
    </row>
    <row r="1000" spans="2:2">
      <c r="B1000" s="3"/>
    </row>
    <row r="1001" spans="2:2">
      <c r="B1001" s="3"/>
    </row>
    <row r="1002" spans="2:2">
      <c r="B1002" s="3"/>
    </row>
    <row r="1003" spans="2:2">
      <c r="B1003" s="3"/>
    </row>
    <row r="1004" spans="2:2">
      <c r="B1004" s="3"/>
    </row>
    <row r="1005" spans="2:2">
      <c r="B1005" s="3"/>
    </row>
    <row r="1006" spans="2:2">
      <c r="B1006" s="3"/>
    </row>
    <row r="1007" spans="2:2">
      <c r="B1007" s="3"/>
    </row>
    <row r="1008" spans="2:2">
      <c r="B1008" s="3"/>
    </row>
    <row r="1009" spans="2:2">
      <c r="B1009" s="3"/>
    </row>
    <row r="1010" spans="2:2">
      <c r="B1010" s="3"/>
    </row>
    <row r="1011" spans="2:2">
      <c r="B1011" s="3"/>
    </row>
    <row r="1012" spans="2:2">
      <c r="B1012" s="3"/>
    </row>
    <row r="1013" spans="2:2">
      <c r="B1013" s="3"/>
    </row>
    <row r="1014" spans="2:2">
      <c r="B1014" s="3"/>
    </row>
    <row r="1015" spans="2:2">
      <c r="B1015" s="3"/>
    </row>
    <row r="1016" spans="2:2">
      <c r="B1016" s="3"/>
    </row>
    <row r="1017" spans="2:2">
      <c r="B1017" s="3"/>
    </row>
    <row r="1018" spans="2:2">
      <c r="B1018" s="3"/>
    </row>
    <row r="1019" spans="2:2">
      <c r="B1019" s="3"/>
    </row>
    <row r="1020" spans="2:2">
      <c r="B1020" s="3"/>
    </row>
    <row r="1021" spans="2:2">
      <c r="B1021" s="3"/>
    </row>
    <row r="1022" spans="2:2">
      <c r="B1022" s="3"/>
    </row>
    <row r="1023" spans="2:2">
      <c r="B1023" s="3"/>
    </row>
    <row r="1024" spans="2:2">
      <c r="B1024" s="3"/>
    </row>
    <row r="1025" spans="2:2">
      <c r="B1025" s="3"/>
    </row>
    <row r="1026" spans="2:2">
      <c r="B1026" s="3"/>
    </row>
    <row r="1027" spans="2:2">
      <c r="B1027" s="3"/>
    </row>
    <row r="1028" spans="2:2">
      <c r="B1028" s="3"/>
    </row>
    <row r="1029" spans="2:2">
      <c r="B1029" s="3"/>
    </row>
    <row r="1030" spans="2:2">
      <c r="B1030" s="3"/>
    </row>
    <row r="1031" spans="2:2">
      <c r="B1031" s="3"/>
    </row>
    <row r="1032" spans="2:2">
      <c r="B1032" s="3"/>
    </row>
    <row r="1033" spans="2:2">
      <c r="B1033" s="3"/>
    </row>
    <row r="1034" spans="2:2">
      <c r="B1034" s="3"/>
    </row>
    <row r="1035" spans="2:2">
      <c r="B1035" s="3"/>
    </row>
    <row r="1036" spans="2:2">
      <c r="B1036" s="3"/>
    </row>
    <row r="1037" spans="2:2">
      <c r="B1037" s="3"/>
    </row>
    <row r="1038" spans="2:2">
      <c r="B1038" s="3"/>
    </row>
    <row r="1039" spans="2:2">
      <c r="B1039" s="3"/>
    </row>
    <row r="1040" spans="2:2">
      <c r="B1040" s="3"/>
    </row>
    <row r="1041" spans="2:2">
      <c r="B1041" s="3"/>
    </row>
    <row r="1042" spans="2:2">
      <c r="B1042" s="3"/>
    </row>
    <row r="1043" spans="2:2">
      <c r="B1043" s="3"/>
    </row>
    <row r="1044" spans="2:2">
      <c r="B1044" s="3"/>
    </row>
    <row r="1045" spans="2:2">
      <c r="B1045" s="3"/>
    </row>
    <row r="1046" spans="2:2">
      <c r="B1046" s="3"/>
    </row>
    <row r="1047" spans="2:2">
      <c r="B1047" s="3"/>
    </row>
    <row r="1048" spans="2:2">
      <c r="B1048" s="3"/>
    </row>
    <row r="1049" spans="2:2">
      <c r="B1049" s="3"/>
    </row>
    <row r="1050" spans="2:2">
      <c r="B1050" s="3"/>
    </row>
    <row r="1051" spans="2:2">
      <c r="B1051" s="3"/>
    </row>
    <row r="1052" spans="2:2">
      <c r="B1052" s="3"/>
    </row>
    <row r="1053" spans="2:2">
      <c r="B1053" s="3"/>
    </row>
    <row r="1054" spans="2:2">
      <c r="B1054" s="3"/>
    </row>
    <row r="1055" spans="2:2">
      <c r="B1055" s="3"/>
    </row>
    <row r="1056" spans="2:2">
      <c r="B1056" s="3"/>
    </row>
    <row r="1057" spans="2:2">
      <c r="B1057" s="3"/>
    </row>
    <row r="1058" spans="2:2">
      <c r="B1058" s="3"/>
    </row>
    <row r="1059" spans="2:2">
      <c r="B1059" s="3"/>
    </row>
    <row r="1060" spans="2:2">
      <c r="B1060" s="3"/>
    </row>
    <row r="1061" spans="2:2">
      <c r="B1061" s="3"/>
    </row>
    <row r="1062" spans="2:2">
      <c r="B1062" s="3"/>
    </row>
    <row r="1063" spans="2:2">
      <c r="B1063" s="3"/>
    </row>
    <row r="1064" spans="2:2">
      <c r="B1064" s="3"/>
    </row>
    <row r="1065" spans="2:2">
      <c r="B1065" s="3"/>
    </row>
    <row r="1066" spans="2:2">
      <c r="B1066" s="3"/>
    </row>
    <row r="1067" spans="2:2">
      <c r="B1067" s="3"/>
    </row>
    <row r="1068" spans="2:2">
      <c r="B1068" s="3"/>
    </row>
    <row r="1069" spans="2:2">
      <c r="B1069" s="3"/>
    </row>
    <row r="1070" spans="2:2">
      <c r="B1070" s="3"/>
    </row>
    <row r="1071" spans="2:2">
      <c r="B1071" s="3"/>
    </row>
    <row r="1072" spans="2:2">
      <c r="B1072" s="3"/>
    </row>
    <row r="1073" spans="2:2">
      <c r="B1073" s="3"/>
    </row>
    <row r="1074" spans="2:2">
      <c r="B1074" s="3"/>
    </row>
    <row r="1075" spans="2:2">
      <c r="B1075" s="3"/>
    </row>
    <row r="1076" spans="2:2">
      <c r="B1076" s="3"/>
    </row>
    <row r="1077" spans="2:2">
      <c r="B1077" s="3"/>
    </row>
    <row r="1078" spans="2:2">
      <c r="B1078" s="3"/>
    </row>
    <row r="1079" spans="2:2">
      <c r="B1079" s="3"/>
    </row>
    <row r="1080" spans="2:2">
      <c r="B1080" s="3"/>
    </row>
    <row r="1081" spans="2:2">
      <c r="B1081" s="3"/>
    </row>
    <row r="1082" spans="2:2">
      <c r="B1082" s="3"/>
    </row>
    <row r="1083" spans="2:2">
      <c r="B1083" s="3"/>
    </row>
    <row r="1084" spans="2:2">
      <c r="B1084" s="3"/>
    </row>
    <row r="1085" spans="2:2">
      <c r="B1085" s="3"/>
    </row>
    <row r="1086" spans="2:2">
      <c r="B1086" s="3"/>
    </row>
    <row r="1087" spans="2:2">
      <c r="B1087" s="3"/>
    </row>
    <row r="1088" spans="2:2">
      <c r="B1088" s="3"/>
    </row>
    <row r="1089" spans="2:2">
      <c r="B1089" s="3"/>
    </row>
    <row r="1090" spans="2:2">
      <c r="B1090" s="3"/>
    </row>
    <row r="1091" spans="2:2">
      <c r="B1091" s="3"/>
    </row>
    <row r="1092" spans="2:2">
      <c r="B1092" s="3"/>
    </row>
    <row r="1093" spans="2:2">
      <c r="B1093" s="3"/>
    </row>
    <row r="1094" spans="2:2">
      <c r="B1094" s="3"/>
    </row>
    <row r="1095" spans="2:2">
      <c r="B1095" s="3"/>
    </row>
    <row r="1096" spans="2:2">
      <c r="B1096" s="3"/>
    </row>
    <row r="1097" spans="2:2">
      <c r="B1097" s="3"/>
    </row>
    <row r="1098" spans="2:2">
      <c r="B1098" s="3"/>
    </row>
    <row r="1099" spans="2:2">
      <c r="B1099" s="3"/>
    </row>
    <row r="1100" spans="2:2">
      <c r="B1100" s="3"/>
    </row>
    <row r="1101" spans="2:2">
      <c r="B1101" s="3"/>
    </row>
    <row r="1102" spans="2:2">
      <c r="B1102" s="3"/>
    </row>
    <row r="1103" spans="2:2">
      <c r="B1103" s="3"/>
    </row>
    <row r="1104" spans="2:2">
      <c r="B1104" s="3"/>
    </row>
    <row r="1105" spans="2:2">
      <c r="B1105" s="3"/>
    </row>
    <row r="1106" spans="2:2">
      <c r="B1106" s="3"/>
    </row>
    <row r="1107" spans="2:2">
      <c r="B1107" s="3"/>
    </row>
    <row r="1108" spans="2:2">
      <c r="B1108" s="3"/>
    </row>
    <row r="1109" spans="2:2">
      <c r="B1109" s="3"/>
    </row>
    <row r="1110" spans="2:2">
      <c r="B1110" s="3"/>
    </row>
    <row r="1111" spans="2:2">
      <c r="B1111" s="3"/>
    </row>
    <row r="1112" spans="2:2">
      <c r="B1112" s="3"/>
    </row>
    <row r="1113" spans="2:2">
      <c r="B1113" s="3"/>
    </row>
    <row r="1114" spans="2:2">
      <c r="B1114" s="3"/>
    </row>
    <row r="1115" spans="2:2">
      <c r="B1115" s="3"/>
    </row>
    <row r="1116" spans="2:2">
      <c r="B1116" s="3"/>
    </row>
    <row r="1117" spans="2:2">
      <c r="B1117" s="3"/>
    </row>
    <row r="1118" spans="2:2">
      <c r="B1118" s="3"/>
    </row>
    <row r="1119" spans="2:2">
      <c r="B1119" s="3"/>
    </row>
    <row r="1120" spans="2:2">
      <c r="B1120" s="3"/>
    </row>
    <row r="1121" spans="2:2">
      <c r="B1121" s="3"/>
    </row>
    <row r="1122" spans="2:2">
      <c r="B1122" s="3"/>
    </row>
    <row r="1123" spans="2:2">
      <c r="B1123" s="3"/>
    </row>
    <row r="1124" spans="2:2">
      <c r="B1124" s="3"/>
    </row>
    <row r="1125" spans="2:2">
      <c r="B1125" s="3"/>
    </row>
    <row r="1126" spans="2:2">
      <c r="B1126" s="3"/>
    </row>
    <row r="1127" spans="2:2">
      <c r="B1127" s="3"/>
    </row>
    <row r="1128" spans="2:2">
      <c r="B1128" s="3"/>
    </row>
    <row r="1129" spans="2:2">
      <c r="B1129" s="3"/>
    </row>
    <row r="1130" spans="2:2">
      <c r="B1130" s="3"/>
    </row>
    <row r="1131" spans="2:2">
      <c r="B1131" s="3"/>
    </row>
    <row r="1132" spans="2:2">
      <c r="B1132" s="3"/>
    </row>
    <row r="1133" spans="2:2">
      <c r="B1133" s="3"/>
    </row>
    <row r="1134" spans="2:2">
      <c r="B1134" s="3"/>
    </row>
    <row r="1135" spans="2:2">
      <c r="B1135" s="3"/>
    </row>
    <row r="1136" spans="2:2">
      <c r="B1136" s="3"/>
    </row>
    <row r="1137" spans="2:2">
      <c r="B1137" s="3"/>
    </row>
    <row r="1138" spans="2:2">
      <c r="B1138" s="3"/>
    </row>
    <row r="1139" spans="2:2">
      <c r="B1139" s="3"/>
    </row>
    <row r="1140" spans="2:2">
      <c r="B1140" s="3"/>
    </row>
    <row r="1141" spans="2:2">
      <c r="B1141" s="3"/>
    </row>
    <row r="1142" spans="2:2">
      <c r="B1142" s="3"/>
    </row>
    <row r="1143" spans="2:2">
      <c r="B1143" s="3"/>
    </row>
    <row r="1144" spans="2:2">
      <c r="B1144" s="3"/>
    </row>
    <row r="1145" spans="2:2">
      <c r="B1145" s="3"/>
    </row>
    <row r="1146" spans="2:2">
      <c r="B1146" s="3"/>
    </row>
    <row r="1147" spans="2:2">
      <c r="B1147" s="3"/>
    </row>
    <row r="1148" spans="2:2">
      <c r="B1148" s="3"/>
    </row>
    <row r="1149" spans="2:2">
      <c r="B1149" s="3"/>
    </row>
    <row r="1150" spans="2:2">
      <c r="B1150" s="3"/>
    </row>
    <row r="1151" spans="2:2">
      <c r="B1151" s="3"/>
    </row>
    <row r="1152" spans="2:2">
      <c r="B1152" s="3"/>
    </row>
    <row r="1153" spans="2:2">
      <c r="B1153" s="3"/>
    </row>
    <row r="1154" spans="2:2">
      <c r="B1154" s="3"/>
    </row>
    <row r="1155" spans="2:2">
      <c r="B1155" s="3"/>
    </row>
    <row r="1156" spans="2:2">
      <c r="B1156" s="3"/>
    </row>
    <row r="1157" spans="2:2">
      <c r="B1157" s="3"/>
    </row>
    <row r="1158" spans="2:2">
      <c r="B1158" s="3"/>
    </row>
    <row r="1159" spans="2:2">
      <c r="B1159" s="3"/>
    </row>
    <row r="1160" spans="2:2">
      <c r="B1160" s="3"/>
    </row>
    <row r="1161" spans="2:2">
      <c r="B1161" s="3"/>
    </row>
    <row r="1162" spans="2:2">
      <c r="B1162" s="3"/>
    </row>
    <row r="1163" spans="2:2">
      <c r="B1163" s="3"/>
    </row>
    <row r="1164" spans="2:2">
      <c r="B1164" s="3"/>
    </row>
    <row r="1165" spans="2:2">
      <c r="B1165" s="3"/>
    </row>
    <row r="1166" spans="2:2">
      <c r="B1166" s="3"/>
    </row>
    <row r="1167" spans="2:2">
      <c r="B1167" s="3"/>
    </row>
    <row r="1168" spans="2:2">
      <c r="B1168" s="3"/>
    </row>
    <row r="1169" spans="2:2">
      <c r="B1169" s="3"/>
    </row>
    <row r="1170" spans="2:2">
      <c r="B1170" s="3"/>
    </row>
    <row r="1171" spans="2:2">
      <c r="B1171" s="3"/>
    </row>
    <row r="1172" spans="2:2">
      <c r="B1172" s="3"/>
    </row>
    <row r="1173" spans="2:2">
      <c r="B1173" s="3"/>
    </row>
    <row r="1174" spans="2:2">
      <c r="B1174" s="3"/>
    </row>
    <row r="1175" spans="2:2">
      <c r="B1175" s="3"/>
    </row>
    <row r="1176" spans="2:2">
      <c r="B1176" s="3"/>
    </row>
    <row r="1177" spans="2:2">
      <c r="B1177" s="3"/>
    </row>
    <row r="1178" spans="2:2">
      <c r="B1178" s="3"/>
    </row>
    <row r="1179" spans="2:2">
      <c r="B1179" s="3"/>
    </row>
    <row r="1180" spans="2:2">
      <c r="B1180" s="3"/>
    </row>
    <row r="1181" spans="2:2">
      <c r="B1181" s="3"/>
    </row>
    <row r="1182" spans="2:2">
      <c r="B1182" s="3"/>
    </row>
    <row r="1183" spans="2:2">
      <c r="B1183" s="3"/>
    </row>
    <row r="1184" spans="2:2">
      <c r="B1184" s="3"/>
    </row>
    <row r="1185" spans="2:2">
      <c r="B1185" s="3"/>
    </row>
    <row r="1186" spans="2:2">
      <c r="B1186" s="3"/>
    </row>
    <row r="1187" spans="2:2">
      <c r="B1187" s="3"/>
    </row>
    <row r="1188" spans="2:2">
      <c r="B1188" s="3"/>
    </row>
    <row r="1189" spans="2:2">
      <c r="B1189" s="3"/>
    </row>
    <row r="1190" spans="2:2">
      <c r="B1190" s="3"/>
    </row>
    <row r="1191" spans="2:2">
      <c r="B1191" s="3"/>
    </row>
    <row r="1192" spans="2:2">
      <c r="B1192" s="3"/>
    </row>
    <row r="1193" spans="2:2">
      <c r="B1193" s="3"/>
    </row>
    <row r="1194" spans="2:2">
      <c r="B1194" s="3"/>
    </row>
    <row r="1195" spans="2:2">
      <c r="B1195" s="3"/>
    </row>
    <row r="1196" spans="2:2">
      <c r="B1196" s="3"/>
    </row>
    <row r="1197" spans="2:2">
      <c r="B1197" s="3"/>
    </row>
    <row r="1198" spans="2:2">
      <c r="B1198" s="3"/>
    </row>
    <row r="1199" spans="2:2">
      <c r="B1199" s="3"/>
    </row>
    <row r="1200" spans="2:2">
      <c r="B1200" s="3"/>
    </row>
    <row r="1201" spans="2:2">
      <c r="B1201" s="3"/>
    </row>
    <row r="1202" spans="2:2">
      <c r="B1202" s="3"/>
    </row>
    <row r="1203" spans="2:2">
      <c r="B1203" s="3"/>
    </row>
    <row r="1204" spans="2:2">
      <c r="B1204" s="3"/>
    </row>
    <row r="1205" spans="2:2">
      <c r="B1205" s="3"/>
    </row>
    <row r="1206" spans="2:2">
      <c r="B1206" s="3"/>
    </row>
    <row r="1207" spans="2:2">
      <c r="B1207" s="3"/>
    </row>
    <row r="1208" spans="2:2">
      <c r="B1208" s="3"/>
    </row>
    <row r="1209" spans="2:2">
      <c r="B1209" s="3"/>
    </row>
    <row r="1210" spans="2:2">
      <c r="B1210" s="3"/>
    </row>
    <row r="1211" spans="2:2">
      <c r="B1211" s="3"/>
    </row>
    <row r="1212" spans="2:2">
      <c r="B1212" s="3"/>
    </row>
    <row r="1213" spans="2:2">
      <c r="B1213" s="3"/>
    </row>
    <row r="1214" spans="2:2">
      <c r="B1214" s="3"/>
    </row>
    <row r="1215" spans="2:2">
      <c r="B1215" s="3"/>
    </row>
    <row r="1216" spans="2:2">
      <c r="B1216" s="3"/>
    </row>
    <row r="1217" spans="2:2">
      <c r="B1217" s="3"/>
    </row>
    <row r="1218" spans="2:2">
      <c r="B1218" s="3"/>
    </row>
    <row r="1219" spans="2:2">
      <c r="B1219" s="3"/>
    </row>
    <row r="1220" spans="2:2">
      <c r="B1220" s="3"/>
    </row>
    <row r="1221" spans="2:2">
      <c r="B1221" s="3"/>
    </row>
    <row r="1222" spans="2:2">
      <c r="B1222" s="3"/>
    </row>
    <row r="1223" spans="2:2">
      <c r="B1223" s="3"/>
    </row>
    <row r="1224" spans="2:2">
      <c r="B1224" s="3"/>
    </row>
    <row r="1225" spans="2:2">
      <c r="B1225" s="3"/>
    </row>
    <row r="1226" spans="2:2">
      <c r="B1226" s="3"/>
    </row>
    <row r="1227" spans="2:2">
      <c r="B1227" s="3"/>
    </row>
    <row r="1228" spans="2:2">
      <c r="B1228" s="3"/>
    </row>
    <row r="1229" spans="2:2">
      <c r="B1229" s="3"/>
    </row>
    <row r="1230" spans="2:2">
      <c r="B1230" s="3"/>
    </row>
    <row r="1231" spans="2:2">
      <c r="B1231" s="3"/>
    </row>
    <row r="1232" spans="2:2">
      <c r="B1232" s="3"/>
    </row>
    <row r="1233" spans="2:2">
      <c r="B1233" s="3"/>
    </row>
    <row r="1234" spans="2:2">
      <c r="B1234" s="3"/>
    </row>
    <row r="1235" spans="2:2">
      <c r="B1235" s="3"/>
    </row>
    <row r="1236" spans="2:2">
      <c r="B1236" s="3"/>
    </row>
    <row r="1237" spans="2:2">
      <c r="B1237" s="3"/>
    </row>
    <row r="1238" spans="2:2">
      <c r="B1238" s="3"/>
    </row>
    <row r="1239" spans="2:2">
      <c r="B1239" s="3"/>
    </row>
    <row r="1240" spans="2:2">
      <c r="B1240" s="3"/>
    </row>
    <row r="1241" spans="2:2">
      <c r="B1241" s="3"/>
    </row>
    <row r="1242" spans="2:2">
      <c r="B1242" s="3"/>
    </row>
    <row r="1243" spans="2:2">
      <c r="B1243" s="3"/>
    </row>
    <row r="1244" spans="2:2">
      <c r="B1244" s="3"/>
    </row>
    <row r="1245" spans="2:2">
      <c r="B1245" s="3"/>
    </row>
    <row r="1246" spans="2:2">
      <c r="B1246" s="3"/>
    </row>
    <row r="1247" spans="2:2">
      <c r="B1247" s="3"/>
    </row>
    <row r="1248" spans="2:2">
      <c r="B1248" s="3"/>
    </row>
    <row r="1249" spans="2:2">
      <c r="B1249" s="3"/>
    </row>
    <row r="1250" spans="2:2">
      <c r="B1250" s="3"/>
    </row>
    <row r="1251" spans="2:2">
      <c r="B1251" s="3"/>
    </row>
    <row r="1252" spans="2:2">
      <c r="B1252" s="3"/>
    </row>
    <row r="1253" spans="2:2">
      <c r="B1253" s="3"/>
    </row>
    <row r="1254" spans="2:2">
      <c r="B1254" s="3"/>
    </row>
    <row r="1255" spans="2:2">
      <c r="B1255" s="3"/>
    </row>
    <row r="1256" spans="2:2">
      <c r="B1256" s="3"/>
    </row>
    <row r="1257" spans="2:2">
      <c r="B1257" s="3"/>
    </row>
    <row r="1258" spans="2:2">
      <c r="B1258" s="3"/>
    </row>
    <row r="1259" spans="2:2">
      <c r="B1259" s="3"/>
    </row>
    <row r="1260" spans="2:2">
      <c r="B1260" s="3"/>
    </row>
    <row r="1261" spans="2:2">
      <c r="B1261" s="3"/>
    </row>
    <row r="1262" spans="2:2">
      <c r="B1262" s="3"/>
    </row>
    <row r="1263" spans="2:2">
      <c r="B1263" s="3"/>
    </row>
    <row r="1264" spans="2:2">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3"/>
    </row>
    <row r="1589" spans="2:2">
      <c r="B1589" s="3"/>
    </row>
    <row r="1590" spans="2:2">
      <c r="B1590" s="3"/>
    </row>
    <row r="1591" spans="2:2">
      <c r="B1591" s="3"/>
    </row>
    <row r="1592" spans="2:2">
      <c r="B1592" s="3"/>
    </row>
    <row r="1593" spans="2:2">
      <c r="B1593" s="3"/>
    </row>
    <row r="1594" spans="2:2">
      <c r="B1594" s="3"/>
    </row>
    <row r="1595" spans="2:2">
      <c r="B1595" s="3"/>
    </row>
    <row r="1596" spans="2:2">
      <c r="B1596" s="3"/>
    </row>
    <row r="1597" spans="2:2">
      <c r="B1597" s="3"/>
    </row>
    <row r="1598" spans="2:2">
      <c r="B1598" s="3"/>
    </row>
    <row r="1599" spans="2:2">
      <c r="B1599" s="3"/>
    </row>
    <row r="1600" spans="2:2">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4"/>
    </row>
  </sheetData>
  <mergeCells count="5">
    <mergeCell ref="A269:B269"/>
    <mergeCell ref="A274:B274"/>
    <mergeCell ref="A279:B279"/>
    <mergeCell ref="A284:B284"/>
    <mergeCell ref="A289:B289"/>
  </mergeCells>
  <hyperlinks>
    <hyperlink ref="Z93" r:id="rId1" display="https://www.praxis-automation.eu/uploads/default_site/files/brochures/513.01_GreenBattery_Rev1.12_A4.pdf" xr:uid="{4C61AEC5-6356-4EB8-A714-1957DFB3B364}"/>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74C3-5096-42BD-A938-4F995ADA249E}">
  <dimension ref="A1:AY1588"/>
  <sheetViews>
    <sheetView topLeftCell="AR1" zoomScaleNormal="100" workbookViewId="0">
      <selection activeCell="J1252" sqref="J1252"/>
    </sheetView>
  </sheetViews>
  <sheetFormatPr defaultRowHeight="15"/>
  <cols>
    <col min="1" max="1" width="24.42578125" bestFit="1" customWidth="1"/>
    <col min="2" max="2" width="18.140625" customWidth="1"/>
    <col min="3" max="3" width="17.28515625" bestFit="1" customWidth="1"/>
    <col min="4" max="4" width="29" customWidth="1"/>
    <col min="5" max="7" width="18.5703125" customWidth="1"/>
    <col min="8" max="8" width="16.140625" customWidth="1"/>
    <col min="24" max="24" width="12.28515625" customWidth="1"/>
    <col min="31" max="31" width="12.28515625" customWidth="1"/>
    <col min="32" max="32" width="29.7109375" bestFit="1"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customWidth="1"/>
  </cols>
  <sheetData>
    <row r="1" spans="1:51"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1" t="s">
        <v>24</v>
      </c>
    </row>
    <row r="2" spans="1:51">
      <c r="A2">
        <v>0</v>
      </c>
      <c r="B2" s="7">
        <v>0</v>
      </c>
      <c r="C2">
        <v>12.3501364346132</v>
      </c>
      <c r="D2">
        <f t="shared" ref="D2:D65" si="0">$K$3*C2</f>
        <v>24.700272869226399</v>
      </c>
      <c r="E2" s="17">
        <v>0</v>
      </c>
      <c r="F2">
        <v>0</v>
      </c>
      <c r="G2">
        <f>$J$3*E2</f>
        <v>0</v>
      </c>
      <c r="H2">
        <v>50</v>
      </c>
      <c r="J2" t="s">
        <v>5</v>
      </c>
      <c r="K2" t="s">
        <v>6</v>
      </c>
      <c r="AK2">
        <v>300</v>
      </c>
      <c r="AL2">
        <f>AK2/3600</f>
        <v>8.3333333333333329E-2</v>
      </c>
      <c r="AM2">
        <f>$AF$26*E2^2+$AG$26*E2+$AH$26</f>
        <v>0.85950000000000004</v>
      </c>
      <c r="AO2">
        <f>J3*AM1222+AN2</f>
        <v>1604099.4746028287</v>
      </c>
      <c r="AQ2">
        <f>AO2*AL2</f>
        <v>133674.95621690238</v>
      </c>
      <c r="AR2">
        <v>0.03</v>
      </c>
      <c r="AS2" s="15">
        <f>AQ2*AR2</f>
        <v>4010.2486865070714</v>
      </c>
      <c r="AU2">
        <v>4</v>
      </c>
      <c r="AV2" s="10">
        <f>AU2*AS2</f>
        <v>16040.994746028286</v>
      </c>
      <c r="AW2">
        <f>AU2/33.35</f>
        <v>0.1199400299850075</v>
      </c>
      <c r="AY2">
        <f>AQ2*AW2</f>
        <v>16032.978256899836</v>
      </c>
    </row>
    <row r="3" spans="1:51">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row>
    <row r="4" spans="1:51" ht="30">
      <c r="A4">
        <v>600</v>
      </c>
      <c r="B4" s="7">
        <v>49</v>
      </c>
      <c r="C4">
        <v>24.0412393186358</v>
      </c>
      <c r="D4">
        <f t="shared" si="0"/>
        <v>48.082478637271599</v>
      </c>
      <c r="E4" s="20">
        <v>0.10196431358094001</v>
      </c>
      <c r="F4">
        <f t="shared" ref="F4:F67" si="3">ABS(E4-E3)</f>
        <v>8.52972508889938E-2</v>
      </c>
      <c r="G4">
        <f t="shared" si="1"/>
        <v>0.91767882222846009</v>
      </c>
      <c r="H4">
        <v>49.596407091610097</v>
      </c>
      <c r="AG4" t="s">
        <v>12</v>
      </c>
      <c r="AM4">
        <f t="shared" si="2"/>
        <v>1.0140430472313571</v>
      </c>
      <c r="AR4" s="14" t="s">
        <v>29</v>
      </c>
      <c r="AS4" s="14"/>
    </row>
    <row r="5" spans="1:51">
      <c r="A5">
        <v>900</v>
      </c>
      <c r="B5" s="7">
        <v>106</v>
      </c>
      <c r="C5">
        <v>32.698151439845397</v>
      </c>
      <c r="D5">
        <f t="shared" si="0"/>
        <v>65.396302879690793</v>
      </c>
      <c r="E5" s="17">
        <v>4.5114933430789304</v>
      </c>
      <c r="F5">
        <f t="shared" si="3"/>
        <v>4.4095290294979907</v>
      </c>
      <c r="G5">
        <f t="shared" si="1"/>
        <v>40.603440087710375</v>
      </c>
      <c r="H5">
        <v>47.284135768107099</v>
      </c>
      <c r="AM5">
        <f t="shared" si="2"/>
        <v>7.75556016715064</v>
      </c>
      <c r="AR5" s="17" t="s">
        <v>616</v>
      </c>
      <c r="AS5" s="10">
        <f>AS2+25.29%*AS2</f>
        <v>5024.4405793247097</v>
      </c>
    </row>
    <row r="6" spans="1:51">
      <c r="A6">
        <v>1200</v>
      </c>
      <c r="B6" s="7">
        <v>178</v>
      </c>
      <c r="C6">
        <v>41.579343896002896</v>
      </c>
      <c r="D6">
        <f t="shared" si="0"/>
        <v>83.158687792005793</v>
      </c>
      <c r="E6" s="17">
        <v>10.537837342434401</v>
      </c>
      <c r="F6">
        <f t="shared" si="3"/>
        <v>6.0263439993554702</v>
      </c>
      <c r="G6">
        <f t="shared" si="1"/>
        <v>94.840536081909605</v>
      </c>
      <c r="H6">
        <v>44.324938184904703</v>
      </c>
      <c r="K6" t="s">
        <v>4</v>
      </c>
      <c r="AM6">
        <f t="shared" si="2"/>
        <v>17.152869047680795</v>
      </c>
      <c r="AR6" t="s">
        <v>617</v>
      </c>
    </row>
    <row r="7" spans="1:51">
      <c r="A7">
        <v>1500</v>
      </c>
      <c r="B7" s="7">
        <v>438</v>
      </c>
      <c r="C7">
        <v>62.105363581214803</v>
      </c>
      <c r="D7">
        <f t="shared" si="0"/>
        <v>124.21072716242961</v>
      </c>
      <c r="E7">
        <v>32.965146658260998</v>
      </c>
      <c r="F7">
        <f t="shared" si="3"/>
        <v>22.427309315826598</v>
      </c>
      <c r="G7">
        <f t="shared" si="1"/>
        <v>296.68631992434899</v>
      </c>
      <c r="H7">
        <v>39.380722766088198</v>
      </c>
      <c r="AM7">
        <f t="shared" si="2"/>
        <v>53.991599671134324</v>
      </c>
    </row>
    <row r="8" spans="1:51">
      <c r="A8">
        <v>1800</v>
      </c>
      <c r="B8" s="7">
        <v>452</v>
      </c>
      <c r="C8">
        <v>32.304907410871401</v>
      </c>
      <c r="D8">
        <f t="shared" si="0"/>
        <v>64.609814821742802</v>
      </c>
      <c r="E8">
        <v>43.042798259961998</v>
      </c>
      <c r="F8">
        <f t="shared" si="3"/>
        <v>10.077651601701</v>
      </c>
      <c r="G8">
        <f t="shared" si="1"/>
        <v>387.385184339658</v>
      </c>
      <c r="H8">
        <v>35.689360334750702</v>
      </c>
      <c r="AM8">
        <f t="shared" si="2"/>
        <v>71.50296763631512</v>
      </c>
    </row>
    <row r="9" spans="1:51">
      <c r="A9">
        <v>2100</v>
      </c>
      <c r="B9" s="7">
        <v>207</v>
      </c>
      <c r="C9">
        <v>-85.248503296431394</v>
      </c>
      <c r="D9">
        <f t="shared" si="0"/>
        <v>-170.49700659286279</v>
      </c>
      <c r="E9">
        <v>41.944009046893797</v>
      </c>
      <c r="F9">
        <f t="shared" si="3"/>
        <v>1.0987892130682013</v>
      </c>
      <c r="G9">
        <f t="shared" si="1"/>
        <v>377.4960814220442</v>
      </c>
      <c r="H9">
        <v>38.152966489612098</v>
      </c>
      <c r="AM9">
        <f t="shared" si="2"/>
        <v>69.564810906013903</v>
      </c>
    </row>
    <row r="10" spans="1:51">
      <c r="A10">
        <v>2400</v>
      </c>
      <c r="B10" s="7">
        <v>262</v>
      </c>
      <c r="C10">
        <v>-33.808213738749203</v>
      </c>
      <c r="D10">
        <f t="shared" si="0"/>
        <v>-67.616427477498405</v>
      </c>
      <c r="E10">
        <v>36.623575675222497</v>
      </c>
      <c r="F10">
        <f t="shared" si="3"/>
        <v>5.3204333716712995</v>
      </c>
      <c r="G10">
        <f t="shared" si="1"/>
        <v>329.61218107700245</v>
      </c>
      <c r="H10">
        <v>42.567817358959303</v>
      </c>
      <c r="AM10">
        <f t="shared" si="2"/>
        <v>60.279966579904979</v>
      </c>
    </row>
    <row r="11" spans="1:51">
      <c r="A11">
        <v>2700</v>
      </c>
      <c r="B11" s="7">
        <v>343</v>
      </c>
      <c r="C11">
        <v>7.1290375892090401</v>
      </c>
      <c r="D11">
        <f t="shared" si="0"/>
        <v>14.25807517841808</v>
      </c>
      <c r="E11">
        <v>36.526396152882498</v>
      </c>
      <c r="F11">
        <f t="shared" si="3"/>
        <v>9.717952233999938E-2</v>
      </c>
      <c r="G11">
        <f t="shared" si="1"/>
        <v>328.73756537594249</v>
      </c>
      <c r="H11">
        <v>43.452405413428799</v>
      </c>
      <c r="AM11">
        <f t="shared" si="2"/>
        <v>60.111915428429867</v>
      </c>
    </row>
    <row r="12" spans="1:51">
      <c r="A12">
        <v>3000</v>
      </c>
      <c r="B12" s="7">
        <v>931</v>
      </c>
      <c r="C12">
        <v>60.911708931066599</v>
      </c>
      <c r="D12">
        <f t="shared" si="0"/>
        <v>121.8234178621332</v>
      </c>
      <c r="E12">
        <v>77.752952253429498</v>
      </c>
      <c r="F12">
        <f t="shared" si="3"/>
        <v>41.226556100547</v>
      </c>
      <c r="G12">
        <f t="shared" si="1"/>
        <v>699.77657028086549</v>
      </c>
      <c r="H12">
        <v>38.807164760789497</v>
      </c>
      <c r="AM12">
        <f t="shared" si="2"/>
        <v>136.36322068909612</v>
      </c>
    </row>
    <row r="13" spans="1:51">
      <c r="A13">
        <v>3300</v>
      </c>
      <c r="B13" s="7">
        <v>1124</v>
      </c>
      <c r="C13">
        <v>51.513127654957202</v>
      </c>
      <c r="D13">
        <f t="shared" si="0"/>
        <v>103.0262553099144</v>
      </c>
      <c r="E13">
        <v>107.55420184847</v>
      </c>
      <c r="F13">
        <f t="shared" si="3"/>
        <v>29.801249595040503</v>
      </c>
      <c r="G13">
        <f t="shared" si="1"/>
        <v>967.98781663623004</v>
      </c>
      <c r="H13">
        <v>34.389244492137898</v>
      </c>
      <c r="AM13">
        <f t="shared" si="2"/>
        <v>197.67294603244287</v>
      </c>
    </row>
    <row r="14" spans="1:51">
      <c r="A14">
        <v>3600</v>
      </c>
      <c r="B14" s="7">
        <v>1163</v>
      </c>
      <c r="C14">
        <v>43.559901052611401</v>
      </c>
      <c r="D14">
        <f t="shared" si="0"/>
        <v>87.119802105222803</v>
      </c>
      <c r="E14">
        <v>118.930625847014</v>
      </c>
      <c r="F14">
        <f t="shared" si="3"/>
        <v>11.376423998543999</v>
      </c>
      <c r="G14">
        <f t="shared" si="1"/>
        <v>1070.375632623126</v>
      </c>
      <c r="H14">
        <v>30.647715394617201</v>
      </c>
      <c r="AM14">
        <f t="shared" si="2"/>
        <v>222.4475023075338</v>
      </c>
    </row>
    <row r="15" spans="1:51">
      <c r="A15">
        <v>3900</v>
      </c>
      <c r="B15" s="7">
        <v>1114</v>
      </c>
      <c r="C15">
        <v>3.10610054852682</v>
      </c>
      <c r="D15">
        <f t="shared" si="0"/>
        <v>6.2122010970536401</v>
      </c>
      <c r="E15">
        <v>123.081458919783</v>
      </c>
      <c r="F15">
        <f t="shared" si="3"/>
        <v>4.1508330727690037</v>
      </c>
      <c r="G15">
        <f t="shared" si="1"/>
        <v>1107.7331302780469</v>
      </c>
      <c r="H15">
        <v>28.811060814255001</v>
      </c>
      <c r="AM15">
        <f t="shared" si="2"/>
        <v>231.6753002597369</v>
      </c>
    </row>
    <row r="16" spans="1:51">
      <c r="A16">
        <v>4200</v>
      </c>
      <c r="B16" s="7">
        <v>1089</v>
      </c>
      <c r="C16">
        <v>-17.508054020747199</v>
      </c>
      <c r="D16">
        <f t="shared" si="0"/>
        <v>-35.016108041494398</v>
      </c>
      <c r="E16">
        <v>124.884187391407</v>
      </c>
      <c r="F16">
        <f t="shared" si="3"/>
        <v>1.8027284716239933</v>
      </c>
      <c r="G16">
        <f t="shared" si="1"/>
        <v>1123.9576865226629</v>
      </c>
      <c r="H16">
        <v>29.416958019148101</v>
      </c>
      <c r="AM16">
        <f t="shared" si="2"/>
        <v>235.71436851581237</v>
      </c>
    </row>
    <row r="17" spans="1:39">
      <c r="A17">
        <v>4500</v>
      </c>
      <c r="B17" s="7">
        <v>1085</v>
      </c>
      <c r="C17">
        <v>-22.999055271440799</v>
      </c>
      <c r="D17">
        <f t="shared" si="0"/>
        <v>-45.998110542881598</v>
      </c>
      <c r="E17">
        <v>125.65970819632599</v>
      </c>
      <c r="F17">
        <f t="shared" si="3"/>
        <v>0.77552080491899744</v>
      </c>
      <c r="G17">
        <f t="shared" si="1"/>
        <v>1130.9373737669339</v>
      </c>
      <c r="H17">
        <v>31.0074290420186</v>
      </c>
      <c r="AM17">
        <f t="shared" si="2"/>
        <v>237.45779404616573</v>
      </c>
    </row>
    <row r="18" spans="1:39">
      <c r="A18">
        <v>4800</v>
      </c>
      <c r="B18" s="7">
        <v>1095</v>
      </c>
      <c r="C18">
        <v>-20.2719249551497</v>
      </c>
      <c r="D18">
        <f t="shared" si="0"/>
        <v>-40.5438499102994</v>
      </c>
      <c r="E18">
        <v>126.164615101084</v>
      </c>
      <c r="F18">
        <f t="shared" si="3"/>
        <v>0.50490690475800193</v>
      </c>
      <c r="G18">
        <f t="shared" si="1"/>
        <v>1135.4815359097561</v>
      </c>
      <c r="H18">
        <v>32.687211302745403</v>
      </c>
      <c r="AM18">
        <f t="shared" si="2"/>
        <v>238.59475108736845</v>
      </c>
    </row>
    <row r="19" spans="1:39">
      <c r="A19">
        <v>5100</v>
      </c>
      <c r="B19" s="7">
        <v>1083</v>
      </c>
      <c r="C19">
        <v>-27.06549950926</v>
      </c>
      <c r="D19">
        <f t="shared" si="0"/>
        <v>-54.130999018520001</v>
      </c>
      <c r="E19">
        <v>126.341077908472</v>
      </c>
      <c r="F19">
        <f t="shared" si="3"/>
        <v>0.17646280738800613</v>
      </c>
      <c r="G19">
        <f t="shared" si="1"/>
        <v>1137.0697011762479</v>
      </c>
      <c r="H19">
        <v>34.540783463185498</v>
      </c>
      <c r="AM19">
        <f t="shared" si="2"/>
        <v>238.99246434773244</v>
      </c>
    </row>
    <row r="20" spans="1:39">
      <c r="A20">
        <v>5400</v>
      </c>
      <c r="B20" s="7">
        <v>1085</v>
      </c>
      <c r="C20">
        <v>-25.215171966298499</v>
      </c>
      <c r="D20">
        <f t="shared" si="0"/>
        <v>-50.430343932596998</v>
      </c>
      <c r="E20">
        <v>126.15206155855699</v>
      </c>
      <c r="F20">
        <f t="shared" si="3"/>
        <v>0.18901634991500771</v>
      </c>
      <c r="G20">
        <f t="shared" si="1"/>
        <v>1135.368554027013</v>
      </c>
      <c r="H20">
        <v>36.567119830274301</v>
      </c>
      <c r="AM20">
        <f t="shared" si="2"/>
        <v>238.56646475396579</v>
      </c>
    </row>
    <row r="21" spans="1:39">
      <c r="A21">
        <v>5700</v>
      </c>
      <c r="B21" s="7">
        <v>1087</v>
      </c>
      <c r="C21">
        <v>-23.030091413566002</v>
      </c>
      <c r="D21">
        <f t="shared" si="0"/>
        <v>-46.060182827132003</v>
      </c>
      <c r="E21">
        <v>125.88875626248699</v>
      </c>
      <c r="F21">
        <f t="shared" si="3"/>
        <v>0.2633052960700013</v>
      </c>
      <c r="G21">
        <f t="shared" si="1"/>
        <v>1132.998806362383</v>
      </c>
      <c r="H21">
        <v>38.434982404908503</v>
      </c>
      <c r="AF21" t="s">
        <v>13</v>
      </c>
      <c r="AM21">
        <f t="shared" si="2"/>
        <v>237.97338317931545</v>
      </c>
    </row>
    <row r="22" spans="1:39">
      <c r="A22">
        <v>6000</v>
      </c>
      <c r="B22" s="7">
        <v>1088</v>
      </c>
      <c r="C22">
        <v>-21.0945610062447</v>
      </c>
      <c r="D22">
        <f t="shared" si="0"/>
        <v>-42.189122012489399</v>
      </c>
      <c r="E22">
        <v>125.569810910096</v>
      </c>
      <c r="F22">
        <f t="shared" si="3"/>
        <v>0.31894535239099753</v>
      </c>
      <c r="G22">
        <f t="shared" si="1"/>
        <v>1130.1282981908639</v>
      </c>
      <c r="H22">
        <v>40.1426989675887</v>
      </c>
      <c r="AF22" t="s">
        <v>14</v>
      </c>
      <c r="AM22">
        <f t="shared" si="2"/>
        <v>237.25551834656082</v>
      </c>
    </row>
    <row r="23" spans="1:39">
      <c r="A23">
        <v>6300</v>
      </c>
      <c r="B23" s="7">
        <v>1089</v>
      </c>
      <c r="C23">
        <v>-18.9728111145652</v>
      </c>
      <c r="D23">
        <f t="shared" si="0"/>
        <v>-37.9456222291304</v>
      </c>
      <c r="E23">
        <v>125.209483275861</v>
      </c>
      <c r="F23">
        <f t="shared" si="3"/>
        <v>0.36032763423499148</v>
      </c>
      <c r="G23">
        <f t="shared" si="1"/>
        <v>1126.885349482749</v>
      </c>
      <c r="H23">
        <v>41.692219924922398</v>
      </c>
      <c r="AM23">
        <f t="shared" si="2"/>
        <v>236.44522832522233</v>
      </c>
    </row>
    <row r="24" spans="1:39">
      <c r="A24">
        <v>6600</v>
      </c>
      <c r="B24" s="7">
        <v>1089</v>
      </c>
      <c r="C24">
        <v>-17.209453808204199</v>
      </c>
      <c r="D24">
        <f t="shared" si="0"/>
        <v>-34.418907616408397</v>
      </c>
      <c r="E24">
        <v>124.81769827838301</v>
      </c>
      <c r="F24">
        <f t="shared" si="3"/>
        <v>0.39178499747799833</v>
      </c>
      <c r="G24">
        <f t="shared" si="1"/>
        <v>1123.359284505447</v>
      </c>
      <c r="H24">
        <v>43.091497061561398</v>
      </c>
      <c r="AM24">
        <f t="shared" si="2"/>
        <v>235.56506002034951</v>
      </c>
    </row>
    <row r="25" spans="1:39">
      <c r="A25">
        <v>6900</v>
      </c>
      <c r="B25" s="7">
        <v>1086</v>
      </c>
      <c r="C25">
        <v>-16.6240128584529</v>
      </c>
      <c r="D25">
        <f t="shared" si="0"/>
        <v>-33.248025716905801</v>
      </c>
      <c r="E25">
        <v>124.354362874107</v>
      </c>
      <c r="F25">
        <f t="shared" si="3"/>
        <v>0.46333540427600894</v>
      </c>
      <c r="G25">
        <f t="shared" si="1"/>
        <v>1119.1892658669631</v>
      </c>
      <c r="H25">
        <v>44.401688709771499</v>
      </c>
      <c r="AF25" t="s">
        <v>15</v>
      </c>
      <c r="AG25" t="s">
        <v>16</v>
      </c>
      <c r="AH25" t="s">
        <v>17</v>
      </c>
      <c r="AM25">
        <f t="shared" si="2"/>
        <v>234.52530817101092</v>
      </c>
    </row>
    <row r="26" spans="1:39">
      <c r="A26">
        <v>7200</v>
      </c>
      <c r="B26" s="7">
        <v>1093</v>
      </c>
      <c r="C26">
        <v>-11.345359077152301</v>
      </c>
      <c r="D26">
        <f t="shared" si="0"/>
        <v>-22.690718154304601</v>
      </c>
      <c r="E26">
        <v>123.959108134885</v>
      </c>
      <c r="F26">
        <f t="shared" si="3"/>
        <v>0.39525473922199694</v>
      </c>
      <c r="G26">
        <f t="shared" si="1"/>
        <v>1115.631973213965</v>
      </c>
      <c r="H26">
        <v>45.475471548767899</v>
      </c>
      <c r="AF26">
        <v>2.9244800000000001E-3</v>
      </c>
      <c r="AG26">
        <v>1.51536</v>
      </c>
      <c r="AH26">
        <v>0.85950000000000004</v>
      </c>
      <c r="AM26">
        <f t="shared" si="2"/>
        <v>233.63932578789337</v>
      </c>
    </row>
    <row r="27" spans="1:39">
      <c r="A27">
        <v>7500</v>
      </c>
      <c r="B27" s="7">
        <v>1092</v>
      </c>
      <c r="C27">
        <v>-10.5124835728526</v>
      </c>
      <c r="D27">
        <f t="shared" si="0"/>
        <v>-21.024967145705201</v>
      </c>
      <c r="E27">
        <v>123.663011084884</v>
      </c>
      <c r="F27">
        <f t="shared" si="3"/>
        <v>0.29609705000099495</v>
      </c>
      <c r="G27">
        <f t="shared" si="1"/>
        <v>1112.967099763956</v>
      </c>
      <c r="H27">
        <v>46.321321768475002</v>
      </c>
      <c r="AM27">
        <f t="shared" si="2"/>
        <v>232.97620876507523</v>
      </c>
    </row>
    <row r="28" spans="1:39">
      <c r="A28">
        <v>7800</v>
      </c>
      <c r="B28" s="7">
        <v>1093</v>
      </c>
      <c r="C28">
        <v>-8.69122806781753</v>
      </c>
      <c r="D28">
        <f t="shared" si="0"/>
        <v>-17.38245613563506</v>
      </c>
      <c r="E28">
        <v>123.36943323809599</v>
      </c>
      <c r="F28">
        <f t="shared" si="3"/>
        <v>0.29357784678801124</v>
      </c>
      <c r="G28">
        <f t="shared" si="1"/>
        <v>1110.3248991428638</v>
      </c>
      <c r="H28">
        <v>47.062316272419302</v>
      </c>
      <c r="AM28">
        <f t="shared" si="2"/>
        <v>232.31923983596664</v>
      </c>
    </row>
    <row r="29" spans="1:39">
      <c r="A29">
        <v>8100</v>
      </c>
      <c r="B29" s="7">
        <v>1093</v>
      </c>
      <c r="C29">
        <v>-7.4904670321743501</v>
      </c>
      <c r="D29">
        <f t="shared" si="0"/>
        <v>-14.9809340643487</v>
      </c>
      <c r="E29">
        <v>123.10264601317699</v>
      </c>
      <c r="F29">
        <f t="shared" si="3"/>
        <v>0.26678722491899975</v>
      </c>
      <c r="G29">
        <f t="shared" si="1"/>
        <v>1107.9238141185929</v>
      </c>
      <c r="H29">
        <v>47.687411648674903</v>
      </c>
      <c r="AM29">
        <f t="shared" si="2"/>
        <v>231.72266020374934</v>
      </c>
    </row>
    <row r="30" spans="1:39">
      <c r="A30">
        <v>8400</v>
      </c>
      <c r="B30" s="7">
        <v>1092</v>
      </c>
      <c r="C30">
        <v>-6.7850262541538697</v>
      </c>
      <c r="D30">
        <f t="shared" si="0"/>
        <v>-13.570052508307739</v>
      </c>
      <c r="E30">
        <v>122.834819065218</v>
      </c>
      <c r="F30">
        <f t="shared" si="3"/>
        <v>0.26782694795899431</v>
      </c>
      <c r="G30">
        <f t="shared" si="1"/>
        <v>1105.513371586962</v>
      </c>
      <c r="H30">
        <v>48.239591999735097</v>
      </c>
      <c r="AM30">
        <f t="shared" si="2"/>
        <v>231.12417432067153</v>
      </c>
    </row>
    <row r="31" spans="1:39">
      <c r="A31">
        <v>8700</v>
      </c>
      <c r="B31" s="7">
        <v>1100</v>
      </c>
      <c r="C31">
        <v>-2.1918690104394098</v>
      </c>
      <c r="D31">
        <f t="shared" si="0"/>
        <v>-4.3837380208788197</v>
      </c>
      <c r="E31">
        <v>122.70297006500201</v>
      </c>
      <c r="F31">
        <f t="shared" si="3"/>
        <v>0.13184900021599333</v>
      </c>
      <c r="G31">
        <f t="shared" si="1"/>
        <v>1104.3267305850181</v>
      </c>
      <c r="H31">
        <v>48.578533570377402</v>
      </c>
      <c r="AM31">
        <f t="shared" si="2"/>
        <v>230.82969876150318</v>
      </c>
    </row>
    <row r="32" spans="1:39">
      <c r="A32">
        <v>9000</v>
      </c>
      <c r="B32" s="7">
        <v>1097</v>
      </c>
      <c r="C32">
        <v>-3.4632403151219</v>
      </c>
      <c r="D32">
        <f t="shared" si="0"/>
        <v>-6.9264806302438</v>
      </c>
      <c r="E32">
        <v>122.652239321729</v>
      </c>
      <c r="F32">
        <f t="shared" si="3"/>
        <v>5.0730743273007306E-2</v>
      </c>
      <c r="G32">
        <f t="shared" si="1"/>
        <v>1103.8701538955611</v>
      </c>
      <c r="H32">
        <v>48.800519377902198</v>
      </c>
      <c r="AM32">
        <f t="shared" si="2"/>
        <v>230.71642226734016</v>
      </c>
    </row>
    <row r="33" spans="1:39">
      <c r="A33">
        <v>9300</v>
      </c>
      <c r="B33" s="7">
        <v>1095</v>
      </c>
      <c r="C33">
        <v>-3.84775141333491</v>
      </c>
      <c r="D33">
        <f t="shared" si="0"/>
        <v>-7.69550282666982</v>
      </c>
      <c r="E33">
        <v>122.515479931676</v>
      </c>
      <c r="F33">
        <f t="shared" si="3"/>
        <v>0.13675939005300108</v>
      </c>
      <c r="G33">
        <f t="shared" si="1"/>
        <v>1102.639319385084</v>
      </c>
      <c r="H33">
        <v>49.084936773054999</v>
      </c>
      <c r="AF33" s="1" t="s">
        <v>222</v>
      </c>
      <c r="AM33">
        <f t="shared" si="2"/>
        <v>230.4111277039467</v>
      </c>
    </row>
    <row r="34" spans="1:39">
      <c r="A34">
        <v>9600</v>
      </c>
      <c r="B34" s="7">
        <v>1134</v>
      </c>
      <c r="C34">
        <v>13.516737543069899</v>
      </c>
      <c r="D34">
        <f t="shared" si="0"/>
        <v>27.033475086139799</v>
      </c>
      <c r="E34">
        <v>122.989698249989</v>
      </c>
      <c r="F34">
        <f t="shared" si="3"/>
        <v>0.47421831831300665</v>
      </c>
      <c r="G34">
        <f t="shared" si="1"/>
        <v>1106.9072842499011</v>
      </c>
      <c r="H34">
        <v>48.673467109001002</v>
      </c>
      <c r="AM34">
        <f t="shared" si="2"/>
        <v>231.4702160640463</v>
      </c>
    </row>
    <row r="35" spans="1:39">
      <c r="A35">
        <v>9900</v>
      </c>
      <c r="B35" s="7">
        <v>1133</v>
      </c>
      <c r="C35">
        <v>8.6861547481142392</v>
      </c>
      <c r="D35">
        <f t="shared" si="0"/>
        <v>17.372309496228478</v>
      </c>
      <c r="E35">
        <v>123.952141315731</v>
      </c>
      <c r="F35">
        <f t="shared" si="3"/>
        <v>0.96244306574199356</v>
      </c>
      <c r="G35">
        <f t="shared" si="1"/>
        <v>1115.5692718415789</v>
      </c>
      <c r="H35">
        <v>47.819335924514697</v>
      </c>
      <c r="AM35">
        <f t="shared" si="2"/>
        <v>233.62371752487925</v>
      </c>
    </row>
    <row r="36" spans="1:39">
      <c r="A36">
        <v>10200</v>
      </c>
      <c r="B36" s="7">
        <v>1136</v>
      </c>
      <c r="C36">
        <v>6.6091647790395402</v>
      </c>
      <c r="D36">
        <f t="shared" si="0"/>
        <v>13.21832955807908</v>
      </c>
      <c r="E36">
        <v>124.746873813954</v>
      </c>
      <c r="F36">
        <f t="shared" si="3"/>
        <v>0.79473249822299863</v>
      </c>
      <c r="G36">
        <f t="shared" si="1"/>
        <v>1122.721864325586</v>
      </c>
      <c r="H36">
        <v>47.228787221637397</v>
      </c>
      <c r="AM36">
        <f t="shared" si="2"/>
        <v>235.40604446538671</v>
      </c>
    </row>
    <row r="37" spans="1:39">
      <c r="A37">
        <v>10500</v>
      </c>
      <c r="B37" s="7">
        <v>1141</v>
      </c>
      <c r="C37">
        <v>5.7555047705205098</v>
      </c>
      <c r="D37">
        <f t="shared" si="0"/>
        <v>11.51100954104102</v>
      </c>
      <c r="E37">
        <v>125.491993827046</v>
      </c>
      <c r="F37">
        <f t="shared" si="3"/>
        <v>0.74512001309200571</v>
      </c>
      <c r="G37">
        <f t="shared" si="1"/>
        <v>1129.4279444434139</v>
      </c>
      <c r="H37">
        <v>46.749836700264296</v>
      </c>
      <c r="AM37">
        <f t="shared" si="2"/>
        <v>237.0804621861453</v>
      </c>
    </row>
    <row r="38" spans="1:39">
      <c r="A38">
        <v>10800</v>
      </c>
      <c r="B38" s="7">
        <v>1148</v>
      </c>
      <c r="C38">
        <v>5.8309585048261097</v>
      </c>
      <c r="D38">
        <f t="shared" si="0"/>
        <v>11.661917009652219</v>
      </c>
      <c r="E38">
        <v>126.25285975421799</v>
      </c>
      <c r="F38">
        <f t="shared" si="3"/>
        <v>0.76086592717199153</v>
      </c>
      <c r="G38">
        <f t="shared" si="1"/>
        <v>1136.275737787962</v>
      </c>
      <c r="H38">
        <v>46.299325545375403</v>
      </c>
      <c r="AM38">
        <f t="shared" si="2"/>
        <v>238.79361481280765</v>
      </c>
    </row>
    <row r="39" spans="1:39">
      <c r="A39">
        <v>11100</v>
      </c>
      <c r="B39" s="7">
        <v>1137</v>
      </c>
      <c r="C39">
        <v>-2.02544216885999</v>
      </c>
      <c r="D39">
        <f t="shared" si="0"/>
        <v>-4.0508843377199799</v>
      </c>
      <c r="E39">
        <v>126.776533424213</v>
      </c>
      <c r="F39">
        <f t="shared" si="3"/>
        <v>0.52367366999500575</v>
      </c>
      <c r="G39">
        <f t="shared" si="1"/>
        <v>1140.9888008179171</v>
      </c>
      <c r="H39">
        <v>46.1665589716713</v>
      </c>
      <c r="AM39">
        <f t="shared" si="2"/>
        <v>239.97467667336559</v>
      </c>
    </row>
    <row r="40" spans="1:39">
      <c r="A40">
        <v>11400</v>
      </c>
      <c r="B40" s="7">
        <v>1130</v>
      </c>
      <c r="C40">
        <v>-6.0724791803766403</v>
      </c>
      <c r="D40">
        <f t="shared" si="0"/>
        <v>-12.144958360753281</v>
      </c>
      <c r="E40">
        <v>126.898054802728</v>
      </c>
      <c r="F40">
        <f t="shared" si="3"/>
        <v>0.12152137851499845</v>
      </c>
      <c r="G40">
        <f t="shared" si="1"/>
        <v>1142.0824932245521</v>
      </c>
      <c r="H40">
        <v>46.488584666671599</v>
      </c>
      <c r="AM40">
        <f t="shared" si="2"/>
        <v>240.24897792007405</v>
      </c>
    </row>
    <row r="41" spans="1:39">
      <c r="A41">
        <v>11700</v>
      </c>
      <c r="B41" s="7">
        <v>1136</v>
      </c>
      <c r="C41">
        <v>-3.2833091011171902</v>
      </c>
      <c r="D41">
        <f t="shared" si="0"/>
        <v>-6.5666182022343804</v>
      </c>
      <c r="E41">
        <v>126.944814144513</v>
      </c>
      <c r="F41">
        <f t="shared" si="3"/>
        <v>4.6759341785005404E-2</v>
      </c>
      <c r="G41">
        <f t="shared" si="1"/>
        <v>1142.503327300617</v>
      </c>
      <c r="H41">
        <v>46.846346076978598</v>
      </c>
      <c r="AM41">
        <f t="shared" si="2"/>
        <v>240.35454734608433</v>
      </c>
    </row>
    <row r="42" spans="1:39">
      <c r="A42">
        <v>12000</v>
      </c>
      <c r="B42" s="7">
        <v>1130</v>
      </c>
      <c r="C42">
        <v>-6.2780360593613302</v>
      </c>
      <c r="D42">
        <f t="shared" si="0"/>
        <v>-12.55607211872266</v>
      </c>
      <c r="E42">
        <v>126.943720912305</v>
      </c>
      <c r="F42">
        <f t="shared" si="3"/>
        <v>1.0932322080066115E-3</v>
      </c>
      <c r="G42">
        <f t="shared" si="1"/>
        <v>1142.493488210745</v>
      </c>
      <c r="H42">
        <v>47.222970663036698</v>
      </c>
      <c r="AM42">
        <f t="shared" si="2"/>
        <v>240.35207898961934</v>
      </c>
    </row>
    <row r="43" spans="1:39">
      <c r="A43">
        <v>12300</v>
      </c>
      <c r="B43" s="7">
        <v>1130</v>
      </c>
      <c r="C43">
        <v>-5.7201454213035197</v>
      </c>
      <c r="D43">
        <f t="shared" si="0"/>
        <v>-11.440290842607039</v>
      </c>
      <c r="E43">
        <v>126.819729609929</v>
      </c>
      <c r="F43">
        <f t="shared" si="3"/>
        <v>0.1239913023759982</v>
      </c>
      <c r="G43">
        <f t="shared" si="1"/>
        <v>1141.377566489361</v>
      </c>
      <c r="H43">
        <v>47.687285948253603</v>
      </c>
      <c r="AM43">
        <f t="shared" si="2"/>
        <v>240.07217034354781</v>
      </c>
    </row>
    <row r="44" spans="1:39">
      <c r="A44">
        <v>12600</v>
      </c>
      <c r="B44" s="7">
        <v>1130</v>
      </c>
      <c r="C44">
        <v>-5.1210352525783502</v>
      </c>
      <c r="D44">
        <f t="shared" si="0"/>
        <v>-10.2420705051567</v>
      </c>
      <c r="E44">
        <v>126.686617499942</v>
      </c>
      <c r="F44">
        <f t="shared" si="3"/>
        <v>0.13311210998699607</v>
      </c>
      <c r="G44">
        <f t="shared" si="1"/>
        <v>1140.1795574994781</v>
      </c>
      <c r="H44">
        <v>48.106624272749897</v>
      </c>
      <c r="AM44">
        <f t="shared" si="2"/>
        <v>239.77177168691586</v>
      </c>
    </row>
    <row r="45" spans="1:39">
      <c r="A45">
        <v>12900</v>
      </c>
      <c r="B45" s="7">
        <v>1140</v>
      </c>
      <c r="C45">
        <v>-0.199376479692221</v>
      </c>
      <c r="D45">
        <f t="shared" si="0"/>
        <v>-0.398752959384442</v>
      </c>
      <c r="E45">
        <v>126.703957008112</v>
      </c>
      <c r="F45">
        <f t="shared" si="3"/>
        <v>1.733950816999652E-2</v>
      </c>
      <c r="G45">
        <f t="shared" si="1"/>
        <v>1140.3356130730081</v>
      </c>
      <c r="H45">
        <v>48.303651463415299</v>
      </c>
      <c r="AM45">
        <f t="shared" si="2"/>
        <v>239.81089647802438</v>
      </c>
    </row>
    <row r="46" spans="1:39">
      <c r="A46">
        <v>13200</v>
      </c>
      <c r="B46" s="7">
        <v>1138</v>
      </c>
      <c r="C46">
        <v>-1.7053625355230999</v>
      </c>
      <c r="D46">
        <f t="shared" si="0"/>
        <v>-3.4107250710461998</v>
      </c>
      <c r="E46">
        <v>126.816455138999</v>
      </c>
      <c r="F46">
        <f t="shared" si="3"/>
        <v>0.11249813088700478</v>
      </c>
      <c r="G46">
        <f t="shared" si="1"/>
        <v>1141.3480962509911</v>
      </c>
      <c r="H46">
        <v>48.380430209202302</v>
      </c>
      <c r="AM46">
        <f t="shared" si="2"/>
        <v>240.06477948953423</v>
      </c>
    </row>
    <row r="47" spans="1:39">
      <c r="A47">
        <v>13500</v>
      </c>
      <c r="B47" s="7">
        <v>1133</v>
      </c>
      <c r="C47">
        <v>-4.0658679481199496</v>
      </c>
      <c r="D47">
        <f t="shared" si="0"/>
        <v>-8.1317358962398991</v>
      </c>
      <c r="E47">
        <v>126.78548295526301</v>
      </c>
      <c r="F47">
        <f t="shared" si="3"/>
        <v>3.0972183735997305E-2</v>
      </c>
      <c r="G47">
        <f t="shared" si="1"/>
        <v>1141.069346597367</v>
      </c>
      <c r="H47">
        <v>48.6088277688497</v>
      </c>
      <c r="AM47">
        <f t="shared" si="2"/>
        <v>239.9948748435524</v>
      </c>
    </row>
    <row r="48" spans="1:39">
      <c r="A48">
        <v>13800</v>
      </c>
      <c r="B48" s="7">
        <v>1130</v>
      </c>
      <c r="C48">
        <v>-4.8295181563943004</v>
      </c>
      <c r="D48">
        <f t="shared" si="0"/>
        <v>-9.6590363127886008</v>
      </c>
      <c r="E48">
        <v>126.62186693786499</v>
      </c>
      <c r="F48">
        <f t="shared" si="3"/>
        <v>0.16361601739801301</v>
      </c>
      <c r="G48">
        <f t="shared" si="1"/>
        <v>1139.596802440785</v>
      </c>
      <c r="H48">
        <v>48.955287871853798</v>
      </c>
      <c r="AM48">
        <f t="shared" si="2"/>
        <v>239.62568434390485</v>
      </c>
    </row>
    <row r="49" spans="1:39">
      <c r="A49">
        <v>14100</v>
      </c>
      <c r="B49" s="7">
        <v>1128</v>
      </c>
      <c r="C49">
        <v>-4.8092969032753299</v>
      </c>
      <c r="D49">
        <f t="shared" si="0"/>
        <v>-9.6185938065506598</v>
      </c>
      <c r="E49">
        <v>126.39518487245</v>
      </c>
      <c r="F49">
        <f t="shared" si="3"/>
        <v>0.22668206541499103</v>
      </c>
      <c r="G49">
        <f t="shared" si="1"/>
        <v>1137.55666385205</v>
      </c>
      <c r="H49">
        <v>49.3290312323753</v>
      </c>
      <c r="AM49">
        <f t="shared" si="2"/>
        <v>239.11444753198307</v>
      </c>
    </row>
    <row r="50" spans="1:39">
      <c r="A50">
        <v>14400</v>
      </c>
      <c r="B50" s="7">
        <v>1123</v>
      </c>
      <c r="C50">
        <v>-5.92828350614157</v>
      </c>
      <c r="D50">
        <f t="shared" si="0"/>
        <v>-11.85656701228314</v>
      </c>
      <c r="E50">
        <v>126.088366145045</v>
      </c>
      <c r="F50">
        <f t="shared" si="3"/>
        <v>0.30681872740500182</v>
      </c>
      <c r="G50">
        <f t="shared" si="1"/>
        <v>1134.795295305405</v>
      </c>
      <c r="H50">
        <v>49.747489684455999</v>
      </c>
      <c r="AM50">
        <f t="shared" si="2"/>
        <v>238.42295694359154</v>
      </c>
    </row>
    <row r="51" spans="1:39">
      <c r="A51">
        <v>14700</v>
      </c>
      <c r="B51" s="7">
        <v>1134</v>
      </c>
      <c r="C51">
        <v>0.32577752581624098</v>
      </c>
      <c r="D51">
        <f t="shared" si="0"/>
        <v>0.65155505163248195</v>
      </c>
      <c r="E51">
        <v>125.920721661051</v>
      </c>
      <c r="F51">
        <f t="shared" si="3"/>
        <v>0.16764448399399612</v>
      </c>
      <c r="G51">
        <f t="shared" si="1"/>
        <v>1133.286494949459</v>
      </c>
      <c r="H51">
        <v>49.952705974240999</v>
      </c>
      <c r="AM51">
        <f t="shared" si="2"/>
        <v>238.0453619618022</v>
      </c>
    </row>
    <row r="52" spans="1:39">
      <c r="A52">
        <v>15000</v>
      </c>
      <c r="B52" s="7">
        <v>1141</v>
      </c>
      <c r="C52">
        <v>3.23024704355264</v>
      </c>
      <c r="D52">
        <f t="shared" si="0"/>
        <v>6.4604940871052801</v>
      </c>
      <c r="E52">
        <v>126.0530608326</v>
      </c>
      <c r="F52">
        <f t="shared" si="3"/>
        <v>0.13233917154899189</v>
      </c>
      <c r="G52">
        <f t="shared" si="1"/>
        <v>1134.4775474933999</v>
      </c>
      <c r="H52">
        <v>49.809008239641003</v>
      </c>
      <c r="AM52">
        <f t="shared" si="2"/>
        <v>238.34342316363961</v>
      </c>
    </row>
    <row r="53" spans="1:39">
      <c r="A53">
        <v>15300</v>
      </c>
      <c r="B53" s="7">
        <v>1138</v>
      </c>
      <c r="C53">
        <v>0.97557049824211195</v>
      </c>
      <c r="D53">
        <f t="shared" si="0"/>
        <v>1.9511409964842239</v>
      </c>
      <c r="E53">
        <v>126.2208018756</v>
      </c>
      <c r="F53">
        <f t="shared" si="3"/>
        <v>0.16774104300000658</v>
      </c>
      <c r="G53">
        <f t="shared" si="1"/>
        <v>1135.9872168804</v>
      </c>
      <c r="H53">
        <v>49.650057907155499</v>
      </c>
      <c r="AM53">
        <f t="shared" si="2"/>
        <v>238.7213655173791</v>
      </c>
    </row>
    <row r="54" spans="1:39">
      <c r="A54">
        <v>15600</v>
      </c>
      <c r="B54" s="7">
        <v>1138</v>
      </c>
      <c r="C54">
        <v>0.56385771170248999</v>
      </c>
      <c r="D54">
        <f t="shared" si="0"/>
        <v>1.12771542340498</v>
      </c>
      <c r="E54">
        <v>126.31225935309701</v>
      </c>
      <c r="F54">
        <f t="shared" si="3"/>
        <v>9.145747749700206E-2</v>
      </c>
      <c r="G54">
        <f t="shared" si="1"/>
        <v>1136.8103341778731</v>
      </c>
      <c r="H54">
        <v>49.591112160873998</v>
      </c>
      <c r="AM54">
        <f t="shared" si="2"/>
        <v>238.92750041807622</v>
      </c>
    </row>
    <row r="55" spans="1:39">
      <c r="A55">
        <v>15900</v>
      </c>
      <c r="B55" s="7">
        <v>1135</v>
      </c>
      <c r="C55">
        <v>-1.0516719388948299</v>
      </c>
      <c r="D55">
        <f t="shared" si="0"/>
        <v>-2.1033438777896598</v>
      </c>
      <c r="E55">
        <v>126.33794835789899</v>
      </c>
      <c r="F55">
        <f t="shared" si="3"/>
        <v>2.5689004801989768E-2</v>
      </c>
      <c r="G55">
        <f t="shared" si="1"/>
        <v>1137.041535221091</v>
      </c>
      <c r="H55">
        <v>49.613142175983697</v>
      </c>
      <c r="AM55">
        <f t="shared" si="2"/>
        <v>238.98540935568752</v>
      </c>
    </row>
    <row r="56" spans="1:39">
      <c r="A56">
        <v>16200</v>
      </c>
      <c r="B56" s="7">
        <v>1140</v>
      </c>
      <c r="C56">
        <v>1.2288817186243699</v>
      </c>
      <c r="D56">
        <f t="shared" si="0"/>
        <v>2.4577634372487398</v>
      </c>
      <c r="E56">
        <v>126.386653736452</v>
      </c>
      <c r="F56">
        <f t="shared" si="3"/>
        <v>4.8705378553009382E-2</v>
      </c>
      <c r="G56">
        <f t="shared" si="1"/>
        <v>1137.4798836280681</v>
      </c>
      <c r="H56">
        <v>49.601890248779902</v>
      </c>
      <c r="AM56">
        <f t="shared" si="2"/>
        <v>239.09521310111484</v>
      </c>
    </row>
    <row r="57" spans="1:39">
      <c r="A57">
        <v>16500</v>
      </c>
      <c r="B57" s="7">
        <v>1132</v>
      </c>
      <c r="C57">
        <v>-2.7173677570719099</v>
      </c>
      <c r="D57">
        <f t="shared" si="0"/>
        <v>-5.4347355141438198</v>
      </c>
      <c r="E57">
        <v>126.374795942018</v>
      </c>
      <c r="F57">
        <f t="shared" si="3"/>
        <v>1.1857794434007474E-2</v>
      </c>
      <c r="G57">
        <f t="shared" si="1"/>
        <v>1137.373163478162</v>
      </c>
      <c r="H57">
        <v>49.667178567391197</v>
      </c>
      <c r="AM57">
        <f t="shared" si="2"/>
        <v>239.06847904184679</v>
      </c>
    </row>
    <row r="58" spans="1:39">
      <c r="A58">
        <v>16800</v>
      </c>
      <c r="B58" s="7">
        <v>1134</v>
      </c>
      <c r="C58">
        <v>-1.25269889337615</v>
      </c>
      <c r="D58">
        <f t="shared" si="0"/>
        <v>-2.5053977867523001</v>
      </c>
      <c r="E58">
        <v>126.271490737069</v>
      </c>
      <c r="F58">
        <f t="shared" si="3"/>
        <v>0.10330520494899531</v>
      </c>
      <c r="G58">
        <f t="shared" si="1"/>
        <v>1136.4434166336209</v>
      </c>
      <c r="H58">
        <v>49.818398195798899</v>
      </c>
      <c r="AM58">
        <f t="shared" si="2"/>
        <v>238.83560648476393</v>
      </c>
    </row>
    <row r="59" spans="1:39">
      <c r="A59">
        <v>17100</v>
      </c>
      <c r="B59" s="7">
        <v>1129</v>
      </c>
      <c r="C59">
        <v>-3.1389559961162701</v>
      </c>
      <c r="D59">
        <f t="shared" si="0"/>
        <v>-6.2779119922325402</v>
      </c>
      <c r="E59">
        <v>126.135172417936</v>
      </c>
      <c r="F59">
        <f t="shared" si="3"/>
        <v>0.13631831913299663</v>
      </c>
      <c r="G59">
        <f t="shared" si="1"/>
        <v>1135.2165517614239</v>
      </c>
      <c r="H59">
        <v>49.992362056082399</v>
      </c>
      <c r="AM59">
        <f t="shared" si="2"/>
        <v>238.52841066638828</v>
      </c>
    </row>
    <row r="60" spans="1:39">
      <c r="A60">
        <v>17400</v>
      </c>
      <c r="B60" s="7">
        <v>1128</v>
      </c>
      <c r="C60">
        <v>-2.7132793534745399</v>
      </c>
      <c r="D60">
        <f t="shared" si="0"/>
        <v>-5.4265587069490797</v>
      </c>
      <c r="E60">
        <v>125.92947711243301</v>
      </c>
      <c r="F60">
        <f t="shared" si="3"/>
        <v>0.2056953055029993</v>
      </c>
      <c r="G60">
        <f t="shared" si="1"/>
        <v>1133.365294011897</v>
      </c>
      <c r="H60">
        <v>50.218528393324</v>
      </c>
      <c r="AM60">
        <f t="shared" si="2"/>
        <v>238.06507828282602</v>
      </c>
    </row>
    <row r="61" spans="1:39">
      <c r="A61">
        <v>17700</v>
      </c>
      <c r="B61" s="7">
        <v>1127</v>
      </c>
      <c r="C61">
        <v>-2.30739846213481</v>
      </c>
      <c r="D61">
        <f t="shared" si="0"/>
        <v>-4.6147969242696201</v>
      </c>
      <c r="E61">
        <v>125.728204486519</v>
      </c>
      <c r="F61">
        <f t="shared" si="3"/>
        <v>0.20127262591400097</v>
      </c>
      <c r="G61">
        <f t="shared" si="1"/>
        <v>1131.5538403786711</v>
      </c>
      <c r="H61">
        <v>50.412476017630098</v>
      </c>
      <c r="AM61">
        <f t="shared" si="2"/>
        <v>237.61194761331819</v>
      </c>
    </row>
    <row r="62" spans="1:39">
      <c r="A62">
        <v>18000</v>
      </c>
      <c r="B62" s="7">
        <v>1133</v>
      </c>
      <c r="C62">
        <v>1.0807108299339601</v>
      </c>
      <c r="D62">
        <f t="shared" si="0"/>
        <v>2.1614216598679201</v>
      </c>
      <c r="E62">
        <v>125.64192650783799</v>
      </c>
      <c r="F62">
        <f t="shared" si="3"/>
        <v>8.6277978681010836E-2</v>
      </c>
      <c r="G62">
        <f t="shared" si="1"/>
        <v>1130.777338570542</v>
      </c>
      <c r="H62">
        <v>50.453487183335199</v>
      </c>
      <c r="AM62">
        <f t="shared" si="2"/>
        <v>237.41778015075298</v>
      </c>
    </row>
    <row r="63" spans="1:39">
      <c r="A63">
        <v>18300</v>
      </c>
      <c r="B63" s="7">
        <v>1138</v>
      </c>
      <c r="C63">
        <v>3.12350872694957</v>
      </c>
      <c r="D63">
        <f t="shared" si="0"/>
        <v>6.2470174538991401</v>
      </c>
      <c r="E63">
        <v>125.74351365428601</v>
      </c>
      <c r="F63">
        <f t="shared" si="3"/>
        <v>0.10158714644801137</v>
      </c>
      <c r="G63">
        <f t="shared" si="1"/>
        <v>1131.6916228885741</v>
      </c>
      <c r="H63">
        <v>50.2862980853184</v>
      </c>
      <c r="AM63">
        <f t="shared" si="2"/>
        <v>237.64640524333868</v>
      </c>
    </row>
    <row r="64" spans="1:39">
      <c r="A64">
        <v>18600</v>
      </c>
      <c r="B64" s="7">
        <v>1137</v>
      </c>
      <c r="C64">
        <v>1.95435055678152</v>
      </c>
      <c r="D64">
        <f t="shared" si="0"/>
        <v>3.9087011135630401</v>
      </c>
      <c r="E64">
        <v>125.892227969971</v>
      </c>
      <c r="F64">
        <f t="shared" si="3"/>
        <v>0.14871431568499816</v>
      </c>
      <c r="G64">
        <f t="shared" si="1"/>
        <v>1133.0300517297389</v>
      </c>
      <c r="H64">
        <v>50.091418455706297</v>
      </c>
      <c r="AM64">
        <f t="shared" si="2"/>
        <v>237.98120038296858</v>
      </c>
    </row>
    <row r="65" spans="1:39">
      <c r="A65">
        <v>18900</v>
      </c>
      <c r="B65" s="7">
        <v>1143</v>
      </c>
      <c r="C65">
        <v>4.0386937333598096</v>
      </c>
      <c r="D65">
        <f t="shared" si="0"/>
        <v>8.0773874667196193</v>
      </c>
      <c r="E65">
        <v>126.095626292647</v>
      </c>
      <c r="F65">
        <f t="shared" si="3"/>
        <v>0.20339832267599434</v>
      </c>
      <c r="G65">
        <f t="shared" si="1"/>
        <v>1134.8606366338229</v>
      </c>
      <c r="H65">
        <v>49.8546948394997</v>
      </c>
      <c r="AM65">
        <f t="shared" si="2"/>
        <v>238.43931309084562</v>
      </c>
    </row>
    <row r="66" spans="1:39">
      <c r="A66">
        <v>19200</v>
      </c>
      <c r="B66" s="7">
        <v>1160</v>
      </c>
      <c r="C66">
        <v>10.1976637107174</v>
      </c>
      <c r="D66">
        <f t="shared" ref="D66:D129" si="4">$K$3*C66</f>
        <v>20.3953274214348</v>
      </c>
      <c r="E66">
        <v>126.615687755908</v>
      </c>
      <c r="F66">
        <f t="shared" si="3"/>
        <v>0.52006146326100122</v>
      </c>
      <c r="G66">
        <f t="shared" si="1"/>
        <v>1139.5411898031721</v>
      </c>
      <c r="H66">
        <v>49.2895244616113</v>
      </c>
      <c r="AM66">
        <f t="shared" si="2"/>
        <v>239.61174442971424</v>
      </c>
    </row>
    <row r="67" spans="1:39">
      <c r="A67">
        <v>19500</v>
      </c>
      <c r="B67" s="7">
        <v>1156</v>
      </c>
      <c r="C67">
        <v>5.4177707396457198</v>
      </c>
      <c r="D67">
        <f t="shared" si="4"/>
        <v>10.83554147929144</v>
      </c>
      <c r="E67">
        <v>127.233468316464</v>
      </c>
      <c r="F67">
        <f t="shared" si="3"/>
        <v>0.61778056055599961</v>
      </c>
      <c r="G67">
        <f t="shared" ref="G67:G130" si="5">$J$3*E67</f>
        <v>1145.1012148481759</v>
      </c>
      <c r="H67">
        <v>48.691677396946297</v>
      </c>
      <c r="AM67">
        <f t="shared" ref="AM67:AM130" si="6">$AF$26*E67^2+$AG$26*E67+$AH$26</f>
        <v>241.00653032321998</v>
      </c>
    </row>
    <row r="68" spans="1:39">
      <c r="A68">
        <v>19800</v>
      </c>
      <c r="B68" s="7">
        <v>1132</v>
      </c>
      <c r="C68">
        <v>-6.9386445906510099</v>
      </c>
      <c r="D68">
        <f t="shared" si="4"/>
        <v>-13.87728918130202</v>
      </c>
      <c r="E68">
        <v>127.312795380137</v>
      </c>
      <c r="F68">
        <f t="shared" ref="F68:F131" si="7">ABS(E68-E67)</f>
        <v>7.9327063673005682E-2</v>
      </c>
      <c r="G68">
        <f t="shared" si="5"/>
        <v>1145.815158421233</v>
      </c>
      <c r="H68">
        <v>48.773871691817703</v>
      </c>
      <c r="AM68">
        <f t="shared" si="6"/>
        <v>241.18579167480436</v>
      </c>
    </row>
    <row r="69" spans="1:39">
      <c r="A69">
        <v>20100</v>
      </c>
      <c r="B69" s="7">
        <v>1134</v>
      </c>
      <c r="C69">
        <v>-4.7084221499526198</v>
      </c>
      <c r="D69">
        <f t="shared" si="4"/>
        <v>-9.4168442999052395</v>
      </c>
      <c r="E69">
        <v>127.03929655493801</v>
      </c>
      <c r="F69">
        <f t="shared" si="7"/>
        <v>0.27349882519899893</v>
      </c>
      <c r="G69">
        <f t="shared" si="5"/>
        <v>1143.3536689944422</v>
      </c>
      <c r="H69">
        <v>49.2212970998836</v>
      </c>
      <c r="AM69">
        <f t="shared" si="6"/>
        <v>240.56790104873133</v>
      </c>
    </row>
    <row r="70" spans="1:39">
      <c r="A70">
        <v>20400</v>
      </c>
      <c r="B70" s="7">
        <v>1129</v>
      </c>
      <c r="C70">
        <v>-5.9111897085849199</v>
      </c>
      <c r="D70">
        <f t="shared" si="4"/>
        <v>-11.82237941716984</v>
      </c>
      <c r="E70">
        <v>126.751118863437</v>
      </c>
      <c r="F70">
        <f t="shared" si="7"/>
        <v>0.28817769150100503</v>
      </c>
      <c r="G70">
        <f t="shared" si="5"/>
        <v>1140.7600697709331</v>
      </c>
      <c r="H70">
        <v>49.635307112947203</v>
      </c>
      <c r="AM70">
        <f t="shared" si="6"/>
        <v>239.91732118032309</v>
      </c>
    </row>
    <row r="71" spans="1:39">
      <c r="A71">
        <v>20700</v>
      </c>
      <c r="B71" s="7">
        <v>1141</v>
      </c>
      <c r="C71">
        <v>0.71667180483358695</v>
      </c>
      <c r="D71">
        <f t="shared" si="4"/>
        <v>1.4333436096671739</v>
      </c>
      <c r="E71">
        <v>126.611506975014</v>
      </c>
      <c r="F71">
        <f t="shared" si="7"/>
        <v>0.13961188842300487</v>
      </c>
      <c r="G71">
        <f t="shared" si="5"/>
        <v>1139.5035627751261</v>
      </c>
      <c r="H71">
        <v>49.824112026090397</v>
      </c>
      <c r="AM71">
        <f t="shared" si="6"/>
        <v>239.60231293139975</v>
      </c>
    </row>
    <row r="72" spans="1:39">
      <c r="A72">
        <v>21000</v>
      </c>
      <c r="B72" s="7">
        <v>1143</v>
      </c>
      <c r="C72">
        <v>1.31232247657129</v>
      </c>
      <c r="D72">
        <f t="shared" si="4"/>
        <v>2.62464495314258</v>
      </c>
      <c r="E72">
        <v>126.70140837320299</v>
      </c>
      <c r="F72">
        <f t="shared" si="7"/>
        <v>8.9901398188999337E-2</v>
      </c>
      <c r="G72">
        <f t="shared" si="5"/>
        <v>1140.3126753588269</v>
      </c>
      <c r="H72">
        <v>49.744189749318103</v>
      </c>
      <c r="AM72">
        <f t="shared" si="6"/>
        <v>239.80514563901531</v>
      </c>
    </row>
    <row r="73" spans="1:39">
      <c r="A73">
        <v>21300</v>
      </c>
      <c r="B73" s="7">
        <v>1175</v>
      </c>
      <c r="C73">
        <v>14.6539894926965</v>
      </c>
      <c r="D73">
        <f t="shared" si="4"/>
        <v>29.307978985393</v>
      </c>
      <c r="E73">
        <v>127.291838667939</v>
      </c>
      <c r="F73">
        <f t="shared" si="7"/>
        <v>0.59043029473600939</v>
      </c>
      <c r="G73">
        <f t="shared" si="5"/>
        <v>1145.626548011451</v>
      </c>
      <c r="H73">
        <v>49.097869149621197</v>
      </c>
      <c r="AM73">
        <f t="shared" si="6"/>
        <v>241.13843063354247</v>
      </c>
    </row>
    <row r="74" spans="1:39">
      <c r="A74">
        <v>21600</v>
      </c>
      <c r="B74" s="7">
        <v>1136</v>
      </c>
      <c r="C74">
        <v>-6.4958837501667102</v>
      </c>
      <c r="D74">
        <f t="shared" si="4"/>
        <v>-12.99176750033342</v>
      </c>
      <c r="E74">
        <v>127.65888121548799</v>
      </c>
      <c r="F74">
        <f t="shared" si="7"/>
        <v>0.36704254754899068</v>
      </c>
      <c r="G74">
        <f t="shared" si="5"/>
        <v>1148.9299309393919</v>
      </c>
      <c r="H74">
        <v>48.8202866966706</v>
      </c>
      <c r="AM74">
        <f t="shared" si="6"/>
        <v>241.9682985210072</v>
      </c>
    </row>
    <row r="75" spans="1:39">
      <c r="A75">
        <v>21900</v>
      </c>
      <c r="B75" s="7">
        <v>1125</v>
      </c>
      <c r="C75">
        <v>-9.9873231686994295</v>
      </c>
      <c r="D75">
        <f t="shared" si="4"/>
        <v>-19.974646337398859</v>
      </c>
      <c r="E75">
        <v>127.212440761854</v>
      </c>
      <c r="F75">
        <f t="shared" si="7"/>
        <v>0.44644045363399698</v>
      </c>
      <c r="G75">
        <f t="shared" si="5"/>
        <v>1144.9119668566859</v>
      </c>
      <c r="H75">
        <v>49.4657071918868</v>
      </c>
      <c r="AM75">
        <f t="shared" si="6"/>
        <v>240.95901894265961</v>
      </c>
    </row>
    <row r="76" spans="1:39">
      <c r="A76">
        <v>22200</v>
      </c>
      <c r="B76" s="7">
        <v>1122</v>
      </c>
      <c r="C76">
        <v>-8.8018298185183106</v>
      </c>
      <c r="D76">
        <f t="shared" si="4"/>
        <v>-17.603659637036621</v>
      </c>
      <c r="E76">
        <v>126.615719398726</v>
      </c>
      <c r="F76">
        <f t="shared" si="7"/>
        <v>0.59672136312799751</v>
      </c>
      <c r="G76">
        <f t="shared" si="5"/>
        <v>1139.5414745885339</v>
      </c>
      <c r="H76">
        <v>50.191409576896497</v>
      </c>
      <c r="AM76">
        <f t="shared" si="6"/>
        <v>239.61181581370252</v>
      </c>
    </row>
    <row r="77" spans="1:39">
      <c r="A77">
        <v>22500</v>
      </c>
      <c r="B77" s="7">
        <v>1139</v>
      </c>
      <c r="C77">
        <v>0.99889756544252295</v>
      </c>
      <c r="D77">
        <f t="shared" si="4"/>
        <v>1.9977951308850459</v>
      </c>
      <c r="E77">
        <v>126.326587337787</v>
      </c>
      <c r="F77">
        <f t="shared" si="7"/>
        <v>0.28913206093899646</v>
      </c>
      <c r="G77">
        <f t="shared" si="5"/>
        <v>1136.9392860400831</v>
      </c>
      <c r="H77">
        <v>50.475124206040697</v>
      </c>
      <c r="AM77">
        <f t="shared" si="6"/>
        <v>238.95979852182506</v>
      </c>
    </row>
    <row r="78" spans="1:39">
      <c r="A78">
        <v>22800</v>
      </c>
      <c r="B78" s="7">
        <v>1120</v>
      </c>
      <c r="C78">
        <v>-7.2590631104178502</v>
      </c>
      <c r="D78">
        <f t="shared" si="4"/>
        <v>-14.5181262208357</v>
      </c>
      <c r="E78">
        <v>126.05085726351599</v>
      </c>
      <c r="F78">
        <f t="shared" si="7"/>
        <v>0.27573007427101004</v>
      </c>
      <c r="G78">
        <f t="shared" si="5"/>
        <v>1134.4577153716439</v>
      </c>
      <c r="H78">
        <v>50.733589841425598</v>
      </c>
      <c r="AM78">
        <f t="shared" si="6"/>
        <v>238.33845933149763</v>
      </c>
    </row>
    <row r="79" spans="1:39">
      <c r="A79">
        <v>23100</v>
      </c>
      <c r="B79" s="7">
        <v>1125</v>
      </c>
      <c r="C79">
        <v>-2.8102119428112</v>
      </c>
      <c r="D79">
        <f t="shared" si="4"/>
        <v>-5.6204238856224</v>
      </c>
      <c r="E79">
        <v>125.617701490942</v>
      </c>
      <c r="F79">
        <f t="shared" si="7"/>
        <v>0.43315577257399696</v>
      </c>
      <c r="G79">
        <f t="shared" si="5"/>
        <v>1130.559313418478</v>
      </c>
      <c r="H79">
        <v>51.1153750665122</v>
      </c>
      <c r="AM79">
        <f t="shared" si="6"/>
        <v>237.36326989572356</v>
      </c>
    </row>
    <row r="80" spans="1:39">
      <c r="A80">
        <v>23400</v>
      </c>
      <c r="B80" s="7">
        <v>1128</v>
      </c>
      <c r="C80">
        <v>-0.27779435589688101</v>
      </c>
      <c r="D80">
        <f t="shared" si="4"/>
        <v>-0.55558871179376201</v>
      </c>
      <c r="E80">
        <v>125.388324848436</v>
      </c>
      <c r="F80">
        <f t="shared" si="7"/>
        <v>0.2293766425059971</v>
      </c>
      <c r="G80">
        <f t="shared" si="5"/>
        <v>1128.4949236359239</v>
      </c>
      <c r="H80">
        <v>51.2302114275261</v>
      </c>
      <c r="AM80">
        <f t="shared" si="6"/>
        <v>236.84730500595015</v>
      </c>
    </row>
    <row r="81" spans="1:39">
      <c r="A81">
        <v>23700</v>
      </c>
      <c r="B81" s="7">
        <v>1136</v>
      </c>
      <c r="C81">
        <v>3.75362113091259</v>
      </c>
      <c r="D81">
        <f t="shared" si="4"/>
        <v>7.50724226182518</v>
      </c>
      <c r="E81">
        <v>125.381310132743</v>
      </c>
      <c r="F81">
        <f t="shared" si="7"/>
        <v>7.0147156930033816E-3</v>
      </c>
      <c r="G81">
        <f t="shared" si="5"/>
        <v>1128.4317911946869</v>
      </c>
      <c r="H81">
        <v>51.087422089284097</v>
      </c>
      <c r="AM81">
        <f t="shared" si="6"/>
        <v>236.83153079884354</v>
      </c>
    </row>
    <row r="82" spans="1:39">
      <c r="A82">
        <v>24000</v>
      </c>
      <c r="B82" s="7">
        <v>1131</v>
      </c>
      <c r="C82">
        <v>1.0234555722523599</v>
      </c>
      <c r="D82">
        <f t="shared" si="4"/>
        <v>2.0469111445047199</v>
      </c>
      <c r="E82">
        <v>125.432531955833</v>
      </c>
      <c r="F82">
        <f t="shared" si="7"/>
        <v>5.1221823090003227E-2</v>
      </c>
      <c r="G82">
        <f t="shared" si="5"/>
        <v>1128.892787602497</v>
      </c>
      <c r="H82">
        <v>50.907291510164399</v>
      </c>
      <c r="AM82">
        <f t="shared" si="6"/>
        <v>236.94672151124257</v>
      </c>
    </row>
    <row r="83" spans="1:39">
      <c r="A83">
        <v>24300</v>
      </c>
      <c r="B83" s="7">
        <v>1113</v>
      </c>
      <c r="C83">
        <v>-6.6152692888387996</v>
      </c>
      <c r="D83">
        <f t="shared" si="4"/>
        <v>-13.230538577677599</v>
      </c>
      <c r="E83">
        <v>125.13016351138199</v>
      </c>
      <c r="F83">
        <f t="shared" si="7"/>
        <v>0.3023684444510053</v>
      </c>
      <c r="G83">
        <f t="shared" si="5"/>
        <v>1126.171471602438</v>
      </c>
      <c r="H83">
        <v>51.138947271248099</v>
      </c>
      <c r="AM83">
        <f t="shared" si="6"/>
        <v>236.26695927316791</v>
      </c>
    </row>
    <row r="84" spans="1:39">
      <c r="A84">
        <v>24600</v>
      </c>
      <c r="B84" s="7">
        <v>1120</v>
      </c>
      <c r="C84">
        <v>-1.29202346563728</v>
      </c>
      <c r="D84">
        <f t="shared" si="4"/>
        <v>-2.58404693127456</v>
      </c>
      <c r="E84">
        <v>124.724907936439</v>
      </c>
      <c r="F84">
        <f t="shared" si="7"/>
        <v>0.40525557494299846</v>
      </c>
      <c r="G84">
        <f t="shared" si="5"/>
        <v>1122.5241714279509</v>
      </c>
      <c r="H84">
        <v>51.435128063663797</v>
      </c>
      <c r="AM84">
        <f t="shared" si="6"/>
        <v>235.35673249295721</v>
      </c>
    </row>
    <row r="85" spans="1:39">
      <c r="A85">
        <v>24900</v>
      </c>
      <c r="B85" s="7">
        <v>1131</v>
      </c>
      <c r="C85">
        <v>4.3965562256760098</v>
      </c>
      <c r="D85">
        <f t="shared" si="4"/>
        <v>8.7931124513520196</v>
      </c>
      <c r="E85">
        <v>124.682978760289</v>
      </c>
      <c r="F85">
        <f t="shared" si="7"/>
        <v>4.1929176149992031E-2</v>
      </c>
      <c r="G85">
        <f t="shared" si="5"/>
        <v>1122.1468088426011</v>
      </c>
      <c r="H85">
        <v>51.303374039030899</v>
      </c>
      <c r="AM85">
        <f t="shared" si="6"/>
        <v>235.26261204286706</v>
      </c>
    </row>
    <row r="86" spans="1:39">
      <c r="A86">
        <v>25200</v>
      </c>
      <c r="B86" s="7">
        <v>1124</v>
      </c>
      <c r="C86">
        <v>0.71835928063801002</v>
      </c>
      <c r="D86">
        <f t="shared" si="4"/>
        <v>1.43671856127602</v>
      </c>
      <c r="E86">
        <v>124.722685070659</v>
      </c>
      <c r="F86">
        <f t="shared" si="7"/>
        <v>3.9706310369993503E-2</v>
      </c>
      <c r="G86">
        <f t="shared" si="5"/>
        <v>1122.504165635931</v>
      </c>
      <c r="H86">
        <v>51.112036078622403</v>
      </c>
      <c r="AM86">
        <f t="shared" si="6"/>
        <v>235.35174246048652</v>
      </c>
    </row>
    <row r="87" spans="1:39">
      <c r="A87">
        <v>25500</v>
      </c>
      <c r="B87" s="7">
        <v>1125</v>
      </c>
      <c r="C87">
        <v>1.41729388205009</v>
      </c>
      <c r="D87">
        <f t="shared" si="4"/>
        <v>2.83458776410018</v>
      </c>
      <c r="E87">
        <v>124.678434779041</v>
      </c>
      <c r="F87">
        <f t="shared" si="7"/>
        <v>4.4250291617998982E-2</v>
      </c>
      <c r="G87">
        <f t="shared" si="5"/>
        <v>1122.105913011369</v>
      </c>
      <c r="H87">
        <v>51.027803477599001</v>
      </c>
      <c r="AM87">
        <f t="shared" si="6"/>
        <v>235.25241256590951</v>
      </c>
    </row>
    <row r="88" spans="1:39">
      <c r="A88">
        <v>25800</v>
      </c>
      <c r="B88" s="7">
        <v>1128</v>
      </c>
      <c r="C88">
        <v>2.7443964865339598</v>
      </c>
      <c r="D88">
        <f t="shared" si="4"/>
        <v>5.4887929730679197</v>
      </c>
      <c r="E88">
        <v>124.71683635018201</v>
      </c>
      <c r="F88">
        <f t="shared" si="7"/>
        <v>3.8401571141008617E-2</v>
      </c>
      <c r="G88">
        <f t="shared" si="5"/>
        <v>1122.4515271516379</v>
      </c>
      <c r="H88">
        <v>50.863646391332097</v>
      </c>
      <c r="AM88">
        <f t="shared" si="6"/>
        <v>235.33861301359622</v>
      </c>
    </row>
    <row r="89" spans="1:39">
      <c r="A89">
        <v>26100</v>
      </c>
      <c r="B89" s="7">
        <v>1133</v>
      </c>
      <c r="C89">
        <v>4.4910449188239996</v>
      </c>
      <c r="D89">
        <f t="shared" si="4"/>
        <v>8.9820898376479992</v>
      </c>
      <c r="E89">
        <v>124.88420555622299</v>
      </c>
      <c r="F89">
        <f t="shared" si="7"/>
        <v>0.16736920604098771</v>
      </c>
      <c r="G89">
        <f t="shared" si="5"/>
        <v>1123.957850006007</v>
      </c>
      <c r="H89">
        <v>50.579255756232698</v>
      </c>
      <c r="AM89">
        <f t="shared" si="6"/>
        <v>235.71440931040465</v>
      </c>
    </row>
    <row r="90" spans="1:39">
      <c r="A90">
        <v>26400</v>
      </c>
      <c r="B90" s="7">
        <v>1130</v>
      </c>
      <c r="C90">
        <v>2.19891459493468</v>
      </c>
      <c r="D90">
        <f t="shared" si="4"/>
        <v>4.39782918986936</v>
      </c>
      <c r="E90">
        <v>125.06025612125001</v>
      </c>
      <c r="F90">
        <f t="shared" si="7"/>
        <v>0.17605056502701188</v>
      </c>
      <c r="G90">
        <f t="shared" si="5"/>
        <v>1125.54230509125</v>
      </c>
      <c r="H90">
        <v>50.323988097288797</v>
      </c>
      <c r="AM90">
        <f t="shared" si="6"/>
        <v>236.10987478946814</v>
      </c>
    </row>
    <row r="91" spans="1:39">
      <c r="A91">
        <v>26700</v>
      </c>
      <c r="B91" s="7">
        <v>1129</v>
      </c>
      <c r="C91">
        <v>1.29547254025529</v>
      </c>
      <c r="D91">
        <f t="shared" si="4"/>
        <v>2.59094508051058</v>
      </c>
      <c r="E91">
        <v>125.149882964044</v>
      </c>
      <c r="F91">
        <f t="shared" si="7"/>
        <v>8.9626842793990136E-2</v>
      </c>
      <c r="G91">
        <f t="shared" si="5"/>
        <v>1126.3489466763961</v>
      </c>
      <c r="H91">
        <v>50.190125454012502</v>
      </c>
      <c r="AM91">
        <f t="shared" si="6"/>
        <v>236.31127477922482</v>
      </c>
    </row>
    <row r="92" spans="1:39">
      <c r="A92">
        <v>27000</v>
      </c>
      <c r="B92" s="7">
        <v>1120</v>
      </c>
      <c r="C92">
        <v>-2.8501645268517</v>
      </c>
      <c r="D92">
        <f t="shared" si="4"/>
        <v>-5.7003290537033999</v>
      </c>
      <c r="E92">
        <v>125.071201699192</v>
      </c>
      <c r="F92">
        <f t="shared" si="7"/>
        <v>7.8681264851994115E-2</v>
      </c>
      <c r="G92">
        <f t="shared" si="5"/>
        <v>1125.6408152927281</v>
      </c>
      <c r="H92">
        <v>50.258532102872501</v>
      </c>
      <c r="AM92">
        <f t="shared" si="6"/>
        <v>236.13446801938437</v>
      </c>
    </row>
    <row r="93" spans="1:39">
      <c r="A93">
        <v>27300</v>
      </c>
      <c r="B93" s="7">
        <v>1125</v>
      </c>
      <c r="C93">
        <v>0.19700769563652201</v>
      </c>
      <c r="D93">
        <f t="shared" si="4"/>
        <v>0.39401539127304402</v>
      </c>
      <c r="E93">
        <v>124.94953960669901</v>
      </c>
      <c r="F93">
        <f t="shared" si="7"/>
        <v>0.12166209249299698</v>
      </c>
      <c r="G93">
        <f t="shared" si="5"/>
        <v>1124.5458564602911</v>
      </c>
      <c r="H93">
        <v>50.355508409606202</v>
      </c>
      <c r="AM93">
        <f t="shared" si="6"/>
        <v>235.86114918211817</v>
      </c>
    </row>
    <row r="94" spans="1:39">
      <c r="A94">
        <v>27600</v>
      </c>
      <c r="B94" s="7">
        <v>1129</v>
      </c>
      <c r="C94">
        <v>2.01012925901829</v>
      </c>
      <c r="D94">
        <f t="shared" si="4"/>
        <v>4.02025851803658</v>
      </c>
      <c r="E94">
        <v>124.991065649196</v>
      </c>
      <c r="F94">
        <f t="shared" si="7"/>
        <v>4.1526042496997206E-2</v>
      </c>
      <c r="G94">
        <f t="shared" si="5"/>
        <v>1124.9195908427641</v>
      </c>
      <c r="H94">
        <v>50.2662664893369</v>
      </c>
      <c r="AM94">
        <f t="shared" si="6"/>
        <v>235.9544293930455</v>
      </c>
    </row>
    <row r="95" spans="1:39">
      <c r="A95">
        <v>27900</v>
      </c>
      <c r="B95" s="7">
        <v>1136</v>
      </c>
      <c r="C95">
        <v>4.5711206201159902</v>
      </c>
      <c r="D95">
        <f t="shared" si="4"/>
        <v>9.1422412402319804</v>
      </c>
      <c r="E95">
        <v>125.19967782507599</v>
      </c>
      <c r="F95">
        <f t="shared" si="7"/>
        <v>0.20861217587999192</v>
      </c>
      <c r="G95">
        <f t="shared" si="5"/>
        <v>1126.797100425684</v>
      </c>
      <c r="H95">
        <v>50.005676394050603</v>
      </c>
      <c r="AB95" t="s">
        <v>249</v>
      </c>
      <c r="AF95" t="s">
        <v>250</v>
      </c>
      <c r="AM95">
        <f t="shared" si="6"/>
        <v>236.42318884310262</v>
      </c>
    </row>
    <row r="96" spans="1:39">
      <c r="A96">
        <v>28200</v>
      </c>
      <c r="B96" s="7">
        <v>1135</v>
      </c>
      <c r="C96">
        <v>2.8792741751591202</v>
      </c>
      <c r="D96">
        <f t="shared" si="4"/>
        <v>5.7585483503182404</v>
      </c>
      <c r="E96">
        <v>125.464538323505</v>
      </c>
      <c r="F96">
        <f t="shared" si="7"/>
        <v>0.26486049842900172</v>
      </c>
      <c r="G96">
        <f t="shared" si="5"/>
        <v>1129.1808449115449</v>
      </c>
      <c r="H96">
        <v>49.719637978344501</v>
      </c>
      <c r="AB96">
        <v>6.2</v>
      </c>
      <c r="AF96" s="2">
        <v>73000</v>
      </c>
      <c r="AM96">
        <f t="shared" si="6"/>
        <v>237.01870714364662</v>
      </c>
    </row>
    <row r="97" spans="1:48">
      <c r="A97">
        <v>28500</v>
      </c>
      <c r="B97" s="7">
        <v>1137</v>
      </c>
      <c r="C97">
        <v>2.8278916520211701</v>
      </c>
      <c r="D97">
        <f t="shared" si="4"/>
        <v>5.6557833040423402</v>
      </c>
      <c r="E97">
        <v>125.69812025986801</v>
      </c>
      <c r="F97">
        <f t="shared" si="7"/>
        <v>0.23358193636300939</v>
      </c>
      <c r="G97">
        <f t="shared" si="5"/>
        <v>1131.2830823388122</v>
      </c>
      <c r="H97">
        <v>49.498142490321101</v>
      </c>
      <c r="AM97">
        <f t="shared" si="6"/>
        <v>237.54423851075433</v>
      </c>
    </row>
    <row r="98" spans="1:48">
      <c r="A98">
        <v>28800</v>
      </c>
      <c r="B98" s="7">
        <v>1138</v>
      </c>
      <c r="C98">
        <v>2.2715558499378599</v>
      </c>
      <c r="D98">
        <f t="shared" si="4"/>
        <v>4.5431116998757197</v>
      </c>
      <c r="E98">
        <v>125.932827816627</v>
      </c>
      <c r="F98">
        <f t="shared" si="7"/>
        <v>0.23470755675899113</v>
      </c>
      <c r="G98">
        <f t="shared" si="5"/>
        <v>1133.3954503496429</v>
      </c>
      <c r="H98">
        <v>49.301221432093399</v>
      </c>
      <c r="AM98">
        <f t="shared" si="6"/>
        <v>238.07262382163526</v>
      </c>
    </row>
    <row r="99" spans="1:48">
      <c r="A99">
        <v>29100</v>
      </c>
      <c r="B99" s="7">
        <v>1136</v>
      </c>
      <c r="C99">
        <v>0.49747444364890903</v>
      </c>
      <c r="D99">
        <f t="shared" si="4"/>
        <v>0.99494888729781805</v>
      </c>
      <c r="E99">
        <v>126.10483644666</v>
      </c>
      <c r="F99">
        <f t="shared" si="7"/>
        <v>0.17200863003300526</v>
      </c>
      <c r="G99">
        <f t="shared" si="5"/>
        <v>1134.94352801994</v>
      </c>
      <c r="H99">
        <v>49.197155082207303</v>
      </c>
      <c r="AM99">
        <f t="shared" si="6"/>
        <v>238.46006278690126</v>
      </c>
    </row>
    <row r="100" spans="1:48">
      <c r="A100">
        <v>29400</v>
      </c>
      <c r="B100" s="7">
        <v>1130</v>
      </c>
      <c r="C100">
        <v>-2.5556402608985702</v>
      </c>
      <c r="D100">
        <f t="shared" si="4"/>
        <v>-5.1112805217971404</v>
      </c>
      <c r="E100">
        <v>126.116665388166</v>
      </c>
      <c r="F100">
        <f t="shared" si="7"/>
        <v>1.1828941505996227E-2</v>
      </c>
      <c r="G100">
        <f t="shared" si="5"/>
        <v>1135.0499884934941</v>
      </c>
      <c r="H100">
        <v>49.2828953863526</v>
      </c>
      <c r="AM100">
        <f t="shared" si="6"/>
        <v>238.48671311694571</v>
      </c>
    </row>
    <row r="101" spans="1:48">
      <c r="A101">
        <v>29700</v>
      </c>
      <c r="B101" s="7">
        <v>1129</v>
      </c>
      <c r="C101">
        <v>-2.58483811428234</v>
      </c>
      <c r="D101">
        <f t="shared" si="4"/>
        <v>-5.16967622856468</v>
      </c>
      <c r="E101">
        <v>126.012029692544</v>
      </c>
      <c r="F101">
        <f t="shared" si="7"/>
        <v>0.10463569562199382</v>
      </c>
      <c r="G101">
        <f t="shared" si="5"/>
        <v>1134.108267232896</v>
      </c>
      <c r="H101">
        <v>49.482378357723803</v>
      </c>
      <c r="AM101">
        <f t="shared" si="6"/>
        <v>238.2509997281085</v>
      </c>
    </row>
    <row r="102" spans="1:48">
      <c r="A102">
        <v>30000</v>
      </c>
      <c r="B102" s="7">
        <v>1130</v>
      </c>
      <c r="C102">
        <v>-1.66118409658247</v>
      </c>
      <c r="D102">
        <f t="shared" si="4"/>
        <v>-3.32236819316494</v>
      </c>
      <c r="E102">
        <v>125.91788775957301</v>
      </c>
      <c r="F102">
        <f t="shared" si="7"/>
        <v>9.414193297099871E-2</v>
      </c>
      <c r="G102">
        <f t="shared" si="5"/>
        <v>1133.260989836157</v>
      </c>
      <c r="H102">
        <v>49.645317296193902</v>
      </c>
      <c r="AM102">
        <f t="shared" si="6"/>
        <v>238.03898042098834</v>
      </c>
      <c r="AT102" s="12"/>
      <c r="AU102" s="12"/>
      <c r="AV102" s="12"/>
    </row>
    <row r="103" spans="1:48">
      <c r="A103">
        <v>30300</v>
      </c>
      <c r="B103" s="7">
        <v>1130</v>
      </c>
      <c r="C103">
        <v>-1.3529035677316199</v>
      </c>
      <c r="D103">
        <f t="shared" si="4"/>
        <v>-2.7058071354632398</v>
      </c>
      <c r="E103">
        <v>125.849398838499</v>
      </c>
      <c r="F103">
        <f t="shared" si="7"/>
        <v>6.8488921074006726E-2</v>
      </c>
      <c r="G103">
        <f t="shared" si="5"/>
        <v>1132.644589546491</v>
      </c>
      <c r="H103">
        <v>49.761655567497897</v>
      </c>
      <c r="AL103" s="11"/>
      <c r="AM103">
        <f t="shared" si="6"/>
        <v>237.88476745182399</v>
      </c>
    </row>
    <row r="104" spans="1:48">
      <c r="A104">
        <v>30600</v>
      </c>
      <c r="B104" s="7">
        <v>1128</v>
      </c>
      <c r="C104">
        <v>-1.9411028925245499</v>
      </c>
      <c r="D104">
        <f t="shared" si="4"/>
        <v>-3.8822057850490999</v>
      </c>
      <c r="E104">
        <v>125.757916316646</v>
      </c>
      <c r="F104">
        <f t="shared" si="7"/>
        <v>9.1482521852995546E-2</v>
      </c>
      <c r="G104">
        <f t="shared" si="5"/>
        <v>1131.8212468498141</v>
      </c>
      <c r="H104">
        <v>49.890583215061802</v>
      </c>
      <c r="X104" s="11" t="s">
        <v>256</v>
      </c>
      <c r="AM104">
        <f t="shared" si="6"/>
        <v>237.678823776955</v>
      </c>
    </row>
    <row r="105" spans="1:48">
      <c r="A105">
        <v>30900</v>
      </c>
      <c r="B105" s="7">
        <v>1132</v>
      </c>
      <c r="C105">
        <v>0.26775853967907598</v>
      </c>
      <c r="D105">
        <f t="shared" si="4"/>
        <v>0.53551707935815196</v>
      </c>
      <c r="E105">
        <v>125.711471581165</v>
      </c>
      <c r="F105">
        <f t="shared" si="7"/>
        <v>4.6444735481003363E-2</v>
      </c>
      <c r="G105">
        <f t="shared" si="5"/>
        <v>1131.4032442304849</v>
      </c>
      <c r="H105">
        <v>49.951228695425399</v>
      </c>
      <c r="W105" s="49" t="s">
        <v>257</v>
      </c>
      <c r="AM105">
        <f t="shared" si="6"/>
        <v>237.57428702548239</v>
      </c>
    </row>
    <row r="106" spans="1:48">
      <c r="A106">
        <v>31200</v>
      </c>
      <c r="B106" s="7">
        <v>1136</v>
      </c>
      <c r="C106">
        <v>1.89472862300532</v>
      </c>
      <c r="D106">
        <f t="shared" si="4"/>
        <v>3.7894572460106399</v>
      </c>
      <c r="E106">
        <v>125.794351325641</v>
      </c>
      <c r="F106">
        <f t="shared" si="7"/>
        <v>8.287974447600277E-2</v>
      </c>
      <c r="G106">
        <f t="shared" si="5"/>
        <v>1132.149161930769</v>
      </c>
      <c r="H106">
        <v>49.864124987933401</v>
      </c>
      <c r="AM106">
        <f t="shared" si="6"/>
        <v>237.76083969544263</v>
      </c>
    </row>
    <row r="107" spans="1:48">
      <c r="A107">
        <v>31500</v>
      </c>
      <c r="B107" s="7">
        <v>1141</v>
      </c>
      <c r="C107">
        <v>3.4695877548082201</v>
      </c>
      <c r="D107">
        <f t="shared" si="4"/>
        <v>6.9391755096164403</v>
      </c>
      <c r="E107">
        <v>125.99989476778801</v>
      </c>
      <c r="F107">
        <f t="shared" si="7"/>
        <v>0.20554344214700393</v>
      </c>
      <c r="G107">
        <f t="shared" si="5"/>
        <v>1133.9990529100921</v>
      </c>
      <c r="H107">
        <v>49.652786278746397</v>
      </c>
      <c r="AM107">
        <f t="shared" si="6"/>
        <v>238.2236674624738</v>
      </c>
    </row>
    <row r="108" spans="1:48">
      <c r="A108">
        <v>31800</v>
      </c>
      <c r="B108" s="7">
        <v>1143</v>
      </c>
      <c r="C108">
        <v>3.2369611053748901</v>
      </c>
      <c r="D108">
        <f t="shared" si="4"/>
        <v>6.4739222107497802</v>
      </c>
      <c r="E108">
        <v>126.27378285723999</v>
      </c>
      <c r="F108">
        <f t="shared" si="7"/>
        <v>0.27388808945198662</v>
      </c>
      <c r="G108">
        <f t="shared" si="5"/>
        <v>1136.46404571516</v>
      </c>
      <c r="H108">
        <v>49.392796896799098</v>
      </c>
      <c r="AM108">
        <f t="shared" si="6"/>
        <v>238.84077274851532</v>
      </c>
    </row>
    <row r="109" spans="1:48">
      <c r="A109">
        <v>32100</v>
      </c>
      <c r="B109" s="7">
        <v>1136</v>
      </c>
      <c r="C109">
        <v>-0.91313421482686596</v>
      </c>
      <c r="D109">
        <f t="shared" si="4"/>
        <v>-1.8262684296537319</v>
      </c>
      <c r="E109">
        <v>126.41828334879099</v>
      </c>
      <c r="F109">
        <f t="shared" si="7"/>
        <v>0.14450049155099975</v>
      </c>
      <c r="G109">
        <f t="shared" si="5"/>
        <v>1137.7645501391189</v>
      </c>
      <c r="H109">
        <v>49.310543473871398</v>
      </c>
      <c r="AM109">
        <f t="shared" si="6"/>
        <v>239.1665278497957</v>
      </c>
    </row>
    <row r="110" spans="1:48">
      <c r="A110">
        <v>32400</v>
      </c>
      <c r="B110" s="7">
        <v>1129</v>
      </c>
      <c r="C110">
        <v>-3.9658217190307599</v>
      </c>
      <c r="D110">
        <f t="shared" si="4"/>
        <v>-7.9316434380615197</v>
      </c>
      <c r="E110">
        <v>126.31890067247799</v>
      </c>
      <c r="F110">
        <f t="shared" si="7"/>
        <v>9.9382676312998797E-2</v>
      </c>
      <c r="G110">
        <f t="shared" si="5"/>
        <v>1136.8701060523019</v>
      </c>
      <c r="H110">
        <v>49.5056645772096</v>
      </c>
      <c r="AM110">
        <f t="shared" si="6"/>
        <v>238.94247111269669</v>
      </c>
    </row>
    <row r="111" spans="1:48">
      <c r="A111">
        <v>32700</v>
      </c>
      <c r="B111" s="7">
        <v>1130</v>
      </c>
      <c r="C111">
        <v>-2.6572797324373001</v>
      </c>
      <c r="D111">
        <f t="shared" si="4"/>
        <v>-5.3145594648746002</v>
      </c>
      <c r="E111">
        <v>126.139205398542</v>
      </c>
      <c r="F111">
        <f t="shared" si="7"/>
        <v>0.17969527393599094</v>
      </c>
      <c r="G111">
        <f t="shared" si="5"/>
        <v>1135.2528485868779</v>
      </c>
      <c r="H111">
        <v>49.760045189834202</v>
      </c>
      <c r="AM111">
        <f t="shared" si="6"/>
        <v>238.53749750151607</v>
      </c>
    </row>
    <row r="112" spans="1:48">
      <c r="A112">
        <v>33000</v>
      </c>
      <c r="B112" s="7">
        <v>1135</v>
      </c>
      <c r="C112">
        <v>0.12312847416027101</v>
      </c>
      <c r="D112">
        <f t="shared" si="4"/>
        <v>0.24625694832054201</v>
      </c>
      <c r="E112">
        <v>126.076876088437</v>
      </c>
      <c r="F112">
        <f t="shared" si="7"/>
        <v>6.2329310104999536E-2</v>
      </c>
      <c r="G112">
        <f t="shared" si="5"/>
        <v>1134.691884795933</v>
      </c>
      <c r="H112">
        <v>49.852996224326098</v>
      </c>
      <c r="AM112">
        <f t="shared" si="6"/>
        <v>238.39707200379897</v>
      </c>
    </row>
    <row r="113" spans="1:39">
      <c r="A113">
        <v>33300</v>
      </c>
      <c r="B113" s="7">
        <v>1128</v>
      </c>
      <c r="C113">
        <v>-2.9849279187307398</v>
      </c>
      <c r="D113">
        <f t="shared" si="4"/>
        <v>-5.9698558374614796</v>
      </c>
      <c r="E113">
        <v>125.989869925649</v>
      </c>
      <c r="F113">
        <f t="shared" si="7"/>
        <v>8.7006162788000552E-2</v>
      </c>
      <c r="G113">
        <f t="shared" si="5"/>
        <v>1133.9088293308409</v>
      </c>
      <c r="H113">
        <v>49.969982098130799</v>
      </c>
      <c r="AM113">
        <f t="shared" si="6"/>
        <v>238.20108852027778</v>
      </c>
    </row>
    <row r="114" spans="1:39">
      <c r="A114">
        <v>33600</v>
      </c>
      <c r="B114" s="7">
        <v>1129</v>
      </c>
      <c r="C114">
        <v>-1.74855909047152</v>
      </c>
      <c r="D114">
        <f t="shared" si="4"/>
        <v>-3.4971181809430401</v>
      </c>
      <c r="E114">
        <v>125.826209858292</v>
      </c>
      <c r="F114">
        <f t="shared" si="7"/>
        <v>0.16366006735700012</v>
      </c>
      <c r="G114">
        <f t="shared" si="5"/>
        <v>1132.4358887246281</v>
      </c>
      <c r="H114">
        <v>50.151217374451001</v>
      </c>
      <c r="AM114">
        <f t="shared" si="6"/>
        <v>237.83256023897707</v>
      </c>
    </row>
    <row r="115" spans="1:39">
      <c r="A115">
        <v>33900</v>
      </c>
      <c r="B115" s="7">
        <v>1141</v>
      </c>
      <c r="C115">
        <v>3.9581395088715499</v>
      </c>
      <c r="D115">
        <f t="shared" si="4"/>
        <v>7.9162790177430997</v>
      </c>
      <c r="E115">
        <v>125.891303127282</v>
      </c>
      <c r="F115">
        <f t="shared" si="7"/>
        <v>6.5093268989997455E-2</v>
      </c>
      <c r="G115">
        <f t="shared" si="5"/>
        <v>1133.021728145538</v>
      </c>
      <c r="H115">
        <v>50.054359003450799</v>
      </c>
      <c r="AM115">
        <f t="shared" si="6"/>
        <v>237.97911791847667</v>
      </c>
    </row>
    <row r="116" spans="1:39">
      <c r="A116">
        <v>34200</v>
      </c>
      <c r="B116" s="7">
        <v>1136</v>
      </c>
      <c r="C116">
        <v>0.74371631748328004</v>
      </c>
      <c r="D116">
        <f t="shared" si="4"/>
        <v>1.4874326349665601</v>
      </c>
      <c r="E116">
        <v>126.05014492043701</v>
      </c>
      <c r="F116">
        <f t="shared" si="7"/>
        <v>0.15884179315500546</v>
      </c>
      <c r="G116">
        <f t="shared" si="5"/>
        <v>1134.451304283933</v>
      </c>
      <c r="H116">
        <v>49.877995315621398</v>
      </c>
      <c r="W116" t="s">
        <v>259</v>
      </c>
      <c r="X116" t="s">
        <v>258</v>
      </c>
      <c r="AM116">
        <f t="shared" si="6"/>
        <v>238.33685469014029</v>
      </c>
    </row>
    <row r="117" spans="1:39">
      <c r="A117">
        <v>34500</v>
      </c>
      <c r="B117" s="7">
        <v>1137</v>
      </c>
      <c r="C117">
        <v>0.91958662288193405</v>
      </c>
      <c r="D117">
        <f t="shared" si="4"/>
        <v>1.8391732457638681</v>
      </c>
      <c r="E117">
        <v>126.122123664245</v>
      </c>
      <c r="F117">
        <f t="shared" si="7"/>
        <v>7.1978743807989076E-2</v>
      </c>
      <c r="G117">
        <f t="shared" si="5"/>
        <v>1135.0991129782049</v>
      </c>
      <c r="H117">
        <v>49.813116610471702</v>
      </c>
      <c r="W117">
        <v>5</v>
      </c>
      <c r="X117" s="31">
        <v>180000</v>
      </c>
      <c r="AM117">
        <f t="shared" si="6"/>
        <v>238.49901076192887</v>
      </c>
    </row>
    <row r="118" spans="1:39">
      <c r="A118">
        <v>34800</v>
      </c>
      <c r="B118" s="7">
        <v>1143</v>
      </c>
      <c r="C118">
        <v>3.17436110152995</v>
      </c>
      <c r="D118">
        <f t="shared" si="4"/>
        <v>6.3487222030599</v>
      </c>
      <c r="E118">
        <v>126.287667061818</v>
      </c>
      <c r="F118">
        <f t="shared" si="7"/>
        <v>0.1655433975730034</v>
      </c>
      <c r="G118">
        <f t="shared" si="5"/>
        <v>1136.5890035563621</v>
      </c>
      <c r="H118">
        <v>49.649832028179901</v>
      </c>
      <c r="W118">
        <v>10</v>
      </c>
      <c r="X118" s="31">
        <v>130000</v>
      </c>
      <c r="AM118">
        <f t="shared" si="6"/>
        <v>238.87206734172958</v>
      </c>
    </row>
    <row r="119" spans="1:39">
      <c r="A119">
        <v>35100</v>
      </c>
      <c r="B119" s="7">
        <v>1131</v>
      </c>
      <c r="C119">
        <v>-3.00603940649055</v>
      </c>
      <c r="D119">
        <f t="shared" si="4"/>
        <v>-6.0120788129811</v>
      </c>
      <c r="E119">
        <v>126.32786695847901</v>
      </c>
      <c r="F119">
        <f t="shared" si="7"/>
        <v>4.0199896661007983E-2</v>
      </c>
      <c r="G119">
        <f t="shared" si="5"/>
        <v>1136.9508026263111</v>
      </c>
      <c r="H119">
        <v>49.655103556652698</v>
      </c>
      <c r="W119">
        <v>20</v>
      </c>
      <c r="X119" s="31">
        <v>80000</v>
      </c>
      <c r="AM119">
        <f t="shared" si="6"/>
        <v>238.9626830976828</v>
      </c>
    </row>
    <row r="120" spans="1:39">
      <c r="A120">
        <v>35400</v>
      </c>
      <c r="B120" s="7">
        <v>1134</v>
      </c>
      <c r="C120">
        <v>-1.03678043574431</v>
      </c>
      <c r="D120">
        <f t="shared" si="4"/>
        <v>-2.07356087148862</v>
      </c>
      <c r="E120">
        <v>126.223510320749</v>
      </c>
      <c r="F120">
        <f t="shared" si="7"/>
        <v>0.1043566377300067</v>
      </c>
      <c r="G120">
        <f t="shared" si="5"/>
        <v>1136.011592886741</v>
      </c>
      <c r="H120">
        <v>49.808184046875702</v>
      </c>
      <c r="W120">
        <v>50</v>
      </c>
      <c r="X120" s="31">
        <v>24000</v>
      </c>
      <c r="AD120" t="s">
        <v>266</v>
      </c>
      <c r="AM120">
        <f t="shared" si="6"/>
        <v>238.72746934612999</v>
      </c>
    </row>
    <row r="121" spans="1:39">
      <c r="A121">
        <v>35700</v>
      </c>
      <c r="B121" s="7">
        <v>1140</v>
      </c>
      <c r="C121">
        <v>1.7512187744986101</v>
      </c>
      <c r="D121">
        <f t="shared" si="4"/>
        <v>3.5024375489972202</v>
      </c>
      <c r="E121">
        <v>126.27059214689</v>
      </c>
      <c r="F121">
        <f t="shared" si="7"/>
        <v>4.7081826140995986E-2</v>
      </c>
      <c r="G121">
        <f t="shared" si="5"/>
        <v>1136.4353293220099</v>
      </c>
      <c r="H121">
        <v>49.775076200805003</v>
      </c>
      <c r="W121">
        <v>80</v>
      </c>
      <c r="X121" s="31">
        <v>6200</v>
      </c>
      <c r="AD121" t="s">
        <v>265</v>
      </c>
      <c r="AE121" t="s">
        <v>226</v>
      </c>
      <c r="AM121">
        <f t="shared" si="6"/>
        <v>238.83358113953611</v>
      </c>
    </row>
    <row r="122" spans="1:39">
      <c r="A122">
        <v>36000</v>
      </c>
      <c r="B122" s="7">
        <v>1136</v>
      </c>
      <c r="C122">
        <v>-0.54268473991120303</v>
      </c>
      <c r="D122">
        <f t="shared" si="4"/>
        <v>-1.0853694798224061</v>
      </c>
      <c r="E122">
        <v>126.33595708017</v>
      </c>
      <c r="F122">
        <f t="shared" si="7"/>
        <v>6.5364933280008586E-2</v>
      </c>
      <c r="G122">
        <f t="shared" si="5"/>
        <v>1137.02361372153</v>
      </c>
      <c r="H122">
        <v>49.732558342693501</v>
      </c>
      <c r="W122">
        <v>90</v>
      </c>
      <c r="X122" s="31">
        <v>5000</v>
      </c>
      <c r="AD122">
        <v>6.2</v>
      </c>
      <c r="AE122" s="31">
        <f>X128</f>
        <v>43600</v>
      </c>
      <c r="AM122">
        <f t="shared" si="6"/>
        <v>238.98092041873522</v>
      </c>
    </row>
    <row r="123" spans="1:39">
      <c r="A123">
        <v>36300</v>
      </c>
      <c r="B123" s="7">
        <v>1139</v>
      </c>
      <c r="C123">
        <v>0.78678631478474903</v>
      </c>
      <c r="D123">
        <f t="shared" si="4"/>
        <v>1.5735726295694981</v>
      </c>
      <c r="E123">
        <v>126.373800949508</v>
      </c>
      <c r="F123">
        <f t="shared" si="7"/>
        <v>3.7843869337990554E-2</v>
      </c>
      <c r="G123">
        <f t="shared" si="5"/>
        <v>1137.364208545572</v>
      </c>
      <c r="H123">
        <v>49.720543464620299</v>
      </c>
      <c r="AM123">
        <f t="shared" si="6"/>
        <v>239.06623581310757</v>
      </c>
    </row>
    <row r="124" spans="1:39">
      <c r="A124">
        <v>36600</v>
      </c>
      <c r="B124" s="7">
        <v>1155</v>
      </c>
      <c r="C124">
        <v>7.3518080486602599</v>
      </c>
      <c r="D124">
        <f t="shared" si="4"/>
        <v>14.70361609732052</v>
      </c>
      <c r="E124">
        <v>126.69254050595499</v>
      </c>
      <c r="F124">
        <f t="shared" si="7"/>
        <v>0.31873955644699947</v>
      </c>
      <c r="G124">
        <f t="shared" si="5"/>
        <v>1140.2328645535949</v>
      </c>
      <c r="H124">
        <v>49.391791988943098</v>
      </c>
      <c r="AM124">
        <f t="shared" si="6"/>
        <v>239.78513613426782</v>
      </c>
    </row>
    <row r="125" spans="1:39">
      <c r="A125">
        <v>36900</v>
      </c>
      <c r="B125" s="7">
        <v>1139</v>
      </c>
      <c r="C125">
        <v>-1.79124020208357</v>
      </c>
      <c r="D125">
        <f t="shared" si="4"/>
        <v>-3.5824804041671401</v>
      </c>
      <c r="E125">
        <v>126.946715815494</v>
      </c>
      <c r="F125">
        <f t="shared" si="7"/>
        <v>0.2541753095390078</v>
      </c>
      <c r="G125">
        <f t="shared" si="5"/>
        <v>1142.5204423394459</v>
      </c>
      <c r="H125">
        <v>49.193184531411902</v>
      </c>
      <c r="AM125">
        <f t="shared" si="6"/>
        <v>240.35884105425961</v>
      </c>
    </row>
    <row r="126" spans="1:39">
      <c r="A126">
        <v>37200</v>
      </c>
      <c r="B126" s="7">
        <v>1142</v>
      </c>
      <c r="C126">
        <v>-0.34464832740642998</v>
      </c>
      <c r="D126">
        <f t="shared" si="4"/>
        <v>-0.68929665481285995</v>
      </c>
      <c r="E126">
        <v>126.9584619054</v>
      </c>
      <c r="F126">
        <f t="shared" si="7"/>
        <v>1.1746089905997792E-2</v>
      </c>
      <c r="G126">
        <f t="shared" si="5"/>
        <v>1142.6261571486</v>
      </c>
      <c r="H126">
        <v>49.2733583928242</v>
      </c>
      <c r="W126" s="11" t="s">
        <v>263</v>
      </c>
      <c r="X126" s="11" t="s">
        <v>264</v>
      </c>
      <c r="AM126">
        <f t="shared" si="6"/>
        <v>240.38536255787213</v>
      </c>
    </row>
    <row r="127" spans="1:39">
      <c r="A127">
        <v>37500</v>
      </c>
      <c r="B127" s="7">
        <v>1148</v>
      </c>
      <c r="C127">
        <v>2.03938202939867</v>
      </c>
      <c r="D127">
        <f t="shared" si="4"/>
        <v>4.0787640587973399</v>
      </c>
      <c r="E127">
        <v>127.09529849153201</v>
      </c>
      <c r="F127">
        <f t="shared" si="7"/>
        <v>0.13683658613200578</v>
      </c>
      <c r="G127">
        <f t="shared" si="5"/>
        <v>1143.857686423788</v>
      </c>
      <c r="H127">
        <v>49.203035844782903</v>
      </c>
      <c r="W127">
        <v>20</v>
      </c>
      <c r="X127" s="31">
        <v>80000</v>
      </c>
      <c r="AM127">
        <f t="shared" si="6"/>
        <v>240.69438542893664</v>
      </c>
    </row>
    <row r="128" spans="1:39">
      <c r="A128">
        <v>37800</v>
      </c>
      <c r="B128" s="7">
        <v>1146</v>
      </c>
      <c r="C128">
        <v>0.30012387194423401</v>
      </c>
      <c r="D128">
        <f t="shared" si="4"/>
        <v>0.60024774388846802</v>
      </c>
      <c r="E128">
        <v>127.25960063054301</v>
      </c>
      <c r="F128">
        <f t="shared" si="7"/>
        <v>0.16430213901099933</v>
      </c>
      <c r="G128">
        <f t="shared" si="5"/>
        <v>1145.3364056748871</v>
      </c>
      <c r="H128">
        <v>49.115507593698901</v>
      </c>
      <c r="W128">
        <v>39.5</v>
      </c>
      <c r="X128" s="31">
        <f>X127+((W128-W127)*(X129-X127))/(W129-W127)</f>
        <v>43600</v>
      </c>
      <c r="AM128">
        <f t="shared" si="6"/>
        <v>241.0655794198918</v>
      </c>
    </row>
    <row r="129" spans="1:39">
      <c r="A129">
        <v>38100</v>
      </c>
      <c r="B129" s="7">
        <v>1141</v>
      </c>
      <c r="C129">
        <v>-2.3010382110287799</v>
      </c>
      <c r="D129">
        <f t="shared" si="4"/>
        <v>-4.6020764220575598</v>
      </c>
      <c r="E129">
        <v>127.28209849520699</v>
      </c>
      <c r="F129">
        <f t="shared" si="7"/>
        <v>2.2497864663989731E-2</v>
      </c>
      <c r="G129">
        <f t="shared" si="5"/>
        <v>1145.5388864568629</v>
      </c>
      <c r="H129">
        <v>49.198064979487398</v>
      </c>
      <c r="W129">
        <v>50</v>
      </c>
      <c r="X129" s="31">
        <v>24000</v>
      </c>
      <c r="AM129">
        <f t="shared" si="6"/>
        <v>241.11641924197622</v>
      </c>
    </row>
    <row r="130" spans="1:39">
      <c r="A130">
        <v>38400</v>
      </c>
      <c r="B130" s="7">
        <v>1145</v>
      </c>
      <c r="C130">
        <v>-0.28247520636147799</v>
      </c>
      <c r="D130">
        <f t="shared" ref="D130:D193" si="8">$K$3*C130</f>
        <v>-0.56495041272295599</v>
      </c>
      <c r="E130">
        <v>127.27791585055</v>
      </c>
      <c r="F130">
        <f t="shared" si="7"/>
        <v>4.1826446569928066E-3</v>
      </c>
      <c r="G130">
        <f t="shared" si="5"/>
        <v>1145.5012426549499</v>
      </c>
      <c r="H130">
        <v>49.294500649456502</v>
      </c>
      <c r="AM130">
        <f t="shared" si="6"/>
        <v>241.10696723603513</v>
      </c>
    </row>
    <row r="131" spans="1:39">
      <c r="A131">
        <v>38700</v>
      </c>
      <c r="B131" s="7">
        <v>1170</v>
      </c>
      <c r="C131">
        <v>10.3024389303253</v>
      </c>
      <c r="D131">
        <f t="shared" si="8"/>
        <v>20.6048778606506</v>
      </c>
      <c r="E131">
        <v>127.703268779616</v>
      </c>
      <c r="F131">
        <f t="shared" si="7"/>
        <v>0.42535292906599409</v>
      </c>
      <c r="G131">
        <f t="shared" ref="G131:G194" si="9">$J$3*E131</f>
        <v>1149.3294190165439</v>
      </c>
      <c r="H131">
        <v>48.885067715575701</v>
      </c>
      <c r="AM131">
        <f t="shared" ref="AM131:AM194" si="10">$AF$26*E131^2+$AG$26*E131+$AH$26</f>
        <v>242.0687103596749</v>
      </c>
    </row>
    <row r="132" spans="1:39">
      <c r="A132">
        <v>39000</v>
      </c>
      <c r="B132" s="7">
        <v>1139</v>
      </c>
      <c r="C132">
        <v>-6.30404084597515</v>
      </c>
      <c r="D132">
        <f t="shared" si="8"/>
        <v>-12.6080816919503</v>
      </c>
      <c r="E132">
        <v>127.949479579113</v>
      </c>
      <c r="F132">
        <f t="shared" ref="F132:F195" si="11">ABS(E132-E131)</f>
        <v>0.24621079949700686</v>
      </c>
      <c r="G132">
        <f t="shared" si="9"/>
        <v>1151.545316212017</v>
      </c>
      <c r="H132">
        <v>48.760553619539202</v>
      </c>
      <c r="AM132">
        <f t="shared" si="10"/>
        <v>242.62588819331103</v>
      </c>
    </row>
    <row r="133" spans="1:39">
      <c r="A133">
        <v>39300</v>
      </c>
      <c r="B133" s="7">
        <v>1140</v>
      </c>
      <c r="C133">
        <v>-4.6926049961221503</v>
      </c>
      <c r="D133">
        <f t="shared" si="8"/>
        <v>-9.3852099922443006</v>
      </c>
      <c r="E133">
        <v>127.702335527817</v>
      </c>
      <c r="F133">
        <f t="shared" si="11"/>
        <v>0.24714405129600436</v>
      </c>
      <c r="G133">
        <f t="shared" si="9"/>
        <v>1149.3210197503529</v>
      </c>
      <c r="H133">
        <v>49.183996593324402</v>
      </c>
      <c r="AM133">
        <f t="shared" si="10"/>
        <v>242.06659907478618</v>
      </c>
    </row>
    <row r="134" spans="1:39">
      <c r="A134">
        <v>39600</v>
      </c>
      <c r="B134" s="7">
        <v>1175</v>
      </c>
      <c r="C134">
        <v>11.3592711207375</v>
      </c>
      <c r="D134">
        <f t="shared" si="8"/>
        <v>22.718542241474999</v>
      </c>
      <c r="E134">
        <v>128.02384934703599</v>
      </c>
      <c r="F134">
        <f t="shared" si="11"/>
        <v>0.32151381921899258</v>
      </c>
      <c r="G134">
        <f t="shared" si="9"/>
        <v>1152.214644123324</v>
      </c>
      <c r="H134">
        <v>48.894577845319198</v>
      </c>
      <c r="AM134">
        <f t="shared" si="10"/>
        <v>242.79425754617887</v>
      </c>
    </row>
    <row r="135" spans="1:39">
      <c r="A135">
        <v>39900</v>
      </c>
      <c r="B135" s="7">
        <v>750</v>
      </c>
      <c r="C135">
        <v>-79.841190788717597</v>
      </c>
      <c r="D135">
        <f t="shared" si="8"/>
        <v>-159.68238157743519</v>
      </c>
      <c r="E135">
        <v>112.633636192273</v>
      </c>
      <c r="F135">
        <f t="shared" si="11"/>
        <v>15.390213154762989</v>
      </c>
      <c r="G135">
        <f t="shared" si="9"/>
        <v>1013.702725730457</v>
      </c>
      <c r="H135">
        <v>53.604371429841599</v>
      </c>
      <c r="AM135">
        <f t="shared" si="10"/>
        <v>208.64094285113978</v>
      </c>
    </row>
    <row r="136" spans="1:39">
      <c r="A136">
        <v>40200</v>
      </c>
      <c r="B136" s="7">
        <v>747</v>
      </c>
      <c r="C136">
        <v>-59.3755155982549</v>
      </c>
      <c r="D136">
        <f t="shared" si="8"/>
        <v>-118.7510311965098</v>
      </c>
      <c r="E136">
        <v>96.191294873939398</v>
      </c>
      <c r="F136">
        <f t="shared" si="11"/>
        <v>16.442341318333604</v>
      </c>
      <c r="G136">
        <f t="shared" si="9"/>
        <v>865.72165386545453</v>
      </c>
      <c r="H136">
        <v>59.051449284328498</v>
      </c>
      <c r="AM136">
        <f t="shared" si="10"/>
        <v>173.68346740012495</v>
      </c>
    </row>
    <row r="137" spans="1:39">
      <c r="A137">
        <v>40500</v>
      </c>
      <c r="B137" s="7">
        <v>757</v>
      </c>
      <c r="C137">
        <v>-28.837444218908601</v>
      </c>
      <c r="D137">
        <f t="shared" si="8"/>
        <v>-57.674888437817202</v>
      </c>
      <c r="E137">
        <v>90.516610844300004</v>
      </c>
      <c r="F137">
        <f t="shared" si="11"/>
        <v>5.6746840296393941</v>
      </c>
      <c r="G137">
        <f t="shared" si="9"/>
        <v>814.64949759870001</v>
      </c>
      <c r="H137">
        <v>62.364090944871101</v>
      </c>
      <c r="AM137">
        <f t="shared" si="10"/>
        <v>161.98576716877227</v>
      </c>
    </row>
    <row r="138" spans="1:39">
      <c r="A138">
        <v>40800</v>
      </c>
      <c r="B138" s="7">
        <v>752</v>
      </c>
      <c r="C138">
        <v>-13.0350378565588</v>
      </c>
      <c r="D138">
        <f t="shared" si="8"/>
        <v>-26.0700757131176</v>
      </c>
      <c r="E138">
        <v>86.449784063997797</v>
      </c>
      <c r="F138">
        <f t="shared" si="11"/>
        <v>4.0668267803022076</v>
      </c>
      <c r="G138">
        <f t="shared" si="9"/>
        <v>778.04805657598013</v>
      </c>
      <c r="H138">
        <v>63.938420321551099</v>
      </c>
      <c r="AM138">
        <f t="shared" si="10"/>
        <v>153.71833663211621</v>
      </c>
    </row>
    <row r="139" spans="1:39">
      <c r="A139">
        <v>41100</v>
      </c>
      <c r="B139" s="7">
        <v>751</v>
      </c>
      <c r="C139">
        <v>-0.366347728963962</v>
      </c>
      <c r="D139">
        <f t="shared" si="8"/>
        <v>-0.73269545792792401</v>
      </c>
      <c r="E139">
        <v>83.523597486380396</v>
      </c>
      <c r="F139">
        <f t="shared" si="11"/>
        <v>2.9261865776174005</v>
      </c>
      <c r="G139">
        <f t="shared" si="9"/>
        <v>751.71237737742354</v>
      </c>
      <c r="H139">
        <v>64.422021735863098</v>
      </c>
      <c r="AM139">
        <f t="shared" si="10"/>
        <v>147.82955072838678</v>
      </c>
    </row>
    <row r="140" spans="1:39">
      <c r="A140">
        <v>41400</v>
      </c>
      <c r="B140" s="7">
        <v>756</v>
      </c>
      <c r="C140">
        <v>10.2456327863641</v>
      </c>
      <c r="D140">
        <f t="shared" si="8"/>
        <v>20.491265572728199</v>
      </c>
      <c r="E140">
        <v>81.721031610602495</v>
      </c>
      <c r="F140">
        <f t="shared" si="11"/>
        <v>1.8025658757779013</v>
      </c>
      <c r="G140">
        <f t="shared" si="9"/>
        <v>735.48928449542245</v>
      </c>
      <c r="H140">
        <v>64.008022585885797</v>
      </c>
      <c r="AM140">
        <f t="shared" si="10"/>
        <v>144.22691622833938</v>
      </c>
    </row>
    <row r="141" spans="1:39">
      <c r="A141">
        <v>41700</v>
      </c>
      <c r="B141" s="7">
        <v>775</v>
      </c>
      <c r="C141">
        <v>22.0893412711366</v>
      </c>
      <c r="D141">
        <f t="shared" si="8"/>
        <v>44.178682542273201</v>
      </c>
      <c r="E141">
        <v>81.2001870026522</v>
      </c>
      <c r="F141">
        <f t="shared" si="11"/>
        <v>0.52084460795029486</v>
      </c>
      <c r="G141">
        <f t="shared" si="9"/>
        <v>730.80168302386983</v>
      </c>
      <c r="H141">
        <v>62.715269888836303</v>
      </c>
      <c r="AM141">
        <f t="shared" si="10"/>
        <v>143.18948760184915</v>
      </c>
    </row>
    <row r="142" spans="1:39">
      <c r="A142">
        <v>42000</v>
      </c>
      <c r="B142" s="7">
        <v>743</v>
      </c>
      <c r="C142">
        <v>8.2465222477988007</v>
      </c>
      <c r="D142">
        <f t="shared" si="8"/>
        <v>16.493044495597601</v>
      </c>
      <c r="E142">
        <v>80.721037538097605</v>
      </c>
      <c r="F142">
        <f t="shared" si="11"/>
        <v>0.47914946455459528</v>
      </c>
      <c r="G142">
        <f t="shared" si="9"/>
        <v>726.4893378428784</v>
      </c>
      <c r="H142">
        <v>61.576966668415103</v>
      </c>
      <c r="AM142">
        <f t="shared" si="10"/>
        <v>142.23650944415181</v>
      </c>
    </row>
    <row r="143" spans="1:39">
      <c r="A143">
        <v>42300</v>
      </c>
      <c r="B143" s="7">
        <v>746</v>
      </c>
      <c r="C143">
        <v>13.0823895455587</v>
      </c>
      <c r="D143">
        <f t="shared" si="8"/>
        <v>26.164779091117399</v>
      </c>
      <c r="E143">
        <v>79.979646102045706</v>
      </c>
      <c r="F143">
        <f t="shared" si="11"/>
        <v>0.74139143605189872</v>
      </c>
      <c r="G143">
        <f t="shared" si="9"/>
        <v>719.81681491841141</v>
      </c>
      <c r="H143">
        <v>60.733826671178498</v>
      </c>
      <c r="AM143">
        <f t="shared" si="10"/>
        <v>140.76460579795466</v>
      </c>
    </row>
    <row r="144" spans="1:39">
      <c r="A144">
        <v>42600</v>
      </c>
      <c r="B144" s="7">
        <v>739</v>
      </c>
      <c r="C144">
        <v>11.550137745179301</v>
      </c>
      <c r="D144">
        <f t="shared" si="8"/>
        <v>23.100275490358602</v>
      </c>
      <c r="E144">
        <v>79.542432616797996</v>
      </c>
      <c r="F144">
        <f t="shared" si="11"/>
        <v>0.43721348524771031</v>
      </c>
      <c r="G144">
        <f t="shared" si="9"/>
        <v>715.88189355118197</v>
      </c>
      <c r="H144">
        <v>59.780821999797503</v>
      </c>
      <c r="AM144">
        <f t="shared" si="10"/>
        <v>139.89810151672469</v>
      </c>
    </row>
    <row r="145" spans="1:39">
      <c r="A145">
        <v>42900</v>
      </c>
      <c r="B145" s="7">
        <v>757</v>
      </c>
      <c r="C145">
        <v>19.976974241036299</v>
      </c>
      <c r="D145">
        <f t="shared" si="8"/>
        <v>39.953948482072597</v>
      </c>
      <c r="E145">
        <v>79.669700323245195</v>
      </c>
      <c r="F145">
        <f t="shared" si="11"/>
        <v>0.1272677064471992</v>
      </c>
      <c r="G145">
        <f t="shared" si="9"/>
        <v>717.02730290920681</v>
      </c>
      <c r="H145">
        <v>58.528412309537202</v>
      </c>
      <c r="AM145">
        <f t="shared" si="10"/>
        <v>140.15021536860246</v>
      </c>
    </row>
    <row r="146" spans="1:39">
      <c r="A146">
        <v>43200</v>
      </c>
      <c r="B146" s="7">
        <v>763</v>
      </c>
      <c r="C146">
        <v>19.573929059216798</v>
      </c>
      <c r="D146">
        <f t="shared" si="8"/>
        <v>39.147858118433597</v>
      </c>
      <c r="E146">
        <v>80.4259312237579</v>
      </c>
      <c r="F146">
        <f t="shared" si="11"/>
        <v>0.75623090051270481</v>
      </c>
      <c r="G146">
        <f t="shared" si="9"/>
        <v>723.83338101382105</v>
      </c>
      <c r="H146">
        <v>56.9889885176473</v>
      </c>
      <c r="AM146">
        <f t="shared" si="10"/>
        <v>141.65024206605418</v>
      </c>
    </row>
    <row r="147" spans="1:39">
      <c r="A147">
        <v>43500</v>
      </c>
      <c r="B147" s="7">
        <v>748</v>
      </c>
      <c r="C147">
        <v>10.079386380215899</v>
      </c>
      <c r="D147">
        <f t="shared" si="8"/>
        <v>20.158772760431798</v>
      </c>
      <c r="E147">
        <v>80.8692168874624</v>
      </c>
      <c r="F147">
        <f t="shared" si="11"/>
        <v>0.44328566370450062</v>
      </c>
      <c r="G147">
        <f t="shared" si="9"/>
        <v>727.82295198716156</v>
      </c>
      <c r="H147">
        <v>55.863135463039299</v>
      </c>
      <c r="AM147">
        <f t="shared" si="10"/>
        <v>142.53107924283518</v>
      </c>
    </row>
    <row r="148" spans="1:39">
      <c r="A148">
        <v>43800</v>
      </c>
      <c r="B148" s="7">
        <v>750</v>
      </c>
      <c r="C148">
        <v>10.402756138336001</v>
      </c>
      <c r="D148">
        <f t="shared" si="8"/>
        <v>20.805512276672001</v>
      </c>
      <c r="E148">
        <v>81.019504770122893</v>
      </c>
      <c r="F148">
        <f t="shared" si="11"/>
        <v>0.15028788266049276</v>
      </c>
      <c r="G148">
        <f t="shared" si="9"/>
        <v>729.17554293110607</v>
      </c>
      <c r="H148">
        <v>55.065453344304302</v>
      </c>
      <c r="AM148">
        <f t="shared" si="10"/>
        <v>142.82997183327197</v>
      </c>
    </row>
    <row r="149" spans="1:39">
      <c r="A149">
        <v>44100</v>
      </c>
      <c r="B149" s="7">
        <v>764</v>
      </c>
      <c r="C149">
        <v>14.904333056635799</v>
      </c>
      <c r="D149">
        <f t="shared" si="8"/>
        <v>29.808666113271599</v>
      </c>
      <c r="E149">
        <v>81.574628490789195</v>
      </c>
      <c r="F149">
        <f t="shared" si="11"/>
        <v>0.55512372066630178</v>
      </c>
      <c r="G149">
        <f t="shared" si="9"/>
        <v>734.17165641710278</v>
      </c>
      <c r="H149">
        <v>54.066850037447402</v>
      </c>
      <c r="AM149">
        <f t="shared" si="10"/>
        <v>143.9351472706204</v>
      </c>
    </row>
    <row r="150" spans="1:39">
      <c r="A150">
        <v>44400</v>
      </c>
      <c r="B150" s="7">
        <v>756</v>
      </c>
      <c r="C150">
        <v>8.3079048205479893</v>
      </c>
      <c r="D150">
        <f t="shared" si="8"/>
        <v>16.615809641095979</v>
      </c>
      <c r="E150">
        <v>82.151662033771998</v>
      </c>
      <c r="F150">
        <f t="shared" si="11"/>
        <v>0.57703354298280374</v>
      </c>
      <c r="G150">
        <f t="shared" si="9"/>
        <v>739.36495830394801</v>
      </c>
      <c r="H150">
        <v>53.182904089039198</v>
      </c>
      <c r="AM150">
        <f t="shared" si="10"/>
        <v>145.08585271041272</v>
      </c>
    </row>
    <row r="151" spans="1:39">
      <c r="A151">
        <v>44700</v>
      </c>
      <c r="B151" s="7">
        <v>753</v>
      </c>
      <c r="C151">
        <v>5.75530422003001</v>
      </c>
      <c r="D151">
        <f t="shared" si="8"/>
        <v>11.51060844006002</v>
      </c>
      <c r="E151">
        <v>82.385538868530801</v>
      </c>
      <c r="F151">
        <f t="shared" si="11"/>
        <v>0.23387683475880294</v>
      </c>
      <c r="G151">
        <f t="shared" si="9"/>
        <v>741.46984981677724</v>
      </c>
      <c r="H151">
        <v>52.643485025150902</v>
      </c>
      <c r="AM151">
        <f t="shared" si="10"/>
        <v>145.55279851164445</v>
      </c>
    </row>
    <row r="152" spans="1:39">
      <c r="A152">
        <v>45000</v>
      </c>
      <c r="B152" s="7">
        <v>763</v>
      </c>
      <c r="C152">
        <v>9.0625721063049696</v>
      </c>
      <c r="D152">
        <f t="shared" si="8"/>
        <v>18.125144212609939</v>
      </c>
      <c r="E152">
        <v>82.761626453154506</v>
      </c>
      <c r="F152">
        <f t="shared" si="11"/>
        <v>0.37608758462370417</v>
      </c>
      <c r="G152">
        <f t="shared" si="9"/>
        <v>744.85463807839051</v>
      </c>
      <c r="H152">
        <v>52.057217790424197</v>
      </c>
      <c r="AM152">
        <f t="shared" si="10"/>
        <v>146.30434545743594</v>
      </c>
    </row>
    <row r="153" spans="1:39">
      <c r="A153">
        <v>45300</v>
      </c>
      <c r="B153" s="7">
        <v>756</v>
      </c>
      <c r="C153">
        <v>3.9659191868444701</v>
      </c>
      <c r="D153">
        <f t="shared" si="8"/>
        <v>7.9318383736889402</v>
      </c>
      <c r="E153">
        <v>83.116482359922998</v>
      </c>
      <c r="F153">
        <f t="shared" si="11"/>
        <v>0.35485590676849199</v>
      </c>
      <c r="G153">
        <f t="shared" si="9"/>
        <v>748.04834123930698</v>
      </c>
      <c r="H153">
        <v>51.565382449119198</v>
      </c>
      <c r="AM153">
        <f t="shared" si="10"/>
        <v>147.01422306379078</v>
      </c>
    </row>
    <row r="154" spans="1:39">
      <c r="A154">
        <v>45600</v>
      </c>
      <c r="B154" s="7">
        <v>746</v>
      </c>
      <c r="C154">
        <v>-0.64343955640799799</v>
      </c>
      <c r="D154">
        <f t="shared" si="8"/>
        <v>-1.286879112815996</v>
      </c>
      <c r="E154">
        <v>83.029689895447603</v>
      </c>
      <c r="F154">
        <f t="shared" si="11"/>
        <v>8.6792464475394127E-2</v>
      </c>
      <c r="G154">
        <f t="shared" si="9"/>
        <v>747.26720905902846</v>
      </c>
      <c r="H154">
        <v>51.449788227528003</v>
      </c>
      <c r="AM154">
        <f t="shared" si="10"/>
        <v>146.84052954376784</v>
      </c>
    </row>
    <row r="155" spans="1:39">
      <c r="A155">
        <v>45900</v>
      </c>
      <c r="B155" s="7">
        <v>752</v>
      </c>
      <c r="C155">
        <v>2.8495943221796298</v>
      </c>
      <c r="D155">
        <f t="shared" si="8"/>
        <v>5.6991886443592596</v>
      </c>
      <c r="E155">
        <v>82.920071190661005</v>
      </c>
      <c r="F155">
        <f t="shared" si="11"/>
        <v>0.10961870478659819</v>
      </c>
      <c r="G155">
        <f t="shared" si="9"/>
        <v>746.28064071594906</v>
      </c>
      <c r="H155">
        <v>51.353791662710698</v>
      </c>
      <c r="AM155">
        <f t="shared" si="10"/>
        <v>146.62121794893585</v>
      </c>
    </row>
    <row r="156" spans="1:39">
      <c r="A156">
        <v>46200</v>
      </c>
      <c r="B156" s="7">
        <v>748</v>
      </c>
      <c r="C156">
        <v>0.94419422093123595</v>
      </c>
      <c r="D156">
        <f t="shared" si="8"/>
        <v>1.8883884418624719</v>
      </c>
      <c r="E156">
        <v>82.899089650156398</v>
      </c>
      <c r="F156">
        <f t="shared" si="11"/>
        <v>2.098154050460721E-2</v>
      </c>
      <c r="G156">
        <f t="shared" si="9"/>
        <v>746.09180685140757</v>
      </c>
      <c r="H156">
        <v>51.211907732452097</v>
      </c>
      <c r="AM156">
        <f t="shared" si="10"/>
        <v>146.57924868215943</v>
      </c>
    </row>
    <row r="157" spans="1:39">
      <c r="A157">
        <v>46500</v>
      </c>
      <c r="B157" s="7">
        <v>748</v>
      </c>
      <c r="C157">
        <v>1.2891780640638599</v>
      </c>
      <c r="D157">
        <f t="shared" si="8"/>
        <v>2.5783561281277199</v>
      </c>
      <c r="E157">
        <v>82.822415766885896</v>
      </c>
      <c r="F157">
        <f t="shared" si="11"/>
        <v>7.6673883270501619E-2</v>
      </c>
      <c r="G157">
        <f t="shared" si="9"/>
        <v>745.40174190197308</v>
      </c>
      <c r="H157">
        <v>51.124102215467502</v>
      </c>
      <c r="AM157">
        <f t="shared" si="10"/>
        <v>146.42590020805943</v>
      </c>
    </row>
    <row r="158" spans="1:39">
      <c r="A158">
        <v>46800</v>
      </c>
      <c r="B158" s="7">
        <v>754</v>
      </c>
      <c r="C158">
        <v>3.8435218916009299</v>
      </c>
      <c r="D158">
        <f t="shared" si="8"/>
        <v>7.6870437832018599</v>
      </c>
      <c r="E158">
        <v>82.921420782926205</v>
      </c>
      <c r="F158">
        <f t="shared" si="11"/>
        <v>9.9005016040308647E-2</v>
      </c>
      <c r="G158">
        <f t="shared" si="9"/>
        <v>746.29278704633589</v>
      </c>
      <c r="H158">
        <v>50.917015886678797</v>
      </c>
      <c r="AM158">
        <f t="shared" si="10"/>
        <v>146.62391761949013</v>
      </c>
    </row>
    <row r="159" spans="1:39">
      <c r="A159">
        <v>47100</v>
      </c>
      <c r="B159" s="7">
        <v>755</v>
      </c>
      <c r="C159">
        <v>3.2930178125021299</v>
      </c>
      <c r="D159">
        <f t="shared" si="8"/>
        <v>6.5860356250042598</v>
      </c>
      <c r="E159">
        <v>83.154870739735898</v>
      </c>
      <c r="F159">
        <f t="shared" si="11"/>
        <v>0.23344995680969305</v>
      </c>
      <c r="G159">
        <f t="shared" si="9"/>
        <v>748.39383665762307</v>
      </c>
      <c r="H159">
        <v>50.641098336732497</v>
      </c>
      <c r="AM159">
        <f t="shared" si="10"/>
        <v>147.09106190689766</v>
      </c>
    </row>
    <row r="160" spans="1:39">
      <c r="A160">
        <v>47400</v>
      </c>
      <c r="B160" s="7">
        <v>754</v>
      </c>
      <c r="C160">
        <v>1.99626893957886</v>
      </c>
      <c r="D160">
        <f t="shared" si="8"/>
        <v>3.99253787915772</v>
      </c>
      <c r="E160">
        <v>83.331922451209905</v>
      </c>
      <c r="F160">
        <f t="shared" si="11"/>
        <v>0.17705171147400733</v>
      </c>
      <c r="G160">
        <f t="shared" si="9"/>
        <v>749.98730206088919</v>
      </c>
      <c r="H160">
        <v>50.439246887389501</v>
      </c>
      <c r="AM160">
        <f t="shared" si="10"/>
        <v>147.44556321761704</v>
      </c>
    </row>
    <row r="161" spans="1:39">
      <c r="A161">
        <v>47700</v>
      </c>
      <c r="B161" s="7">
        <v>764</v>
      </c>
      <c r="C161">
        <v>5.4762286828555604</v>
      </c>
      <c r="D161">
        <f t="shared" si="8"/>
        <v>10.952457365711121</v>
      </c>
      <c r="E161">
        <v>83.669643525141495</v>
      </c>
      <c r="F161">
        <f t="shared" si="11"/>
        <v>0.3377210739315899</v>
      </c>
      <c r="G161">
        <f t="shared" si="9"/>
        <v>753.02679172627347</v>
      </c>
      <c r="H161">
        <v>50.138393086868902</v>
      </c>
      <c r="AM161">
        <f t="shared" si="10"/>
        <v>148.1222727447506</v>
      </c>
    </row>
    <row r="162" spans="1:39">
      <c r="A162">
        <v>48000</v>
      </c>
      <c r="B162" s="7">
        <v>752</v>
      </c>
      <c r="C162">
        <v>-1.3484224338472699</v>
      </c>
      <c r="D162">
        <f t="shared" si="8"/>
        <v>-2.6968448676945398</v>
      </c>
      <c r="E162">
        <v>83.852974574421495</v>
      </c>
      <c r="F162">
        <f t="shared" si="11"/>
        <v>0.18333104927999955</v>
      </c>
      <c r="G162">
        <f t="shared" si="9"/>
        <v>754.67677116979348</v>
      </c>
      <c r="H162">
        <v>49.997788523118999</v>
      </c>
      <c r="AM162">
        <f t="shared" si="10"/>
        <v>148.48990219805833</v>
      </c>
    </row>
    <row r="163" spans="1:39">
      <c r="A163">
        <v>48300</v>
      </c>
      <c r="B163" s="7">
        <v>754</v>
      </c>
      <c r="C163">
        <v>-3.1731223568856999E-2</v>
      </c>
      <c r="D163">
        <f t="shared" si="8"/>
        <v>-6.3462447137713998E-2</v>
      </c>
      <c r="E163">
        <v>83.782547420417799</v>
      </c>
      <c r="F163">
        <f t="shared" si="11"/>
        <v>7.0427154003695591E-2</v>
      </c>
      <c r="G163">
        <f t="shared" si="9"/>
        <v>754.04292678376021</v>
      </c>
      <c r="H163">
        <v>50.047611237955202</v>
      </c>
      <c r="AM163">
        <f t="shared" si="10"/>
        <v>148.34865302391771</v>
      </c>
    </row>
    <row r="164" spans="1:39">
      <c r="A164">
        <v>48600</v>
      </c>
      <c r="B164" s="7">
        <v>764</v>
      </c>
      <c r="C164">
        <v>4.0048453344890502</v>
      </c>
      <c r="D164">
        <f t="shared" si="8"/>
        <v>8.0096906689781004</v>
      </c>
      <c r="E164">
        <v>83.996595854367101</v>
      </c>
      <c r="F164">
        <f t="shared" si="11"/>
        <v>0.2140484339493014</v>
      </c>
      <c r="G164">
        <f t="shared" si="9"/>
        <v>755.96936268930392</v>
      </c>
      <c r="H164">
        <v>49.881292633858401</v>
      </c>
      <c r="AM164">
        <f t="shared" si="10"/>
        <v>148.77803990798537</v>
      </c>
    </row>
    <row r="165" spans="1:39">
      <c r="A165">
        <v>48900</v>
      </c>
      <c r="B165" s="7">
        <v>751</v>
      </c>
      <c r="C165">
        <v>-2.80211752600025</v>
      </c>
      <c r="D165">
        <f t="shared" si="8"/>
        <v>-5.6042350520005</v>
      </c>
      <c r="E165">
        <v>84.064896687503094</v>
      </c>
      <c r="F165">
        <f t="shared" si="11"/>
        <v>6.8300833135992889E-2</v>
      </c>
      <c r="G165">
        <f t="shared" si="9"/>
        <v>756.5840701875278</v>
      </c>
      <c r="H165">
        <v>49.854319956364598</v>
      </c>
      <c r="AM165">
        <f t="shared" si="10"/>
        <v>148.91510960392071</v>
      </c>
    </row>
    <row r="166" spans="1:39">
      <c r="A166">
        <v>49200</v>
      </c>
      <c r="B166" s="7">
        <v>754</v>
      </c>
      <c r="C166">
        <v>-0.61033764917681399</v>
      </c>
      <c r="D166">
        <f t="shared" si="8"/>
        <v>-1.220675298353628</v>
      </c>
      <c r="E166">
        <v>83.911114027312493</v>
      </c>
      <c r="F166">
        <f t="shared" si="11"/>
        <v>0.1537826601906005</v>
      </c>
      <c r="G166">
        <f t="shared" si="9"/>
        <v>755.20002624581241</v>
      </c>
      <c r="H166">
        <v>49.9805528049503</v>
      </c>
      <c r="AM166">
        <f t="shared" si="10"/>
        <v>148.60652893601454</v>
      </c>
    </row>
    <row r="167" spans="1:39">
      <c r="A167">
        <v>49500</v>
      </c>
      <c r="B167" s="7">
        <v>761</v>
      </c>
      <c r="C167">
        <v>2.4114383038427198</v>
      </c>
      <c r="D167">
        <f t="shared" si="8"/>
        <v>4.8228766076854397</v>
      </c>
      <c r="E167">
        <v>84.017363473589</v>
      </c>
      <c r="F167">
        <f t="shared" si="11"/>
        <v>0.10624944627650734</v>
      </c>
      <c r="G167">
        <f t="shared" si="9"/>
        <v>756.15627126230106</v>
      </c>
      <c r="H167">
        <v>49.901686337835997</v>
      </c>
      <c r="AM167">
        <f t="shared" si="10"/>
        <v>148.81971456908852</v>
      </c>
    </row>
    <row r="168" spans="1:39">
      <c r="A168">
        <v>49800</v>
      </c>
      <c r="B168" s="7">
        <v>758</v>
      </c>
      <c r="C168">
        <v>0.22746950163832899</v>
      </c>
      <c r="D168">
        <f t="shared" si="8"/>
        <v>0.45493900327665798</v>
      </c>
      <c r="E168">
        <v>84.169386420269703</v>
      </c>
      <c r="F168">
        <f t="shared" si="11"/>
        <v>0.15202294668070238</v>
      </c>
      <c r="G168">
        <f t="shared" si="9"/>
        <v>757.52447778242731</v>
      </c>
      <c r="H168">
        <v>49.805446527530798</v>
      </c>
      <c r="AM168">
        <f t="shared" si="10"/>
        <v>149.1248578836192</v>
      </c>
    </row>
    <row r="169" spans="1:39">
      <c r="A169">
        <v>50100</v>
      </c>
      <c r="B169" s="7">
        <v>756</v>
      </c>
      <c r="C169">
        <v>-0.77320841051425704</v>
      </c>
      <c r="D169">
        <f t="shared" si="8"/>
        <v>-1.5464168210285141</v>
      </c>
      <c r="E169">
        <v>84.169532830398694</v>
      </c>
      <c r="F169">
        <f t="shared" si="11"/>
        <v>1.4641012899119232E-4</v>
      </c>
      <c r="G169">
        <f t="shared" si="9"/>
        <v>757.52579547358823</v>
      </c>
      <c r="H169">
        <v>49.829582962771198</v>
      </c>
      <c r="AM169">
        <f t="shared" si="10"/>
        <v>149.12515182593549</v>
      </c>
    </row>
    <row r="170" spans="1:39">
      <c r="A170">
        <v>50400</v>
      </c>
      <c r="B170" s="7">
        <v>758</v>
      </c>
      <c r="C170">
        <v>0.224415624230132</v>
      </c>
      <c r="D170">
        <f t="shared" si="8"/>
        <v>0.44883124846026401</v>
      </c>
      <c r="E170">
        <v>84.170044848771795</v>
      </c>
      <c r="F170">
        <f t="shared" si="11"/>
        <v>5.1201837310088649E-4</v>
      </c>
      <c r="G170">
        <f t="shared" si="9"/>
        <v>757.53040363894615</v>
      </c>
      <c r="H170">
        <v>49.848008652980702</v>
      </c>
      <c r="AM170">
        <f t="shared" si="10"/>
        <v>149.12617978767534</v>
      </c>
    </row>
    <row r="171" spans="1:39">
      <c r="A171">
        <v>50700</v>
      </c>
      <c r="B171" s="7">
        <v>746</v>
      </c>
      <c r="C171">
        <v>-4.7485274764937504</v>
      </c>
      <c r="D171">
        <f t="shared" si="8"/>
        <v>-9.4970549529875008</v>
      </c>
      <c r="E171">
        <v>83.941880014366404</v>
      </c>
      <c r="F171">
        <f t="shared" si="11"/>
        <v>0.22816483440539059</v>
      </c>
      <c r="G171">
        <f t="shared" si="9"/>
        <v>755.4769201292977</v>
      </c>
      <c r="H171">
        <v>50.038218919086702</v>
      </c>
      <c r="AM171">
        <f t="shared" si="10"/>
        <v>148.66825297368857</v>
      </c>
    </row>
    <row r="172" spans="1:39">
      <c r="A172">
        <v>51000</v>
      </c>
      <c r="B172" s="7">
        <v>745</v>
      </c>
      <c r="C172">
        <v>-3.2975718046071001</v>
      </c>
      <c r="D172">
        <f t="shared" si="8"/>
        <v>-6.5951436092142002</v>
      </c>
      <c r="E172">
        <v>83.508318922389805</v>
      </c>
      <c r="F172">
        <f t="shared" si="11"/>
        <v>0.43356109197659976</v>
      </c>
      <c r="G172">
        <f t="shared" si="9"/>
        <v>751.57487030150821</v>
      </c>
      <c r="H172">
        <v>50.346510742367897</v>
      </c>
      <c r="AM172">
        <f t="shared" si="10"/>
        <v>147.79893490781885</v>
      </c>
    </row>
    <row r="173" spans="1:39">
      <c r="A173">
        <v>51300</v>
      </c>
      <c r="B173" s="7">
        <v>743</v>
      </c>
      <c r="C173">
        <v>-2.6207098776093498</v>
      </c>
      <c r="D173">
        <f t="shared" si="8"/>
        <v>-5.2414197552186996</v>
      </c>
      <c r="E173">
        <v>83.135711247243904</v>
      </c>
      <c r="F173">
        <f t="shared" si="11"/>
        <v>0.37260767514590043</v>
      </c>
      <c r="G173">
        <f t="shared" si="9"/>
        <v>748.22140122519511</v>
      </c>
      <c r="H173">
        <v>50.574415764458003</v>
      </c>
      <c r="AM173">
        <f t="shared" si="10"/>
        <v>147.05271085886301</v>
      </c>
    </row>
    <row r="174" spans="1:39">
      <c r="A174">
        <v>51600</v>
      </c>
      <c r="B174" s="7">
        <v>743</v>
      </c>
      <c r="C174">
        <v>-1.2705236406707201</v>
      </c>
      <c r="D174">
        <f t="shared" si="8"/>
        <v>-2.5410472813414402</v>
      </c>
      <c r="E174">
        <v>82.835681613594602</v>
      </c>
      <c r="F174">
        <f t="shared" si="11"/>
        <v>0.30002963364930224</v>
      </c>
      <c r="G174">
        <f t="shared" si="9"/>
        <v>745.52113452235142</v>
      </c>
      <c r="H174">
        <v>50.721627298072796</v>
      </c>
      <c r="AM174">
        <f t="shared" si="10"/>
        <v>146.45242956393685</v>
      </c>
    </row>
    <row r="175" spans="1:39">
      <c r="A175">
        <v>51900</v>
      </c>
      <c r="B175" s="7">
        <v>742</v>
      </c>
      <c r="C175">
        <v>-0.75387498252853302</v>
      </c>
      <c r="D175">
        <f t="shared" si="8"/>
        <v>-1.507749965057066</v>
      </c>
      <c r="E175">
        <v>82.609778068684705</v>
      </c>
      <c r="F175">
        <f t="shared" si="11"/>
        <v>0.22590354490989739</v>
      </c>
      <c r="G175">
        <f t="shared" si="9"/>
        <v>743.48800261816234</v>
      </c>
      <c r="H175">
        <v>50.798764485120103</v>
      </c>
      <c r="AM175">
        <f t="shared" si="10"/>
        <v>146.00080275916733</v>
      </c>
    </row>
    <row r="176" spans="1:39">
      <c r="A176">
        <v>52200</v>
      </c>
      <c r="B176" s="7">
        <v>744</v>
      </c>
      <c r="C176">
        <v>0.80544887889584704</v>
      </c>
      <c r="D176">
        <f t="shared" si="8"/>
        <v>1.6108977577916941</v>
      </c>
      <c r="E176">
        <v>82.485480371805593</v>
      </c>
      <c r="F176">
        <f t="shared" si="11"/>
        <v>0.12429769687911119</v>
      </c>
      <c r="G176">
        <f t="shared" si="9"/>
        <v>742.36932334625033</v>
      </c>
      <c r="H176">
        <v>50.792163796102898</v>
      </c>
      <c r="AM176">
        <f t="shared" si="10"/>
        <v>145.75243386298379</v>
      </c>
    </row>
    <row r="177" spans="1:39">
      <c r="A177">
        <v>52500</v>
      </c>
      <c r="B177" s="7">
        <v>745</v>
      </c>
      <c r="C177">
        <v>1.3574518118574499</v>
      </c>
      <c r="D177">
        <f t="shared" si="8"/>
        <v>2.7149036237148998</v>
      </c>
      <c r="E177">
        <v>82.473929129141496</v>
      </c>
      <c r="F177">
        <f t="shared" si="11"/>
        <v>1.1551242664097572E-2</v>
      </c>
      <c r="G177">
        <f t="shared" si="9"/>
        <v>742.2653621622735</v>
      </c>
      <c r="H177">
        <v>50.706455651893599</v>
      </c>
      <c r="AM177">
        <f t="shared" si="10"/>
        <v>145.72935701570918</v>
      </c>
    </row>
    <row r="178" spans="1:39">
      <c r="A178">
        <v>52800</v>
      </c>
      <c r="B178" s="7">
        <v>758</v>
      </c>
      <c r="C178">
        <v>6.4312933048029901</v>
      </c>
      <c r="D178">
        <f t="shared" si="8"/>
        <v>12.86258660960598</v>
      </c>
      <c r="E178">
        <v>82.790786095275806</v>
      </c>
      <c r="F178">
        <f t="shared" si="11"/>
        <v>0.31685696613430991</v>
      </c>
      <c r="G178">
        <f t="shared" si="9"/>
        <v>745.11707485748229</v>
      </c>
      <c r="H178">
        <v>50.388502784924498</v>
      </c>
      <c r="AM178">
        <f t="shared" si="10"/>
        <v>146.36265059107137</v>
      </c>
    </row>
    <row r="179" spans="1:39">
      <c r="A179">
        <v>53100</v>
      </c>
      <c r="B179" s="7">
        <v>756</v>
      </c>
      <c r="C179">
        <v>3.37192463314681</v>
      </c>
      <c r="D179">
        <f t="shared" si="8"/>
        <v>6.74384926629362</v>
      </c>
      <c r="E179">
        <v>83.248453175377904</v>
      </c>
      <c r="F179">
        <f t="shared" si="11"/>
        <v>0.45766708010209811</v>
      </c>
      <c r="G179">
        <f t="shared" si="9"/>
        <v>749.23607857840113</v>
      </c>
      <c r="H179">
        <v>50.016117676126903</v>
      </c>
      <c r="AM179">
        <f t="shared" si="10"/>
        <v>147.27841424183578</v>
      </c>
    </row>
    <row r="180" spans="1:39">
      <c r="A180">
        <v>53400</v>
      </c>
      <c r="B180" s="7">
        <v>752</v>
      </c>
      <c r="C180">
        <v>0.48134418403351698</v>
      </c>
      <c r="D180">
        <f t="shared" si="8"/>
        <v>0.96268836806703395</v>
      </c>
      <c r="E180">
        <v>83.446354696528701</v>
      </c>
      <c r="F180">
        <f t="shared" si="11"/>
        <v>0.19790152115079707</v>
      </c>
      <c r="G180">
        <f t="shared" si="9"/>
        <v>751.01719226875832</v>
      </c>
      <c r="H180">
        <v>49.874783388476899</v>
      </c>
      <c r="AM180">
        <f t="shared" si="10"/>
        <v>147.67478241799964</v>
      </c>
    </row>
    <row r="181" spans="1:39">
      <c r="A181">
        <v>53700</v>
      </c>
      <c r="B181" s="7">
        <v>754</v>
      </c>
      <c r="C181">
        <v>1.0210688643393799</v>
      </c>
      <c r="D181">
        <f t="shared" si="8"/>
        <v>2.0421377286787599</v>
      </c>
      <c r="E181">
        <v>83.548607553193506</v>
      </c>
      <c r="F181">
        <f t="shared" si="11"/>
        <v>0.10225285666480488</v>
      </c>
      <c r="G181">
        <f t="shared" si="9"/>
        <v>751.93746797874155</v>
      </c>
      <c r="H181">
        <v>49.814811712078303</v>
      </c>
      <c r="AM181">
        <f t="shared" si="10"/>
        <v>147.87966988492562</v>
      </c>
    </row>
    <row r="182" spans="1:39">
      <c r="A182">
        <v>54000</v>
      </c>
      <c r="B182" s="7">
        <v>743</v>
      </c>
      <c r="C182">
        <v>-3.87546172221287</v>
      </c>
      <c r="D182">
        <f t="shared" si="8"/>
        <v>-7.75092344442574</v>
      </c>
      <c r="E182">
        <v>83.414562693678604</v>
      </c>
      <c r="F182">
        <f t="shared" si="11"/>
        <v>0.1340448595149013</v>
      </c>
      <c r="G182">
        <f t="shared" si="9"/>
        <v>750.73106424310743</v>
      </c>
      <c r="H182">
        <v>49.940015950745199</v>
      </c>
      <c r="AM182">
        <f t="shared" si="10"/>
        <v>147.61109218200232</v>
      </c>
    </row>
    <row r="183" spans="1:39">
      <c r="A183">
        <v>54300</v>
      </c>
      <c r="B183" s="7">
        <v>745</v>
      </c>
      <c r="C183">
        <v>-1.6158825679605</v>
      </c>
      <c r="D183">
        <f t="shared" si="8"/>
        <v>-3.231765135921</v>
      </c>
      <c r="E183">
        <v>83.134623065781398</v>
      </c>
      <c r="F183">
        <f t="shared" si="11"/>
        <v>0.27993962789720683</v>
      </c>
      <c r="G183">
        <f t="shared" si="9"/>
        <v>748.21160759203258</v>
      </c>
      <c r="H183">
        <v>50.146752768144403</v>
      </c>
      <c r="AM183">
        <f t="shared" si="10"/>
        <v>147.05053273932225</v>
      </c>
    </row>
    <row r="184" spans="1:39">
      <c r="A184">
        <v>54600</v>
      </c>
      <c r="B184" s="7">
        <v>750</v>
      </c>
      <c r="C184">
        <v>1.09110420669562</v>
      </c>
      <c r="D184">
        <f t="shared" si="8"/>
        <v>2.1822084133912401</v>
      </c>
      <c r="E184">
        <v>83.088617677743301</v>
      </c>
      <c r="F184">
        <f t="shared" si="11"/>
        <v>4.6005388038096839E-2</v>
      </c>
      <c r="G184">
        <f t="shared" si="9"/>
        <v>747.79755909968969</v>
      </c>
      <c r="H184">
        <v>50.1591817063847</v>
      </c>
      <c r="AM184">
        <f t="shared" si="10"/>
        <v>146.95845403430826</v>
      </c>
    </row>
    <row r="185" spans="1:39">
      <c r="A185">
        <v>54900</v>
      </c>
      <c r="B185" s="7">
        <v>742</v>
      </c>
      <c r="C185">
        <v>-2.4310870533869999</v>
      </c>
      <c r="D185">
        <f t="shared" si="8"/>
        <v>-4.8621741067739999</v>
      </c>
      <c r="E185">
        <v>82.982495604779103</v>
      </c>
      <c r="F185">
        <f t="shared" si="11"/>
        <v>0.1061220729641974</v>
      </c>
      <c r="G185">
        <f t="shared" si="9"/>
        <v>746.84246044301199</v>
      </c>
      <c r="H185">
        <v>50.221563658098297</v>
      </c>
      <c r="AM185">
        <f t="shared" si="10"/>
        <v>146.7461004076099</v>
      </c>
    </row>
    <row r="186" spans="1:39">
      <c r="A186">
        <v>55200</v>
      </c>
      <c r="B186" s="7">
        <v>744</v>
      </c>
      <c r="C186">
        <v>-0.56249920199880998</v>
      </c>
      <c r="D186">
        <f t="shared" si="8"/>
        <v>-1.12499840399762</v>
      </c>
      <c r="E186">
        <v>82.789449286089393</v>
      </c>
      <c r="F186">
        <f t="shared" si="11"/>
        <v>0.19304631868971001</v>
      </c>
      <c r="G186">
        <f t="shared" si="9"/>
        <v>745.10504357480454</v>
      </c>
      <c r="H186">
        <v>50.332408559321401</v>
      </c>
      <c r="AM186">
        <f t="shared" si="10"/>
        <v>146.35997751265347</v>
      </c>
    </row>
    <row r="187" spans="1:39">
      <c r="A187">
        <v>55500</v>
      </c>
      <c r="B187" s="7">
        <v>748</v>
      </c>
      <c r="C187">
        <v>1.4466540140903099</v>
      </c>
      <c r="D187">
        <f t="shared" si="8"/>
        <v>2.8933080281806198</v>
      </c>
      <c r="E187">
        <v>82.787407895403405</v>
      </c>
      <c r="F187">
        <f t="shared" si="11"/>
        <v>2.041390685988631E-3</v>
      </c>
      <c r="G187">
        <f t="shared" si="9"/>
        <v>745.0866710586306</v>
      </c>
      <c r="H187">
        <v>50.292114998707198</v>
      </c>
      <c r="AM187">
        <f t="shared" si="10"/>
        <v>146.35589557599408</v>
      </c>
    </row>
    <row r="188" spans="1:39">
      <c r="A188">
        <v>55800</v>
      </c>
      <c r="B188" s="7">
        <v>744</v>
      </c>
      <c r="C188">
        <v>-0.53825434732559996</v>
      </c>
      <c r="D188">
        <f t="shared" si="8"/>
        <v>-1.0765086946511999</v>
      </c>
      <c r="E188">
        <v>82.784085671532694</v>
      </c>
      <c r="F188">
        <f t="shared" si="11"/>
        <v>3.3222238707111273E-3</v>
      </c>
      <c r="G188">
        <f t="shared" si="9"/>
        <v>745.05677104379424</v>
      </c>
      <c r="H188">
        <v>50.262631320916398</v>
      </c>
      <c r="AM188">
        <f t="shared" si="10"/>
        <v>146.34925255507636</v>
      </c>
    </row>
    <row r="189" spans="1:39">
      <c r="A189">
        <v>56100</v>
      </c>
      <c r="B189" s="7">
        <v>743</v>
      </c>
      <c r="C189">
        <v>-0.57487921299699996</v>
      </c>
      <c r="D189">
        <f t="shared" si="8"/>
        <v>-1.1497584259939999</v>
      </c>
      <c r="E189">
        <v>82.681108314404497</v>
      </c>
      <c r="F189">
        <f t="shared" si="11"/>
        <v>0.10297735712819645</v>
      </c>
      <c r="G189">
        <f t="shared" si="9"/>
        <v>744.12997482964045</v>
      </c>
      <c r="H189">
        <v>50.306008537298197</v>
      </c>
      <c r="AM189">
        <f t="shared" si="10"/>
        <v>146.143374080054</v>
      </c>
    </row>
    <row r="190" spans="1:39">
      <c r="A190">
        <v>56400</v>
      </c>
      <c r="B190" s="7">
        <v>742</v>
      </c>
      <c r="C190">
        <v>-0.57139903534251402</v>
      </c>
      <c r="D190">
        <f t="shared" si="8"/>
        <v>-1.142798070685028</v>
      </c>
      <c r="E190">
        <v>82.569230792017507</v>
      </c>
      <c r="F190">
        <f t="shared" si="11"/>
        <v>0.11187752238699034</v>
      </c>
      <c r="G190">
        <f t="shared" si="9"/>
        <v>743.12307712815755</v>
      </c>
      <c r="H190">
        <v>50.350545895943696</v>
      </c>
      <c r="AM190">
        <f t="shared" si="10"/>
        <v>145.91977216073482</v>
      </c>
    </row>
    <row r="191" spans="1:39">
      <c r="A191">
        <v>56700</v>
      </c>
      <c r="B191" s="7">
        <v>739</v>
      </c>
      <c r="C191">
        <v>-1.3405449856862801</v>
      </c>
      <c r="D191">
        <f t="shared" si="8"/>
        <v>-2.6810899713725602</v>
      </c>
      <c r="E191">
        <v>82.406836811214205</v>
      </c>
      <c r="F191">
        <f t="shared" si="11"/>
        <v>0.16239398080330147</v>
      </c>
      <c r="G191">
        <f t="shared" si="9"/>
        <v>741.66153130092789</v>
      </c>
      <c r="H191">
        <v>50.427108009271201</v>
      </c>
      <c r="AM191">
        <f t="shared" si="10"/>
        <v>145.59533672232789</v>
      </c>
    </row>
    <row r="192" spans="1:39">
      <c r="A192">
        <v>57000</v>
      </c>
      <c r="B192" s="7">
        <v>735</v>
      </c>
      <c r="C192">
        <v>-2.1641708226068399</v>
      </c>
      <c r="D192">
        <f t="shared" si="8"/>
        <v>-4.3283416452136798</v>
      </c>
      <c r="E192">
        <v>82.145440550962306</v>
      </c>
      <c r="F192">
        <f t="shared" si="11"/>
        <v>0.26139626025189955</v>
      </c>
      <c r="G192">
        <f t="shared" si="9"/>
        <v>739.30896495866079</v>
      </c>
      <c r="H192">
        <v>50.5657101231564</v>
      </c>
      <c r="AM192">
        <f t="shared" si="10"/>
        <v>145.07343560382319</v>
      </c>
    </row>
    <row r="193" spans="1:39">
      <c r="A193">
        <v>57300</v>
      </c>
      <c r="B193" s="7">
        <v>741</v>
      </c>
      <c r="C193">
        <v>1.4017473124997999</v>
      </c>
      <c r="D193">
        <f t="shared" si="8"/>
        <v>2.8034946249995998</v>
      </c>
      <c r="E193">
        <v>82.019650611551896</v>
      </c>
      <c r="F193">
        <f t="shared" si="11"/>
        <v>0.12578993941041006</v>
      </c>
      <c r="G193">
        <f t="shared" si="9"/>
        <v>738.17685550396709</v>
      </c>
      <c r="H193">
        <v>50.584792286575897</v>
      </c>
      <c r="AM193">
        <f t="shared" si="10"/>
        <v>144.82242712255641</v>
      </c>
    </row>
    <row r="194" spans="1:39">
      <c r="A194">
        <v>57600</v>
      </c>
      <c r="B194" s="7">
        <v>746</v>
      </c>
      <c r="C194">
        <v>3.1944347274822502</v>
      </c>
      <c r="D194">
        <f t="shared" ref="D194:D257" si="12">$K$3*C194</f>
        <v>6.3888694549645004</v>
      </c>
      <c r="E194">
        <v>82.176825441709099</v>
      </c>
      <c r="F194">
        <f t="shared" si="11"/>
        <v>0.1571748301572029</v>
      </c>
      <c r="G194">
        <f t="shared" si="9"/>
        <v>739.59142897538186</v>
      </c>
      <c r="H194">
        <v>50.400753738909103</v>
      </c>
      <c r="AM194">
        <f t="shared" si="10"/>
        <v>145.13607724647127</v>
      </c>
    </row>
    <row r="195" spans="1:39">
      <c r="A195">
        <v>57900</v>
      </c>
      <c r="B195" s="7">
        <v>741</v>
      </c>
      <c r="C195">
        <v>0.19588920232193799</v>
      </c>
      <c r="D195">
        <f t="shared" si="12"/>
        <v>0.39177840464387598</v>
      </c>
      <c r="E195">
        <v>82.287645077031101</v>
      </c>
      <c r="F195">
        <f t="shared" si="11"/>
        <v>0.11081963532200234</v>
      </c>
      <c r="G195">
        <f t="shared" ref="G195:G258" si="13">$J$3*E195</f>
        <v>740.58880569327994</v>
      </c>
      <c r="H195">
        <v>50.2777852929175</v>
      </c>
      <c r="AM195">
        <f t="shared" ref="AM195:AM258" si="14">$AF$26*E195^2+$AG$26*E195+$AH$26</f>
        <v>145.35731014757911</v>
      </c>
    </row>
    <row r="196" spans="1:39">
      <c r="A196">
        <v>58200</v>
      </c>
      <c r="B196" s="7">
        <v>742</v>
      </c>
      <c r="C196">
        <v>0.68167733772042605</v>
      </c>
      <c r="D196">
        <f t="shared" si="12"/>
        <v>1.3633546754408521</v>
      </c>
      <c r="E196">
        <v>82.290779409709501</v>
      </c>
      <c r="F196">
        <f t="shared" ref="F196:F259" si="15">ABS(E196-E195)</f>
        <v>3.1343326783996872E-3</v>
      </c>
      <c r="G196">
        <f t="shared" si="13"/>
        <v>740.61701468738556</v>
      </c>
      <c r="H196">
        <v>50.242254880214098</v>
      </c>
      <c r="AM196">
        <f t="shared" si="14"/>
        <v>145.36356836404505</v>
      </c>
    </row>
    <row r="197" spans="1:39">
      <c r="A197">
        <v>58500</v>
      </c>
      <c r="B197" s="7">
        <v>745</v>
      </c>
      <c r="C197">
        <v>1.7558074593780599</v>
      </c>
      <c r="D197">
        <f t="shared" si="12"/>
        <v>3.5116149187561199</v>
      </c>
      <c r="E197">
        <v>82.385403489913003</v>
      </c>
      <c r="F197">
        <f t="shared" si="15"/>
        <v>9.4624080203502103E-2</v>
      </c>
      <c r="G197">
        <f t="shared" si="13"/>
        <v>741.46863140921698</v>
      </c>
      <c r="H197">
        <v>50.144318275581703</v>
      </c>
      <c r="AM197">
        <f t="shared" si="14"/>
        <v>145.55252812949894</v>
      </c>
    </row>
    <row r="198" spans="1:39">
      <c r="A198">
        <v>58800</v>
      </c>
      <c r="B198" s="7">
        <v>745</v>
      </c>
      <c r="C198">
        <v>1.15943257887582</v>
      </c>
      <c r="D198">
        <f t="shared" si="12"/>
        <v>2.3188651577516399</v>
      </c>
      <c r="E198">
        <v>82.517934510524796</v>
      </c>
      <c r="F198">
        <f t="shared" si="15"/>
        <v>0.13253102061179334</v>
      </c>
      <c r="G198">
        <f t="shared" si="13"/>
        <v>742.66141059472318</v>
      </c>
      <c r="H198">
        <v>50.032732548155103</v>
      </c>
      <c r="AM198">
        <f t="shared" si="14"/>
        <v>145.81727428487915</v>
      </c>
    </row>
    <row r="199" spans="1:39">
      <c r="A199">
        <v>59100</v>
      </c>
      <c r="B199" s="7">
        <v>743</v>
      </c>
      <c r="C199">
        <v>-6.8805265765877602E-2</v>
      </c>
      <c r="D199">
        <f t="shared" si="12"/>
        <v>-0.1376105315317552</v>
      </c>
      <c r="E199">
        <v>82.568658445370204</v>
      </c>
      <c r="F199">
        <f t="shared" si="15"/>
        <v>5.0723934845407825E-2</v>
      </c>
      <c r="G199">
        <f t="shared" si="13"/>
        <v>743.11792600833178</v>
      </c>
      <c r="H199">
        <v>49.993958981599299</v>
      </c>
      <c r="AM199">
        <f t="shared" si="14"/>
        <v>145.91862843902479</v>
      </c>
    </row>
    <row r="200" spans="1:39">
      <c r="A200">
        <v>59400</v>
      </c>
      <c r="B200" s="7">
        <v>753</v>
      </c>
      <c r="C200">
        <v>3.9435669203879802</v>
      </c>
      <c r="D200">
        <f t="shared" si="12"/>
        <v>7.8871338407759604</v>
      </c>
      <c r="E200">
        <v>82.788070418363105</v>
      </c>
      <c r="F200">
        <f t="shared" si="15"/>
        <v>0.21941197299290138</v>
      </c>
      <c r="G200">
        <f t="shared" si="13"/>
        <v>745.09263376526792</v>
      </c>
      <c r="H200">
        <v>49.831446175520803</v>
      </c>
      <c r="AM200">
        <f t="shared" si="14"/>
        <v>146.3572203450947</v>
      </c>
    </row>
    <row r="201" spans="1:39">
      <c r="A201">
        <v>59700</v>
      </c>
      <c r="B201" s="7">
        <v>752</v>
      </c>
      <c r="C201">
        <v>1.9195656752943699</v>
      </c>
      <c r="D201">
        <f t="shared" si="12"/>
        <v>3.8391313505887399</v>
      </c>
      <c r="E201">
        <v>83.126758854475398</v>
      </c>
      <c r="F201">
        <f t="shared" si="15"/>
        <v>0.33868843611229238</v>
      </c>
      <c r="G201">
        <f t="shared" si="13"/>
        <v>748.14082969027857</v>
      </c>
      <c r="H201">
        <v>49.609357501079103</v>
      </c>
      <c r="AM201">
        <f t="shared" si="14"/>
        <v>147.03479182766483</v>
      </c>
    </row>
    <row r="202" spans="1:39">
      <c r="A202">
        <v>60000</v>
      </c>
      <c r="B202" s="7">
        <v>740</v>
      </c>
      <c r="C202">
        <v>-3.8426421443663799</v>
      </c>
      <c r="D202">
        <f t="shared" si="12"/>
        <v>-7.6852842887327597</v>
      </c>
      <c r="E202">
        <v>83.073961987881802</v>
      </c>
      <c r="F202">
        <f t="shared" si="15"/>
        <v>5.2796866593595837E-2</v>
      </c>
      <c r="G202">
        <f t="shared" si="13"/>
        <v>747.66565789093625</v>
      </c>
      <c r="H202">
        <v>49.700965593888697</v>
      </c>
      <c r="AM202">
        <f t="shared" si="14"/>
        <v>146.92912361477798</v>
      </c>
    </row>
    <row r="203" spans="1:39">
      <c r="A203">
        <v>60300</v>
      </c>
      <c r="B203" s="7">
        <v>744</v>
      </c>
      <c r="C203">
        <v>-0.93549038968290099</v>
      </c>
      <c r="D203">
        <f t="shared" si="12"/>
        <v>-1.870980779365802</v>
      </c>
      <c r="E203">
        <v>82.872322861287003</v>
      </c>
      <c r="F203">
        <f t="shared" si="15"/>
        <v>0.20163912659479877</v>
      </c>
      <c r="G203">
        <f t="shared" si="13"/>
        <v>745.85090575158301</v>
      </c>
      <c r="H203">
        <v>49.8781012496381</v>
      </c>
      <c r="AM203">
        <f t="shared" si="14"/>
        <v>146.52571095073799</v>
      </c>
    </row>
    <row r="204" spans="1:39">
      <c r="A204">
        <v>60600</v>
      </c>
      <c r="B204" s="7">
        <v>745</v>
      </c>
      <c r="C204">
        <v>-0.24548033301319899</v>
      </c>
      <c r="D204">
        <f t="shared" si="12"/>
        <v>-0.49096066602639798</v>
      </c>
      <c r="E204">
        <v>82.830113310362407</v>
      </c>
      <c r="F204">
        <f t="shared" si="15"/>
        <v>4.2209550924596329E-2</v>
      </c>
      <c r="G204">
        <f t="shared" si="13"/>
        <v>745.47101979326169</v>
      </c>
      <c r="H204">
        <v>49.921955820906703</v>
      </c>
      <c r="AM204">
        <f t="shared" si="14"/>
        <v>146.44129381329873</v>
      </c>
    </row>
    <row r="205" spans="1:39">
      <c r="A205">
        <v>60900</v>
      </c>
      <c r="B205" s="7">
        <v>732</v>
      </c>
      <c r="C205">
        <v>-5.3837903157484597</v>
      </c>
      <c r="D205">
        <f t="shared" si="12"/>
        <v>-10.767580631496919</v>
      </c>
      <c r="E205">
        <v>82.527588607345194</v>
      </c>
      <c r="F205">
        <f t="shared" si="15"/>
        <v>0.30252470301721246</v>
      </c>
      <c r="G205">
        <f t="shared" si="13"/>
        <v>742.74829746610681</v>
      </c>
      <c r="H205">
        <v>50.155702139460303</v>
      </c>
      <c r="AM205">
        <f t="shared" si="14"/>
        <v>145.83656348245719</v>
      </c>
    </row>
    <row r="206" spans="1:39">
      <c r="A206">
        <v>61200</v>
      </c>
      <c r="B206" s="7">
        <v>732</v>
      </c>
      <c r="C206">
        <v>-3.2035634885645399</v>
      </c>
      <c r="D206">
        <f t="shared" si="12"/>
        <v>-6.4071269771290797</v>
      </c>
      <c r="E206">
        <v>82.043073828387094</v>
      </c>
      <c r="F206">
        <f t="shared" si="15"/>
        <v>0.48451477895810058</v>
      </c>
      <c r="G206">
        <f t="shared" si="13"/>
        <v>738.3876644554839</v>
      </c>
      <c r="H206">
        <v>50.482818855782703</v>
      </c>
      <c r="AM206">
        <f t="shared" si="14"/>
        <v>144.86916014467354</v>
      </c>
    </row>
    <row r="207" spans="1:39">
      <c r="A207">
        <v>61500</v>
      </c>
      <c r="B207" s="7">
        <v>738</v>
      </c>
      <c r="C207">
        <v>0.71835112326054096</v>
      </c>
      <c r="D207">
        <f t="shared" si="12"/>
        <v>1.4367022465210819</v>
      </c>
      <c r="E207">
        <v>81.838194473256706</v>
      </c>
      <c r="F207">
        <f t="shared" si="15"/>
        <v>0.20487935513038735</v>
      </c>
      <c r="G207">
        <f t="shared" si="13"/>
        <v>736.5437502593104</v>
      </c>
      <c r="H207">
        <v>50.567765481063702</v>
      </c>
      <c r="AM207">
        <f t="shared" si="14"/>
        <v>144.46050215048504</v>
      </c>
    </row>
    <row r="208" spans="1:39">
      <c r="A208">
        <v>61800</v>
      </c>
      <c r="B208" s="7">
        <v>732</v>
      </c>
      <c r="C208">
        <v>-1.6169547629008001</v>
      </c>
      <c r="D208">
        <f t="shared" si="12"/>
        <v>-3.2339095258016002</v>
      </c>
      <c r="E208">
        <v>81.690540215314996</v>
      </c>
      <c r="F208">
        <f t="shared" si="15"/>
        <v>0.14765425794170994</v>
      </c>
      <c r="G208">
        <f t="shared" si="13"/>
        <v>735.21486193783494</v>
      </c>
      <c r="H208">
        <v>50.609574841659999</v>
      </c>
      <c r="AM208">
        <f t="shared" si="14"/>
        <v>144.16613913657193</v>
      </c>
    </row>
    <row r="209" spans="1:39">
      <c r="A209">
        <v>62100</v>
      </c>
      <c r="B209" s="7">
        <v>733</v>
      </c>
      <c r="C209">
        <v>-0.229020158864467</v>
      </c>
      <c r="D209">
        <f t="shared" si="12"/>
        <v>-0.458040317728934</v>
      </c>
      <c r="E209">
        <v>81.493206818400495</v>
      </c>
      <c r="F209">
        <f t="shared" si="15"/>
        <v>0.19733339691450169</v>
      </c>
      <c r="G209">
        <f t="shared" si="13"/>
        <v>733.43886136560445</v>
      </c>
      <c r="H209">
        <v>50.677206633122999</v>
      </c>
      <c r="AM209">
        <f t="shared" si="14"/>
        <v>143.77293505592124</v>
      </c>
    </row>
    <row r="210" spans="1:39">
      <c r="A210">
        <v>62400</v>
      </c>
      <c r="B210" s="7">
        <v>746</v>
      </c>
      <c r="C210">
        <v>5.4378959012252599</v>
      </c>
      <c r="D210">
        <f t="shared" si="12"/>
        <v>10.87579180245052</v>
      </c>
      <c r="E210">
        <v>81.678279209151796</v>
      </c>
      <c r="F210">
        <f t="shared" si="15"/>
        <v>0.18507239075130144</v>
      </c>
      <c r="G210">
        <f t="shared" si="13"/>
        <v>735.10451288236618</v>
      </c>
      <c r="H210">
        <v>50.457770786634001</v>
      </c>
      <c r="AM210">
        <f t="shared" si="14"/>
        <v>144.14170137151896</v>
      </c>
    </row>
    <row r="211" spans="1:39">
      <c r="A211">
        <v>62700</v>
      </c>
      <c r="B211" s="7">
        <v>744</v>
      </c>
      <c r="C211">
        <v>2.7940850987800601</v>
      </c>
      <c r="D211">
        <f t="shared" si="12"/>
        <v>5.5881701975601201</v>
      </c>
      <c r="E211">
        <v>82.043605680020505</v>
      </c>
      <c r="F211">
        <f t="shared" si="15"/>
        <v>0.36532647086870895</v>
      </c>
      <c r="G211">
        <f t="shared" si="13"/>
        <v>738.39245112018455</v>
      </c>
      <c r="H211">
        <v>50.1453825595624</v>
      </c>
      <c r="AM211">
        <f t="shared" si="14"/>
        <v>144.87022131005742</v>
      </c>
    </row>
    <row r="212" spans="1:39">
      <c r="A212">
        <v>63000</v>
      </c>
      <c r="B212" s="7">
        <v>747</v>
      </c>
      <c r="C212">
        <v>2.9894748386173302</v>
      </c>
      <c r="D212">
        <f t="shared" si="12"/>
        <v>5.9789496772346604</v>
      </c>
      <c r="E212">
        <v>82.333481115089398</v>
      </c>
      <c r="F212">
        <f t="shared" si="15"/>
        <v>0.28987543506889324</v>
      </c>
      <c r="G212">
        <f t="shared" si="13"/>
        <v>741.00133003580459</v>
      </c>
      <c r="H212">
        <v>49.919895855457298</v>
      </c>
      <c r="AM212">
        <f t="shared" si="14"/>
        <v>145.44883514461006</v>
      </c>
    </row>
    <row r="213" spans="1:39">
      <c r="A213">
        <v>63300</v>
      </c>
      <c r="B213" s="7">
        <v>750</v>
      </c>
      <c r="C213">
        <v>2.9789770124552102</v>
      </c>
      <c r="D213">
        <f t="shared" si="12"/>
        <v>5.9579540249104204</v>
      </c>
      <c r="E213">
        <v>82.669125841147604</v>
      </c>
      <c r="F213">
        <f t="shared" si="15"/>
        <v>0.33564472605820583</v>
      </c>
      <c r="G213">
        <f t="shared" si="13"/>
        <v>744.02213257032849</v>
      </c>
      <c r="H213">
        <v>49.687802625821803</v>
      </c>
      <c r="AM213">
        <f t="shared" si="14"/>
        <v>146.11942203323846</v>
      </c>
    </row>
    <row r="214" spans="1:39">
      <c r="A214">
        <v>63600</v>
      </c>
      <c r="B214" s="7">
        <v>741</v>
      </c>
      <c r="C214">
        <v>-1.9495257023892301</v>
      </c>
      <c r="D214">
        <f t="shared" si="12"/>
        <v>-3.8990514047784601</v>
      </c>
      <c r="E214">
        <v>82.764389126703307</v>
      </c>
      <c r="F214">
        <f t="shared" si="15"/>
        <v>9.5263285555702737E-2</v>
      </c>
      <c r="G214">
        <f t="shared" si="13"/>
        <v>744.87950214032981</v>
      </c>
      <c r="H214">
        <v>49.662262260756798</v>
      </c>
      <c r="AM214">
        <f t="shared" si="14"/>
        <v>146.30986925059059</v>
      </c>
    </row>
    <row r="215" spans="1:39">
      <c r="A215">
        <v>63900</v>
      </c>
      <c r="B215" s="7">
        <v>738</v>
      </c>
      <c r="C215">
        <v>-2.59004678669432</v>
      </c>
      <c r="D215">
        <f t="shared" si="12"/>
        <v>-5.18009357338864</v>
      </c>
      <c r="E215">
        <v>82.5733820120129</v>
      </c>
      <c r="F215">
        <f t="shared" si="15"/>
        <v>0.19100711469040732</v>
      </c>
      <c r="G215">
        <f t="shared" si="13"/>
        <v>743.16043810811607</v>
      </c>
      <c r="H215">
        <v>49.840553457896497</v>
      </c>
      <c r="AM215">
        <f t="shared" si="14"/>
        <v>145.9280676111849</v>
      </c>
    </row>
    <row r="216" spans="1:39">
      <c r="A216">
        <v>64200</v>
      </c>
      <c r="B216" s="7">
        <v>750</v>
      </c>
      <c r="C216">
        <v>3.10729805015223</v>
      </c>
      <c r="D216">
        <f t="shared" si="12"/>
        <v>6.2145961003044601</v>
      </c>
      <c r="E216">
        <v>82.640576358695299</v>
      </c>
      <c r="F216">
        <f t="shared" si="15"/>
        <v>6.7194346682398987E-2</v>
      </c>
      <c r="G216">
        <f t="shared" si="13"/>
        <v>743.76518722825767</v>
      </c>
      <c r="H216">
        <v>49.803614991646697</v>
      </c>
      <c r="AM216">
        <f t="shared" si="14"/>
        <v>146.06235718730957</v>
      </c>
    </row>
    <row r="217" spans="1:39">
      <c r="A217">
        <v>64500</v>
      </c>
      <c r="B217" s="7">
        <v>740</v>
      </c>
      <c r="C217">
        <v>-2.2015082335632199</v>
      </c>
      <c r="D217">
        <f t="shared" si="12"/>
        <v>-4.4030164671264398</v>
      </c>
      <c r="E217">
        <v>82.709281487623997</v>
      </c>
      <c r="F217">
        <f t="shared" si="15"/>
        <v>6.87051289286984E-2</v>
      </c>
      <c r="G217">
        <f t="shared" si="13"/>
        <v>744.383533388616</v>
      </c>
      <c r="H217">
        <v>49.783971224484802</v>
      </c>
      <c r="AM217">
        <f t="shared" si="14"/>
        <v>146.19969340524105</v>
      </c>
    </row>
    <row r="218" spans="1:39">
      <c r="A218">
        <v>64800</v>
      </c>
      <c r="B218" s="7">
        <v>741</v>
      </c>
      <c r="C218">
        <v>-1.0767992158322399</v>
      </c>
      <c r="D218">
        <f t="shared" si="12"/>
        <v>-2.1535984316644798</v>
      </c>
      <c r="E218">
        <v>82.570423058694203</v>
      </c>
      <c r="F218">
        <f t="shared" si="15"/>
        <v>0.13885842892979383</v>
      </c>
      <c r="G218">
        <f t="shared" si="13"/>
        <v>743.13380752824787</v>
      </c>
      <c r="H218">
        <v>49.9080774146829</v>
      </c>
      <c r="AM218">
        <f t="shared" si="14"/>
        <v>145.92215467631385</v>
      </c>
    </row>
    <row r="219" spans="1:39">
      <c r="A219">
        <v>65100</v>
      </c>
      <c r="B219" s="7">
        <v>746</v>
      </c>
      <c r="C219">
        <v>1.2813777900738501</v>
      </c>
      <c r="D219">
        <f t="shared" si="12"/>
        <v>2.5627555801477002</v>
      </c>
      <c r="E219">
        <v>82.601921977343594</v>
      </c>
      <c r="F219">
        <f t="shared" si="15"/>
        <v>3.1498918649390362E-2</v>
      </c>
      <c r="G219">
        <f t="shared" si="13"/>
        <v>743.41729779609238</v>
      </c>
      <c r="H219">
        <v>49.893163460408402</v>
      </c>
      <c r="AM219">
        <f t="shared" si="14"/>
        <v>145.98510221675707</v>
      </c>
    </row>
    <row r="220" spans="1:39">
      <c r="A220">
        <v>65400</v>
      </c>
      <c r="B220" s="7">
        <v>730</v>
      </c>
      <c r="C220">
        <v>-5.6609562850570603</v>
      </c>
      <c r="D220">
        <f t="shared" si="12"/>
        <v>-11.321912570114121</v>
      </c>
      <c r="E220">
        <v>82.366980900356197</v>
      </c>
      <c r="F220">
        <f t="shared" si="15"/>
        <v>0.23494107698739697</v>
      </c>
      <c r="G220">
        <f t="shared" si="13"/>
        <v>741.3028281032058</v>
      </c>
      <c r="H220">
        <v>50.083678613312301</v>
      </c>
      <c r="AM220">
        <f t="shared" si="14"/>
        <v>145.51573499322254</v>
      </c>
    </row>
    <row r="221" spans="1:39">
      <c r="A221">
        <v>65700</v>
      </c>
      <c r="B221" s="7">
        <v>734</v>
      </c>
      <c r="C221">
        <v>-1.81914560917469</v>
      </c>
      <c r="D221">
        <f t="shared" si="12"/>
        <v>-3.6382912183493801</v>
      </c>
      <c r="E221">
        <v>81.957638018938994</v>
      </c>
      <c r="F221">
        <f t="shared" si="15"/>
        <v>0.40934288141720288</v>
      </c>
      <c r="G221">
        <f t="shared" si="13"/>
        <v>737.6187421704509</v>
      </c>
      <c r="H221">
        <v>50.362918464535397</v>
      </c>
      <c r="AM221">
        <f t="shared" si="14"/>
        <v>144.69871768678303</v>
      </c>
    </row>
    <row r="222" spans="1:39">
      <c r="A222">
        <v>66000</v>
      </c>
      <c r="B222" s="7">
        <v>743</v>
      </c>
      <c r="C222">
        <v>2.6894829370234801</v>
      </c>
      <c r="D222">
        <f t="shared" si="12"/>
        <v>5.3789658740469601</v>
      </c>
      <c r="E222">
        <v>81.955702158475304</v>
      </c>
      <c r="F222">
        <f t="shared" si="15"/>
        <v>1.9358604636892096E-3</v>
      </c>
      <c r="G222">
        <f t="shared" si="13"/>
        <v>737.60131942627777</v>
      </c>
      <c r="H222">
        <v>50.315698474187499</v>
      </c>
      <c r="AM222">
        <f t="shared" si="14"/>
        <v>144.69485618471114</v>
      </c>
    </row>
    <row r="223" spans="1:39">
      <c r="A223">
        <v>66300</v>
      </c>
      <c r="B223" s="7">
        <v>737</v>
      </c>
      <c r="C223">
        <v>-0.56163363570941205</v>
      </c>
      <c r="D223">
        <f t="shared" si="12"/>
        <v>-1.1232672714188241</v>
      </c>
      <c r="E223">
        <v>82.011560409678097</v>
      </c>
      <c r="F223">
        <f t="shared" si="15"/>
        <v>5.585825120279253E-2</v>
      </c>
      <c r="G223">
        <f t="shared" si="13"/>
        <v>738.10404368710283</v>
      </c>
      <c r="H223">
        <v>50.242563527486197</v>
      </c>
      <c r="AM223">
        <f t="shared" si="14"/>
        <v>144.80628663589715</v>
      </c>
    </row>
    <row r="224" spans="1:39">
      <c r="A224">
        <v>66600</v>
      </c>
      <c r="B224" s="7">
        <v>736</v>
      </c>
      <c r="C224">
        <v>-0.59919822972408299</v>
      </c>
      <c r="D224">
        <f t="shared" si="12"/>
        <v>-1.198396459448166</v>
      </c>
      <c r="E224">
        <v>81.908783772263007</v>
      </c>
      <c r="F224">
        <f t="shared" si="15"/>
        <v>0.10277663741509002</v>
      </c>
      <c r="G224">
        <f t="shared" si="13"/>
        <v>737.17905395036701</v>
      </c>
      <c r="H224">
        <v>50.287805070400999</v>
      </c>
      <c r="AM224">
        <f t="shared" si="14"/>
        <v>144.60127378445492</v>
      </c>
    </row>
    <row r="225" spans="1:39">
      <c r="A225">
        <v>66900</v>
      </c>
      <c r="B225" s="7">
        <v>738</v>
      </c>
      <c r="C225">
        <v>0.60059476533048095</v>
      </c>
      <c r="D225">
        <f t="shared" si="12"/>
        <v>1.2011895306609619</v>
      </c>
      <c r="E225">
        <v>81.864376665204105</v>
      </c>
      <c r="F225">
        <f t="shared" si="15"/>
        <v>4.4407107058901829E-2</v>
      </c>
      <c r="G225">
        <f t="shared" si="13"/>
        <v>736.77938998683692</v>
      </c>
      <c r="H225">
        <v>50.284198601047002</v>
      </c>
      <c r="AM225">
        <f t="shared" si="14"/>
        <v>144.51271218761553</v>
      </c>
    </row>
    <row r="226" spans="1:39">
      <c r="A226">
        <v>67200</v>
      </c>
      <c r="B226" s="7">
        <v>745</v>
      </c>
      <c r="C226">
        <v>3.3241206296736698</v>
      </c>
      <c r="D226">
        <f t="shared" si="12"/>
        <v>6.6482412593473397</v>
      </c>
      <c r="E226">
        <v>82.036896474341404</v>
      </c>
      <c r="F226">
        <f t="shared" si="15"/>
        <v>0.17251980913729881</v>
      </c>
      <c r="G226">
        <f t="shared" si="13"/>
        <v>738.33206826907258</v>
      </c>
      <c r="H226">
        <v>50.123511133868497</v>
      </c>
      <c r="AM226">
        <f t="shared" si="14"/>
        <v>144.85683503480854</v>
      </c>
    </row>
    <row r="227" spans="1:39">
      <c r="A227">
        <v>67500</v>
      </c>
      <c r="B227" s="7">
        <v>750</v>
      </c>
      <c r="C227">
        <v>4.09857342580354</v>
      </c>
      <c r="D227">
        <f t="shared" si="12"/>
        <v>8.19714685160708</v>
      </c>
      <c r="E227">
        <v>82.420334891105796</v>
      </c>
      <c r="F227">
        <f t="shared" si="15"/>
        <v>0.38343841676439183</v>
      </c>
      <c r="G227">
        <f t="shared" si="13"/>
        <v>741.78301401995213</v>
      </c>
      <c r="H227">
        <v>49.832488561319202</v>
      </c>
      <c r="AM227">
        <f t="shared" si="14"/>
        <v>145.62229770297117</v>
      </c>
    </row>
    <row r="228" spans="1:39">
      <c r="A228">
        <v>67800</v>
      </c>
      <c r="B228" s="7">
        <v>735</v>
      </c>
      <c r="C228">
        <v>-3.5729982212276599</v>
      </c>
      <c r="D228">
        <f t="shared" si="12"/>
        <v>-7.1459964424553197</v>
      </c>
      <c r="E228">
        <v>82.458536807311802</v>
      </c>
      <c r="F228">
        <f t="shared" si="15"/>
        <v>3.8201916206006103E-2</v>
      </c>
      <c r="G228">
        <f t="shared" si="13"/>
        <v>742.12683126580623</v>
      </c>
      <c r="H228">
        <v>49.834597003839299</v>
      </c>
      <c r="AM228">
        <f t="shared" si="14"/>
        <v>145.69860774825415</v>
      </c>
    </row>
    <row r="229" spans="1:39">
      <c r="A229">
        <v>68100</v>
      </c>
      <c r="B229" s="7">
        <v>749</v>
      </c>
      <c r="C229">
        <v>3.29884004047998</v>
      </c>
      <c r="D229">
        <f t="shared" si="12"/>
        <v>6.5976800809599601</v>
      </c>
      <c r="E229">
        <v>82.486902527641007</v>
      </c>
      <c r="F229">
        <f t="shared" si="15"/>
        <v>2.8365720329205146E-2</v>
      </c>
      <c r="G229">
        <f t="shared" si="13"/>
        <v>742.38212274876901</v>
      </c>
      <c r="H229">
        <v>49.8249626247066</v>
      </c>
      <c r="AM229">
        <f t="shared" si="14"/>
        <v>145.75527507212831</v>
      </c>
    </row>
    <row r="230" spans="1:39">
      <c r="A230">
        <v>68400</v>
      </c>
      <c r="B230" s="7">
        <v>746</v>
      </c>
      <c r="C230">
        <v>0.72085147541879901</v>
      </c>
      <c r="D230">
        <f t="shared" si="12"/>
        <v>1.441702950837598</v>
      </c>
      <c r="E230">
        <v>82.726506860870501</v>
      </c>
      <c r="F230">
        <f t="shared" si="15"/>
        <v>0.2396043332294937</v>
      </c>
      <c r="G230">
        <f t="shared" si="13"/>
        <v>744.53856174783448</v>
      </c>
      <c r="H230">
        <v>49.676220227132497</v>
      </c>
      <c r="AM230">
        <f t="shared" si="14"/>
        <v>146.23412991762112</v>
      </c>
    </row>
    <row r="231" spans="1:39">
      <c r="A231">
        <v>68700</v>
      </c>
      <c r="B231" s="7">
        <v>740</v>
      </c>
      <c r="C231">
        <v>-2.1427813909337199</v>
      </c>
      <c r="D231">
        <f t="shared" si="12"/>
        <v>-4.2855627818674398</v>
      </c>
      <c r="E231">
        <v>82.696216200861201</v>
      </c>
      <c r="F231">
        <f t="shared" si="15"/>
        <v>3.0290660009299586E-2</v>
      </c>
      <c r="G231">
        <f t="shared" si="13"/>
        <v>744.26594580775077</v>
      </c>
      <c r="H231">
        <v>49.7399114359267</v>
      </c>
      <c r="AM231">
        <f t="shared" si="14"/>
        <v>146.17357478553984</v>
      </c>
    </row>
    <row r="232" spans="1:39">
      <c r="A232">
        <v>69000</v>
      </c>
      <c r="B232" s="7">
        <v>748</v>
      </c>
      <c r="C232">
        <v>1.7263986320553599</v>
      </c>
      <c r="D232">
        <f t="shared" si="12"/>
        <v>3.4527972641107199</v>
      </c>
      <c r="E232">
        <v>82.725230897350997</v>
      </c>
      <c r="F232">
        <f t="shared" si="15"/>
        <v>2.901469648979571E-2</v>
      </c>
      <c r="G232">
        <f t="shared" si="13"/>
        <v>744.527078076159</v>
      </c>
      <c r="H232">
        <v>49.744699677289297</v>
      </c>
      <c r="AM232">
        <f t="shared" si="14"/>
        <v>146.23157898545335</v>
      </c>
    </row>
    <row r="233" spans="1:39">
      <c r="A233">
        <v>69300</v>
      </c>
      <c r="B233" s="7">
        <v>753</v>
      </c>
      <c r="C233">
        <v>2.9038212437106998</v>
      </c>
      <c r="D233">
        <f t="shared" si="12"/>
        <v>5.8076424874213997</v>
      </c>
      <c r="E233">
        <v>83.019130016548303</v>
      </c>
      <c r="F233">
        <f t="shared" si="15"/>
        <v>0.29389911919730594</v>
      </c>
      <c r="G233">
        <f t="shared" si="13"/>
        <v>747.1721701489347</v>
      </c>
      <c r="H233">
        <v>49.561152242572298</v>
      </c>
      <c r="AM233">
        <f t="shared" si="14"/>
        <v>146.81939958034411</v>
      </c>
    </row>
    <row r="234" spans="1:39">
      <c r="A234">
        <v>69600</v>
      </c>
      <c r="B234" s="7">
        <v>735</v>
      </c>
      <c r="C234">
        <v>-5.6622125293158998</v>
      </c>
      <c r="D234">
        <f t="shared" si="12"/>
        <v>-11.3244250586318</v>
      </c>
      <c r="E234">
        <v>82.922788525945094</v>
      </c>
      <c r="F234">
        <f t="shared" si="15"/>
        <v>9.6341490603208513E-2</v>
      </c>
      <c r="G234">
        <f t="shared" si="13"/>
        <v>746.30509673350582</v>
      </c>
      <c r="H234">
        <v>49.6933849683167</v>
      </c>
      <c r="AM234">
        <f t="shared" si="14"/>
        <v>146.6266536089575</v>
      </c>
    </row>
    <row r="235" spans="1:39">
      <c r="A235">
        <v>69900</v>
      </c>
      <c r="B235" s="7">
        <v>742</v>
      </c>
      <c r="C235">
        <v>-0.85740723291364296</v>
      </c>
      <c r="D235">
        <f t="shared" si="12"/>
        <v>-1.7148144658272859</v>
      </c>
      <c r="E235">
        <v>82.632752637608306</v>
      </c>
      <c r="F235">
        <f t="shared" si="15"/>
        <v>0.29003588833678862</v>
      </c>
      <c r="G235">
        <f t="shared" si="13"/>
        <v>743.69477373847474</v>
      </c>
      <c r="H235">
        <v>49.9325631396772</v>
      </c>
      <c r="AM235">
        <f t="shared" si="14"/>
        <v>146.0467199273551</v>
      </c>
    </row>
    <row r="236" spans="1:39">
      <c r="A236">
        <v>70200</v>
      </c>
      <c r="B236" s="7">
        <v>743</v>
      </c>
      <c r="C236">
        <v>-0.165281574345431</v>
      </c>
      <c r="D236">
        <f t="shared" si="12"/>
        <v>-0.33056314869086201</v>
      </c>
      <c r="E236">
        <v>82.590084832690096</v>
      </c>
      <c r="F236">
        <f t="shared" si="15"/>
        <v>4.2667804918210095E-2</v>
      </c>
      <c r="G236">
        <f t="shared" si="13"/>
        <v>743.31076349421085</v>
      </c>
      <c r="H236">
        <v>49.970247491655101</v>
      </c>
      <c r="AM236">
        <f t="shared" si="14"/>
        <v>145.9614461481292</v>
      </c>
    </row>
    <row r="237" spans="1:39">
      <c r="A237">
        <v>70500</v>
      </c>
      <c r="B237" s="7">
        <v>737</v>
      </c>
      <c r="C237">
        <v>-2.5121481971742101</v>
      </c>
      <c r="D237">
        <f t="shared" si="12"/>
        <v>-5.0242963943484202</v>
      </c>
      <c r="E237">
        <v>82.444980322941802</v>
      </c>
      <c r="F237">
        <f t="shared" si="15"/>
        <v>0.14510450974829325</v>
      </c>
      <c r="G237">
        <f t="shared" si="13"/>
        <v>742.00482290647619</v>
      </c>
      <c r="H237">
        <v>50.081188992344003</v>
      </c>
      <c r="AM237">
        <f t="shared" si="14"/>
        <v>145.67152708410427</v>
      </c>
    </row>
    <row r="238" spans="1:39">
      <c r="A238">
        <v>70800</v>
      </c>
      <c r="B238" s="7">
        <v>736</v>
      </c>
      <c r="C238">
        <v>-1.8885111300128701</v>
      </c>
      <c r="D238">
        <f t="shared" si="12"/>
        <v>-3.7770222600257402</v>
      </c>
      <c r="E238">
        <v>82.195279387933496</v>
      </c>
      <c r="F238">
        <f t="shared" si="15"/>
        <v>0.24970093500830615</v>
      </c>
      <c r="G238">
        <f t="shared" si="13"/>
        <v>739.75751449140148</v>
      </c>
      <c r="H238">
        <v>50.250340412019298</v>
      </c>
      <c r="AM238">
        <f t="shared" si="14"/>
        <v>145.17291248449979</v>
      </c>
    </row>
    <row r="239" spans="1:39">
      <c r="A239">
        <v>71100</v>
      </c>
      <c r="B239" s="7">
        <v>744</v>
      </c>
      <c r="C239">
        <v>2.1819688906051899</v>
      </c>
      <c r="D239">
        <f t="shared" si="12"/>
        <v>4.3639377812103799</v>
      </c>
      <c r="E239">
        <v>82.179583751828105</v>
      </c>
      <c r="F239">
        <f t="shared" si="15"/>
        <v>1.5695636105391486E-2</v>
      </c>
      <c r="G239">
        <f t="shared" si="13"/>
        <v>739.61625376645293</v>
      </c>
      <c r="H239">
        <v>50.226882928263997</v>
      </c>
      <c r="AM239">
        <f t="shared" si="14"/>
        <v>145.14158288044712</v>
      </c>
    </row>
    <row r="240" spans="1:39">
      <c r="A240">
        <v>71400</v>
      </c>
      <c r="B240" s="7">
        <v>741</v>
      </c>
      <c r="C240">
        <v>0.27209471388265499</v>
      </c>
      <c r="D240">
        <f t="shared" si="12"/>
        <v>0.54418942776530999</v>
      </c>
      <c r="E240">
        <v>82.270703978592095</v>
      </c>
      <c r="F240">
        <f t="shared" si="15"/>
        <v>9.1120226763990786E-2</v>
      </c>
      <c r="G240">
        <f t="shared" si="13"/>
        <v>740.43633580732887</v>
      </c>
      <c r="H240">
        <v>50.137096937766799</v>
      </c>
      <c r="AM240">
        <f t="shared" si="14"/>
        <v>145.3234854216725</v>
      </c>
    </row>
    <row r="241" spans="1:39">
      <c r="A241">
        <v>71700</v>
      </c>
      <c r="B241" s="7">
        <v>739</v>
      </c>
      <c r="C241">
        <v>-0.55058628894370398</v>
      </c>
      <c r="D241">
        <f t="shared" si="12"/>
        <v>-1.101172577887408</v>
      </c>
      <c r="E241">
        <v>82.231298146637698</v>
      </c>
      <c r="F241">
        <f t="shared" si="15"/>
        <v>3.9405831954397286E-2</v>
      </c>
      <c r="G241">
        <f t="shared" si="13"/>
        <v>740.08168331973934</v>
      </c>
      <c r="H241">
        <v>50.150358258710398</v>
      </c>
      <c r="AM241">
        <f t="shared" si="14"/>
        <v>145.24481393159115</v>
      </c>
    </row>
    <row r="242" spans="1:39">
      <c r="A242">
        <v>72000</v>
      </c>
      <c r="B242" s="7">
        <v>740</v>
      </c>
      <c r="C242">
        <v>0.15037430216135</v>
      </c>
      <c r="D242">
        <f t="shared" si="12"/>
        <v>0.30074860432270001</v>
      </c>
      <c r="E242">
        <v>82.186631306489204</v>
      </c>
      <c r="F242">
        <f t="shared" si="15"/>
        <v>4.4666840148494202E-2</v>
      </c>
      <c r="G242">
        <f t="shared" si="13"/>
        <v>739.67968175840281</v>
      </c>
      <c r="H242">
        <v>50.163846810151099</v>
      </c>
      <c r="AM242">
        <f t="shared" si="14"/>
        <v>145.15565012168463</v>
      </c>
    </row>
    <row r="243" spans="1:39">
      <c r="A243">
        <v>72300</v>
      </c>
      <c r="B243" s="7">
        <v>739</v>
      </c>
      <c r="C243">
        <v>-0.21025380779261399</v>
      </c>
      <c r="D243">
        <f t="shared" si="12"/>
        <v>-0.42050761558522798</v>
      </c>
      <c r="E243">
        <v>82.155669650190902</v>
      </c>
      <c r="F243">
        <f t="shared" si="15"/>
        <v>3.0961656298302387E-2</v>
      </c>
      <c r="G243">
        <f t="shared" si="13"/>
        <v>739.40102685171814</v>
      </c>
      <c r="H243">
        <v>50.167235832567499</v>
      </c>
      <c r="AM243">
        <f t="shared" si="14"/>
        <v>145.09385140584288</v>
      </c>
    </row>
    <row r="244" spans="1:39">
      <c r="A244">
        <v>72600</v>
      </c>
      <c r="B244" s="7">
        <v>745</v>
      </c>
      <c r="C244">
        <v>2.3618851176040598</v>
      </c>
      <c r="D244">
        <f t="shared" si="12"/>
        <v>4.7237702352081197</v>
      </c>
      <c r="E244">
        <v>82.250716871406397</v>
      </c>
      <c r="F244">
        <f t="shared" si="15"/>
        <v>9.5047221215494915E-2</v>
      </c>
      <c r="G244">
        <f t="shared" si="13"/>
        <v>740.25645184265761</v>
      </c>
      <c r="H244">
        <v>50.075978190960697</v>
      </c>
      <c r="AM244">
        <f t="shared" si="14"/>
        <v>145.2835811700742</v>
      </c>
    </row>
    <row r="245" spans="1:39">
      <c r="A245">
        <v>72900</v>
      </c>
      <c r="B245" s="7">
        <v>741</v>
      </c>
      <c r="C245">
        <v>-0.10534264614668</v>
      </c>
      <c r="D245">
        <f t="shared" si="12"/>
        <v>-0.21068529229336</v>
      </c>
      <c r="E245">
        <v>82.354577525130594</v>
      </c>
      <c r="F245">
        <f t="shared" si="15"/>
        <v>0.1038606537241975</v>
      </c>
      <c r="G245">
        <f t="shared" si="13"/>
        <v>741.19119772617535</v>
      </c>
      <c r="H245">
        <v>49.995517797763299</v>
      </c>
      <c r="AM245">
        <f t="shared" si="14"/>
        <v>145.49096439981096</v>
      </c>
    </row>
    <row r="246" spans="1:39">
      <c r="A246">
        <v>73200</v>
      </c>
      <c r="B246" s="7">
        <v>739</v>
      </c>
      <c r="C246">
        <v>-0.86490320801778497</v>
      </c>
      <c r="D246">
        <f t="shared" si="12"/>
        <v>-1.7298064160355699</v>
      </c>
      <c r="E246">
        <v>82.3011418847382</v>
      </c>
      <c r="F246">
        <f t="shared" si="15"/>
        <v>5.343564039239368E-2</v>
      </c>
      <c r="G246">
        <f t="shared" si="13"/>
        <v>740.71027696264377</v>
      </c>
      <c r="H246">
        <v>50.0354788826278</v>
      </c>
      <c r="AM246">
        <f t="shared" si="14"/>
        <v>145.38425917785054</v>
      </c>
    </row>
    <row r="247" spans="1:39">
      <c r="A247">
        <v>73500</v>
      </c>
      <c r="B247" s="7">
        <v>734</v>
      </c>
      <c r="C247">
        <v>-2.5019428047302399</v>
      </c>
      <c r="D247">
        <f t="shared" si="12"/>
        <v>-5.0038856094604798</v>
      </c>
      <c r="E247">
        <v>82.109396342958405</v>
      </c>
      <c r="F247">
        <f t="shared" si="15"/>
        <v>0.1917455417797953</v>
      </c>
      <c r="G247">
        <f t="shared" si="13"/>
        <v>738.9845670866257</v>
      </c>
      <c r="H247">
        <v>50.171132179708103</v>
      </c>
      <c r="AM247">
        <f t="shared" si="14"/>
        <v>145.00150145755191</v>
      </c>
    </row>
    <row r="248" spans="1:39">
      <c r="A248">
        <v>73800</v>
      </c>
      <c r="B248" s="7">
        <v>735</v>
      </c>
      <c r="C248">
        <v>-1.03005210500081</v>
      </c>
      <c r="D248">
        <f t="shared" si="12"/>
        <v>-2.06010421000162</v>
      </c>
      <c r="E248">
        <v>81.893411146160204</v>
      </c>
      <c r="F248">
        <f t="shared" si="15"/>
        <v>0.21598519679820072</v>
      </c>
      <c r="G248">
        <f t="shared" si="13"/>
        <v>737.04070031544188</v>
      </c>
      <c r="H248">
        <v>50.304028170224797</v>
      </c>
      <c r="AM248">
        <f t="shared" si="14"/>
        <v>144.57061467671053</v>
      </c>
    </row>
    <row r="249" spans="1:39">
      <c r="A249">
        <v>74100</v>
      </c>
      <c r="B249" s="7">
        <v>733</v>
      </c>
      <c r="C249">
        <v>-1.24680149594861</v>
      </c>
      <c r="D249">
        <f t="shared" si="12"/>
        <v>-2.49360299189722</v>
      </c>
      <c r="E249">
        <v>81.719378063441596</v>
      </c>
      <c r="F249">
        <f t="shared" si="15"/>
        <v>0.17403308271860851</v>
      </c>
      <c r="G249">
        <f t="shared" si="13"/>
        <v>735.47440257097435</v>
      </c>
      <c r="H249">
        <v>50.393139289927298</v>
      </c>
      <c r="AM249">
        <f t="shared" si="14"/>
        <v>144.22362014960271</v>
      </c>
    </row>
    <row r="250" spans="1:39">
      <c r="A250">
        <v>74400</v>
      </c>
      <c r="B250" s="7">
        <v>730</v>
      </c>
      <c r="C250">
        <v>-1.7242752229624101</v>
      </c>
      <c r="D250">
        <f t="shared" si="12"/>
        <v>-3.4485504459248202</v>
      </c>
      <c r="E250">
        <v>81.492167932783204</v>
      </c>
      <c r="F250">
        <f t="shared" si="15"/>
        <v>0.22721013065839202</v>
      </c>
      <c r="G250">
        <f t="shared" si="13"/>
        <v>733.42951139504885</v>
      </c>
      <c r="H250">
        <v>50.510000337954203</v>
      </c>
      <c r="AM250">
        <f t="shared" si="14"/>
        <v>143.77086558801241</v>
      </c>
    </row>
    <row r="251" spans="1:39">
      <c r="A251">
        <v>74700</v>
      </c>
      <c r="B251" s="7">
        <v>733</v>
      </c>
      <c r="C251">
        <v>0.44418281875610499</v>
      </c>
      <c r="D251">
        <f t="shared" si="12"/>
        <v>0.88836563751220998</v>
      </c>
      <c r="E251">
        <v>81.343608219572801</v>
      </c>
      <c r="F251">
        <f t="shared" si="15"/>
        <v>0.14855971321040329</v>
      </c>
      <c r="G251">
        <f t="shared" si="13"/>
        <v>732.09247397615525</v>
      </c>
      <c r="H251">
        <v>50.553310801980103</v>
      </c>
      <c r="AM251">
        <f t="shared" si="14"/>
        <v>143.47499852433538</v>
      </c>
    </row>
    <row r="252" spans="1:39">
      <c r="A252">
        <v>75000</v>
      </c>
      <c r="B252" s="7">
        <v>737</v>
      </c>
      <c r="C252">
        <v>2.1908472367632501</v>
      </c>
      <c r="D252">
        <f t="shared" si="12"/>
        <v>4.3816944735265002</v>
      </c>
      <c r="E252">
        <v>81.399898007992903</v>
      </c>
      <c r="F252">
        <f t="shared" si="15"/>
        <v>5.6289788420102127E-2</v>
      </c>
      <c r="G252">
        <f t="shared" si="13"/>
        <v>732.5990820719361</v>
      </c>
      <c r="H252">
        <v>50.445665710088903</v>
      </c>
      <c r="AM252">
        <f t="shared" si="14"/>
        <v>143.58708838728293</v>
      </c>
    </row>
    <row r="253" spans="1:39">
      <c r="A253">
        <v>75300</v>
      </c>
      <c r="B253" s="7">
        <v>738</v>
      </c>
      <c r="C253">
        <v>1.99802590424911</v>
      </c>
      <c r="D253">
        <f t="shared" si="12"/>
        <v>3.9960518084982199</v>
      </c>
      <c r="E253">
        <v>81.553860227847906</v>
      </c>
      <c r="F253">
        <f t="shared" si="15"/>
        <v>0.15396221985500347</v>
      </c>
      <c r="G253">
        <f t="shared" si="13"/>
        <v>733.98474205063121</v>
      </c>
      <c r="H253">
        <v>50.2833570262897</v>
      </c>
      <c r="AM253">
        <f t="shared" si="14"/>
        <v>143.8937680435055</v>
      </c>
    </row>
    <row r="254" spans="1:39">
      <c r="A254">
        <v>75600</v>
      </c>
      <c r="B254" s="7">
        <v>742</v>
      </c>
      <c r="C254">
        <v>2.9800692957716302</v>
      </c>
      <c r="D254">
        <f t="shared" si="12"/>
        <v>5.9601385915432603</v>
      </c>
      <c r="E254">
        <v>81.780047070200794</v>
      </c>
      <c r="F254">
        <f t="shared" si="15"/>
        <v>0.22618684235288811</v>
      </c>
      <c r="G254">
        <f t="shared" si="13"/>
        <v>736.02042363180715</v>
      </c>
      <c r="H254">
        <v>50.086860190923503</v>
      </c>
      <c r="AM254">
        <f t="shared" si="14"/>
        <v>144.34456446973056</v>
      </c>
    </row>
    <row r="255" spans="1:39">
      <c r="A255">
        <v>75900</v>
      </c>
      <c r="B255" s="7">
        <v>749</v>
      </c>
      <c r="C255">
        <v>4.6613294040943396</v>
      </c>
      <c r="D255">
        <f t="shared" si="12"/>
        <v>9.3226588081886792</v>
      </c>
      <c r="E255">
        <v>82.184174309793804</v>
      </c>
      <c r="F255">
        <f t="shared" si="15"/>
        <v>0.40412723959300934</v>
      </c>
      <c r="G255">
        <f t="shared" si="13"/>
        <v>739.6575687881442</v>
      </c>
      <c r="H255">
        <v>49.7846307587361</v>
      </c>
      <c r="AM255">
        <f t="shared" si="14"/>
        <v>145.15074581098955</v>
      </c>
    </row>
    <row r="256" spans="1:39">
      <c r="A256">
        <v>76200</v>
      </c>
      <c r="B256" s="7">
        <v>748</v>
      </c>
      <c r="C256">
        <v>2.3262564742840399</v>
      </c>
      <c r="D256">
        <f t="shared" si="12"/>
        <v>4.6525129485680798</v>
      </c>
      <c r="E256">
        <v>82.591973447479305</v>
      </c>
      <c r="F256">
        <f t="shared" si="15"/>
        <v>0.40779913768550102</v>
      </c>
      <c r="G256">
        <f t="shared" si="13"/>
        <v>743.32776102731373</v>
      </c>
      <c r="H256">
        <v>49.519729101061401</v>
      </c>
      <c r="AM256">
        <f t="shared" si="14"/>
        <v>145.96522041565291</v>
      </c>
    </row>
    <row r="257" spans="1:39">
      <c r="A257">
        <v>76500</v>
      </c>
      <c r="B257" s="7">
        <v>742</v>
      </c>
      <c r="C257">
        <v>-1.25128779172567</v>
      </c>
      <c r="D257">
        <f t="shared" si="12"/>
        <v>-2.5025755834513399</v>
      </c>
      <c r="E257">
        <v>82.720327540228197</v>
      </c>
      <c r="F257">
        <f t="shared" si="15"/>
        <v>0.12835409274889287</v>
      </c>
      <c r="G257">
        <f t="shared" si="13"/>
        <v>744.48294786205383</v>
      </c>
      <c r="H257">
        <v>49.488473750730201</v>
      </c>
      <c r="AM257">
        <f t="shared" si="14"/>
        <v>146.22177618297496</v>
      </c>
    </row>
    <row r="258" spans="1:39">
      <c r="A258">
        <v>76800</v>
      </c>
      <c r="B258" s="7">
        <v>739</v>
      </c>
      <c r="C258">
        <v>-2.2641001229325202</v>
      </c>
      <c r="D258">
        <f t="shared" ref="D258:D265" si="16">$K$3*C258</f>
        <v>-4.5282002458650403</v>
      </c>
      <c r="E258">
        <v>82.612058358290298</v>
      </c>
      <c r="F258">
        <f t="shared" si="15"/>
        <v>0.10826918193789936</v>
      </c>
      <c r="G258">
        <f t="shared" si="13"/>
        <v>743.50852522461264</v>
      </c>
      <c r="H258">
        <v>49.628076463896498</v>
      </c>
      <c r="AM258">
        <f t="shared" si="14"/>
        <v>146.00536002729814</v>
      </c>
    </row>
    <row r="259" spans="1:39">
      <c r="A259">
        <v>77100</v>
      </c>
      <c r="B259" s="7">
        <v>742</v>
      </c>
      <c r="C259">
        <v>-0.40814701703314898</v>
      </c>
      <c r="D259">
        <f t="shared" si="16"/>
        <v>-0.81629403406629797</v>
      </c>
      <c r="E259">
        <v>82.532939459000502</v>
      </c>
      <c r="F259">
        <f t="shared" si="15"/>
        <v>7.9118899289795763E-2</v>
      </c>
      <c r="G259">
        <f t="shared" ref="G259:G265" si="17">$J$3*E259</f>
        <v>742.79645513100456</v>
      </c>
      <c r="H259">
        <v>49.7264617590196</v>
      </c>
      <c r="AM259">
        <f t="shared" ref="AM259:AM322" si="18">$AF$26*E259^2+$AG$26*E259+$AH$26</f>
        <v>145.84725489186962</v>
      </c>
    </row>
    <row r="260" spans="1:39">
      <c r="A260">
        <v>77400</v>
      </c>
      <c r="B260" s="7">
        <v>745</v>
      </c>
      <c r="C260">
        <v>0.78636605944232596</v>
      </c>
      <c r="D260">
        <f t="shared" si="16"/>
        <v>1.5727321188846519</v>
      </c>
      <c r="E260">
        <v>82.600821342882597</v>
      </c>
      <c r="F260">
        <f t="shared" ref="F260:F323" si="19">ABS(E260-E259)</f>
        <v>6.7881883882094485E-2</v>
      </c>
      <c r="G260">
        <f t="shared" si="17"/>
        <v>743.40739208594334</v>
      </c>
      <c r="H260">
        <v>49.7082281701936</v>
      </c>
      <c r="AM260">
        <f t="shared" si="18"/>
        <v>145.98290260746111</v>
      </c>
    </row>
    <row r="261" spans="1:39">
      <c r="A261">
        <v>77700</v>
      </c>
      <c r="B261" s="7">
        <v>737</v>
      </c>
      <c r="C261">
        <v>-2.8812978954732098</v>
      </c>
      <c r="D261">
        <f t="shared" si="16"/>
        <v>-5.7625957909464196</v>
      </c>
      <c r="E261">
        <v>82.527016126412505</v>
      </c>
      <c r="F261">
        <f t="shared" si="19"/>
        <v>7.380521647009175E-2</v>
      </c>
      <c r="G261">
        <f t="shared" si="17"/>
        <v>742.74314513771253</v>
      </c>
      <c r="H261">
        <v>49.800417823717702</v>
      </c>
      <c r="AM261">
        <f t="shared" si="18"/>
        <v>145.83541963184004</v>
      </c>
    </row>
    <row r="262" spans="1:39">
      <c r="A262">
        <v>78000</v>
      </c>
      <c r="B262" s="7">
        <v>736</v>
      </c>
      <c r="C262">
        <v>-2.28014671636743</v>
      </c>
      <c r="D262">
        <f t="shared" si="16"/>
        <v>-4.5602934327348601</v>
      </c>
      <c r="E262">
        <v>82.282303821325996</v>
      </c>
      <c r="F262">
        <f t="shared" si="19"/>
        <v>0.24471230508650876</v>
      </c>
      <c r="G262">
        <f t="shared" si="17"/>
        <v>740.54073439193394</v>
      </c>
      <c r="H262">
        <v>49.9991978629972</v>
      </c>
      <c r="AM262">
        <f t="shared" si="18"/>
        <v>145.34664557464717</v>
      </c>
    </row>
    <row r="263" spans="1:39">
      <c r="A263">
        <v>78300</v>
      </c>
      <c r="B263" s="7">
        <v>743</v>
      </c>
      <c r="C263">
        <v>1.3959780478021699</v>
      </c>
      <c r="D263">
        <f t="shared" si="16"/>
        <v>2.7919560956043399</v>
      </c>
      <c r="E263">
        <v>82.2431368991776</v>
      </c>
      <c r="F263">
        <f t="shared" si="19"/>
        <v>3.9166922148396566E-2</v>
      </c>
      <c r="G263">
        <f t="shared" si="17"/>
        <v>740.18823209259835</v>
      </c>
      <c r="H263">
        <v>50.022689418844998</v>
      </c>
      <c r="AM263">
        <f t="shared" si="18"/>
        <v>145.26844836960726</v>
      </c>
    </row>
    <row r="264" spans="1:39">
      <c r="A264">
        <v>78600</v>
      </c>
      <c r="B264" s="7">
        <v>743</v>
      </c>
      <c r="C264">
        <v>0.86759655801715196</v>
      </c>
      <c r="D264">
        <f t="shared" si="16"/>
        <v>1.7351931160343039</v>
      </c>
      <c r="E264">
        <v>82.360574955626802</v>
      </c>
      <c r="F264">
        <f t="shared" si="19"/>
        <v>0.11743805644920258</v>
      </c>
      <c r="G264">
        <f t="shared" si="17"/>
        <v>741.24517460064123</v>
      </c>
      <c r="H264">
        <v>49.936230316462201</v>
      </c>
      <c r="AM264">
        <f t="shared" si="18"/>
        <v>145.50294166535664</v>
      </c>
    </row>
    <row r="265" spans="1:39">
      <c r="A265">
        <v>78900</v>
      </c>
      <c r="B265" s="7">
        <v>750</v>
      </c>
      <c r="C265">
        <v>3.2852246677555299</v>
      </c>
      <c r="D265">
        <f t="shared" si="16"/>
        <v>6.5704493355110598</v>
      </c>
      <c r="E265">
        <v>82.601059452719895</v>
      </c>
      <c r="F265">
        <f t="shared" si="19"/>
        <v>0.24048449709309239</v>
      </c>
      <c r="G265">
        <f t="shared" si="17"/>
        <v>743.40953507447909</v>
      </c>
      <c r="H265">
        <v>49.767603060716297</v>
      </c>
      <c r="AM265">
        <f t="shared" si="18"/>
        <v>145.98337846749374</v>
      </c>
    </row>
    <row r="266" spans="1:39">
      <c r="A266">
        <v>79200</v>
      </c>
      <c r="B266" s="7">
        <v>759</v>
      </c>
      <c r="C266">
        <v>5.4676155873928698</v>
      </c>
      <c r="D266">
        <f t="shared" ref="D266:D329" si="20">$K$3*C266</f>
        <v>10.93523117478574</v>
      </c>
      <c r="E266">
        <v>83.116042571595798</v>
      </c>
      <c r="F266">
        <f t="shared" si="19"/>
        <v>0.51498311887590376</v>
      </c>
      <c r="G266">
        <f t="shared" ref="G266:G329" si="21">$J$3*E266</f>
        <v>748.0443831443622</v>
      </c>
      <c r="H266">
        <v>49.420630186769799</v>
      </c>
      <c r="AM266">
        <f t="shared" si="18"/>
        <v>147.01334282582911</v>
      </c>
    </row>
    <row r="267" spans="1:39">
      <c r="A267">
        <v>79500</v>
      </c>
      <c r="B267" s="7">
        <v>759</v>
      </c>
      <c r="C267">
        <v>3.0169501735310398</v>
      </c>
      <c r="D267">
        <f t="shared" si="20"/>
        <v>6.0339003470620796</v>
      </c>
      <c r="E267">
        <v>83.660635040333105</v>
      </c>
      <c r="F267">
        <f t="shared" si="19"/>
        <v>0.54459246873730649</v>
      </c>
      <c r="G267">
        <f t="shared" si="21"/>
        <v>752.94571536299793</v>
      </c>
      <c r="H267">
        <v>49.097737407032703</v>
      </c>
      <c r="AM267">
        <f t="shared" si="18"/>
        <v>148.10421330865844</v>
      </c>
    </row>
    <row r="268" spans="1:39">
      <c r="A268">
        <v>79800</v>
      </c>
      <c r="B268" s="7">
        <v>746</v>
      </c>
      <c r="C268">
        <v>-3.8676068139417201</v>
      </c>
      <c r="D268">
        <f t="shared" si="20"/>
        <v>-7.7352136278834402</v>
      </c>
      <c r="E268">
        <v>83.746137404514201</v>
      </c>
      <c r="F268">
        <f t="shared" si="19"/>
        <v>8.5502364181095913E-2</v>
      </c>
      <c r="G268">
        <f t="shared" si="21"/>
        <v>753.71523664062784</v>
      </c>
      <c r="H268">
        <v>49.150881395810998</v>
      </c>
      <c r="AM268">
        <f t="shared" si="18"/>
        <v>148.27564022699309</v>
      </c>
    </row>
    <row r="269" spans="1:39">
      <c r="A269">
        <v>80100</v>
      </c>
      <c r="B269" s="7">
        <v>753</v>
      </c>
      <c r="C269">
        <v>-7.65138044049746E-2</v>
      </c>
      <c r="D269">
        <f t="shared" si="20"/>
        <v>-0.1530276088099492</v>
      </c>
      <c r="E269">
        <v>83.681374947801302</v>
      </c>
      <c r="F269">
        <f t="shared" si="19"/>
        <v>6.4762456712898597E-2</v>
      </c>
      <c r="G269">
        <f t="shared" si="21"/>
        <v>753.13237453021168</v>
      </c>
      <c r="H269">
        <v>49.293093341563399</v>
      </c>
      <c r="AM269">
        <f t="shared" si="18"/>
        <v>148.14579160417028</v>
      </c>
    </row>
    <row r="270" spans="1:39">
      <c r="A270">
        <v>80400</v>
      </c>
      <c r="B270" s="7">
        <v>747</v>
      </c>
      <c r="C270">
        <v>-2.8569586692648499</v>
      </c>
      <c r="D270">
        <f t="shared" si="20"/>
        <v>-5.7139173385296997</v>
      </c>
      <c r="E270">
        <v>83.632639506330804</v>
      </c>
      <c r="F270">
        <f t="shared" si="19"/>
        <v>4.8735441470498131E-2</v>
      </c>
      <c r="G270">
        <f t="shared" si="21"/>
        <v>752.69375555697729</v>
      </c>
      <c r="H270">
        <v>49.415191075400401</v>
      </c>
      <c r="AM270">
        <f t="shared" si="18"/>
        <v>148.04809329782822</v>
      </c>
    </row>
    <row r="271" spans="1:39">
      <c r="A271">
        <v>80700</v>
      </c>
      <c r="B271" s="7">
        <v>751</v>
      </c>
      <c r="C271">
        <v>-0.49918102696391797</v>
      </c>
      <c r="D271">
        <f t="shared" si="20"/>
        <v>-0.99836205392783595</v>
      </c>
      <c r="E271">
        <v>83.553099041031103</v>
      </c>
      <c r="F271">
        <f t="shared" si="19"/>
        <v>7.9540465299700713E-2</v>
      </c>
      <c r="G271">
        <f t="shared" si="21"/>
        <v>751.97789136927997</v>
      </c>
      <c r="H271">
        <v>49.538724795983498</v>
      </c>
      <c r="AM271">
        <f t="shared" si="18"/>
        <v>147.88867103135905</v>
      </c>
    </row>
    <row r="272" spans="1:39">
      <c r="A272">
        <v>81000</v>
      </c>
      <c r="B272" s="7">
        <v>745</v>
      </c>
      <c r="C272">
        <v>-2.97296947051841</v>
      </c>
      <c r="D272">
        <f t="shared" si="20"/>
        <v>-5.94593894103682</v>
      </c>
      <c r="E272">
        <v>83.436210080378402</v>
      </c>
      <c r="F272">
        <f t="shared" si="19"/>
        <v>0.11688896065270171</v>
      </c>
      <c r="G272">
        <f t="shared" si="21"/>
        <v>750.92589072340559</v>
      </c>
      <c r="H272">
        <v>49.680862075850101</v>
      </c>
      <c r="AM272">
        <f t="shared" si="18"/>
        <v>147.65445864609072</v>
      </c>
    </row>
    <row r="273" spans="1:39">
      <c r="A273">
        <v>81300</v>
      </c>
      <c r="B273" s="7">
        <v>742</v>
      </c>
      <c r="C273">
        <v>-3.21033045800568</v>
      </c>
      <c r="D273">
        <f t="shared" si="20"/>
        <v>-6.4206609160113599</v>
      </c>
      <c r="E273">
        <v>83.155629653465496</v>
      </c>
      <c r="F273">
        <f t="shared" si="19"/>
        <v>0.28058042691290552</v>
      </c>
      <c r="G273">
        <f t="shared" si="21"/>
        <v>748.40066688118941</v>
      </c>
      <c r="H273">
        <v>49.921778262986798</v>
      </c>
      <c r="AM273">
        <f t="shared" si="18"/>
        <v>147.09258104859219</v>
      </c>
    </row>
    <row r="274" spans="1:39">
      <c r="A274">
        <v>81600</v>
      </c>
      <c r="B274" s="7">
        <v>748</v>
      </c>
      <c r="C274">
        <v>0.38026604990020901</v>
      </c>
      <c r="D274">
        <f t="shared" si="20"/>
        <v>0.76053209980041803</v>
      </c>
      <c r="E274">
        <v>83.024359594116703</v>
      </c>
      <c r="F274">
        <f t="shared" si="19"/>
        <v>0.13127005934879321</v>
      </c>
      <c r="G274">
        <f t="shared" si="21"/>
        <v>747.21923634705036</v>
      </c>
      <c r="H274">
        <v>50.021201926841897</v>
      </c>
      <c r="AM274">
        <f t="shared" si="18"/>
        <v>146.82986370810056</v>
      </c>
    </row>
    <row r="275" spans="1:39">
      <c r="A275">
        <v>81900</v>
      </c>
      <c r="B275" s="7">
        <v>740</v>
      </c>
      <c r="C275">
        <v>-2.9475066017464799</v>
      </c>
      <c r="D275">
        <f t="shared" si="20"/>
        <v>-5.8950132034929599</v>
      </c>
      <c r="E275">
        <v>82.875040050966803</v>
      </c>
      <c r="F275">
        <f t="shared" si="19"/>
        <v>0.14931954314990037</v>
      </c>
      <c r="G275">
        <f t="shared" si="21"/>
        <v>745.87536045870127</v>
      </c>
      <c r="H275">
        <v>50.130697680038303</v>
      </c>
      <c r="AM275">
        <f t="shared" si="18"/>
        <v>146.53114556064543</v>
      </c>
    </row>
    <row r="276" spans="1:39">
      <c r="A276">
        <v>82200</v>
      </c>
      <c r="B276" s="7">
        <v>748</v>
      </c>
      <c r="C276">
        <v>1.46246927791793</v>
      </c>
      <c r="D276">
        <f t="shared" si="20"/>
        <v>2.92493855583586</v>
      </c>
      <c r="E276">
        <v>82.783877825096297</v>
      </c>
      <c r="F276">
        <f t="shared" si="19"/>
        <v>9.1162225870505154E-2</v>
      </c>
      <c r="G276">
        <f t="shared" si="21"/>
        <v>745.05490042586666</v>
      </c>
      <c r="H276">
        <v>50.175435481483298</v>
      </c>
      <c r="AM276">
        <f t="shared" si="18"/>
        <v>146.34883695361486</v>
      </c>
    </row>
    <row r="277" spans="1:39">
      <c r="A277">
        <v>82500</v>
      </c>
      <c r="B277" s="7">
        <v>759</v>
      </c>
      <c r="C277">
        <v>5.3894151111425401</v>
      </c>
      <c r="D277">
        <f t="shared" si="20"/>
        <v>10.77883022228508</v>
      </c>
      <c r="E277">
        <v>83.133411275184898</v>
      </c>
      <c r="F277">
        <f t="shared" si="19"/>
        <v>0.34953345008860026</v>
      </c>
      <c r="G277">
        <f t="shared" si="21"/>
        <v>748.20070147666411</v>
      </c>
      <c r="H277">
        <v>49.897329871529202</v>
      </c>
      <c r="AM277">
        <f t="shared" si="18"/>
        <v>147.04810721012609</v>
      </c>
    </row>
    <row r="278" spans="1:39">
      <c r="A278">
        <v>82800</v>
      </c>
      <c r="B278" s="7">
        <v>760</v>
      </c>
      <c r="C278">
        <v>3.6471199308073401</v>
      </c>
      <c r="D278">
        <f t="shared" si="20"/>
        <v>7.2942398616146802</v>
      </c>
      <c r="E278">
        <v>83.6317064467043</v>
      </c>
      <c r="F278">
        <f t="shared" si="19"/>
        <v>0.49829517151940195</v>
      </c>
      <c r="G278">
        <f t="shared" si="21"/>
        <v>752.68535802033875</v>
      </c>
      <c r="H278">
        <v>49.550886654105</v>
      </c>
      <c r="AM278">
        <f t="shared" si="18"/>
        <v>148.04622295999386</v>
      </c>
    </row>
    <row r="279" spans="1:39">
      <c r="A279">
        <v>83100</v>
      </c>
      <c r="B279" s="7">
        <v>764</v>
      </c>
      <c r="C279">
        <v>3.57829963378245</v>
      </c>
      <c r="D279">
        <f t="shared" si="20"/>
        <v>7.1565992675648999</v>
      </c>
      <c r="E279">
        <v>84.091401986880101</v>
      </c>
      <c r="F279">
        <f t="shared" si="19"/>
        <v>0.45969554017580094</v>
      </c>
      <c r="G279">
        <f t="shared" si="21"/>
        <v>756.82261788192091</v>
      </c>
      <c r="H279">
        <v>49.270047393165399</v>
      </c>
      <c r="AM279">
        <f t="shared" si="18"/>
        <v>148.96830917836505</v>
      </c>
    </row>
    <row r="280" spans="1:39">
      <c r="A280">
        <v>83400</v>
      </c>
      <c r="B280" s="7">
        <v>762</v>
      </c>
      <c r="C280">
        <v>0.97831064836933201</v>
      </c>
      <c r="D280">
        <f t="shared" si="20"/>
        <v>1.956621296738664</v>
      </c>
      <c r="E280">
        <v>84.446955436155903</v>
      </c>
      <c r="F280">
        <f t="shared" si="19"/>
        <v>0.35555344927580279</v>
      </c>
      <c r="G280">
        <f t="shared" si="21"/>
        <v>760.02259892540314</v>
      </c>
      <c r="H280">
        <v>49.100428775917798</v>
      </c>
      <c r="AM280">
        <f t="shared" si="18"/>
        <v>149.68234834595194</v>
      </c>
    </row>
    <row r="281" spans="1:39">
      <c r="A281">
        <v>83700</v>
      </c>
      <c r="B281" s="7">
        <v>759</v>
      </c>
      <c r="C281">
        <v>-1.1204005463320601</v>
      </c>
      <c r="D281">
        <f t="shared" si="20"/>
        <v>-2.2408010926641202</v>
      </c>
      <c r="E281">
        <v>84.579997189998096</v>
      </c>
      <c r="F281">
        <f t="shared" si="19"/>
        <v>0.13304175384219263</v>
      </c>
      <c r="G281">
        <f t="shared" si="21"/>
        <v>761.21997470998281</v>
      </c>
      <c r="H281">
        <v>49.112067280109002</v>
      </c>
      <c r="AM281">
        <f t="shared" si="18"/>
        <v>149.94971915798544</v>
      </c>
    </row>
    <row r="282" spans="1:39">
      <c r="A282">
        <v>84000</v>
      </c>
      <c r="B282" s="7">
        <v>761</v>
      </c>
      <c r="C282">
        <v>-0.40649028680447402</v>
      </c>
      <c r="D282">
        <f t="shared" si="20"/>
        <v>-0.81298057360894804</v>
      </c>
      <c r="E282">
        <v>84.643548275305307</v>
      </c>
      <c r="F282">
        <f t="shared" si="19"/>
        <v>6.3551085307210542E-2</v>
      </c>
      <c r="G282">
        <f t="shared" si="21"/>
        <v>761.79193447774776</v>
      </c>
      <c r="H282">
        <v>49.169352393215298</v>
      </c>
      <c r="AM282">
        <f t="shared" si="18"/>
        <v>150.0774727827833</v>
      </c>
    </row>
    <row r="283" spans="1:39">
      <c r="A283">
        <v>84300</v>
      </c>
      <c r="B283" s="7">
        <v>754</v>
      </c>
      <c r="C283">
        <v>-3.5342068109499301</v>
      </c>
      <c r="D283">
        <f t="shared" si="20"/>
        <v>-7.0684136218998601</v>
      </c>
      <c r="E283">
        <v>84.5608598615121</v>
      </c>
      <c r="F283">
        <f t="shared" si="19"/>
        <v>8.2688413793206905E-2</v>
      </c>
      <c r="G283">
        <f t="shared" si="21"/>
        <v>761.04773875360888</v>
      </c>
      <c r="H283">
        <v>49.331544029958302</v>
      </c>
      <c r="AM283">
        <f t="shared" si="18"/>
        <v>149.91125295446631</v>
      </c>
    </row>
    <row r="284" spans="1:39">
      <c r="A284">
        <v>84600</v>
      </c>
      <c r="B284" s="7">
        <v>747</v>
      </c>
      <c r="C284">
        <v>-5.3673415179365804</v>
      </c>
      <c r="D284">
        <f t="shared" si="20"/>
        <v>-10.734683035873161</v>
      </c>
      <c r="E284">
        <v>84.190469105925004</v>
      </c>
      <c r="F284">
        <f t="shared" si="19"/>
        <v>0.37039075558709555</v>
      </c>
      <c r="G284">
        <f t="shared" si="21"/>
        <v>757.71422195332502</v>
      </c>
      <c r="H284">
        <v>49.682609114344601</v>
      </c>
      <c r="AM284">
        <f t="shared" si="18"/>
        <v>149.16718611931509</v>
      </c>
    </row>
    <row r="285" spans="1:39">
      <c r="A285">
        <v>84900</v>
      </c>
      <c r="B285" s="7">
        <v>744</v>
      </c>
      <c r="C285">
        <v>-4.6875704570449797</v>
      </c>
      <c r="D285">
        <f t="shared" si="20"/>
        <v>-9.3751409140899593</v>
      </c>
      <c r="E285">
        <v>83.706091275311607</v>
      </c>
      <c r="F285">
        <f t="shared" si="19"/>
        <v>0.48437783061339701</v>
      </c>
      <c r="G285">
        <f t="shared" si="21"/>
        <v>753.35482147780442</v>
      </c>
      <c r="H285">
        <v>50.071110447258697</v>
      </c>
      <c r="AM285">
        <f t="shared" si="18"/>
        <v>148.19534490693167</v>
      </c>
    </row>
    <row r="286" spans="1:39">
      <c r="A286">
        <v>85200</v>
      </c>
      <c r="B286" s="7">
        <v>745</v>
      </c>
      <c r="C286">
        <v>-2.4389702199768601</v>
      </c>
      <c r="D286">
        <f t="shared" si="20"/>
        <v>-4.8779404399537203</v>
      </c>
      <c r="E286">
        <v>83.317523556457402</v>
      </c>
      <c r="F286">
        <f t="shared" si="19"/>
        <v>0.38856771885420471</v>
      </c>
      <c r="G286">
        <f t="shared" si="21"/>
        <v>749.85771200811666</v>
      </c>
      <c r="H286">
        <v>50.341342365997697</v>
      </c>
      <c r="AM286">
        <f t="shared" si="18"/>
        <v>147.41672622032681</v>
      </c>
    </row>
    <row r="287" spans="1:39">
      <c r="A287">
        <v>85500</v>
      </c>
      <c r="B287" s="7">
        <v>745</v>
      </c>
      <c r="C287">
        <v>-1.2967160609442001</v>
      </c>
      <c r="D287">
        <f t="shared" si="20"/>
        <v>-2.5934321218884002</v>
      </c>
      <c r="E287">
        <v>83.063710019973598</v>
      </c>
      <c r="F287">
        <f t="shared" si="19"/>
        <v>0.25381353648380411</v>
      </c>
      <c r="G287">
        <f t="shared" si="21"/>
        <v>747.57339017976233</v>
      </c>
      <c r="H287">
        <v>50.483123403278299</v>
      </c>
      <c r="AM287">
        <f t="shared" si="18"/>
        <v>146.90860710698323</v>
      </c>
    </row>
    <row r="288" spans="1:39">
      <c r="A288">
        <v>85800</v>
      </c>
      <c r="B288" s="7">
        <v>742</v>
      </c>
      <c r="C288">
        <v>-1.7093175480615701</v>
      </c>
      <c r="D288">
        <f t="shared" si="20"/>
        <v>-3.4186350961231402</v>
      </c>
      <c r="E288">
        <v>82.822093218592798</v>
      </c>
      <c r="F288">
        <f t="shared" si="19"/>
        <v>0.24161680138080044</v>
      </c>
      <c r="G288">
        <f t="shared" si="21"/>
        <v>745.39883896733522</v>
      </c>
      <c r="H288">
        <v>50.601126345289003</v>
      </c>
      <c r="AM288">
        <f t="shared" si="18"/>
        <v>146.42525518112635</v>
      </c>
    </row>
    <row r="289" spans="1:39">
      <c r="A289">
        <v>86100</v>
      </c>
      <c r="B289" s="7">
        <v>750</v>
      </c>
      <c r="C289">
        <v>2.4974739922896201</v>
      </c>
      <c r="D289">
        <f t="shared" si="20"/>
        <v>4.9949479845792402</v>
      </c>
      <c r="E289">
        <v>82.776099906193295</v>
      </c>
      <c r="F289">
        <f t="shared" si="19"/>
        <v>4.5993312399502884E-2</v>
      </c>
      <c r="G289">
        <f t="shared" si="21"/>
        <v>744.98489915573964</v>
      </c>
      <c r="H289">
        <v>50.558094168321603</v>
      </c>
      <c r="AM289">
        <f t="shared" si="18"/>
        <v>146.33328471820118</v>
      </c>
    </row>
    <row r="290" spans="1:39">
      <c r="A290">
        <v>86400</v>
      </c>
      <c r="B290" s="7">
        <v>755</v>
      </c>
      <c r="C290">
        <v>3.8533786328512001</v>
      </c>
      <c r="D290">
        <f t="shared" si="20"/>
        <v>7.7067572657024002</v>
      </c>
      <c r="E290">
        <v>83.030338939473793</v>
      </c>
      <c r="F290">
        <f t="shared" si="19"/>
        <v>0.25423903328049846</v>
      </c>
      <c r="G290">
        <f t="shared" si="21"/>
        <v>747.27305045526418</v>
      </c>
      <c r="H290">
        <v>50.307103184165101</v>
      </c>
      <c r="AM290">
        <f t="shared" si="18"/>
        <v>146.84182828036651</v>
      </c>
    </row>
    <row r="291" spans="1:39">
      <c r="A291">
        <v>86700</v>
      </c>
      <c r="B291" s="7">
        <v>744</v>
      </c>
      <c r="C291">
        <v>-1.84825193184904</v>
      </c>
      <c r="D291">
        <f t="shared" si="20"/>
        <v>-3.69650386369808</v>
      </c>
      <c r="E291">
        <v>83.075205372443094</v>
      </c>
      <c r="F291">
        <f t="shared" si="19"/>
        <v>4.4866432969300263E-2</v>
      </c>
      <c r="G291">
        <f t="shared" si="21"/>
        <v>747.67684835198781</v>
      </c>
      <c r="H291">
        <v>50.245857900016901</v>
      </c>
      <c r="AM291">
        <f t="shared" si="18"/>
        <v>146.93161195046184</v>
      </c>
    </row>
    <row r="292" spans="1:39">
      <c r="A292">
        <v>87000</v>
      </c>
      <c r="B292" s="7">
        <v>744</v>
      </c>
      <c r="C292">
        <v>-0.98983443802878601</v>
      </c>
      <c r="D292">
        <f t="shared" si="20"/>
        <v>-1.979668876057572</v>
      </c>
      <c r="E292">
        <v>82.884414696385903</v>
      </c>
      <c r="F292">
        <f t="shared" si="19"/>
        <v>0.19079067605719047</v>
      </c>
      <c r="G292">
        <f t="shared" si="21"/>
        <v>745.9597322674731</v>
      </c>
      <c r="H292">
        <v>50.353644045309302</v>
      </c>
      <c r="AM292">
        <f t="shared" si="18"/>
        <v>146.5498959784118</v>
      </c>
    </row>
    <row r="293" spans="1:39">
      <c r="A293">
        <v>87300</v>
      </c>
      <c r="B293" s="7">
        <v>748</v>
      </c>
      <c r="C293">
        <v>1.1971224237829501</v>
      </c>
      <c r="D293">
        <f t="shared" si="20"/>
        <v>2.3942448475659002</v>
      </c>
      <c r="E293">
        <v>82.842856053232595</v>
      </c>
      <c r="F293">
        <f t="shared" si="19"/>
        <v>4.1558643153308594E-2</v>
      </c>
      <c r="G293">
        <f t="shared" si="21"/>
        <v>745.58570447909335</v>
      </c>
      <c r="H293">
        <v>50.339146319717699</v>
      </c>
      <c r="AM293">
        <f t="shared" si="18"/>
        <v>146.46677760789163</v>
      </c>
    </row>
    <row r="294" spans="1:39">
      <c r="A294">
        <v>87600</v>
      </c>
      <c r="B294" s="7">
        <v>743</v>
      </c>
      <c r="C294">
        <v>-1.06265237820301</v>
      </c>
      <c r="D294">
        <f t="shared" si="20"/>
        <v>-2.1253047564060199</v>
      </c>
      <c r="E294">
        <v>82.789511255585396</v>
      </c>
      <c r="F294">
        <f t="shared" si="19"/>
        <v>5.3344797647199016E-2</v>
      </c>
      <c r="G294">
        <f t="shared" si="21"/>
        <v>745.10560130026852</v>
      </c>
      <c r="H294">
        <v>50.340548306774998</v>
      </c>
      <c r="AM294">
        <f t="shared" si="18"/>
        <v>146.36010142638415</v>
      </c>
    </row>
    <row r="295" spans="1:39">
      <c r="A295">
        <v>87900</v>
      </c>
      <c r="B295" s="7">
        <v>738</v>
      </c>
      <c r="C295">
        <v>-2.4463709194666001</v>
      </c>
      <c r="D295">
        <f t="shared" si="20"/>
        <v>-4.8927418389332002</v>
      </c>
      <c r="E295">
        <v>82.541464118221</v>
      </c>
      <c r="F295">
        <f t="shared" si="19"/>
        <v>0.2480471373643951</v>
      </c>
      <c r="G295">
        <f t="shared" si="21"/>
        <v>742.87317706398903</v>
      </c>
      <c r="H295">
        <v>50.480963897061599</v>
      </c>
      <c r="AM295">
        <f t="shared" si="18"/>
        <v>145.86428815660224</v>
      </c>
    </row>
    <row r="296" spans="1:39">
      <c r="A296">
        <v>88200</v>
      </c>
      <c r="B296" s="7">
        <v>739</v>
      </c>
      <c r="C296">
        <v>-0.81598481700771297</v>
      </c>
      <c r="D296">
        <f t="shared" si="20"/>
        <v>-1.6319696340154259</v>
      </c>
      <c r="E296">
        <v>82.290260104848201</v>
      </c>
      <c r="F296">
        <f t="shared" si="19"/>
        <v>0.2512040133727993</v>
      </c>
      <c r="G296">
        <f t="shared" si="21"/>
        <v>740.61234094363385</v>
      </c>
      <c r="H296">
        <v>50.6029220115757</v>
      </c>
      <c r="AM296">
        <f t="shared" si="18"/>
        <v>145.362531481552</v>
      </c>
    </row>
    <row r="297" spans="1:39">
      <c r="A297">
        <v>88500</v>
      </c>
      <c r="B297" s="7">
        <v>739</v>
      </c>
      <c r="C297">
        <v>-0.14418918281111101</v>
      </c>
      <c r="D297">
        <f t="shared" si="20"/>
        <v>-0.28837836562222202</v>
      </c>
      <c r="E297">
        <v>82.140985761562504</v>
      </c>
      <c r="F297">
        <f t="shared" si="19"/>
        <v>0.14927434328569689</v>
      </c>
      <c r="G297">
        <f t="shared" si="21"/>
        <v>739.26887185406258</v>
      </c>
      <c r="H297">
        <v>50.638246093931102</v>
      </c>
      <c r="AM297">
        <f t="shared" si="18"/>
        <v>145.06454468004213</v>
      </c>
    </row>
    <row r="298" spans="1:39">
      <c r="A298">
        <v>88800</v>
      </c>
      <c r="B298" s="7">
        <v>737</v>
      </c>
      <c r="C298">
        <v>-0.50956918831248998</v>
      </c>
      <c r="D298">
        <f t="shared" si="20"/>
        <v>-1.01913837662498</v>
      </c>
      <c r="E298">
        <v>81.999975772890807</v>
      </c>
      <c r="F298">
        <f t="shared" si="19"/>
        <v>0.14100998867169778</v>
      </c>
      <c r="G298">
        <f t="shared" si="21"/>
        <v>737.99978195601727</v>
      </c>
      <c r="H298">
        <v>50.664730829994703</v>
      </c>
      <c r="AM298">
        <f t="shared" si="18"/>
        <v>144.78317518753133</v>
      </c>
    </row>
    <row r="299" spans="1:39">
      <c r="A299">
        <v>89100</v>
      </c>
      <c r="B299" s="7">
        <v>738</v>
      </c>
      <c r="C299">
        <v>0.47880187639115501</v>
      </c>
      <c r="D299">
        <f t="shared" si="20"/>
        <v>0.95760375278231002</v>
      </c>
      <c r="E299">
        <v>81.891444124272695</v>
      </c>
      <c r="F299">
        <f t="shared" si="19"/>
        <v>0.10853164861811138</v>
      </c>
      <c r="G299">
        <f t="shared" si="21"/>
        <v>737.02299711845421</v>
      </c>
      <c r="H299">
        <v>50.663005933715603</v>
      </c>
      <c r="AM299">
        <f t="shared" si="18"/>
        <v>144.5666917553948</v>
      </c>
    </row>
    <row r="300" spans="1:39">
      <c r="A300">
        <v>89400</v>
      </c>
      <c r="B300" s="7">
        <v>748</v>
      </c>
      <c r="C300">
        <v>4.6684460320335504</v>
      </c>
      <c r="D300">
        <f t="shared" si="20"/>
        <v>9.3368920640671007</v>
      </c>
      <c r="E300">
        <v>82.071477279130704</v>
      </c>
      <c r="F300">
        <f t="shared" si="19"/>
        <v>0.18003315485800897</v>
      </c>
      <c r="G300">
        <f t="shared" si="21"/>
        <v>738.64329551217634</v>
      </c>
      <c r="H300">
        <v>50.4504155750246</v>
      </c>
      <c r="AM300">
        <f t="shared" si="18"/>
        <v>144.92583382609266</v>
      </c>
    </row>
    <row r="301" spans="1:39">
      <c r="A301">
        <v>89700</v>
      </c>
      <c r="B301" s="7">
        <v>754</v>
      </c>
      <c r="C301">
        <v>5.5121201903619097</v>
      </c>
      <c r="D301">
        <f t="shared" si="20"/>
        <v>11.024240380723819</v>
      </c>
      <c r="E301">
        <v>82.550645892000006</v>
      </c>
      <c r="F301">
        <f t="shared" si="19"/>
        <v>0.47916861286930157</v>
      </c>
      <c r="G301">
        <f t="shared" si="21"/>
        <v>742.95581302800008</v>
      </c>
      <c r="H301">
        <v>50.0518276124129</v>
      </c>
      <c r="AM301">
        <f t="shared" si="18"/>
        <v>145.88263488841994</v>
      </c>
    </row>
    <row r="302" spans="1:39">
      <c r="A302">
        <v>90000</v>
      </c>
      <c r="B302" s="7">
        <v>744</v>
      </c>
      <c r="C302">
        <v>-0.58365493082434405</v>
      </c>
      <c r="D302">
        <f t="shared" si="20"/>
        <v>-1.1673098616486881</v>
      </c>
      <c r="E302">
        <v>82.794198322997005</v>
      </c>
      <c r="F302">
        <f t="shared" si="19"/>
        <v>0.24355243099699919</v>
      </c>
      <c r="G302">
        <f t="shared" si="21"/>
        <v>745.14778490697302</v>
      </c>
      <c r="H302">
        <v>49.878099563798003</v>
      </c>
      <c r="AM302">
        <f t="shared" si="18"/>
        <v>146.36947371566043</v>
      </c>
    </row>
    <row r="303" spans="1:39">
      <c r="A303">
        <v>90300</v>
      </c>
      <c r="B303" s="7">
        <v>745</v>
      </c>
      <c r="C303">
        <v>-3.0654773389728999E-2</v>
      </c>
      <c r="D303">
        <f t="shared" si="20"/>
        <v>-6.1309546779457998E-2</v>
      </c>
      <c r="E303">
        <v>82.782377973726</v>
      </c>
      <c r="F303">
        <f t="shared" si="19"/>
        <v>1.1820349271005171E-2</v>
      </c>
      <c r="G303">
        <f t="shared" si="21"/>
        <v>745.04140176353394</v>
      </c>
      <c r="H303">
        <v>49.900379409253098</v>
      </c>
      <c r="AM303">
        <f t="shared" si="18"/>
        <v>146.34583791800253</v>
      </c>
    </row>
    <row r="304" spans="1:39">
      <c r="A304">
        <v>90600</v>
      </c>
      <c r="B304" s="7">
        <v>745</v>
      </c>
      <c r="C304">
        <v>-7.7169352047653003E-2</v>
      </c>
      <c r="D304">
        <f t="shared" si="20"/>
        <v>-0.15433870409530601</v>
      </c>
      <c r="E304">
        <v>82.792717828525596</v>
      </c>
      <c r="F304">
        <f t="shared" si="19"/>
        <v>1.0339854799596537E-2</v>
      </c>
      <c r="G304">
        <f t="shared" si="21"/>
        <v>745.13446045673038</v>
      </c>
      <c r="H304">
        <v>49.904704474350297</v>
      </c>
      <c r="AM304">
        <f t="shared" si="18"/>
        <v>146.36651329578336</v>
      </c>
    </row>
    <row r="305" spans="1:39">
      <c r="A305">
        <v>90900</v>
      </c>
      <c r="B305" s="7">
        <v>745</v>
      </c>
      <c r="C305">
        <v>-0.10318844635532499</v>
      </c>
      <c r="D305">
        <f t="shared" si="20"/>
        <v>-0.20637689271064999</v>
      </c>
      <c r="E305">
        <v>82.798499469362895</v>
      </c>
      <c r="F305">
        <f t="shared" si="19"/>
        <v>5.7816408372985961E-3</v>
      </c>
      <c r="G305">
        <f t="shared" si="21"/>
        <v>745.18649522426608</v>
      </c>
      <c r="H305">
        <v>49.911791462493603</v>
      </c>
      <c r="AM305">
        <f t="shared" si="18"/>
        <v>146.37807442786217</v>
      </c>
    </row>
    <row r="306" spans="1:39">
      <c r="A306">
        <v>91200</v>
      </c>
      <c r="B306" s="7">
        <v>740</v>
      </c>
      <c r="C306">
        <v>-2.11022944552384</v>
      </c>
      <c r="D306">
        <f t="shared" si="20"/>
        <v>-4.2204588910476799</v>
      </c>
      <c r="E306">
        <v>82.688979315481802</v>
      </c>
      <c r="F306">
        <f t="shared" si="19"/>
        <v>0.1095201538810926</v>
      </c>
      <c r="G306">
        <f t="shared" si="21"/>
        <v>744.20081383933621</v>
      </c>
      <c r="H306">
        <v>50.003703139450401</v>
      </c>
      <c r="AM306">
        <f t="shared" si="18"/>
        <v>146.15910806570321</v>
      </c>
    </row>
    <row r="307" spans="1:39">
      <c r="A307">
        <v>91500</v>
      </c>
      <c r="B307" s="7">
        <v>738</v>
      </c>
      <c r="C307">
        <v>-2.0882902328980899</v>
      </c>
      <c r="D307">
        <f t="shared" si="20"/>
        <v>-4.1765804657961798</v>
      </c>
      <c r="E307">
        <v>82.461884305204606</v>
      </c>
      <c r="F307">
        <f t="shared" si="19"/>
        <v>0.22709501027719625</v>
      </c>
      <c r="G307">
        <f t="shared" si="21"/>
        <v>742.1569587468415</v>
      </c>
      <c r="H307">
        <v>50.1667763300741</v>
      </c>
      <c r="AM307">
        <f t="shared" si="18"/>
        <v>145.70529493256348</v>
      </c>
    </row>
    <row r="308" spans="1:39">
      <c r="A308">
        <v>91800</v>
      </c>
      <c r="B308" s="7">
        <v>741</v>
      </c>
      <c r="C308">
        <v>1.64836247107219E-2</v>
      </c>
      <c r="D308">
        <f t="shared" si="20"/>
        <v>3.2967249421443801E-2</v>
      </c>
      <c r="E308">
        <v>82.3274795073809</v>
      </c>
      <c r="F308">
        <f t="shared" si="19"/>
        <v>0.13440479782370574</v>
      </c>
      <c r="G308">
        <f t="shared" si="21"/>
        <v>740.94731556642807</v>
      </c>
      <c r="H308">
        <v>50.241077802411198</v>
      </c>
      <c r="AM308">
        <f t="shared" si="18"/>
        <v>145.43685048804787</v>
      </c>
    </row>
    <row r="309" spans="1:39">
      <c r="A309">
        <v>92100</v>
      </c>
      <c r="B309" s="7">
        <v>740</v>
      </c>
      <c r="C309">
        <v>-0.24671808189822</v>
      </c>
      <c r="D309">
        <f t="shared" si="20"/>
        <v>-0.49343616379644001</v>
      </c>
      <c r="E309">
        <v>82.274876512877</v>
      </c>
      <c r="F309">
        <f t="shared" si="19"/>
        <v>5.2602994503899936E-2</v>
      </c>
      <c r="G309">
        <f t="shared" si="21"/>
        <v>740.47388861589297</v>
      </c>
      <c r="H309">
        <v>50.250792532032897</v>
      </c>
      <c r="AM309">
        <f t="shared" si="18"/>
        <v>145.33181617953136</v>
      </c>
    </row>
    <row r="310" spans="1:39">
      <c r="A310">
        <v>92400</v>
      </c>
      <c r="B310" s="7">
        <v>737</v>
      </c>
      <c r="C310">
        <v>-1.1995703972581799</v>
      </c>
      <c r="D310">
        <f t="shared" si="20"/>
        <v>-2.3991407945163599</v>
      </c>
      <c r="E310">
        <v>82.153303449274802</v>
      </c>
      <c r="F310">
        <f t="shared" si="19"/>
        <v>0.12157306360219877</v>
      </c>
      <c r="G310">
        <f t="shared" si="21"/>
        <v>739.37973104347316</v>
      </c>
      <c r="H310">
        <v>50.309810765941997</v>
      </c>
      <c r="AM310">
        <f t="shared" si="18"/>
        <v>145.08912875676762</v>
      </c>
    </row>
    <row r="311" spans="1:39">
      <c r="A311">
        <v>92700</v>
      </c>
      <c r="B311" s="7">
        <v>741</v>
      </c>
      <c r="C311">
        <v>1.0434776165751201</v>
      </c>
      <c r="D311">
        <f t="shared" si="20"/>
        <v>2.0869552331502401</v>
      </c>
      <c r="E311">
        <v>82.099269253622595</v>
      </c>
      <c r="F311">
        <f t="shared" si="19"/>
        <v>5.4034195652207018E-2</v>
      </c>
      <c r="G311">
        <f t="shared" si="21"/>
        <v>738.89342328260341</v>
      </c>
      <c r="H311">
        <v>50.309248320331598</v>
      </c>
      <c r="AM311">
        <f t="shared" si="18"/>
        <v>144.98129199040136</v>
      </c>
    </row>
    <row r="312" spans="1:39">
      <c r="A312">
        <v>93000</v>
      </c>
      <c r="B312" s="7">
        <v>750</v>
      </c>
      <c r="C312">
        <v>4.4081646776785703</v>
      </c>
      <c r="D312">
        <f t="shared" si="20"/>
        <v>8.8163293553571407</v>
      </c>
      <c r="E312">
        <v>82.351525805274505</v>
      </c>
      <c r="F312">
        <f t="shared" si="19"/>
        <v>0.25225655165191085</v>
      </c>
      <c r="G312">
        <f t="shared" si="21"/>
        <v>741.16373224747053</v>
      </c>
      <c r="H312">
        <v>50.087263147465599</v>
      </c>
      <c r="AM312">
        <f t="shared" si="18"/>
        <v>145.48486999408962</v>
      </c>
    </row>
    <row r="313" spans="1:39">
      <c r="A313">
        <v>93300</v>
      </c>
      <c r="B313" s="7">
        <v>753</v>
      </c>
      <c r="C313">
        <v>3.9461955392768502</v>
      </c>
      <c r="D313">
        <f t="shared" si="20"/>
        <v>7.8923910785537004</v>
      </c>
      <c r="E313">
        <v>82.787514550598004</v>
      </c>
      <c r="F313">
        <f t="shared" si="19"/>
        <v>0.43598874532349896</v>
      </c>
      <c r="G313">
        <f t="shared" si="21"/>
        <v>745.087630955382</v>
      </c>
      <c r="H313">
        <v>49.763631099412102</v>
      </c>
      <c r="AM313">
        <f t="shared" si="18"/>
        <v>146.35610884164666</v>
      </c>
    </row>
    <row r="314" spans="1:39">
      <c r="A314">
        <v>93600</v>
      </c>
      <c r="B314" s="7">
        <v>748</v>
      </c>
      <c r="C314">
        <v>0.284448176904678</v>
      </c>
      <c r="D314">
        <f t="shared" si="20"/>
        <v>0.56889635380935599</v>
      </c>
      <c r="E314">
        <v>83.045695251202204</v>
      </c>
      <c r="F314">
        <f t="shared" si="19"/>
        <v>0.25818070060419984</v>
      </c>
      <c r="G314">
        <f t="shared" si="21"/>
        <v>747.41125726081987</v>
      </c>
      <c r="H314">
        <v>49.609885507060802</v>
      </c>
      <c r="AM314">
        <f t="shared" si="18"/>
        <v>146.87255696714686</v>
      </c>
    </row>
    <row r="315" spans="1:39">
      <c r="A315">
        <v>93900</v>
      </c>
      <c r="B315" s="7">
        <v>735</v>
      </c>
      <c r="C315">
        <v>-5.2441049282128098</v>
      </c>
      <c r="D315">
        <f t="shared" si="20"/>
        <v>-10.48820985642562</v>
      </c>
      <c r="E315">
        <v>82.829862163072207</v>
      </c>
      <c r="F315">
        <f t="shared" si="19"/>
        <v>0.21583308812999746</v>
      </c>
      <c r="G315">
        <f t="shared" si="21"/>
        <v>745.46875946764987</v>
      </c>
      <c r="H315">
        <v>49.818780294599598</v>
      </c>
      <c r="AM315">
        <f t="shared" si="18"/>
        <v>146.44079156159293</v>
      </c>
    </row>
    <row r="316" spans="1:39">
      <c r="A316">
        <v>94200</v>
      </c>
      <c r="B316" s="7">
        <v>730</v>
      </c>
      <c r="C316">
        <v>-5.3142586365502202</v>
      </c>
      <c r="D316">
        <f t="shared" si="20"/>
        <v>-10.62851727310044</v>
      </c>
      <c r="E316">
        <v>82.289898722201002</v>
      </c>
      <c r="F316">
        <f t="shared" si="19"/>
        <v>0.53996344087120463</v>
      </c>
      <c r="G316">
        <f t="shared" si="21"/>
        <v>740.60908849980899</v>
      </c>
      <c r="H316">
        <v>50.229023042580899</v>
      </c>
      <c r="AM316">
        <f t="shared" si="18"/>
        <v>145.36180991916206</v>
      </c>
    </row>
    <row r="317" spans="1:39">
      <c r="A317">
        <v>94500</v>
      </c>
      <c r="B317" s="7">
        <v>729</v>
      </c>
      <c r="C317">
        <v>-3.5132789111765099</v>
      </c>
      <c r="D317">
        <f t="shared" si="20"/>
        <v>-7.0265578223530198</v>
      </c>
      <c r="E317">
        <v>81.778586891350798</v>
      </c>
      <c r="F317">
        <f t="shared" si="19"/>
        <v>0.51131183085020382</v>
      </c>
      <c r="G317">
        <f t="shared" si="21"/>
        <v>736.00728202215714</v>
      </c>
      <c r="H317">
        <v>50.566543051251301</v>
      </c>
      <c r="AM317">
        <f t="shared" si="18"/>
        <v>144.34165333458756</v>
      </c>
    </row>
    <row r="318" spans="1:39">
      <c r="A318">
        <v>94800</v>
      </c>
      <c r="B318" s="7">
        <v>730</v>
      </c>
      <c r="C318">
        <v>-1.4118868749040001</v>
      </c>
      <c r="D318">
        <f t="shared" si="20"/>
        <v>-2.8237737498080002</v>
      </c>
      <c r="E318">
        <v>81.422737194583206</v>
      </c>
      <c r="F318">
        <f t="shared" si="19"/>
        <v>0.35584969676759215</v>
      </c>
      <c r="G318">
        <f t="shared" si="21"/>
        <v>732.80463475124884</v>
      </c>
      <c r="H318">
        <v>50.751646594363997</v>
      </c>
      <c r="AM318">
        <f t="shared" si="18"/>
        <v>143.63257334772996</v>
      </c>
    </row>
    <row r="319" spans="1:39">
      <c r="A319">
        <v>95100</v>
      </c>
      <c r="B319" s="7">
        <v>735</v>
      </c>
      <c r="C319">
        <v>1.5743603048918999</v>
      </c>
      <c r="D319">
        <f t="shared" si="20"/>
        <v>3.1487206097837999</v>
      </c>
      <c r="E319">
        <v>81.314674251998596</v>
      </c>
      <c r="F319">
        <f t="shared" si="19"/>
        <v>0.1080629425846098</v>
      </c>
      <c r="G319">
        <f t="shared" si="21"/>
        <v>731.83206826798732</v>
      </c>
      <c r="H319">
        <v>50.736444642458601</v>
      </c>
      <c r="AM319">
        <f t="shared" si="18"/>
        <v>143.41738952233206</v>
      </c>
    </row>
    <row r="320" spans="1:39">
      <c r="A320">
        <v>95400</v>
      </c>
      <c r="B320" s="7">
        <v>735</v>
      </c>
      <c r="C320">
        <v>1.39550869917901</v>
      </c>
      <c r="D320">
        <f t="shared" si="20"/>
        <v>2.79101739835802</v>
      </c>
      <c r="E320">
        <v>81.354435965984194</v>
      </c>
      <c r="F320">
        <f t="shared" si="19"/>
        <v>3.9761713985598135E-2</v>
      </c>
      <c r="G320">
        <f t="shared" si="21"/>
        <v>732.18992369385774</v>
      </c>
      <c r="H320">
        <v>50.621507157016097</v>
      </c>
      <c r="AM320">
        <f t="shared" si="18"/>
        <v>143.49655837758263</v>
      </c>
    </row>
    <row r="321" spans="1:39">
      <c r="A321">
        <v>95700</v>
      </c>
      <c r="B321" s="7">
        <v>735</v>
      </c>
      <c r="C321">
        <v>1.2182746352306699</v>
      </c>
      <c r="D321">
        <f t="shared" si="20"/>
        <v>2.4365492704613398</v>
      </c>
      <c r="E321">
        <v>81.393818853636105</v>
      </c>
      <c r="F321">
        <f t="shared" si="19"/>
        <v>3.9382887651910892E-2</v>
      </c>
      <c r="G321">
        <f t="shared" si="21"/>
        <v>732.54436968272489</v>
      </c>
      <c r="H321">
        <v>50.5204245283931</v>
      </c>
      <c r="AM321">
        <f t="shared" si="18"/>
        <v>143.57498207376446</v>
      </c>
    </row>
    <row r="322" spans="1:39">
      <c r="A322">
        <v>96000</v>
      </c>
      <c r="B322" s="7">
        <v>733</v>
      </c>
      <c r="C322">
        <v>0.254041241266036</v>
      </c>
      <c r="D322">
        <f t="shared" si="20"/>
        <v>0.508082482532072</v>
      </c>
      <c r="E322">
        <v>81.3858788115745</v>
      </c>
      <c r="F322">
        <f t="shared" si="19"/>
        <v>7.940042061605368E-3</v>
      </c>
      <c r="G322">
        <f t="shared" si="21"/>
        <v>732.47290930417046</v>
      </c>
      <c r="H322">
        <v>50.466058024301198</v>
      </c>
      <c r="AM322">
        <f t="shared" si="18"/>
        <v>143.55917022659912</v>
      </c>
    </row>
    <row r="323" spans="1:39">
      <c r="A323">
        <v>96300</v>
      </c>
      <c r="B323" s="7">
        <v>734</v>
      </c>
      <c r="C323">
        <v>0.82846281262014099</v>
      </c>
      <c r="D323">
        <f t="shared" si="20"/>
        <v>1.656925625240282</v>
      </c>
      <c r="E323">
        <v>81.369330198921205</v>
      </c>
      <c r="F323">
        <f t="shared" si="19"/>
        <v>1.6548612653295436E-2</v>
      </c>
      <c r="G323">
        <f t="shared" si="21"/>
        <v>732.3239717902909</v>
      </c>
      <c r="H323">
        <v>50.422279379533101</v>
      </c>
      <c r="AM323">
        <f t="shared" ref="AM323:AM386" si="22">$AF$26*E323^2+$AG$26*E323+$AH$26</f>
        <v>143.52621640571741</v>
      </c>
    </row>
    <row r="324" spans="1:39">
      <c r="A324">
        <v>96600</v>
      </c>
      <c r="B324" s="7">
        <v>727</v>
      </c>
      <c r="C324">
        <v>-2.0326115428241298</v>
      </c>
      <c r="D324">
        <f t="shared" si="20"/>
        <v>-4.0652230856482596</v>
      </c>
      <c r="E324">
        <v>81.227385841054002</v>
      </c>
      <c r="F324">
        <f t="shared" ref="F324:F387" si="23">ABS(E324-E323)</f>
        <v>0.14194435786720305</v>
      </c>
      <c r="G324">
        <f t="shared" si="21"/>
        <v>731.04647256948601</v>
      </c>
      <c r="H324">
        <v>50.477557579753402</v>
      </c>
      <c r="AM324">
        <f t="shared" si="22"/>
        <v>143.24362352215161</v>
      </c>
    </row>
    <row r="325" spans="1:39">
      <c r="A325">
        <v>96900</v>
      </c>
      <c r="B325" s="7">
        <v>731</v>
      </c>
      <c r="C325">
        <v>0.63580420779767699</v>
      </c>
      <c r="D325">
        <f t="shared" si="20"/>
        <v>1.271608415595354</v>
      </c>
      <c r="E325">
        <v>81.078816301278195</v>
      </c>
      <c r="F325">
        <f t="shared" si="23"/>
        <v>0.14856953977580645</v>
      </c>
      <c r="G325">
        <f t="shared" si="21"/>
        <v>729.70934671150371</v>
      </c>
      <c r="H325">
        <v>50.523915428902001</v>
      </c>
      <c r="AM325">
        <f t="shared" si="22"/>
        <v>142.94796698207747</v>
      </c>
    </row>
    <row r="326" spans="1:39">
      <c r="A326">
        <v>97200</v>
      </c>
      <c r="B326" s="7">
        <v>733</v>
      </c>
      <c r="C326">
        <v>1.4937620017150699</v>
      </c>
      <c r="D326">
        <f t="shared" si="20"/>
        <v>2.9875240034301398</v>
      </c>
      <c r="E326">
        <v>81.110387237586195</v>
      </c>
      <c r="F326">
        <f t="shared" si="23"/>
        <v>3.1570936308000341E-2</v>
      </c>
      <c r="G326">
        <f t="shared" si="21"/>
        <v>729.99348513827579</v>
      </c>
      <c r="H326">
        <v>50.438561938181699</v>
      </c>
      <c r="AM326">
        <f t="shared" si="22"/>
        <v>143.01078301364757</v>
      </c>
    </row>
    <row r="327" spans="1:39">
      <c r="A327">
        <v>97500</v>
      </c>
      <c r="B327" s="7">
        <v>729</v>
      </c>
      <c r="C327">
        <v>-0.42251374804184499</v>
      </c>
      <c r="D327">
        <f t="shared" si="20"/>
        <v>-0.84502749608368999</v>
      </c>
      <c r="E327">
        <v>81.091805813171305</v>
      </c>
      <c r="F327">
        <f t="shared" si="23"/>
        <v>1.858142441489008E-2</v>
      </c>
      <c r="G327">
        <f t="shared" si="21"/>
        <v>729.82625231854172</v>
      </c>
      <c r="H327">
        <v>50.402614723913103</v>
      </c>
      <c r="AM327">
        <f t="shared" si="22"/>
        <v>142.97381123631303</v>
      </c>
    </row>
    <row r="328" spans="1:39">
      <c r="A328">
        <v>97800</v>
      </c>
      <c r="B328" s="7">
        <v>727</v>
      </c>
      <c r="C328">
        <v>-0.81534602383865296</v>
      </c>
      <c r="D328">
        <f t="shared" si="20"/>
        <v>-1.6306920476773059</v>
      </c>
      <c r="E328">
        <v>80.956880126019101</v>
      </c>
      <c r="F328">
        <f t="shared" si="23"/>
        <v>0.13492568715220443</v>
      </c>
      <c r="G328">
        <f t="shared" si="21"/>
        <v>728.61192113417189</v>
      </c>
      <c r="H328">
        <v>50.451900627683798</v>
      </c>
      <c r="AM328">
        <f t="shared" si="22"/>
        <v>142.70540786545112</v>
      </c>
    </row>
    <row r="329" spans="1:39">
      <c r="A329">
        <v>98100</v>
      </c>
      <c r="B329" s="7">
        <v>736</v>
      </c>
      <c r="C329">
        <v>3.3526977338969299</v>
      </c>
      <c r="D329">
        <f t="shared" si="20"/>
        <v>6.7053954677938599</v>
      </c>
      <c r="E329">
        <v>81.030602012726703</v>
      </c>
      <c r="F329">
        <f t="shared" si="23"/>
        <v>7.372188670760238E-2</v>
      </c>
      <c r="G329">
        <f t="shared" si="21"/>
        <v>729.27541811454034</v>
      </c>
      <c r="H329">
        <v>50.340813496527097</v>
      </c>
      <c r="AM329">
        <f t="shared" si="22"/>
        <v>142.85204727054887</v>
      </c>
    </row>
    <row r="330" spans="1:39">
      <c r="A330">
        <v>98400</v>
      </c>
      <c r="B330" s="7">
        <v>734</v>
      </c>
      <c r="C330">
        <v>1.4486342328067101</v>
      </c>
      <c r="D330">
        <f t="shared" ref="D330:D393" si="24">$K$3*C330</f>
        <v>2.8972684656134202</v>
      </c>
      <c r="E330">
        <v>81.231534800954904</v>
      </c>
      <c r="F330">
        <f t="shared" si="23"/>
        <v>0.20093278822820082</v>
      </c>
      <c r="G330">
        <f t="shared" ref="G330:G393" si="25">$J$3*E330</f>
        <v>731.08381320859417</v>
      </c>
      <c r="H330">
        <v>50.159757262677601</v>
      </c>
      <c r="AM330">
        <f t="shared" si="22"/>
        <v>143.25188189350439</v>
      </c>
    </row>
    <row r="331" spans="1:39">
      <c r="A331">
        <v>98700</v>
      </c>
      <c r="B331" s="7">
        <v>740</v>
      </c>
      <c r="C331">
        <v>3.36650126115584</v>
      </c>
      <c r="D331">
        <f t="shared" si="24"/>
        <v>6.7330025223116801</v>
      </c>
      <c r="E331">
        <v>81.471963075315998</v>
      </c>
      <c r="F331">
        <f t="shared" si="23"/>
        <v>0.24042827436109349</v>
      </c>
      <c r="G331">
        <f t="shared" si="25"/>
        <v>733.24766767784399</v>
      </c>
      <c r="H331">
        <v>49.966807484761198</v>
      </c>
      <c r="AM331">
        <f t="shared" si="22"/>
        <v>143.73061861629787</v>
      </c>
    </row>
    <row r="332" spans="1:39">
      <c r="A332">
        <v>99000</v>
      </c>
      <c r="B332" s="7">
        <v>734</v>
      </c>
      <c r="C332">
        <v>-0.35522288147815001</v>
      </c>
      <c r="D332">
        <f t="shared" si="24"/>
        <v>-0.71044576295630002</v>
      </c>
      <c r="E332">
        <v>81.632382251160294</v>
      </c>
      <c r="F332">
        <f t="shared" si="23"/>
        <v>0.16041917584429655</v>
      </c>
      <c r="G332">
        <f t="shared" si="25"/>
        <v>734.69144026044262</v>
      </c>
      <c r="H332">
        <v>49.8607480409323</v>
      </c>
      <c r="AM332">
        <f t="shared" si="22"/>
        <v>144.05023062688431</v>
      </c>
    </row>
    <row r="333" spans="1:39">
      <c r="A333">
        <v>99300</v>
      </c>
      <c r="B333" s="7">
        <v>728</v>
      </c>
      <c r="C333">
        <v>-2.6895692487323402</v>
      </c>
      <c r="D333">
        <f t="shared" si="24"/>
        <v>-5.3791384974646803</v>
      </c>
      <c r="E333">
        <v>81.484467772494497</v>
      </c>
      <c r="F333">
        <f t="shared" si="23"/>
        <v>0.14791447866579688</v>
      </c>
      <c r="G333">
        <f t="shared" si="25"/>
        <v>733.36020995245053</v>
      </c>
      <c r="H333">
        <v>49.985995537568598</v>
      </c>
      <c r="AM333">
        <f t="shared" si="22"/>
        <v>143.755527008001</v>
      </c>
    </row>
    <row r="334" spans="1:39">
      <c r="A334">
        <v>99600</v>
      </c>
      <c r="B334" s="7">
        <v>728</v>
      </c>
      <c r="C334">
        <v>-1.6491175453673601</v>
      </c>
      <c r="D334">
        <f t="shared" si="24"/>
        <v>-3.2982350907347202</v>
      </c>
      <c r="E334">
        <v>81.253247585872302</v>
      </c>
      <c r="F334">
        <f t="shared" si="23"/>
        <v>0.23122018662219546</v>
      </c>
      <c r="G334">
        <f t="shared" si="25"/>
        <v>731.27922827285067</v>
      </c>
      <c r="H334">
        <v>50.1514992880603</v>
      </c>
      <c r="AM334">
        <f t="shared" si="22"/>
        <v>143.29510213631031</v>
      </c>
    </row>
    <row r="335" spans="1:39">
      <c r="A335">
        <v>99900</v>
      </c>
      <c r="B335" s="7">
        <v>727</v>
      </c>
      <c r="C335">
        <v>-1.31363688535002</v>
      </c>
      <c r="D335">
        <f t="shared" si="24"/>
        <v>-2.62727377070004</v>
      </c>
      <c r="E335">
        <v>81.067600549125004</v>
      </c>
      <c r="F335">
        <f t="shared" si="23"/>
        <v>0.18564703674729799</v>
      </c>
      <c r="G335">
        <f t="shared" si="25"/>
        <v>729.60840494212505</v>
      </c>
      <c r="H335">
        <v>50.265626254339303</v>
      </c>
      <c r="AM335">
        <f t="shared" si="22"/>
        <v>142.92565263804354</v>
      </c>
    </row>
    <row r="336" spans="1:39">
      <c r="A336">
        <v>100200</v>
      </c>
      <c r="B336" s="7">
        <v>730</v>
      </c>
      <c r="C336">
        <v>0.55106181267598198</v>
      </c>
      <c r="D336">
        <f t="shared" si="24"/>
        <v>1.102123625351964</v>
      </c>
      <c r="E336">
        <v>80.986546413273999</v>
      </c>
      <c r="F336">
        <f t="shared" si="23"/>
        <v>8.1054135851005071E-2</v>
      </c>
      <c r="G336">
        <f t="shared" si="25"/>
        <v>728.87891771946602</v>
      </c>
      <c r="H336">
        <v>50.289709945894401</v>
      </c>
      <c r="AM336">
        <f t="shared" si="22"/>
        <v>142.76441293340687</v>
      </c>
    </row>
    <row r="337" spans="1:39">
      <c r="A337">
        <v>100500</v>
      </c>
      <c r="B337" s="7">
        <v>729</v>
      </c>
      <c r="C337">
        <v>0.109351653735329</v>
      </c>
      <c r="D337">
        <f t="shared" si="24"/>
        <v>0.218703307470658</v>
      </c>
      <c r="E337">
        <v>80.973609196156005</v>
      </c>
      <c r="F337">
        <f t="shared" si="23"/>
        <v>1.2937217117993782E-2</v>
      </c>
      <c r="G337">
        <f t="shared" si="25"/>
        <v>728.762482765404</v>
      </c>
      <c r="H337">
        <v>50.265345284677998</v>
      </c>
      <c r="AM337">
        <f t="shared" si="22"/>
        <v>142.73868068907262</v>
      </c>
    </row>
    <row r="338" spans="1:39">
      <c r="A338">
        <v>100800</v>
      </c>
      <c r="B338" s="7">
        <v>734</v>
      </c>
      <c r="C338">
        <v>2.2136361524909098</v>
      </c>
      <c r="D338">
        <f t="shared" si="24"/>
        <v>4.4272723049818197</v>
      </c>
      <c r="E338">
        <v>81.061517789634706</v>
      </c>
      <c r="F338">
        <f t="shared" si="23"/>
        <v>8.7908593478701391E-2</v>
      </c>
      <c r="G338">
        <f t="shared" si="25"/>
        <v>729.55366010671241</v>
      </c>
      <c r="H338">
        <v>50.168760606991597</v>
      </c>
      <c r="AM338">
        <f t="shared" si="22"/>
        <v>142.91355096757519</v>
      </c>
    </row>
    <row r="339" spans="1:39">
      <c r="A339">
        <v>101100</v>
      </c>
      <c r="B339" s="7">
        <v>737</v>
      </c>
      <c r="C339">
        <v>2.64316278488102</v>
      </c>
      <c r="D339">
        <f t="shared" si="24"/>
        <v>5.2863255697620399</v>
      </c>
      <c r="E339">
        <v>81.299393771165995</v>
      </c>
      <c r="F339">
        <f t="shared" si="23"/>
        <v>0.23787598153128897</v>
      </c>
      <c r="G339">
        <f t="shared" si="25"/>
        <v>731.69454394049399</v>
      </c>
      <c r="H339">
        <v>49.978602259145397</v>
      </c>
      <c r="AM339">
        <f t="shared" si="22"/>
        <v>143.38696728314216</v>
      </c>
    </row>
    <row r="340" spans="1:39">
      <c r="A340">
        <v>101400</v>
      </c>
      <c r="B340" s="7">
        <v>747</v>
      </c>
      <c r="C340">
        <v>5.5819899578384797</v>
      </c>
      <c r="D340">
        <f t="shared" si="24"/>
        <v>11.163979915676959</v>
      </c>
      <c r="E340">
        <v>81.757376463869704</v>
      </c>
      <c r="F340">
        <f t="shared" si="23"/>
        <v>0.45798269270370895</v>
      </c>
      <c r="G340">
        <f t="shared" si="25"/>
        <v>735.81638817482735</v>
      </c>
      <c r="H340">
        <v>49.649870509676198</v>
      </c>
      <c r="AM340">
        <f t="shared" si="22"/>
        <v>144.29936785190998</v>
      </c>
    </row>
    <row r="341" spans="1:39">
      <c r="A341">
        <v>101700</v>
      </c>
      <c r="B341" s="7">
        <v>734</v>
      </c>
      <c r="C341">
        <v>-1.9773640553718801</v>
      </c>
      <c r="D341">
        <f t="shared" si="24"/>
        <v>-3.9547281107437602</v>
      </c>
      <c r="E341">
        <v>81.9928624308953</v>
      </c>
      <c r="F341">
        <f t="shared" si="23"/>
        <v>0.23548596702559621</v>
      </c>
      <c r="G341">
        <f t="shared" si="25"/>
        <v>737.93576187805775</v>
      </c>
      <c r="H341">
        <v>49.532014654023797</v>
      </c>
      <c r="AM341">
        <f t="shared" si="22"/>
        <v>144.7689843990612</v>
      </c>
    </row>
    <row r="342" spans="1:39">
      <c r="A342">
        <v>102000</v>
      </c>
      <c r="B342" s="7">
        <v>728</v>
      </c>
      <c r="C342">
        <v>-3.8761464068977101</v>
      </c>
      <c r="D342">
        <f t="shared" si="24"/>
        <v>-7.7522928137954201</v>
      </c>
      <c r="E342">
        <v>81.748134627757906</v>
      </c>
      <c r="F342">
        <f t="shared" si="23"/>
        <v>0.24472780313739406</v>
      </c>
      <c r="G342">
        <f t="shared" si="25"/>
        <v>735.73321164982121</v>
      </c>
      <c r="H342">
        <v>49.765077810426298</v>
      </c>
      <c r="AM342">
        <f t="shared" si="22"/>
        <v>144.2809439873316</v>
      </c>
    </row>
    <row r="343" spans="1:39">
      <c r="A343">
        <v>102300</v>
      </c>
      <c r="B343" s="7">
        <v>735</v>
      </c>
      <c r="C343">
        <v>0.28344139760520398</v>
      </c>
      <c r="D343">
        <f t="shared" si="24"/>
        <v>0.56688279521040796</v>
      </c>
      <c r="E343">
        <v>81.601519146541904</v>
      </c>
      <c r="F343">
        <f t="shared" si="23"/>
        <v>0.14661548121600276</v>
      </c>
      <c r="G343">
        <f t="shared" si="25"/>
        <v>734.41367231887716</v>
      </c>
      <c r="H343">
        <v>49.892357512117101</v>
      </c>
      <c r="AM343">
        <f t="shared" si="22"/>
        <v>143.98872866032528</v>
      </c>
    </row>
    <row r="344" spans="1:39">
      <c r="A344">
        <v>102600</v>
      </c>
      <c r="B344" s="7">
        <v>736</v>
      </c>
      <c r="C344">
        <v>0.50823835263000205</v>
      </c>
      <c r="D344">
        <f t="shared" si="24"/>
        <v>1.0164767052600041</v>
      </c>
      <c r="E344">
        <v>81.662694920493905</v>
      </c>
      <c r="F344">
        <f t="shared" si="23"/>
        <v>6.1175773952001578E-2</v>
      </c>
      <c r="G344">
        <f t="shared" si="25"/>
        <v>734.96425428444513</v>
      </c>
      <c r="H344">
        <v>49.8608948327946</v>
      </c>
      <c r="AM344">
        <f t="shared" si="22"/>
        <v>144.11064114534113</v>
      </c>
    </row>
    <row r="345" spans="1:39">
      <c r="A345">
        <v>102900</v>
      </c>
      <c r="B345" s="7">
        <v>736</v>
      </c>
      <c r="C345">
        <v>0.22824436314608601</v>
      </c>
      <c r="D345">
        <f t="shared" si="24"/>
        <v>0.45648872629217202</v>
      </c>
      <c r="E345">
        <v>81.7249157459988</v>
      </c>
      <c r="F345">
        <f t="shared" si="23"/>
        <v>6.2220825504894606E-2</v>
      </c>
      <c r="G345">
        <f t="shared" si="25"/>
        <v>735.52424171398923</v>
      </c>
      <c r="H345">
        <v>49.833094327093399</v>
      </c>
      <c r="AM345">
        <f t="shared" si="22"/>
        <v>144.23465868673784</v>
      </c>
    </row>
    <row r="346" spans="1:39">
      <c r="A346">
        <v>103200</v>
      </c>
      <c r="B346" s="7">
        <v>737</v>
      </c>
      <c r="C346">
        <v>0.439362858618847</v>
      </c>
      <c r="D346">
        <f t="shared" si="24"/>
        <v>0.87872571723769399</v>
      </c>
      <c r="E346">
        <v>81.789103827662601</v>
      </c>
      <c r="F346">
        <f t="shared" si="23"/>
        <v>6.4188081663800745E-2</v>
      </c>
      <c r="G346">
        <f t="shared" si="25"/>
        <v>736.10193444896345</v>
      </c>
      <c r="H346">
        <v>49.806518288868098</v>
      </c>
      <c r="AM346">
        <f t="shared" si="22"/>
        <v>144.36262106031083</v>
      </c>
    </row>
    <row r="347" spans="1:39">
      <c r="A347">
        <v>103500</v>
      </c>
      <c r="B347" s="7">
        <v>741</v>
      </c>
      <c r="C347">
        <v>1.74830000548771</v>
      </c>
      <c r="D347">
        <f t="shared" si="24"/>
        <v>3.4966000109754201</v>
      </c>
      <c r="E347">
        <v>81.9426521753674</v>
      </c>
      <c r="F347">
        <f t="shared" si="23"/>
        <v>0.15354834770479897</v>
      </c>
      <c r="G347">
        <f t="shared" si="25"/>
        <v>737.48386957830655</v>
      </c>
      <c r="H347">
        <v>49.717582474028802</v>
      </c>
      <c r="AM347">
        <f t="shared" si="22"/>
        <v>144.66882567756181</v>
      </c>
    </row>
    <row r="348" spans="1:39">
      <c r="A348">
        <v>103800</v>
      </c>
      <c r="B348" s="7">
        <v>747</v>
      </c>
      <c r="C348">
        <v>3.2940361955720401</v>
      </c>
      <c r="D348">
        <f t="shared" si="24"/>
        <v>6.5880723911440802</v>
      </c>
      <c r="E348">
        <v>82.265793748934897</v>
      </c>
      <c r="F348">
        <f t="shared" si="23"/>
        <v>0.32314157356749718</v>
      </c>
      <c r="G348">
        <f t="shared" si="25"/>
        <v>740.3921437404141</v>
      </c>
      <c r="H348">
        <v>49.5168971350462</v>
      </c>
      <c r="AM348">
        <f t="shared" si="22"/>
        <v>145.31368193360021</v>
      </c>
    </row>
    <row r="349" spans="1:39">
      <c r="A349">
        <v>104100</v>
      </c>
      <c r="B349" s="7">
        <v>739</v>
      </c>
      <c r="C349">
        <v>-1.4589650368298901</v>
      </c>
      <c r="D349">
        <f t="shared" si="24"/>
        <v>-2.9179300736597802</v>
      </c>
      <c r="E349">
        <v>82.433170986582496</v>
      </c>
      <c r="F349">
        <f t="shared" si="23"/>
        <v>0.16737723764759949</v>
      </c>
      <c r="G349">
        <f t="shared" si="25"/>
        <v>741.89853887924244</v>
      </c>
      <c r="H349">
        <v>49.4595486324055</v>
      </c>
      <c r="AM349">
        <f t="shared" si="22"/>
        <v>145.64793742862634</v>
      </c>
    </row>
    <row r="350" spans="1:39">
      <c r="A350">
        <v>104400</v>
      </c>
      <c r="B350" s="7">
        <v>740</v>
      </c>
      <c r="C350">
        <v>-0.81215720120065105</v>
      </c>
      <c r="D350">
        <f t="shared" si="24"/>
        <v>-1.6243144024013021</v>
      </c>
      <c r="E350">
        <v>82.400513605972506</v>
      </c>
      <c r="F350">
        <f t="shared" si="23"/>
        <v>3.2657380609990128E-2</v>
      </c>
      <c r="G350">
        <f t="shared" si="25"/>
        <v>741.60462245375254</v>
      </c>
      <c r="H350">
        <v>49.545932604899903</v>
      </c>
      <c r="AM350">
        <f t="shared" si="22"/>
        <v>145.58270715812696</v>
      </c>
    </row>
    <row r="351" spans="1:39">
      <c r="A351">
        <v>104700</v>
      </c>
      <c r="B351" s="7">
        <v>754</v>
      </c>
      <c r="C351">
        <v>4.8201632747463803</v>
      </c>
      <c r="D351">
        <f t="shared" si="24"/>
        <v>9.6403265494927606</v>
      </c>
      <c r="E351">
        <v>82.704372409601703</v>
      </c>
      <c r="F351">
        <f t="shared" si="23"/>
        <v>0.30385880362919693</v>
      </c>
      <c r="G351">
        <f t="shared" si="25"/>
        <v>744.33935168641528</v>
      </c>
      <c r="H351">
        <v>49.3733954681394</v>
      </c>
      <c r="AM351">
        <f t="shared" si="22"/>
        <v>146.18987962356519</v>
      </c>
    </row>
    <row r="352" spans="1:39">
      <c r="A352">
        <v>105000</v>
      </c>
      <c r="B352" s="7">
        <v>755</v>
      </c>
      <c r="C352">
        <v>2.9864718362550202</v>
      </c>
      <c r="D352">
        <f t="shared" si="24"/>
        <v>5.9729436725100404</v>
      </c>
      <c r="E352">
        <v>83.222988157939497</v>
      </c>
      <c r="F352">
        <f t="shared" si="23"/>
        <v>0.518615748337794</v>
      </c>
      <c r="G352">
        <f t="shared" si="25"/>
        <v>749.00689342145552</v>
      </c>
      <c r="H352">
        <v>49.075076689513701</v>
      </c>
      <c r="AM352">
        <f t="shared" si="22"/>
        <v>147.22742812278545</v>
      </c>
    </row>
    <row r="353" spans="1:39">
      <c r="A353">
        <v>105300</v>
      </c>
      <c r="B353" s="7">
        <v>752</v>
      </c>
      <c r="C353">
        <v>9.4065680548623798E-2</v>
      </c>
      <c r="D353">
        <f t="shared" si="24"/>
        <v>0.1881313610972476</v>
      </c>
      <c r="E353">
        <v>83.532407201591298</v>
      </c>
      <c r="F353">
        <f t="shared" si="23"/>
        <v>0.30941904365180051</v>
      </c>
      <c r="G353">
        <f t="shared" si="25"/>
        <v>751.79166481432162</v>
      </c>
      <c r="H353">
        <v>48.9637790292267</v>
      </c>
      <c r="AM353">
        <f t="shared" si="22"/>
        <v>147.84720462192635</v>
      </c>
    </row>
    <row r="354" spans="1:39">
      <c r="A354">
        <v>105600</v>
      </c>
      <c r="B354" s="7">
        <v>756</v>
      </c>
      <c r="C354">
        <v>1.05059771784962</v>
      </c>
      <c r="D354">
        <f t="shared" si="24"/>
        <v>2.1011954356992399</v>
      </c>
      <c r="E354">
        <v>83.764245914943203</v>
      </c>
      <c r="F354">
        <f t="shared" si="23"/>
        <v>0.23183871335190531</v>
      </c>
      <c r="G354">
        <f t="shared" si="25"/>
        <v>753.87821323448884</v>
      </c>
      <c r="H354">
        <v>48.916494322844201</v>
      </c>
      <c r="AM354">
        <f t="shared" si="22"/>
        <v>148.31195215031343</v>
      </c>
    </row>
    <row r="355" spans="1:39">
      <c r="A355">
        <v>105900</v>
      </c>
      <c r="B355" s="7">
        <v>757</v>
      </c>
      <c r="C355">
        <v>0.41395415124409601</v>
      </c>
      <c r="D355">
        <f t="shared" si="24"/>
        <v>0.82790830248819203</v>
      </c>
      <c r="E355">
        <v>84.016828550939806</v>
      </c>
      <c r="F355">
        <f t="shared" si="23"/>
        <v>0.25258263599660324</v>
      </c>
      <c r="G355">
        <f t="shared" si="25"/>
        <v>756.15145695845831</v>
      </c>
      <c r="H355">
        <v>48.861414460515803</v>
      </c>
      <c r="AM355">
        <f t="shared" si="22"/>
        <v>148.81864110095486</v>
      </c>
    </row>
    <row r="356" spans="1:39">
      <c r="A356">
        <v>106200</v>
      </c>
      <c r="B356" s="7">
        <v>754</v>
      </c>
      <c r="C356">
        <v>-1.6080847257017701</v>
      </c>
      <c r="D356">
        <f t="shared" si="24"/>
        <v>-3.2161694514035402</v>
      </c>
      <c r="E356">
        <v>84.132845233523994</v>
      </c>
      <c r="F356">
        <f t="shared" si="23"/>
        <v>0.1160166825841884</v>
      </c>
      <c r="G356">
        <f t="shared" si="25"/>
        <v>757.19560710171595</v>
      </c>
      <c r="H356">
        <v>48.913732197598101</v>
      </c>
      <c r="AM356">
        <f t="shared" si="22"/>
        <v>149.05149938626914</v>
      </c>
    </row>
    <row r="357" spans="1:39">
      <c r="A357">
        <v>106500</v>
      </c>
      <c r="B357" s="7">
        <v>741</v>
      </c>
      <c r="C357">
        <v>-6.8207401336130102</v>
      </c>
      <c r="D357">
        <f t="shared" si="24"/>
        <v>-13.64148026722602</v>
      </c>
      <c r="E357">
        <v>83.846825964603795</v>
      </c>
      <c r="F357">
        <f t="shared" si="23"/>
        <v>0.28601926892019947</v>
      </c>
      <c r="G357">
        <f t="shared" si="25"/>
        <v>754.62143368143416</v>
      </c>
      <c r="H357">
        <v>49.2562962133103</v>
      </c>
      <c r="AM357">
        <f t="shared" si="22"/>
        <v>148.47756934899562</v>
      </c>
    </row>
    <row r="358" spans="1:39">
      <c r="A358">
        <v>106800</v>
      </c>
      <c r="B358" s="7">
        <v>747</v>
      </c>
      <c r="C358">
        <v>-2.2301197354055402</v>
      </c>
      <c r="D358">
        <f t="shared" si="24"/>
        <v>-4.4602394708110804</v>
      </c>
      <c r="E358">
        <v>83.493302993846598</v>
      </c>
      <c r="F358">
        <f t="shared" si="23"/>
        <v>0.35352297075719719</v>
      </c>
      <c r="G358">
        <f t="shared" si="25"/>
        <v>751.43972694461934</v>
      </c>
      <c r="H358">
        <v>49.594453415932101</v>
      </c>
      <c r="AM358">
        <f t="shared" si="22"/>
        <v>147.76884669740522</v>
      </c>
    </row>
    <row r="359" spans="1:39">
      <c r="A359">
        <v>107100</v>
      </c>
      <c r="B359" s="7">
        <v>738</v>
      </c>
      <c r="C359">
        <v>-5.2010096767304503</v>
      </c>
      <c r="D359">
        <f t="shared" si="24"/>
        <v>-10.402019353460901</v>
      </c>
      <c r="E359">
        <v>83.153581633493999</v>
      </c>
      <c r="F359">
        <f t="shared" si="23"/>
        <v>0.33972136035259837</v>
      </c>
      <c r="G359">
        <f t="shared" si="25"/>
        <v>748.38223470144601</v>
      </c>
      <c r="H359">
        <v>49.891760602381403</v>
      </c>
      <c r="AM359">
        <f t="shared" si="22"/>
        <v>147.08848146974805</v>
      </c>
    </row>
    <row r="360" spans="1:39">
      <c r="A360">
        <v>107400</v>
      </c>
      <c r="B360" s="7">
        <v>739</v>
      </c>
      <c r="C360">
        <v>-2.8541999987423199</v>
      </c>
      <c r="D360">
        <f t="shared" si="24"/>
        <v>-5.7083999974846398</v>
      </c>
      <c r="E360">
        <v>82.743166929296095</v>
      </c>
      <c r="F360">
        <f t="shared" si="23"/>
        <v>0.41041470419790471</v>
      </c>
      <c r="G360">
        <f t="shared" si="25"/>
        <v>744.68850236366484</v>
      </c>
      <c r="H360">
        <v>50.197759827674297</v>
      </c>
      <c r="AM360">
        <f t="shared" si="22"/>
        <v>146.2674379384643</v>
      </c>
    </row>
    <row r="361" spans="1:39">
      <c r="A361">
        <v>107700</v>
      </c>
      <c r="B361" s="7">
        <v>741</v>
      </c>
      <c r="C361">
        <v>-0.83399180443238696</v>
      </c>
      <c r="D361">
        <f t="shared" si="24"/>
        <v>-1.6679836088647739</v>
      </c>
      <c r="E361">
        <v>82.516465111923694</v>
      </c>
      <c r="F361">
        <f t="shared" si="23"/>
        <v>0.22670181737240114</v>
      </c>
      <c r="G361">
        <f t="shared" si="25"/>
        <v>742.64818600731326</v>
      </c>
      <c r="H361">
        <v>50.335102844757202</v>
      </c>
      <c r="AM361">
        <f t="shared" si="22"/>
        <v>145.81433842676651</v>
      </c>
    </row>
    <row r="362" spans="1:39">
      <c r="A362">
        <v>108000</v>
      </c>
      <c r="B362" s="7">
        <v>741</v>
      </c>
      <c r="C362">
        <v>-0.31340192229366698</v>
      </c>
      <c r="D362">
        <f t="shared" si="24"/>
        <v>-0.62680384458733396</v>
      </c>
      <c r="E362">
        <v>82.400793863265704</v>
      </c>
      <c r="F362">
        <f t="shared" si="23"/>
        <v>0.11567124865798917</v>
      </c>
      <c r="G362">
        <f t="shared" si="25"/>
        <v>741.60714476939131</v>
      </c>
      <c r="H362">
        <v>50.378149164146997</v>
      </c>
      <c r="AM362">
        <f t="shared" si="22"/>
        <v>145.58326692109907</v>
      </c>
    </row>
    <row r="363" spans="1:39">
      <c r="A363">
        <v>108300</v>
      </c>
      <c r="B363" s="7">
        <v>746</v>
      </c>
      <c r="C363">
        <v>2.0245790044496799</v>
      </c>
      <c r="D363">
        <f t="shared" si="24"/>
        <v>4.0491580088993597</v>
      </c>
      <c r="E363">
        <v>82.436776609937596</v>
      </c>
      <c r="F363">
        <f t="shared" si="23"/>
        <v>3.5982746671891164E-2</v>
      </c>
      <c r="G363">
        <f t="shared" si="25"/>
        <v>741.93098948943839</v>
      </c>
      <c r="H363">
        <v>50.3047222145576</v>
      </c>
      <c r="AM363">
        <f t="shared" si="22"/>
        <v>145.65513972929588</v>
      </c>
    </row>
    <row r="364" spans="1:39">
      <c r="A364">
        <v>108600</v>
      </c>
      <c r="B364" s="7">
        <v>745</v>
      </c>
      <c r="C364">
        <v>1.01957061818997</v>
      </c>
      <c r="D364">
        <f t="shared" si="24"/>
        <v>2.0391412363799399</v>
      </c>
      <c r="E364">
        <v>82.5490171481527</v>
      </c>
      <c r="F364">
        <f t="shared" si="23"/>
        <v>0.11224053821510438</v>
      </c>
      <c r="G364">
        <f t="shared" si="25"/>
        <v>742.94115433337424</v>
      </c>
      <c r="H364">
        <v>50.189325148486503</v>
      </c>
      <c r="AM364">
        <f t="shared" si="22"/>
        <v>145.87938034767254</v>
      </c>
    </row>
    <row r="365" spans="1:39">
      <c r="A365">
        <v>108900</v>
      </c>
      <c r="B365" s="7">
        <v>745</v>
      </c>
      <c r="C365">
        <v>0.73535031118370897</v>
      </c>
      <c r="D365">
        <f t="shared" si="24"/>
        <v>1.4707006223674179</v>
      </c>
      <c r="E365">
        <v>82.612169194991097</v>
      </c>
      <c r="F365">
        <f t="shared" si="23"/>
        <v>6.3152046838396814E-2</v>
      </c>
      <c r="G365">
        <f t="shared" si="25"/>
        <v>743.50952275491989</v>
      </c>
      <c r="H365">
        <v>50.121947800876796</v>
      </c>
      <c r="AM365">
        <f t="shared" si="22"/>
        <v>146.00558154053505</v>
      </c>
    </row>
    <row r="366" spans="1:39">
      <c r="A366">
        <v>109200</v>
      </c>
      <c r="B366" s="7">
        <v>738</v>
      </c>
      <c r="C366">
        <v>-2.2707150595017098</v>
      </c>
      <c r="D366">
        <f t="shared" si="24"/>
        <v>-4.5414301190034196</v>
      </c>
      <c r="E366">
        <v>82.502439837169206</v>
      </c>
      <c r="F366">
        <f t="shared" si="23"/>
        <v>0.10972935782189097</v>
      </c>
      <c r="G366">
        <f t="shared" si="25"/>
        <v>742.52195853452281</v>
      </c>
      <c r="H366">
        <v>50.190455599131901</v>
      </c>
      <c r="AM366">
        <f t="shared" si="22"/>
        <v>145.78631656613734</v>
      </c>
    </row>
    <row r="367" spans="1:39">
      <c r="A367">
        <v>109500</v>
      </c>
      <c r="B367" s="7">
        <v>733</v>
      </c>
      <c r="C367">
        <v>-3.2721167601552499</v>
      </c>
      <c r="D367">
        <f t="shared" si="24"/>
        <v>-6.5442335203104998</v>
      </c>
      <c r="E367">
        <v>82.169430808601405</v>
      </c>
      <c r="F367">
        <f t="shared" si="23"/>
        <v>0.33300902856780112</v>
      </c>
      <c r="G367">
        <f t="shared" si="25"/>
        <v>739.52487727741266</v>
      </c>
      <c r="H367">
        <v>50.408745267898503</v>
      </c>
      <c r="AM367">
        <f t="shared" si="22"/>
        <v>145.12131765240824</v>
      </c>
    </row>
    <row r="368" spans="1:39">
      <c r="A368">
        <v>109800</v>
      </c>
      <c r="B368" s="7">
        <v>736</v>
      </c>
      <c r="C368">
        <v>-0.56382661968064995</v>
      </c>
      <c r="D368">
        <f t="shared" si="24"/>
        <v>-1.1276532393612999</v>
      </c>
      <c r="E368">
        <v>81.900908256348899</v>
      </c>
      <c r="F368">
        <f t="shared" si="23"/>
        <v>0.26852255225250588</v>
      </c>
      <c r="G368">
        <f t="shared" si="25"/>
        <v>737.10817430714008</v>
      </c>
      <c r="H368">
        <v>50.5497833643268</v>
      </c>
      <c r="AM368">
        <f t="shared" si="22"/>
        <v>144.58556671243232</v>
      </c>
    </row>
    <row r="369" spans="1:39">
      <c r="A369">
        <v>110100</v>
      </c>
      <c r="B369" s="7">
        <v>737</v>
      </c>
      <c r="C369">
        <v>0.37841210091427002</v>
      </c>
      <c r="D369">
        <f t="shared" si="24"/>
        <v>0.75682420182854004</v>
      </c>
      <c r="E369">
        <v>81.802647324007594</v>
      </c>
      <c r="F369">
        <f t="shared" si="23"/>
        <v>9.8260932341304397E-2</v>
      </c>
      <c r="G369">
        <f t="shared" si="25"/>
        <v>736.22382591606834</v>
      </c>
      <c r="H369">
        <v>50.554187644351998</v>
      </c>
      <c r="AM369">
        <f t="shared" si="22"/>
        <v>144.38962382334807</v>
      </c>
    </row>
    <row r="370" spans="1:39">
      <c r="A370">
        <v>110400</v>
      </c>
      <c r="B370" s="7">
        <v>733</v>
      </c>
      <c r="C370">
        <v>-1.03578603181752</v>
      </c>
      <c r="D370">
        <f t="shared" si="24"/>
        <v>-2.0715720636350401</v>
      </c>
      <c r="E370">
        <v>81.6724964547236</v>
      </c>
      <c r="F370">
        <f t="shared" si="23"/>
        <v>0.13015086928399455</v>
      </c>
      <c r="G370">
        <f t="shared" si="25"/>
        <v>735.05246809251241</v>
      </c>
      <c r="H370">
        <v>50.583917049161798</v>
      </c>
      <c r="AM370">
        <f t="shared" si="22"/>
        <v>144.13017590201233</v>
      </c>
    </row>
    <row r="371" spans="1:39">
      <c r="A371">
        <v>110700</v>
      </c>
      <c r="B371" s="7">
        <v>742</v>
      </c>
      <c r="C371">
        <v>3.2974584411222998</v>
      </c>
      <c r="D371">
        <f t="shared" si="24"/>
        <v>6.5949168822445996</v>
      </c>
      <c r="E371">
        <v>81.709501144383097</v>
      </c>
      <c r="F371">
        <f t="shared" si="23"/>
        <v>3.7004689659497103E-2</v>
      </c>
      <c r="G371">
        <f t="shared" si="25"/>
        <v>735.3855102994479</v>
      </c>
      <c r="H371">
        <v>50.483126477925801</v>
      </c>
      <c r="AM371">
        <f t="shared" si="22"/>
        <v>144.20393244250923</v>
      </c>
    </row>
    <row r="372" spans="1:39">
      <c r="A372">
        <v>111000</v>
      </c>
      <c r="B372" s="7">
        <v>744</v>
      </c>
      <c r="C372">
        <v>3.09574112770443</v>
      </c>
      <c r="D372">
        <f t="shared" si="24"/>
        <v>6.19148225540886</v>
      </c>
      <c r="E372">
        <v>81.976559876008395</v>
      </c>
      <c r="F372">
        <f t="shared" si="23"/>
        <v>0.2670587316252977</v>
      </c>
      <c r="G372">
        <f t="shared" si="25"/>
        <v>737.78903888407558</v>
      </c>
      <c r="H372">
        <v>50.235071927654303</v>
      </c>
      <c r="AM372">
        <f t="shared" si="22"/>
        <v>144.73646267202767</v>
      </c>
    </row>
    <row r="373" spans="1:39">
      <c r="A373">
        <v>111300</v>
      </c>
      <c r="B373" s="7">
        <v>746</v>
      </c>
      <c r="C373">
        <v>2.8277717199769401</v>
      </c>
      <c r="D373">
        <f t="shared" si="24"/>
        <v>5.6555434399538802</v>
      </c>
      <c r="E373">
        <v>82.258312984994703</v>
      </c>
      <c r="F373">
        <f t="shared" si="23"/>
        <v>0.28175310898630812</v>
      </c>
      <c r="G373">
        <f t="shared" si="25"/>
        <v>740.32481686495237</v>
      </c>
      <c r="H373">
        <v>50.005502717383997</v>
      </c>
      <c r="AM373">
        <f t="shared" si="22"/>
        <v>145.29874653258963</v>
      </c>
    </row>
    <row r="374" spans="1:39">
      <c r="A374">
        <v>111600</v>
      </c>
      <c r="B374" s="7">
        <v>742</v>
      </c>
      <c r="C374">
        <v>0.13800282703008099</v>
      </c>
      <c r="D374">
        <f t="shared" si="24"/>
        <v>0.27600565406016198</v>
      </c>
      <c r="E374">
        <v>82.411608375896293</v>
      </c>
      <c r="F374">
        <f t="shared" si="23"/>
        <v>0.15329539090159017</v>
      </c>
      <c r="G374">
        <f t="shared" si="25"/>
        <v>741.70447538306667</v>
      </c>
      <c r="H374">
        <v>49.8981311491941</v>
      </c>
      <c r="AM374">
        <f t="shared" si="22"/>
        <v>145.60486729411039</v>
      </c>
    </row>
    <row r="375" spans="1:39">
      <c r="A375">
        <v>111900</v>
      </c>
      <c r="B375" s="7">
        <v>740</v>
      </c>
      <c r="C375">
        <v>-0.773336279300191</v>
      </c>
      <c r="D375">
        <f t="shared" si="24"/>
        <v>-1.546672558600382</v>
      </c>
      <c r="E375">
        <v>82.391899122834801</v>
      </c>
      <c r="F375">
        <f t="shared" si="23"/>
        <v>1.9709253061492404E-2</v>
      </c>
      <c r="G375">
        <f t="shared" si="25"/>
        <v>741.52709210551325</v>
      </c>
      <c r="H375">
        <v>49.925524504688397</v>
      </c>
      <c r="AM375">
        <f t="shared" si="22"/>
        <v>145.5655015188797</v>
      </c>
    </row>
    <row r="376" spans="1:39">
      <c r="A376">
        <v>112200</v>
      </c>
      <c r="B376" s="7">
        <v>738</v>
      </c>
      <c r="C376">
        <v>-1.3146882921926799</v>
      </c>
      <c r="D376">
        <f t="shared" si="24"/>
        <v>-2.6293765843853598</v>
      </c>
      <c r="E376">
        <v>82.289983673136106</v>
      </c>
      <c r="F376">
        <f t="shared" si="23"/>
        <v>0.10191544969869426</v>
      </c>
      <c r="G376">
        <f t="shared" si="25"/>
        <v>740.60985305822499</v>
      </c>
      <c r="H376">
        <v>50.0082693275073</v>
      </c>
      <c r="AM376">
        <f t="shared" si="22"/>
        <v>145.36197953819445</v>
      </c>
    </row>
    <row r="377" spans="1:39">
      <c r="A377">
        <v>112500</v>
      </c>
      <c r="B377" s="7">
        <v>741</v>
      </c>
      <c r="C377">
        <v>0.39684837179507698</v>
      </c>
      <c r="D377">
        <f t="shared" si="24"/>
        <v>0.79369674359015396</v>
      </c>
      <c r="E377">
        <v>82.242959254517103</v>
      </c>
      <c r="F377">
        <f t="shared" si="23"/>
        <v>4.7024418619002972E-2</v>
      </c>
      <c r="G377">
        <f t="shared" si="25"/>
        <v>740.18663329065396</v>
      </c>
      <c r="H377">
        <v>50.038888987255703</v>
      </c>
      <c r="AM377">
        <f t="shared" si="22"/>
        <v>145.26809372046461</v>
      </c>
    </row>
    <row r="378" spans="1:39">
      <c r="A378">
        <v>112800</v>
      </c>
      <c r="B378" s="7">
        <v>744</v>
      </c>
      <c r="C378">
        <v>1.4619951320053299</v>
      </c>
      <c r="D378">
        <f t="shared" si="24"/>
        <v>2.9239902640106599</v>
      </c>
      <c r="E378">
        <v>82.339587355711302</v>
      </c>
      <c r="F378">
        <f t="shared" si="23"/>
        <v>9.6628101194198734E-2</v>
      </c>
      <c r="G378">
        <f t="shared" si="25"/>
        <v>741.05628620140169</v>
      </c>
      <c r="H378">
        <v>49.963468803662401</v>
      </c>
      <c r="AM378">
        <f t="shared" si="22"/>
        <v>145.46102895965808</v>
      </c>
    </row>
    <row r="379" spans="1:39">
      <c r="A379">
        <v>113100</v>
      </c>
      <c r="B379" s="7">
        <v>739</v>
      </c>
      <c r="C379">
        <v>-1.12086857389432</v>
      </c>
      <c r="D379">
        <f t="shared" si="24"/>
        <v>-2.2417371477886401</v>
      </c>
      <c r="E379">
        <v>82.358031281386701</v>
      </c>
      <c r="F379">
        <f t="shared" si="23"/>
        <v>1.8443925675398987E-2</v>
      </c>
      <c r="G379">
        <f t="shared" si="25"/>
        <v>741.22228153248034</v>
      </c>
      <c r="H379">
        <v>49.957816083856599</v>
      </c>
      <c r="AM379">
        <f t="shared" si="22"/>
        <v>145.49786175389423</v>
      </c>
    </row>
    <row r="380" spans="1:39">
      <c r="A380">
        <v>113400</v>
      </c>
      <c r="B380" s="7">
        <v>748</v>
      </c>
      <c r="C380">
        <v>2.8782781074897099</v>
      </c>
      <c r="D380">
        <f t="shared" si="24"/>
        <v>5.7565562149794198</v>
      </c>
      <c r="E380">
        <v>82.469270558353898</v>
      </c>
      <c r="F380">
        <f t="shared" si="23"/>
        <v>0.11123927696719704</v>
      </c>
      <c r="G380">
        <f t="shared" si="25"/>
        <v>742.22343502518504</v>
      </c>
      <c r="H380">
        <v>49.877680626927102</v>
      </c>
      <c r="AM380">
        <f t="shared" si="22"/>
        <v>145.72005043470114</v>
      </c>
    </row>
    <row r="381" spans="1:39">
      <c r="A381">
        <v>113700</v>
      </c>
      <c r="B381" s="7">
        <v>745</v>
      </c>
      <c r="C381">
        <v>0.49391510717628601</v>
      </c>
      <c r="D381">
        <f t="shared" si="24"/>
        <v>0.98783021435257201</v>
      </c>
      <c r="E381">
        <v>82.665830026372504</v>
      </c>
      <c r="F381">
        <f t="shared" si="23"/>
        <v>0.1965594680186058</v>
      </c>
      <c r="G381">
        <f t="shared" si="25"/>
        <v>743.99247023735256</v>
      </c>
      <c r="H381">
        <v>49.753569703262102</v>
      </c>
      <c r="AM381">
        <f t="shared" si="22"/>
        <v>146.11283409904894</v>
      </c>
    </row>
    <row r="382" spans="1:39">
      <c r="A382">
        <v>114000</v>
      </c>
      <c r="B382" s="7">
        <v>746</v>
      </c>
      <c r="C382">
        <v>0.55671896466181103</v>
      </c>
      <c r="D382">
        <f t="shared" si="24"/>
        <v>1.1134379293236221</v>
      </c>
      <c r="E382">
        <v>82.762962559003398</v>
      </c>
      <c r="F382">
        <f t="shared" si="23"/>
        <v>9.7132532630894275E-2</v>
      </c>
      <c r="G382">
        <f t="shared" si="25"/>
        <v>744.86666303103061</v>
      </c>
      <c r="H382">
        <v>49.712554796104499</v>
      </c>
      <c r="AM382">
        <f t="shared" si="22"/>
        <v>146.30701691202947</v>
      </c>
    </row>
    <row r="383" spans="1:39">
      <c r="A383">
        <v>114300</v>
      </c>
      <c r="B383" s="7">
        <v>739</v>
      </c>
      <c r="C383">
        <v>-2.62086085412481</v>
      </c>
      <c r="D383">
        <f t="shared" si="24"/>
        <v>-5.2417217082496199</v>
      </c>
      <c r="E383">
        <v>82.691349091940097</v>
      </c>
      <c r="F383">
        <f t="shared" si="23"/>
        <v>7.1613467063301073E-2</v>
      </c>
      <c r="G383">
        <f t="shared" si="25"/>
        <v>744.22214182746086</v>
      </c>
      <c r="H383">
        <v>49.802104937728402</v>
      </c>
      <c r="AM383">
        <f t="shared" si="22"/>
        <v>146.16384527600766</v>
      </c>
    </row>
    <row r="384" spans="1:39">
      <c r="A384">
        <v>114600</v>
      </c>
      <c r="B384" s="7">
        <v>734</v>
      </c>
      <c r="C384">
        <v>-3.7163132140496802</v>
      </c>
      <c r="D384">
        <f t="shared" si="24"/>
        <v>-7.4326264280993604</v>
      </c>
      <c r="E384">
        <v>82.379238904956495</v>
      </c>
      <c r="F384">
        <f t="shared" si="23"/>
        <v>0.31211018698360249</v>
      </c>
      <c r="G384">
        <f t="shared" si="25"/>
        <v>741.41315014460849</v>
      </c>
      <c r="H384">
        <v>50.0515237555326</v>
      </c>
      <c r="AM384">
        <f t="shared" si="22"/>
        <v>145.54021615322125</v>
      </c>
    </row>
    <row r="385" spans="1:39">
      <c r="A385">
        <v>114900</v>
      </c>
      <c r="B385" s="7">
        <v>735</v>
      </c>
      <c r="C385">
        <v>-1.84450622441517</v>
      </c>
      <c r="D385">
        <f t="shared" si="24"/>
        <v>-3.68901244883034</v>
      </c>
      <c r="E385">
        <v>82.074389173767301</v>
      </c>
      <c r="F385">
        <f t="shared" si="23"/>
        <v>0.30484973118919356</v>
      </c>
      <c r="G385">
        <f t="shared" si="25"/>
        <v>738.66950256390567</v>
      </c>
      <c r="H385">
        <v>50.262040727050199</v>
      </c>
      <c r="AM385">
        <f t="shared" si="22"/>
        <v>144.93164422444625</v>
      </c>
    </row>
    <row r="386" spans="1:39">
      <c r="A386">
        <v>115200</v>
      </c>
      <c r="B386" s="7">
        <v>740</v>
      </c>
      <c r="C386">
        <v>1.0200893836346601</v>
      </c>
      <c r="D386">
        <f t="shared" si="24"/>
        <v>2.0401787672693201</v>
      </c>
      <c r="E386">
        <v>81.993358088307303</v>
      </c>
      <c r="F386">
        <f t="shared" si="23"/>
        <v>8.1031085459997598E-2</v>
      </c>
      <c r="G386">
        <f t="shared" si="25"/>
        <v>737.94022279476576</v>
      </c>
      <c r="H386">
        <v>50.285593715907801</v>
      </c>
      <c r="AM386">
        <f t="shared" si="22"/>
        <v>144.769973203094</v>
      </c>
    </row>
    <row r="387" spans="1:39">
      <c r="A387">
        <v>115500</v>
      </c>
      <c r="B387" s="7">
        <v>738</v>
      </c>
      <c r="C387">
        <v>-5.2873744088947497E-3</v>
      </c>
      <c r="D387">
        <f t="shared" si="24"/>
        <v>-1.0574748817789499E-2</v>
      </c>
      <c r="E387">
        <v>81.999024219333293</v>
      </c>
      <c r="F387">
        <f t="shared" si="23"/>
        <v>5.6661310259897846E-3</v>
      </c>
      <c r="G387">
        <f t="shared" si="25"/>
        <v>737.9912179739996</v>
      </c>
      <c r="H387">
        <v>50.249165372192003</v>
      </c>
      <c r="AM387">
        <f t="shared" ref="AM387:AM450" si="26">$AF$26*E387^2+$AG$26*E387+$AH$26</f>
        <v>144.78127686502219</v>
      </c>
    </row>
    <row r="388" spans="1:39">
      <c r="A388">
        <v>115800</v>
      </c>
      <c r="B388" s="7">
        <v>752</v>
      </c>
      <c r="C388">
        <v>5.7237679669351298</v>
      </c>
      <c r="D388">
        <f t="shared" si="24"/>
        <v>11.44753593387026</v>
      </c>
      <c r="E388">
        <v>82.281376482221305</v>
      </c>
      <c r="F388">
        <f t="shared" ref="F388:F451" si="27">ABS(E388-E387)</f>
        <v>0.2823522628880113</v>
      </c>
      <c r="G388">
        <f t="shared" si="25"/>
        <v>740.53238833999171</v>
      </c>
      <c r="H388">
        <v>50.009769255467504</v>
      </c>
      <c r="AM388">
        <f t="shared" si="26"/>
        <v>145.34479402788409</v>
      </c>
    </row>
    <row r="389" spans="1:39">
      <c r="A389">
        <v>116100</v>
      </c>
      <c r="B389" s="7">
        <v>744</v>
      </c>
      <c r="C389">
        <v>0.31792465593832903</v>
      </c>
      <c r="D389">
        <f t="shared" si="24"/>
        <v>0.63584931187665805</v>
      </c>
      <c r="E389">
        <v>82.593852102263895</v>
      </c>
      <c r="F389">
        <f t="shared" si="27"/>
        <v>0.31247562004259066</v>
      </c>
      <c r="G389">
        <f t="shared" si="25"/>
        <v>743.34466892037506</v>
      </c>
      <c r="H389">
        <v>49.790707426605501</v>
      </c>
      <c r="AM389">
        <f t="shared" si="26"/>
        <v>145.96897479948609</v>
      </c>
    </row>
    <row r="390" spans="1:39">
      <c r="A390">
        <v>116400</v>
      </c>
      <c r="B390" s="7">
        <v>748</v>
      </c>
      <c r="C390">
        <v>1.6671793200525</v>
      </c>
      <c r="D390">
        <f t="shared" si="24"/>
        <v>3.334358640105</v>
      </c>
      <c r="E390">
        <v>82.738405764130107</v>
      </c>
      <c r="F390">
        <f t="shared" si="27"/>
        <v>0.14455366186621177</v>
      </c>
      <c r="G390">
        <f t="shared" si="25"/>
        <v>744.64565187717096</v>
      </c>
      <c r="H390">
        <v>49.709580224445801</v>
      </c>
      <c r="AM390">
        <f t="shared" si="26"/>
        <v>146.25791890500253</v>
      </c>
    </row>
    <row r="391" spans="1:39">
      <c r="A391">
        <v>116700</v>
      </c>
      <c r="B391" s="7">
        <v>758</v>
      </c>
      <c r="C391">
        <v>4.8423304780865397</v>
      </c>
      <c r="D391">
        <f t="shared" si="24"/>
        <v>9.6846609561730794</v>
      </c>
      <c r="E391">
        <v>83.143878003237106</v>
      </c>
      <c r="F391">
        <f t="shared" si="27"/>
        <v>0.4054722391069987</v>
      </c>
      <c r="G391">
        <f t="shared" si="25"/>
        <v>748.29490202913394</v>
      </c>
      <c r="H391">
        <v>49.447014408278299</v>
      </c>
      <c r="AM391">
        <f t="shared" si="26"/>
        <v>147.06905777521692</v>
      </c>
    </row>
    <row r="392" spans="1:39">
      <c r="A392">
        <v>117000</v>
      </c>
      <c r="B392" s="7">
        <v>740</v>
      </c>
      <c r="C392">
        <v>-4.5400483724455798</v>
      </c>
      <c r="D392">
        <f t="shared" si="24"/>
        <v>-9.0800967448911596</v>
      </c>
      <c r="E392">
        <v>83.228955308541302</v>
      </c>
      <c r="F392">
        <f t="shared" si="27"/>
        <v>8.5077305304196216E-2</v>
      </c>
      <c r="G392">
        <f t="shared" si="25"/>
        <v>749.06059777687176</v>
      </c>
      <c r="H392">
        <v>49.462659592387602</v>
      </c>
      <c r="AM392">
        <f t="shared" si="26"/>
        <v>147.2393752257924</v>
      </c>
    </row>
    <row r="393" spans="1:39">
      <c r="A393">
        <v>117300</v>
      </c>
      <c r="B393" s="7">
        <v>741</v>
      </c>
      <c r="C393">
        <v>-2.7016937285845999</v>
      </c>
      <c r="D393">
        <f t="shared" si="24"/>
        <v>-5.4033874571691998</v>
      </c>
      <c r="E393">
        <v>82.931487266775406</v>
      </c>
      <c r="F393">
        <f t="shared" si="27"/>
        <v>0.29746804176589592</v>
      </c>
      <c r="G393">
        <f t="shared" si="25"/>
        <v>746.38338540097868</v>
      </c>
      <c r="H393">
        <v>49.738633116292597</v>
      </c>
      <c r="AM393">
        <f t="shared" si="26"/>
        <v>146.64405454847608</v>
      </c>
    </row>
    <row r="394" spans="1:39">
      <c r="A394">
        <v>117600</v>
      </c>
      <c r="B394" s="7">
        <v>749</v>
      </c>
      <c r="C394">
        <v>1.3836853716905899</v>
      </c>
      <c r="D394">
        <f t="shared" ref="D394:D457" si="28">$K$3*C394</f>
        <v>2.7673707433811798</v>
      </c>
      <c r="E394">
        <v>82.912488542636495</v>
      </c>
      <c r="F394">
        <f t="shared" si="27"/>
        <v>1.8998724138910461E-2</v>
      </c>
      <c r="G394">
        <f t="shared" ref="G394:G457" si="29">$J$3*E394</f>
        <v>746.2123968837285</v>
      </c>
      <c r="H394">
        <v>49.777820941024203</v>
      </c>
      <c r="AM394">
        <f t="shared" si="26"/>
        <v>146.60605012024988</v>
      </c>
    </row>
    <row r="395" spans="1:39">
      <c r="A395">
        <v>117900</v>
      </c>
      <c r="B395" s="7">
        <v>744</v>
      </c>
      <c r="C395">
        <v>-1.2773193698123</v>
      </c>
      <c r="D395">
        <f t="shared" si="28"/>
        <v>-2.5546387396246</v>
      </c>
      <c r="E395">
        <v>82.948316066118593</v>
      </c>
      <c r="F395">
        <f t="shared" si="27"/>
        <v>3.5827523482097945E-2</v>
      </c>
      <c r="G395">
        <f t="shared" si="29"/>
        <v>746.5348445950674</v>
      </c>
      <c r="H395">
        <v>49.781477989690003</v>
      </c>
      <c r="AM395">
        <f t="shared" si="26"/>
        <v>146.67772009317039</v>
      </c>
    </row>
    <row r="396" spans="1:39">
      <c r="A396">
        <v>118200</v>
      </c>
      <c r="B396" s="7">
        <v>740</v>
      </c>
      <c r="C396">
        <v>-2.5078752271868501</v>
      </c>
      <c r="D396">
        <f t="shared" si="28"/>
        <v>-5.0157504543737002</v>
      </c>
      <c r="E396">
        <v>82.777335101668797</v>
      </c>
      <c r="F396">
        <f t="shared" si="27"/>
        <v>0.1709809644497966</v>
      </c>
      <c r="G396">
        <f t="shared" si="29"/>
        <v>744.99601591501914</v>
      </c>
      <c r="H396">
        <v>49.932181387618897</v>
      </c>
      <c r="AM396">
        <f t="shared" si="26"/>
        <v>146.33575451342929</v>
      </c>
    </row>
    <row r="397" spans="1:39">
      <c r="A397">
        <v>118500</v>
      </c>
      <c r="B397" s="7">
        <v>751</v>
      </c>
      <c r="C397">
        <v>2.8127553478118799</v>
      </c>
      <c r="D397">
        <f t="shared" si="28"/>
        <v>5.6255106956237597</v>
      </c>
      <c r="E397">
        <v>82.817134152737196</v>
      </c>
      <c r="F397">
        <f t="shared" si="27"/>
        <v>3.9799051068399649E-2</v>
      </c>
      <c r="G397">
        <f t="shared" si="29"/>
        <v>745.35420737463483</v>
      </c>
      <c r="H397">
        <v>49.904639760771303</v>
      </c>
      <c r="AM397">
        <f t="shared" si="26"/>
        <v>146.415338196905</v>
      </c>
    </row>
    <row r="398" spans="1:39">
      <c r="A398">
        <v>118800</v>
      </c>
      <c r="B398" s="7">
        <v>752</v>
      </c>
      <c r="C398">
        <v>2.0677727487644901</v>
      </c>
      <c r="D398">
        <f t="shared" si="28"/>
        <v>4.1355454975289803</v>
      </c>
      <c r="E398">
        <v>83.093818589404506</v>
      </c>
      <c r="F398">
        <f t="shared" si="27"/>
        <v>0.2766844366673098</v>
      </c>
      <c r="G398">
        <f t="shared" si="29"/>
        <v>747.84436730464051</v>
      </c>
      <c r="H398">
        <v>49.717016498299202</v>
      </c>
      <c r="AM398">
        <f t="shared" si="26"/>
        <v>146.96886291636631</v>
      </c>
    </row>
    <row r="399" spans="1:39">
      <c r="A399">
        <v>119100</v>
      </c>
      <c r="B399" s="7">
        <v>748</v>
      </c>
      <c r="C399">
        <v>-0.49431466263569201</v>
      </c>
      <c r="D399">
        <f t="shared" si="28"/>
        <v>-0.98862932527138403</v>
      </c>
      <c r="E399">
        <v>83.218738280962</v>
      </c>
      <c r="F399">
        <f t="shared" si="27"/>
        <v>0.12491969155749416</v>
      </c>
      <c r="G399">
        <f t="shared" si="29"/>
        <v>748.96864452865805</v>
      </c>
      <c r="H399">
        <v>49.663366313029201</v>
      </c>
      <c r="AM399">
        <f t="shared" si="26"/>
        <v>147.21891937821513</v>
      </c>
    </row>
    <row r="400" spans="1:39">
      <c r="A400">
        <v>119400</v>
      </c>
      <c r="B400" s="7">
        <v>755</v>
      </c>
      <c r="C400">
        <v>2.2946849435097101</v>
      </c>
      <c r="D400">
        <f t="shared" si="28"/>
        <v>4.5893698870194202</v>
      </c>
      <c r="E400">
        <v>83.376684748535496</v>
      </c>
      <c r="F400">
        <f t="shared" si="27"/>
        <v>0.1579464675734954</v>
      </c>
      <c r="G400">
        <f t="shared" si="29"/>
        <v>750.39016273681943</v>
      </c>
      <c r="H400">
        <v>49.585191073300599</v>
      </c>
      <c r="AM400">
        <f t="shared" si="26"/>
        <v>147.53521744332548</v>
      </c>
    </row>
    <row r="401" spans="1:39">
      <c r="A401">
        <v>119700</v>
      </c>
      <c r="B401" s="7">
        <v>752</v>
      </c>
      <c r="C401">
        <v>-3.1420346144598203E-2</v>
      </c>
      <c r="D401">
        <f t="shared" si="28"/>
        <v>-6.2840692289196406E-2</v>
      </c>
      <c r="E401">
        <v>83.560291258194894</v>
      </c>
      <c r="F401">
        <f t="shared" si="27"/>
        <v>0.1836065096593984</v>
      </c>
      <c r="G401">
        <f t="shared" si="29"/>
        <v>752.04262132375402</v>
      </c>
      <c r="H401">
        <v>49.503996567376902</v>
      </c>
      <c r="AM401">
        <f t="shared" si="26"/>
        <v>147.90308480826164</v>
      </c>
    </row>
    <row r="402" spans="1:39">
      <c r="A402">
        <v>120000</v>
      </c>
      <c r="B402" s="7">
        <v>746</v>
      </c>
      <c r="C402">
        <v>-2.7063982833865201</v>
      </c>
      <c r="D402">
        <f t="shared" si="28"/>
        <v>-5.4127965667730402</v>
      </c>
      <c r="E402">
        <v>83.4880801808022</v>
      </c>
      <c r="F402">
        <f t="shared" si="27"/>
        <v>7.2211077392694278E-2</v>
      </c>
      <c r="G402">
        <f t="shared" si="29"/>
        <v>751.39272162721977</v>
      </c>
      <c r="H402">
        <v>49.618218026436303</v>
      </c>
      <c r="AM402">
        <f t="shared" si="26"/>
        <v>147.75838177973111</v>
      </c>
    </row>
    <row r="403" spans="1:39">
      <c r="A403">
        <v>120300</v>
      </c>
      <c r="B403" s="7">
        <v>741</v>
      </c>
      <c r="C403">
        <v>-3.88251307073772</v>
      </c>
      <c r="D403">
        <f t="shared" si="28"/>
        <v>-7.76502614147544</v>
      </c>
      <c r="E403">
        <v>83.193898057986601</v>
      </c>
      <c r="F403">
        <f t="shared" si="27"/>
        <v>0.29418212281559875</v>
      </c>
      <c r="G403">
        <f t="shared" si="29"/>
        <v>748.74508252187945</v>
      </c>
      <c r="H403">
        <v>49.877628648408198</v>
      </c>
      <c r="AM403">
        <f t="shared" si="26"/>
        <v>147.16918849601186</v>
      </c>
    </row>
    <row r="404" spans="1:39">
      <c r="A404">
        <v>120600</v>
      </c>
      <c r="B404" s="7">
        <v>751</v>
      </c>
      <c r="C404">
        <v>1.5387761884756399</v>
      </c>
      <c r="D404">
        <f t="shared" si="28"/>
        <v>3.0775523769512798</v>
      </c>
      <c r="E404">
        <v>83.100225944999295</v>
      </c>
      <c r="F404">
        <f t="shared" si="27"/>
        <v>9.3672112987306377E-2</v>
      </c>
      <c r="G404">
        <f t="shared" si="29"/>
        <v>747.9020335049936</v>
      </c>
      <c r="H404">
        <v>49.952773348518797</v>
      </c>
      <c r="AM404">
        <f t="shared" si="26"/>
        <v>146.9816865412086</v>
      </c>
    </row>
    <row r="405" spans="1:39">
      <c r="A405">
        <v>120900</v>
      </c>
      <c r="B405" s="7">
        <v>765</v>
      </c>
      <c r="C405">
        <v>6.5069394871861901</v>
      </c>
      <c r="D405">
        <f t="shared" si="28"/>
        <v>13.01387897437238</v>
      </c>
      <c r="E405">
        <v>83.551700086664596</v>
      </c>
      <c r="F405">
        <f t="shared" si="27"/>
        <v>0.45147414166530098</v>
      </c>
      <c r="G405">
        <f t="shared" si="29"/>
        <v>751.96530077998136</v>
      </c>
      <c r="H405">
        <v>49.625130278739498</v>
      </c>
      <c r="AM405">
        <f t="shared" si="26"/>
        <v>147.88586745036557</v>
      </c>
    </row>
    <row r="406" spans="1:39">
      <c r="A406">
        <v>121200</v>
      </c>
      <c r="B406" s="7">
        <v>746</v>
      </c>
      <c r="C406">
        <v>-3.8122399991408402</v>
      </c>
      <c r="D406">
        <f t="shared" si="28"/>
        <v>-7.6244799982816804</v>
      </c>
      <c r="E406">
        <v>83.733858676092595</v>
      </c>
      <c r="F406">
        <f t="shared" si="27"/>
        <v>0.18215858942799912</v>
      </c>
      <c r="G406">
        <f t="shared" si="29"/>
        <v>753.60472808483337</v>
      </c>
      <c r="H406">
        <v>49.550399624357702</v>
      </c>
      <c r="AM406">
        <f t="shared" si="26"/>
        <v>148.25101951138194</v>
      </c>
    </row>
    <row r="407" spans="1:39">
      <c r="A407">
        <v>121500</v>
      </c>
      <c r="B407" s="7">
        <v>753</v>
      </c>
      <c r="C407">
        <v>0.19046016378848499</v>
      </c>
      <c r="D407">
        <f t="shared" si="28"/>
        <v>0.38092032757696997</v>
      </c>
      <c r="E407">
        <v>83.622051516241598</v>
      </c>
      <c r="F407">
        <f t="shared" si="27"/>
        <v>0.1118071598509971</v>
      </c>
      <c r="G407">
        <f t="shared" si="29"/>
        <v>752.59846364617442</v>
      </c>
      <c r="H407">
        <v>49.679471742469403</v>
      </c>
      <c r="AM407">
        <f t="shared" si="26"/>
        <v>148.02686974582301</v>
      </c>
    </row>
    <row r="408" spans="1:39">
      <c r="A408">
        <v>121800</v>
      </c>
      <c r="B408" s="7">
        <v>748</v>
      </c>
      <c r="C408">
        <v>-2.0675470234079398</v>
      </c>
      <c r="D408">
        <f t="shared" si="28"/>
        <v>-4.1350940468158797</v>
      </c>
      <c r="E408">
        <v>83.568326346697404</v>
      </c>
      <c r="F408">
        <f t="shared" si="27"/>
        <v>5.3725169544193818E-2</v>
      </c>
      <c r="G408">
        <f t="shared" si="29"/>
        <v>752.11493712027664</v>
      </c>
      <c r="H408">
        <v>49.7589966364432</v>
      </c>
      <c r="AM408">
        <f t="shared" si="26"/>
        <v>147.91918812437908</v>
      </c>
    </row>
    <row r="409" spans="1:39">
      <c r="A409">
        <v>122100</v>
      </c>
      <c r="B409" s="7">
        <v>747</v>
      </c>
      <c r="C409">
        <v>-1.8105658918940799</v>
      </c>
      <c r="D409">
        <f t="shared" si="28"/>
        <v>-3.6211317837881598</v>
      </c>
      <c r="E409">
        <v>83.400103377261004</v>
      </c>
      <c r="F409">
        <f t="shared" si="27"/>
        <v>0.16822296943639969</v>
      </c>
      <c r="G409">
        <f t="shared" si="29"/>
        <v>750.600930395349</v>
      </c>
      <c r="H409">
        <v>49.908942046111498</v>
      </c>
      <c r="AM409">
        <f t="shared" si="26"/>
        <v>147.58212719036283</v>
      </c>
    </row>
    <row r="410" spans="1:39">
      <c r="A410">
        <v>122400</v>
      </c>
      <c r="B410" s="7">
        <v>759</v>
      </c>
      <c r="C410">
        <v>3.6278847007714101</v>
      </c>
      <c r="D410">
        <f t="shared" si="28"/>
        <v>7.2557694015428202</v>
      </c>
      <c r="E410">
        <v>83.524833055022498</v>
      </c>
      <c r="F410">
        <f t="shared" si="27"/>
        <v>0.12472967776149346</v>
      </c>
      <c r="G410">
        <f t="shared" si="29"/>
        <v>751.72349749520254</v>
      </c>
      <c r="H410">
        <v>49.822308019861303</v>
      </c>
      <c r="AM410">
        <f t="shared" si="26"/>
        <v>147.83202667177866</v>
      </c>
    </row>
    <row r="411" spans="1:39">
      <c r="A411">
        <v>122700</v>
      </c>
      <c r="B411" s="7">
        <v>751</v>
      </c>
      <c r="C411">
        <v>-1.0707221753413501</v>
      </c>
      <c r="D411">
        <f t="shared" si="28"/>
        <v>-2.1414443506827001</v>
      </c>
      <c r="E411">
        <v>83.680148115158403</v>
      </c>
      <c r="F411">
        <f t="shared" si="27"/>
        <v>0.15531506013590501</v>
      </c>
      <c r="G411">
        <f t="shared" si="29"/>
        <v>753.12133303642565</v>
      </c>
      <c r="H411">
        <v>49.736592873530199</v>
      </c>
      <c r="AM411">
        <f t="shared" si="26"/>
        <v>148.14333204342981</v>
      </c>
    </row>
    <row r="412" spans="1:39">
      <c r="A412">
        <v>123000</v>
      </c>
      <c r="B412" s="7">
        <v>745</v>
      </c>
      <c r="C412">
        <v>-3.2095828059635299</v>
      </c>
      <c r="D412">
        <f t="shared" si="28"/>
        <v>-6.4191656119270597</v>
      </c>
      <c r="E412">
        <v>83.488787626489199</v>
      </c>
      <c r="F412">
        <f t="shared" si="27"/>
        <v>0.19136048866920419</v>
      </c>
      <c r="G412">
        <f t="shared" si="29"/>
        <v>751.39908863840276</v>
      </c>
      <c r="H412">
        <v>49.909166169360397</v>
      </c>
      <c r="AM412">
        <f t="shared" si="26"/>
        <v>147.75979927486628</v>
      </c>
    </row>
    <row r="413" spans="1:39">
      <c r="A413">
        <v>123300</v>
      </c>
      <c r="B413" s="7">
        <v>759</v>
      </c>
      <c r="C413">
        <v>3.5675992343071998</v>
      </c>
      <c r="D413">
        <f t="shared" si="28"/>
        <v>7.1351984686143997</v>
      </c>
      <c r="E413">
        <v>83.538220939056004</v>
      </c>
      <c r="F413">
        <f t="shared" si="27"/>
        <v>4.9433312566804943E-2</v>
      </c>
      <c r="G413">
        <f t="shared" si="29"/>
        <v>751.84398845150406</v>
      </c>
      <c r="H413">
        <v>49.875347568351799</v>
      </c>
      <c r="AM413">
        <f t="shared" si="26"/>
        <v>147.85885508850484</v>
      </c>
    </row>
    <row r="414" spans="1:39">
      <c r="A414">
        <v>123600</v>
      </c>
      <c r="B414" s="7">
        <v>741</v>
      </c>
      <c r="C414">
        <v>-5.0720251355979196</v>
      </c>
      <c r="D414">
        <f t="shared" si="28"/>
        <v>-10.144050271195839</v>
      </c>
      <c r="E414">
        <v>83.458268623742697</v>
      </c>
      <c r="F414">
        <f t="shared" si="27"/>
        <v>7.9952315313306599E-2</v>
      </c>
      <c r="G414">
        <f t="shared" si="29"/>
        <v>751.12441761368427</v>
      </c>
      <c r="H414">
        <v>49.958954779473899</v>
      </c>
      <c r="AM414">
        <f t="shared" si="26"/>
        <v>147.69865160461478</v>
      </c>
    </row>
    <row r="415" spans="1:39">
      <c r="A415">
        <v>123900</v>
      </c>
      <c r="B415" s="7">
        <v>742</v>
      </c>
      <c r="C415">
        <v>-2.7391745478642502</v>
      </c>
      <c r="D415">
        <f t="shared" si="28"/>
        <v>-5.4783490957285004</v>
      </c>
      <c r="E415">
        <v>83.050919406024803</v>
      </c>
      <c r="F415">
        <f t="shared" si="27"/>
        <v>0.40734921771789345</v>
      </c>
      <c r="G415">
        <f t="shared" si="29"/>
        <v>747.45827465422326</v>
      </c>
      <c r="H415">
        <v>50.255559720540198</v>
      </c>
      <c r="AM415">
        <f t="shared" si="26"/>
        <v>146.8830110558965</v>
      </c>
    </row>
    <row r="416" spans="1:39">
      <c r="A416">
        <v>124200</v>
      </c>
      <c r="B416" s="7">
        <v>747</v>
      </c>
      <c r="C416">
        <v>0.466190408216207</v>
      </c>
      <c r="D416">
        <f t="shared" si="28"/>
        <v>0.93238081643241399</v>
      </c>
      <c r="E416">
        <v>82.894166717973206</v>
      </c>
      <c r="F416">
        <f t="shared" si="27"/>
        <v>0.15675268805159703</v>
      </c>
      <c r="G416">
        <f t="shared" si="29"/>
        <v>746.04750046175889</v>
      </c>
      <c r="H416">
        <v>50.334448606223901</v>
      </c>
      <c r="AM416">
        <f t="shared" si="26"/>
        <v>146.5694017393638</v>
      </c>
    </row>
    <row r="417" spans="1:39">
      <c r="A417">
        <v>124500</v>
      </c>
      <c r="B417" s="7">
        <v>752</v>
      </c>
      <c r="C417">
        <v>2.4776589845089698</v>
      </c>
      <c r="D417">
        <f t="shared" si="28"/>
        <v>4.9553179690179396</v>
      </c>
      <c r="E417">
        <v>83.002722612608693</v>
      </c>
      <c r="F417">
        <f t="shared" si="27"/>
        <v>0.10855589463548654</v>
      </c>
      <c r="G417">
        <f t="shared" si="29"/>
        <v>747.02450351347829</v>
      </c>
      <c r="H417">
        <v>50.214061911922201</v>
      </c>
      <c r="AM417">
        <f t="shared" si="26"/>
        <v>146.78657020945701</v>
      </c>
    </row>
    <row r="418" spans="1:39">
      <c r="A418">
        <v>124800</v>
      </c>
      <c r="B418" s="7">
        <v>747</v>
      </c>
      <c r="C418">
        <v>-0.35104659860673998</v>
      </c>
      <c r="D418">
        <f t="shared" si="28"/>
        <v>-0.70209319721347996</v>
      </c>
      <c r="E418">
        <v>83.075802783589694</v>
      </c>
      <c r="F418">
        <f t="shared" si="27"/>
        <v>7.3080170981000947E-2</v>
      </c>
      <c r="G418">
        <f t="shared" si="29"/>
        <v>747.68222505230722</v>
      </c>
      <c r="H418">
        <v>50.139683585884903</v>
      </c>
      <c r="AM418">
        <f t="shared" si="26"/>
        <v>146.93280752865957</v>
      </c>
    </row>
    <row r="419" spans="1:39">
      <c r="A419">
        <v>125100</v>
      </c>
      <c r="B419" s="7">
        <v>756</v>
      </c>
      <c r="C419">
        <v>3.4591875120858999</v>
      </c>
      <c r="D419">
        <f t="shared" si="28"/>
        <v>6.9183750241717998</v>
      </c>
      <c r="E419">
        <v>83.229019142513806</v>
      </c>
      <c r="F419">
        <f t="shared" si="27"/>
        <v>0.15321635892411223</v>
      </c>
      <c r="G419">
        <f t="shared" si="29"/>
        <v>749.06117228262428</v>
      </c>
      <c r="H419">
        <v>50.007640038168297</v>
      </c>
      <c r="AM419">
        <f t="shared" si="26"/>
        <v>147.23950303181138</v>
      </c>
    </row>
    <row r="420" spans="1:39">
      <c r="A420">
        <v>125400</v>
      </c>
      <c r="B420" s="7">
        <v>753</v>
      </c>
      <c r="C420">
        <v>0.929877984609635</v>
      </c>
      <c r="D420">
        <f t="shared" si="28"/>
        <v>1.85975596921927</v>
      </c>
      <c r="E420">
        <v>83.457787184324005</v>
      </c>
      <c r="F420">
        <f t="shared" si="27"/>
        <v>0.2287680418101985</v>
      </c>
      <c r="G420">
        <f t="shared" si="29"/>
        <v>751.12008465891608</v>
      </c>
      <c r="H420">
        <v>49.844373555524797</v>
      </c>
      <c r="AM420">
        <f t="shared" si="26"/>
        <v>147.6976870394555</v>
      </c>
    </row>
    <row r="421" spans="1:39">
      <c r="A421">
        <v>125700</v>
      </c>
      <c r="B421" s="7">
        <v>749</v>
      </c>
      <c r="C421">
        <v>-1.1179526978797401</v>
      </c>
      <c r="D421">
        <f t="shared" si="28"/>
        <v>-2.2359053957594801</v>
      </c>
      <c r="E421">
        <v>83.468419118053802</v>
      </c>
      <c r="F421">
        <f t="shared" si="27"/>
        <v>1.0631933729797538E-2</v>
      </c>
      <c r="G421">
        <f t="shared" si="29"/>
        <v>751.21577206248423</v>
      </c>
      <c r="H421">
        <v>49.857687456983498</v>
      </c>
      <c r="AM421">
        <f t="shared" si="26"/>
        <v>147.71898846264543</v>
      </c>
    </row>
    <row r="422" spans="1:39">
      <c r="A422">
        <v>126000</v>
      </c>
      <c r="B422" s="7">
        <v>761</v>
      </c>
      <c r="C422">
        <v>4.02347821903449</v>
      </c>
      <c r="D422">
        <f t="shared" si="28"/>
        <v>8.04695643806898</v>
      </c>
      <c r="E422">
        <v>83.659136611535502</v>
      </c>
      <c r="F422">
        <f t="shared" si="27"/>
        <v>0.19071749348169931</v>
      </c>
      <c r="G422">
        <f t="shared" si="29"/>
        <v>752.93222950381949</v>
      </c>
      <c r="H422">
        <v>49.729626897490597</v>
      </c>
      <c r="AM422">
        <f t="shared" si="26"/>
        <v>148.10120943343298</v>
      </c>
    </row>
    <row r="423" spans="1:39">
      <c r="A423">
        <v>126300</v>
      </c>
      <c r="B423" s="7">
        <v>754</v>
      </c>
      <c r="C423">
        <v>-0.48154893855709602</v>
      </c>
      <c r="D423">
        <f t="shared" si="28"/>
        <v>-0.96309787711419204</v>
      </c>
      <c r="E423">
        <v>83.882536832135401</v>
      </c>
      <c r="F423">
        <f t="shared" si="27"/>
        <v>0.22340022059989906</v>
      </c>
      <c r="G423">
        <f t="shared" si="29"/>
        <v>754.94283148921863</v>
      </c>
      <c r="H423">
        <v>49.605039338653597</v>
      </c>
      <c r="AM423">
        <f t="shared" si="26"/>
        <v>148.54920110563134</v>
      </c>
    </row>
    <row r="424" spans="1:39">
      <c r="A424">
        <v>126600</v>
      </c>
      <c r="B424" s="7">
        <v>756</v>
      </c>
      <c r="C424">
        <v>0.27250898698211701</v>
      </c>
      <c r="D424">
        <f t="shared" si="28"/>
        <v>0.54501797396423401</v>
      </c>
      <c r="E424">
        <v>83.937151000271896</v>
      </c>
      <c r="F424">
        <f t="shared" si="27"/>
        <v>5.4614168136495778E-2</v>
      </c>
      <c r="G424">
        <f t="shared" si="29"/>
        <v>755.43435900244708</v>
      </c>
      <c r="H424">
        <v>49.610985223839798</v>
      </c>
      <c r="AM424">
        <f t="shared" si="26"/>
        <v>148.65876506348079</v>
      </c>
    </row>
    <row r="425" spans="1:39">
      <c r="A425">
        <v>126900</v>
      </c>
      <c r="B425" s="7">
        <v>752</v>
      </c>
      <c r="C425">
        <v>-1.6580721183457101</v>
      </c>
      <c r="D425">
        <f t="shared" si="28"/>
        <v>-3.3161442366914202</v>
      </c>
      <c r="E425">
        <v>83.921749273269299</v>
      </c>
      <c r="F425">
        <f t="shared" si="27"/>
        <v>1.5401727002597454E-2</v>
      </c>
      <c r="G425">
        <f t="shared" si="29"/>
        <v>755.29574345942365</v>
      </c>
      <c r="H425">
        <v>49.670460053557001</v>
      </c>
      <c r="AM425">
        <f t="shared" si="26"/>
        <v>148.62786519471581</v>
      </c>
    </row>
    <row r="426" spans="1:39">
      <c r="A426">
        <v>127200</v>
      </c>
      <c r="B426" s="7">
        <v>742</v>
      </c>
      <c r="C426">
        <v>-5.20891502671798</v>
      </c>
      <c r="D426">
        <f t="shared" si="28"/>
        <v>-10.41783005343596</v>
      </c>
      <c r="E426">
        <v>83.599758287780901</v>
      </c>
      <c r="F426">
        <f t="shared" si="27"/>
        <v>0.321990985488398</v>
      </c>
      <c r="G426">
        <f t="shared" si="29"/>
        <v>752.39782459002811</v>
      </c>
      <c r="H426">
        <v>49.947553484165603</v>
      </c>
      <c r="AM426">
        <f t="shared" si="26"/>
        <v>147.98218526918009</v>
      </c>
    </row>
    <row r="427" spans="1:39">
      <c r="A427">
        <v>127500</v>
      </c>
      <c r="B427" s="7">
        <v>751</v>
      </c>
      <c r="C427">
        <v>0.36453429025897399</v>
      </c>
      <c r="D427">
        <f t="shared" si="28"/>
        <v>0.72906858051794798</v>
      </c>
      <c r="E427">
        <v>83.361155110602297</v>
      </c>
      <c r="F427">
        <f t="shared" si="27"/>
        <v>0.23860317717860369</v>
      </c>
      <c r="G427">
        <f t="shared" si="29"/>
        <v>750.25039599542072</v>
      </c>
      <c r="H427">
        <v>50.119444249720203</v>
      </c>
      <c r="AM427">
        <f t="shared" si="26"/>
        <v>147.50411186618663</v>
      </c>
    </row>
    <row r="428" spans="1:39">
      <c r="A428">
        <v>127800</v>
      </c>
      <c r="B428" s="7">
        <v>748</v>
      </c>
      <c r="C428">
        <v>-0.90397971491775297</v>
      </c>
      <c r="D428">
        <f t="shared" si="28"/>
        <v>-1.8079594298355059</v>
      </c>
      <c r="E428">
        <v>83.309764709248299</v>
      </c>
      <c r="F428">
        <f t="shared" si="27"/>
        <v>5.1390401353998527E-2</v>
      </c>
      <c r="G428">
        <f t="shared" si="29"/>
        <v>749.78788238323466</v>
      </c>
      <c r="H428">
        <v>50.1440965929676</v>
      </c>
      <c r="AM428">
        <f t="shared" si="26"/>
        <v>147.4011879015583</v>
      </c>
    </row>
    <row r="429" spans="1:39">
      <c r="A429">
        <v>128100</v>
      </c>
      <c r="B429" s="7">
        <v>744</v>
      </c>
      <c r="C429">
        <v>-2.0678799589608698</v>
      </c>
      <c r="D429">
        <f t="shared" si="28"/>
        <v>-4.1357599179217397</v>
      </c>
      <c r="E429">
        <v>83.123980421853702</v>
      </c>
      <c r="F429">
        <f t="shared" si="27"/>
        <v>0.18578428739459696</v>
      </c>
      <c r="G429">
        <f t="shared" si="29"/>
        <v>748.11582379668334</v>
      </c>
      <c r="H429">
        <v>50.262986390862103</v>
      </c>
      <c r="AM429">
        <f t="shared" si="26"/>
        <v>147.02923063650741</v>
      </c>
    </row>
    <row r="430" spans="1:39">
      <c r="A430">
        <v>128400</v>
      </c>
      <c r="B430" s="7">
        <v>747</v>
      </c>
      <c r="C430">
        <v>8.3276462909429E-2</v>
      </c>
      <c r="D430">
        <f t="shared" si="28"/>
        <v>0.166552925818858</v>
      </c>
      <c r="E430">
        <v>82.979261045129903</v>
      </c>
      <c r="F430">
        <f t="shared" si="27"/>
        <v>0.14471937672379909</v>
      </c>
      <c r="G430">
        <f t="shared" si="29"/>
        <v>746.8133494061691</v>
      </c>
      <c r="H430">
        <v>50.333793964563398</v>
      </c>
      <c r="AM430">
        <f t="shared" si="26"/>
        <v>146.73962898582874</v>
      </c>
    </row>
    <row r="431" spans="1:39">
      <c r="A431">
        <v>128700</v>
      </c>
      <c r="B431" s="7">
        <v>754</v>
      </c>
      <c r="C431">
        <v>3.0409360288628999</v>
      </c>
      <c r="D431">
        <f t="shared" si="28"/>
        <v>6.0818720577257999</v>
      </c>
      <c r="E431">
        <v>83.099757986459906</v>
      </c>
      <c r="F431">
        <f t="shared" si="27"/>
        <v>0.12049694133000344</v>
      </c>
      <c r="G431">
        <f t="shared" si="29"/>
        <v>747.89782187813921</v>
      </c>
      <c r="H431">
        <v>50.203612704029702</v>
      </c>
      <c r="AM431">
        <f t="shared" si="26"/>
        <v>146.98074996499665</v>
      </c>
    </row>
    <row r="432" spans="1:39">
      <c r="A432">
        <v>129000</v>
      </c>
      <c r="B432" s="7">
        <v>752</v>
      </c>
      <c r="C432">
        <v>1.18643958095327</v>
      </c>
      <c r="D432">
        <f t="shared" si="28"/>
        <v>2.3728791619065399</v>
      </c>
      <c r="E432">
        <v>83.289669314281795</v>
      </c>
      <c r="F432">
        <f t="shared" si="27"/>
        <v>0.18991132782188913</v>
      </c>
      <c r="G432">
        <f t="shared" si="29"/>
        <v>749.60702382853617</v>
      </c>
      <c r="H432">
        <v>50.044673096227399</v>
      </c>
      <c r="AM432">
        <f t="shared" si="26"/>
        <v>147.36094533156358</v>
      </c>
    </row>
    <row r="433" spans="1:39">
      <c r="A433">
        <v>129300</v>
      </c>
      <c r="B433" s="7">
        <v>750</v>
      </c>
      <c r="C433">
        <v>-4.4516956866183198E-2</v>
      </c>
      <c r="D433">
        <f t="shared" si="28"/>
        <v>-8.9033913732366396E-2</v>
      </c>
      <c r="E433">
        <v>83.340989437279404</v>
      </c>
      <c r="F433">
        <f t="shared" si="27"/>
        <v>5.1320122997609019E-2</v>
      </c>
      <c r="G433">
        <f t="shared" si="29"/>
        <v>750.06890493551464</v>
      </c>
      <c r="H433">
        <v>50.003902130742503</v>
      </c>
      <c r="AM433">
        <f t="shared" si="26"/>
        <v>147.46372250113041</v>
      </c>
    </row>
    <row r="434" spans="1:39">
      <c r="A434">
        <v>129600</v>
      </c>
      <c r="B434" s="7">
        <v>758</v>
      </c>
      <c r="C434">
        <v>3.1699150799892202</v>
      </c>
      <c r="D434">
        <f t="shared" si="28"/>
        <v>6.3398301599784403</v>
      </c>
      <c r="E434">
        <v>83.515509328454002</v>
      </c>
      <c r="F434">
        <f t="shared" si="27"/>
        <v>0.17451989117459732</v>
      </c>
      <c r="G434">
        <f t="shared" si="29"/>
        <v>751.63958395608597</v>
      </c>
      <c r="H434">
        <v>49.872951502162103</v>
      </c>
      <c r="AM434">
        <f t="shared" si="26"/>
        <v>147.81334317180483</v>
      </c>
    </row>
    <row r="435" spans="1:39">
      <c r="A435">
        <v>129900</v>
      </c>
      <c r="B435" s="7">
        <v>757</v>
      </c>
      <c r="C435">
        <v>1.4740865719365099</v>
      </c>
      <c r="D435">
        <f t="shared" si="28"/>
        <v>2.9481731438730199</v>
      </c>
      <c r="E435">
        <v>83.781267208479406</v>
      </c>
      <c r="F435">
        <f t="shared" si="27"/>
        <v>0.26575788002540435</v>
      </c>
      <c r="G435">
        <f t="shared" si="29"/>
        <v>754.0314048763147</v>
      </c>
      <c r="H435">
        <v>49.697316524090098</v>
      </c>
      <c r="AM435">
        <f t="shared" si="26"/>
        <v>148.34608569070559</v>
      </c>
    </row>
    <row r="436" spans="1:39">
      <c r="A436">
        <v>130200</v>
      </c>
      <c r="B436" s="7">
        <v>744</v>
      </c>
      <c r="C436">
        <v>-4.4659951325170004</v>
      </c>
      <c r="D436">
        <f t="shared" si="28"/>
        <v>-8.9319902650340008</v>
      </c>
      <c r="E436">
        <v>83.6568957147649</v>
      </c>
      <c r="F436">
        <f t="shared" si="27"/>
        <v>0.12437149371450573</v>
      </c>
      <c r="G436">
        <f t="shared" si="29"/>
        <v>752.91206143288412</v>
      </c>
      <c r="H436">
        <v>49.830884544191797</v>
      </c>
      <c r="AM436">
        <f t="shared" si="26"/>
        <v>148.09671716954765</v>
      </c>
    </row>
    <row r="437" spans="1:39">
      <c r="A437">
        <v>130500</v>
      </c>
      <c r="B437" s="7">
        <v>754</v>
      </c>
      <c r="C437">
        <v>1.1517270198954701</v>
      </c>
      <c r="D437">
        <f t="shared" si="28"/>
        <v>2.3034540397909402</v>
      </c>
      <c r="E437">
        <v>83.519542405063603</v>
      </c>
      <c r="F437">
        <f t="shared" si="27"/>
        <v>0.13735330970129667</v>
      </c>
      <c r="G437">
        <f t="shared" si="29"/>
        <v>751.67588164557242</v>
      </c>
      <c r="H437">
        <v>49.943232592749801</v>
      </c>
      <c r="AM437">
        <f t="shared" si="26"/>
        <v>147.82142485506344</v>
      </c>
    </row>
    <row r="438" spans="1:39">
      <c r="A438">
        <v>130800</v>
      </c>
      <c r="B438" s="7">
        <v>752</v>
      </c>
      <c r="C438">
        <v>-0.124152412882514</v>
      </c>
      <c r="D438">
        <f t="shared" si="28"/>
        <v>-0.24830482576502799</v>
      </c>
      <c r="E438">
        <v>83.580892677777101</v>
      </c>
      <c r="F438">
        <f t="shared" si="27"/>
        <v>6.1350272713497134E-2</v>
      </c>
      <c r="G438">
        <f t="shared" si="29"/>
        <v>752.22803409999392</v>
      </c>
      <c r="H438">
        <v>49.906994619977297</v>
      </c>
      <c r="AM438">
        <f t="shared" si="26"/>
        <v>147.94437337095471</v>
      </c>
    </row>
    <row r="439" spans="1:39">
      <c r="A439">
        <v>131100</v>
      </c>
      <c r="B439" s="7">
        <v>752</v>
      </c>
      <c r="C439">
        <v>-0.13072376877118899</v>
      </c>
      <c r="D439">
        <f t="shared" si="28"/>
        <v>-0.26144753754237798</v>
      </c>
      <c r="E439">
        <v>83.582344878917098</v>
      </c>
      <c r="F439">
        <f t="shared" si="27"/>
        <v>1.4522011399975554E-3</v>
      </c>
      <c r="G439">
        <f t="shared" si="29"/>
        <v>752.24110391025386</v>
      </c>
      <c r="H439">
        <v>49.916926553155399</v>
      </c>
      <c r="AM439">
        <f t="shared" si="26"/>
        <v>147.94728390957593</v>
      </c>
    </row>
    <row r="440" spans="1:39">
      <c r="A440">
        <v>131400</v>
      </c>
      <c r="B440" s="7">
        <v>763</v>
      </c>
      <c r="C440">
        <v>4.2660468550891197</v>
      </c>
      <c r="D440">
        <f t="shared" si="28"/>
        <v>8.5320937101782395</v>
      </c>
      <c r="E440">
        <v>83.827447413263002</v>
      </c>
      <c r="F440">
        <f t="shared" si="27"/>
        <v>0.24510253434590368</v>
      </c>
      <c r="G440">
        <f t="shared" si="29"/>
        <v>754.44702671936705</v>
      </c>
      <c r="H440">
        <v>49.743224367207603</v>
      </c>
      <c r="AM440">
        <f t="shared" si="26"/>
        <v>148.43870139985688</v>
      </c>
    </row>
    <row r="441" spans="1:39">
      <c r="A441">
        <v>131700</v>
      </c>
      <c r="B441" s="7">
        <v>759</v>
      </c>
      <c r="C441">
        <v>0.87564363287774705</v>
      </c>
      <c r="D441">
        <f t="shared" si="28"/>
        <v>1.7512872657554941</v>
      </c>
      <c r="E441">
        <v>84.136465384548501</v>
      </c>
      <c r="F441">
        <f t="shared" si="27"/>
        <v>0.30901797128549902</v>
      </c>
      <c r="G441">
        <f t="shared" si="29"/>
        <v>757.22818846093651</v>
      </c>
      <c r="H441">
        <v>49.553151782410502</v>
      </c>
      <c r="AM441">
        <f t="shared" si="26"/>
        <v>149.05876669549016</v>
      </c>
    </row>
    <row r="442" spans="1:39">
      <c r="A442">
        <v>132000</v>
      </c>
      <c r="B442" s="7">
        <v>747</v>
      </c>
      <c r="C442">
        <v>-4.5199166283852401</v>
      </c>
      <c r="D442">
        <f t="shared" si="28"/>
        <v>-9.0398332567704802</v>
      </c>
      <c r="E442">
        <v>84.002185161861902</v>
      </c>
      <c r="F442">
        <f t="shared" si="27"/>
        <v>0.13428022268659845</v>
      </c>
      <c r="G442">
        <f t="shared" si="29"/>
        <v>756.01966645675714</v>
      </c>
      <c r="H442">
        <v>49.710450756487397</v>
      </c>
      <c r="AM442">
        <f t="shared" si="26"/>
        <v>148.78925579848644</v>
      </c>
    </row>
    <row r="443" spans="1:39">
      <c r="A443">
        <v>132300</v>
      </c>
      <c r="B443" s="7">
        <v>752</v>
      </c>
      <c r="C443">
        <v>-0.95105754444198298</v>
      </c>
      <c r="D443">
        <f t="shared" si="28"/>
        <v>-1.902115088883966</v>
      </c>
      <c r="E443">
        <v>83.764609089406093</v>
      </c>
      <c r="F443">
        <f t="shared" si="27"/>
        <v>0.23757607245580914</v>
      </c>
      <c r="G443">
        <f t="shared" si="29"/>
        <v>753.88148180465487</v>
      </c>
      <c r="H443">
        <v>49.912604168347997</v>
      </c>
      <c r="AM443">
        <f t="shared" si="26"/>
        <v>148.31268042217022</v>
      </c>
    </row>
    <row r="444" spans="1:39">
      <c r="A444">
        <v>132600</v>
      </c>
      <c r="B444" s="7">
        <v>746</v>
      </c>
      <c r="C444">
        <v>-3.0328667041927799</v>
      </c>
      <c r="D444">
        <f t="shared" si="28"/>
        <v>-6.0657334083855599</v>
      </c>
      <c r="E444">
        <v>83.5606235038736</v>
      </c>
      <c r="F444">
        <f t="shared" si="27"/>
        <v>0.20398558553249302</v>
      </c>
      <c r="G444">
        <f t="shared" si="29"/>
        <v>752.04561153486236</v>
      </c>
      <c r="H444">
        <v>50.073449508373002</v>
      </c>
      <c r="AM444">
        <f t="shared" si="26"/>
        <v>147.90375066241535</v>
      </c>
    </row>
    <row r="445" spans="1:39">
      <c r="A445">
        <v>132900</v>
      </c>
      <c r="B445" s="7">
        <v>743</v>
      </c>
      <c r="C445">
        <v>-3.0182168653927102</v>
      </c>
      <c r="D445">
        <f t="shared" si="28"/>
        <v>-6.0364337307854203</v>
      </c>
      <c r="E445">
        <v>83.224044420716297</v>
      </c>
      <c r="F445">
        <f t="shared" si="27"/>
        <v>0.33657908315730367</v>
      </c>
      <c r="G445">
        <f t="shared" si="29"/>
        <v>749.01639978644664</v>
      </c>
      <c r="H445">
        <v>50.308475355946698</v>
      </c>
      <c r="AM445">
        <f t="shared" si="26"/>
        <v>147.22954289925386</v>
      </c>
    </row>
    <row r="446" spans="1:39">
      <c r="A446">
        <v>133200</v>
      </c>
      <c r="B446" s="7">
        <v>745</v>
      </c>
      <c r="C446">
        <v>-0.87245926236802696</v>
      </c>
      <c r="D446">
        <f t="shared" si="28"/>
        <v>-1.7449185247360539</v>
      </c>
      <c r="E446">
        <v>82.969428765257305</v>
      </c>
      <c r="F446">
        <f t="shared" si="27"/>
        <v>0.25461565545899134</v>
      </c>
      <c r="G446">
        <f t="shared" si="29"/>
        <v>746.7248588873158</v>
      </c>
      <c r="H446">
        <v>50.453340426579501</v>
      </c>
      <c r="AM446">
        <f t="shared" si="26"/>
        <v>146.71995780282015</v>
      </c>
    </row>
    <row r="447" spans="1:39">
      <c r="A447">
        <v>133500</v>
      </c>
      <c r="B447" s="7">
        <v>748</v>
      </c>
      <c r="C447">
        <v>0.92845833175913095</v>
      </c>
      <c r="D447">
        <f t="shared" si="28"/>
        <v>1.8569166635182619</v>
      </c>
      <c r="E447">
        <v>82.902558972255207</v>
      </c>
      <c r="F447">
        <f t="shared" si="27"/>
        <v>6.6869793002098277E-2</v>
      </c>
      <c r="G447">
        <f t="shared" si="29"/>
        <v>746.12303075029683</v>
      </c>
      <c r="H447">
        <v>50.445857330672403</v>
      </c>
      <c r="AM447">
        <f t="shared" si="26"/>
        <v>146.58618817150253</v>
      </c>
    </row>
    <row r="448" spans="1:39">
      <c r="A448">
        <v>133800</v>
      </c>
      <c r="B448" s="7">
        <v>749</v>
      </c>
      <c r="C448">
        <v>1.22976218242861</v>
      </c>
      <c r="D448">
        <f t="shared" si="28"/>
        <v>2.45952436485722</v>
      </c>
      <c r="E448">
        <v>82.946718884800802</v>
      </c>
      <c r="F448">
        <f t="shared" si="27"/>
        <v>4.4159912545595148E-2</v>
      </c>
      <c r="G448">
        <f t="shared" si="29"/>
        <v>746.52046996320723</v>
      </c>
      <c r="H448">
        <v>50.361066225203302</v>
      </c>
      <c r="AM448">
        <f t="shared" si="26"/>
        <v>146.67452490525233</v>
      </c>
    </row>
    <row r="449" spans="1:39">
      <c r="A449">
        <v>134100</v>
      </c>
      <c r="B449" s="7">
        <v>763</v>
      </c>
      <c r="C449">
        <v>6.5539190554544602</v>
      </c>
      <c r="D449">
        <f t="shared" si="28"/>
        <v>13.10783811090892</v>
      </c>
      <c r="E449">
        <v>83.319053137192199</v>
      </c>
      <c r="F449">
        <f t="shared" si="27"/>
        <v>0.37233425239139706</v>
      </c>
      <c r="G449">
        <f t="shared" si="29"/>
        <v>749.87147823472981</v>
      </c>
      <c r="H449">
        <v>50.042602708250399</v>
      </c>
      <c r="AM449">
        <f t="shared" si="26"/>
        <v>147.41978948923432</v>
      </c>
    </row>
    <row r="450" spans="1:39">
      <c r="A450">
        <v>134400</v>
      </c>
      <c r="B450" s="7">
        <v>746</v>
      </c>
      <c r="C450">
        <v>-2.74116560625921</v>
      </c>
      <c r="D450">
        <f t="shared" si="28"/>
        <v>-5.48233121251842</v>
      </c>
      <c r="E450">
        <v>83.495849486604499</v>
      </c>
      <c r="F450">
        <f t="shared" si="27"/>
        <v>0.17679634941229949</v>
      </c>
      <c r="G450">
        <f t="shared" si="29"/>
        <v>751.46264537944046</v>
      </c>
      <c r="H450">
        <v>49.921474471489802</v>
      </c>
      <c r="AM450">
        <f t="shared" si="26"/>
        <v>147.77394914680002</v>
      </c>
    </row>
    <row r="451" spans="1:39">
      <c r="A451">
        <v>134700</v>
      </c>
      <c r="B451" s="7">
        <v>748</v>
      </c>
      <c r="C451">
        <v>-0.93125915538539095</v>
      </c>
      <c r="D451">
        <f t="shared" si="28"/>
        <v>-1.8625183107707819</v>
      </c>
      <c r="E451">
        <v>83.315806467539005</v>
      </c>
      <c r="F451">
        <f t="shared" si="27"/>
        <v>0.18004301906549358</v>
      </c>
      <c r="G451">
        <f t="shared" si="29"/>
        <v>749.84225820785105</v>
      </c>
      <c r="H451">
        <v>50.058913457757498</v>
      </c>
      <c r="AM451">
        <f t="shared" ref="AM451:AM514" si="30">$AF$26*E451^2+$AG$26*E451+$AH$26</f>
        <v>147.41328744783311</v>
      </c>
    </row>
    <row r="452" spans="1:39">
      <c r="A452">
        <v>135000</v>
      </c>
      <c r="B452" s="7">
        <v>753</v>
      </c>
      <c r="C452">
        <v>1.4597541647416099</v>
      </c>
      <c r="D452">
        <f t="shared" si="28"/>
        <v>2.9195083294832198</v>
      </c>
      <c r="E452">
        <v>83.340012687630903</v>
      </c>
      <c r="F452">
        <f t="shared" ref="F452:F515" si="31">ABS(E452-E451)</f>
        <v>2.420622009189799E-2</v>
      </c>
      <c r="G452">
        <f t="shared" si="29"/>
        <v>750.06011418867809</v>
      </c>
      <c r="H452">
        <v>50.0313434268324</v>
      </c>
      <c r="AM452">
        <f t="shared" si="30"/>
        <v>147.46176625203205</v>
      </c>
    </row>
    <row r="453" spans="1:39">
      <c r="A453">
        <v>135300</v>
      </c>
      <c r="B453" s="7">
        <v>750</v>
      </c>
      <c r="C453">
        <v>-0.28346541618322402</v>
      </c>
      <c r="D453">
        <f t="shared" si="28"/>
        <v>-0.56693083236644803</v>
      </c>
      <c r="E453">
        <v>83.394089543484398</v>
      </c>
      <c r="F453">
        <f t="shared" si="31"/>
        <v>5.4076855853494976E-2</v>
      </c>
      <c r="G453">
        <f t="shared" si="29"/>
        <v>750.54680589135955</v>
      </c>
      <c r="H453">
        <v>49.990713454282201</v>
      </c>
      <c r="AM453">
        <f t="shared" si="30"/>
        <v>147.57008060159677</v>
      </c>
    </row>
    <row r="454" spans="1:39">
      <c r="A454">
        <v>135600</v>
      </c>
      <c r="B454" s="7">
        <v>758</v>
      </c>
      <c r="C454">
        <v>3.01565421941587</v>
      </c>
      <c r="D454">
        <f t="shared" si="28"/>
        <v>6.0313084388317399</v>
      </c>
      <c r="E454">
        <v>83.549787200432704</v>
      </c>
      <c r="F454">
        <f t="shared" si="31"/>
        <v>0.15569765694830551</v>
      </c>
      <c r="G454">
        <f t="shared" si="29"/>
        <v>751.94808480389429</v>
      </c>
      <c r="H454">
        <v>49.874812142892999</v>
      </c>
      <c r="AM454">
        <f t="shared" si="30"/>
        <v>147.88203394035818</v>
      </c>
    </row>
    <row r="455" spans="1:39">
      <c r="A455">
        <v>135900</v>
      </c>
      <c r="B455" s="7">
        <v>762</v>
      </c>
      <c r="C455">
        <v>3.3785023445798199</v>
      </c>
      <c r="D455">
        <f t="shared" si="28"/>
        <v>6.7570046891596398</v>
      </c>
      <c r="E455">
        <v>83.913590822352802</v>
      </c>
      <c r="F455">
        <f t="shared" si="31"/>
        <v>0.36380362192009841</v>
      </c>
      <c r="G455">
        <f t="shared" si="29"/>
        <v>755.22231740117525</v>
      </c>
      <c r="H455">
        <v>49.625049473328602</v>
      </c>
      <c r="AM455">
        <f t="shared" si="30"/>
        <v>148.61149778313487</v>
      </c>
    </row>
    <row r="456" spans="1:39">
      <c r="A456">
        <v>136200</v>
      </c>
      <c r="B456" s="7">
        <v>748</v>
      </c>
      <c r="C456">
        <v>-3.7369706564468901</v>
      </c>
      <c r="D456">
        <f t="shared" si="28"/>
        <v>-7.4739413128937802</v>
      </c>
      <c r="E456">
        <v>83.939320796976205</v>
      </c>
      <c r="F456">
        <f t="shared" si="31"/>
        <v>2.5729974623402541E-2</v>
      </c>
      <c r="G456">
        <f t="shared" si="29"/>
        <v>755.45388717278581</v>
      </c>
      <c r="H456">
        <v>49.659681012286001</v>
      </c>
      <c r="AM456">
        <f t="shared" si="30"/>
        <v>148.66311835131015</v>
      </c>
    </row>
    <row r="457" spans="1:39">
      <c r="A457">
        <v>136500</v>
      </c>
      <c r="B457" s="7">
        <v>746</v>
      </c>
      <c r="C457">
        <v>-3.2966605927465902</v>
      </c>
      <c r="D457">
        <f t="shared" si="28"/>
        <v>-6.5933211854931804</v>
      </c>
      <c r="E457">
        <v>83.619224582503605</v>
      </c>
      <c r="F457">
        <f t="shared" si="31"/>
        <v>0.32009621447259917</v>
      </c>
      <c r="G457">
        <f t="shared" si="29"/>
        <v>752.57302124253249</v>
      </c>
      <c r="H457">
        <v>49.931652289696899</v>
      </c>
      <c r="AM457">
        <f t="shared" si="30"/>
        <v>148.02120328784247</v>
      </c>
    </row>
    <row r="458" spans="1:39">
      <c r="A458">
        <v>136800</v>
      </c>
      <c r="B458" s="7">
        <v>751</v>
      </c>
      <c r="C458">
        <v>-6.7715321176975596E-2</v>
      </c>
      <c r="D458">
        <f t="shared" ref="D458:D521" si="32">$K$3*C458</f>
        <v>-0.13543064235395119</v>
      </c>
      <c r="E458">
        <v>83.457220140363106</v>
      </c>
      <c r="F458">
        <f t="shared" si="31"/>
        <v>0.1620044421404998</v>
      </c>
      <c r="G458">
        <f t="shared" ref="G458:G521" si="33">$J$3*E458</f>
        <v>751.11498126326796</v>
      </c>
      <c r="H458">
        <v>50.052921549079599</v>
      </c>
      <c r="AM458">
        <f t="shared" si="30"/>
        <v>147.6965509671063</v>
      </c>
    </row>
    <row r="459" spans="1:39">
      <c r="A459">
        <v>137100</v>
      </c>
      <c r="B459" s="7">
        <v>744</v>
      </c>
      <c r="C459">
        <v>-2.8063150452010799</v>
      </c>
      <c r="D459">
        <f t="shared" si="32"/>
        <v>-5.6126300904021598</v>
      </c>
      <c r="E459">
        <v>83.2880782387153</v>
      </c>
      <c r="F459">
        <f t="shared" si="31"/>
        <v>0.16914190164780507</v>
      </c>
      <c r="G459">
        <f t="shared" si="33"/>
        <v>749.59270414843775</v>
      </c>
      <c r="H459">
        <v>50.172586797814503</v>
      </c>
      <c r="AM459">
        <f t="shared" si="30"/>
        <v>147.35775918159445</v>
      </c>
    </row>
    <row r="460" spans="1:39">
      <c r="A460">
        <v>137400</v>
      </c>
      <c r="B460" s="7">
        <v>747</v>
      </c>
      <c r="C460">
        <v>-0.42342319478818702</v>
      </c>
      <c r="D460">
        <f t="shared" si="32"/>
        <v>-0.84684638957637404</v>
      </c>
      <c r="E460">
        <v>83.091853523325696</v>
      </c>
      <c r="F460">
        <f t="shared" si="31"/>
        <v>0.1962247153896044</v>
      </c>
      <c r="G460">
        <f t="shared" si="33"/>
        <v>747.82668170993122</v>
      </c>
      <c r="H460">
        <v>50.291102317850097</v>
      </c>
      <c r="AM460">
        <f t="shared" si="30"/>
        <v>146.96493009860322</v>
      </c>
    </row>
    <row r="461" spans="1:39">
      <c r="A461">
        <v>137700</v>
      </c>
      <c r="B461" s="7">
        <v>747</v>
      </c>
      <c r="C461">
        <v>-8.8943717371059106E-2</v>
      </c>
      <c r="D461">
        <f t="shared" si="32"/>
        <v>-0.17788743474211821</v>
      </c>
      <c r="E461">
        <v>83.017541552108398</v>
      </c>
      <c r="F461">
        <f t="shared" si="31"/>
        <v>7.4311971217298378E-2</v>
      </c>
      <c r="G461">
        <f t="shared" si="33"/>
        <v>747.15787396897554</v>
      </c>
      <c r="H461">
        <v>50.310021321398999</v>
      </c>
      <c r="AM461">
        <f t="shared" si="30"/>
        <v>146.81622117272261</v>
      </c>
    </row>
    <row r="462" spans="1:39">
      <c r="A462">
        <v>138000</v>
      </c>
      <c r="B462" s="7">
        <v>742</v>
      </c>
      <c r="C462">
        <v>-1.86859660369656</v>
      </c>
      <c r="D462">
        <f t="shared" si="32"/>
        <v>-3.73719320739312</v>
      </c>
      <c r="E462">
        <v>82.857494085752805</v>
      </c>
      <c r="F462">
        <f t="shared" si="31"/>
        <v>0.16004746635559286</v>
      </c>
      <c r="G462">
        <f t="shared" si="33"/>
        <v>745.71744677177526</v>
      </c>
      <c r="H462">
        <v>50.391309378401999</v>
      </c>
      <c r="AM462">
        <f t="shared" si="30"/>
        <v>146.49605290238566</v>
      </c>
    </row>
    <row r="463" spans="1:39">
      <c r="A463">
        <v>138300</v>
      </c>
      <c r="B463" s="7">
        <v>745</v>
      </c>
      <c r="C463">
        <v>0.28149317630271198</v>
      </c>
      <c r="D463">
        <f t="shared" si="32"/>
        <v>0.56298635260542396</v>
      </c>
      <c r="E463">
        <v>82.713007823028306</v>
      </c>
      <c r="F463">
        <f t="shared" si="31"/>
        <v>0.14448626272449872</v>
      </c>
      <c r="G463">
        <f t="shared" si="33"/>
        <v>744.41707040725476</v>
      </c>
      <c r="H463">
        <v>50.446666529237099</v>
      </c>
      <c r="AM463">
        <f t="shared" si="30"/>
        <v>146.20714284970146</v>
      </c>
    </row>
    <row r="464" spans="1:39">
      <c r="A464">
        <v>138600</v>
      </c>
      <c r="B464" s="7">
        <v>754</v>
      </c>
      <c r="C464">
        <v>4.0257245942976896</v>
      </c>
      <c r="D464">
        <f t="shared" si="32"/>
        <v>8.0514491885953792</v>
      </c>
      <c r="E464">
        <v>82.880922449275005</v>
      </c>
      <c r="F464">
        <f t="shared" si="31"/>
        <v>0.16791462624669862</v>
      </c>
      <c r="G464">
        <f t="shared" si="33"/>
        <v>745.92830204347501</v>
      </c>
      <c r="H464">
        <v>50.268132719773902</v>
      </c>
      <c r="AM464">
        <f t="shared" si="30"/>
        <v>146.54291100430925</v>
      </c>
    </row>
    <row r="465" spans="1:39">
      <c r="A465">
        <v>138900</v>
      </c>
      <c r="B465" s="7">
        <v>740</v>
      </c>
      <c r="C465">
        <v>-2.9627357173805202</v>
      </c>
      <c r="D465">
        <f t="shared" si="32"/>
        <v>-5.9254714347610404</v>
      </c>
      <c r="E465">
        <v>82.878448002824797</v>
      </c>
      <c r="F465">
        <f t="shared" si="31"/>
        <v>2.474446450207779E-3</v>
      </c>
      <c r="G465">
        <f t="shared" si="33"/>
        <v>745.9060320254232</v>
      </c>
      <c r="H465">
        <v>50.247277046379999</v>
      </c>
      <c r="AM465">
        <f t="shared" si="30"/>
        <v>146.53796181456508</v>
      </c>
    </row>
    <row r="466" spans="1:39">
      <c r="A466">
        <v>139200</v>
      </c>
      <c r="B466" s="7">
        <v>735</v>
      </c>
      <c r="C466">
        <v>-3.6660277929424301</v>
      </c>
      <c r="D466">
        <f t="shared" si="32"/>
        <v>-7.3320555858848602</v>
      </c>
      <c r="E466">
        <v>82.479169027035894</v>
      </c>
      <c r="F466">
        <f t="shared" si="31"/>
        <v>0.39927897578890281</v>
      </c>
      <c r="G466">
        <f t="shared" si="33"/>
        <v>742.31252124332309</v>
      </c>
      <c r="H466">
        <v>50.506859694748599</v>
      </c>
      <c r="AM466">
        <f t="shared" si="30"/>
        <v>145.73982508479776</v>
      </c>
    </row>
    <row r="467" spans="1:39">
      <c r="A467">
        <v>139500</v>
      </c>
      <c r="B467" s="7">
        <v>749</v>
      </c>
      <c r="C467">
        <v>3.6375347486021599</v>
      </c>
      <c r="D467">
        <f t="shared" si="32"/>
        <v>7.2750694972043197</v>
      </c>
      <c r="E467">
        <v>82.411641894689694</v>
      </c>
      <c r="F467">
        <f t="shared" si="31"/>
        <v>6.7527132346199892E-2</v>
      </c>
      <c r="G467">
        <f t="shared" si="33"/>
        <v>741.70477705220719</v>
      </c>
      <c r="H467">
        <v>50.486361299091399</v>
      </c>
      <c r="AM467">
        <f t="shared" si="30"/>
        <v>145.60493424395503</v>
      </c>
    </row>
    <row r="468" spans="1:39">
      <c r="A468">
        <v>139800</v>
      </c>
      <c r="B468" s="7">
        <v>741</v>
      </c>
      <c r="C468">
        <v>-0.67815623307625195</v>
      </c>
      <c r="D468">
        <f t="shared" si="32"/>
        <v>-1.3563124661525039</v>
      </c>
      <c r="E468">
        <v>82.481876820208896</v>
      </c>
      <c r="F468">
        <f t="shared" si="31"/>
        <v>7.0234925519201852E-2</v>
      </c>
      <c r="G468">
        <f t="shared" si="33"/>
        <v>742.33689138188004</v>
      </c>
      <c r="H468">
        <v>50.383986208626197</v>
      </c>
      <c r="AM468">
        <f t="shared" si="30"/>
        <v>145.74523467413832</v>
      </c>
    </row>
    <row r="469" spans="1:39">
      <c r="A469">
        <v>140100</v>
      </c>
      <c r="B469" s="7">
        <v>745</v>
      </c>
      <c r="C469">
        <v>1.4055438342753801</v>
      </c>
      <c r="D469">
        <f t="shared" si="32"/>
        <v>2.8110876685507602</v>
      </c>
      <c r="E469">
        <v>82.463231156384893</v>
      </c>
      <c r="F469">
        <f t="shared" si="31"/>
        <v>1.8645663824003122E-2</v>
      </c>
      <c r="G469">
        <f t="shared" si="33"/>
        <v>742.16908040746398</v>
      </c>
      <c r="H469">
        <v>50.349585415867899</v>
      </c>
      <c r="AM469">
        <f t="shared" si="30"/>
        <v>145.70798551050095</v>
      </c>
    </row>
    <row r="470" spans="1:39">
      <c r="A470">
        <v>140400</v>
      </c>
      <c r="B470" s="7">
        <v>747</v>
      </c>
      <c r="C470">
        <v>1.8636510084178799</v>
      </c>
      <c r="D470">
        <f t="shared" si="32"/>
        <v>3.7273020168357598</v>
      </c>
      <c r="E470">
        <v>82.583652071281605</v>
      </c>
      <c r="F470">
        <f t="shared" si="31"/>
        <v>0.12042091489671236</v>
      </c>
      <c r="G470">
        <f t="shared" si="33"/>
        <v>743.25286864153441</v>
      </c>
      <c r="H470">
        <v>50.221122345574699</v>
      </c>
      <c r="AM470">
        <f t="shared" si="30"/>
        <v>145.94859087083498</v>
      </c>
    </row>
    <row r="471" spans="1:39">
      <c r="A471">
        <v>140700</v>
      </c>
      <c r="B471" s="7">
        <v>743</v>
      </c>
      <c r="C471">
        <v>-0.32469513832056102</v>
      </c>
      <c r="D471">
        <f t="shared" si="32"/>
        <v>-0.64939027664112203</v>
      </c>
      <c r="E471">
        <v>82.625527360847201</v>
      </c>
      <c r="F471">
        <f t="shared" si="31"/>
        <v>4.1875289565595608E-2</v>
      </c>
      <c r="G471">
        <f t="shared" si="33"/>
        <v>743.62974624762478</v>
      </c>
      <c r="H471">
        <v>50.167739145902502</v>
      </c>
      <c r="AM471">
        <f t="shared" si="30"/>
        <v>146.03227909519214</v>
      </c>
    </row>
    <row r="472" spans="1:39">
      <c r="A472">
        <v>141000</v>
      </c>
      <c r="B472" s="7">
        <v>747</v>
      </c>
      <c r="C472">
        <v>1.4952167607143401</v>
      </c>
      <c r="D472">
        <f t="shared" si="32"/>
        <v>2.9904335214286801</v>
      </c>
      <c r="E472">
        <v>82.665513162191203</v>
      </c>
      <c r="F472">
        <f t="shared" si="31"/>
        <v>3.9985801344002425E-2</v>
      </c>
      <c r="G472">
        <f t="shared" si="33"/>
        <v>743.98961845972087</v>
      </c>
      <c r="H472">
        <v>50.116883705984499</v>
      </c>
      <c r="AM472">
        <f t="shared" si="30"/>
        <v>146.11220072931113</v>
      </c>
    </row>
    <row r="473" spans="1:39">
      <c r="A473">
        <v>141300</v>
      </c>
      <c r="B473" s="7">
        <v>752</v>
      </c>
      <c r="C473">
        <v>2.9797086332174798</v>
      </c>
      <c r="D473">
        <f t="shared" si="32"/>
        <v>5.9594172664349596</v>
      </c>
      <c r="E473">
        <v>82.891163375566407</v>
      </c>
      <c r="F473">
        <f t="shared" si="31"/>
        <v>0.22565021337520363</v>
      </c>
      <c r="G473">
        <f t="shared" si="33"/>
        <v>746.02047038009766</v>
      </c>
      <c r="H473">
        <v>49.938491434609197</v>
      </c>
      <c r="AM473">
        <f t="shared" si="30"/>
        <v>146.56339446624904</v>
      </c>
    </row>
    <row r="474" spans="1:39">
      <c r="A474">
        <v>141600</v>
      </c>
      <c r="B474" s="7">
        <v>744</v>
      </c>
      <c r="C474">
        <v>-1.4024615639079301</v>
      </c>
      <c r="D474">
        <f t="shared" si="32"/>
        <v>-2.8049231278158602</v>
      </c>
      <c r="E474">
        <v>82.976135385292494</v>
      </c>
      <c r="F474">
        <f t="shared" si="31"/>
        <v>8.4972009726087094E-2</v>
      </c>
      <c r="G474">
        <f t="shared" si="33"/>
        <v>746.78521846763249</v>
      </c>
      <c r="H474">
        <v>49.890028921928902</v>
      </c>
      <c r="AM474">
        <f t="shared" si="30"/>
        <v>146.7333754993285</v>
      </c>
    </row>
    <row r="475" spans="1:39">
      <c r="A475">
        <v>141900</v>
      </c>
      <c r="B475" s="7">
        <v>744</v>
      </c>
      <c r="C475">
        <v>-0.924687367556561</v>
      </c>
      <c r="D475">
        <f t="shared" si="32"/>
        <v>-1.849374735113122</v>
      </c>
      <c r="E475">
        <v>82.8699385098286</v>
      </c>
      <c r="F475">
        <f t="shared" si="31"/>
        <v>0.106196875463894</v>
      </c>
      <c r="G475">
        <f t="shared" si="33"/>
        <v>745.82944658845736</v>
      </c>
      <c r="H475">
        <v>49.9790817682889</v>
      </c>
      <c r="AM475">
        <f t="shared" si="30"/>
        <v>146.52094208108699</v>
      </c>
    </row>
    <row r="476" spans="1:39">
      <c r="A476">
        <v>142200</v>
      </c>
      <c r="B476" s="7">
        <v>750</v>
      </c>
      <c r="C476">
        <v>1.8155755146958601</v>
      </c>
      <c r="D476">
        <f t="shared" si="32"/>
        <v>3.6311510293917202</v>
      </c>
      <c r="E476">
        <v>82.927630919875199</v>
      </c>
      <c r="F476">
        <f t="shared" si="31"/>
        <v>5.7692410046598752E-2</v>
      </c>
      <c r="G476">
        <f t="shared" si="33"/>
        <v>746.34867827887683</v>
      </c>
      <c r="H476">
        <v>49.936378878117502</v>
      </c>
      <c r="AM476">
        <f t="shared" si="30"/>
        <v>146.63634026711807</v>
      </c>
    </row>
    <row r="477" spans="1:39">
      <c r="A477">
        <v>142500</v>
      </c>
      <c r="B477" s="7">
        <v>746</v>
      </c>
      <c r="C477">
        <v>-0.52055992667950202</v>
      </c>
      <c r="D477">
        <f t="shared" si="32"/>
        <v>-1.041119853359004</v>
      </c>
      <c r="E477">
        <v>83.002362106060104</v>
      </c>
      <c r="F477">
        <f t="shared" si="31"/>
        <v>7.4731186184905596E-2</v>
      </c>
      <c r="G477">
        <f t="shared" si="33"/>
        <v>747.02125895454094</v>
      </c>
      <c r="H477">
        <v>49.8928839239219</v>
      </c>
      <c r="AM477">
        <f t="shared" si="30"/>
        <v>146.78584889405701</v>
      </c>
    </row>
    <row r="478" spans="1:39">
      <c r="A478">
        <v>142800</v>
      </c>
      <c r="B478" s="7">
        <v>750</v>
      </c>
      <c r="C478">
        <v>1.2145274053303301</v>
      </c>
      <c r="D478">
        <f t="shared" si="32"/>
        <v>2.4290548106606602</v>
      </c>
      <c r="E478">
        <v>83.061196355354795</v>
      </c>
      <c r="F478">
        <f t="shared" si="31"/>
        <v>5.8834249294690721E-2</v>
      </c>
      <c r="G478">
        <f t="shared" si="33"/>
        <v>747.55076719819317</v>
      </c>
      <c r="H478">
        <v>49.860817807899402</v>
      </c>
      <c r="AM478">
        <f t="shared" si="30"/>
        <v>146.90357678908336</v>
      </c>
    </row>
    <row r="479" spans="1:39">
      <c r="A479">
        <v>143100</v>
      </c>
      <c r="B479" s="7">
        <v>756</v>
      </c>
      <c r="C479">
        <v>3.0591595050514999</v>
      </c>
      <c r="D479">
        <f t="shared" si="32"/>
        <v>6.1183190101029998</v>
      </c>
      <c r="E479">
        <v>83.317920392743801</v>
      </c>
      <c r="F479">
        <f t="shared" si="31"/>
        <v>0.25672403738900584</v>
      </c>
      <c r="G479">
        <f t="shared" si="33"/>
        <v>749.86128353469417</v>
      </c>
      <c r="H479">
        <v>49.689200279942497</v>
      </c>
      <c r="AM479">
        <f t="shared" si="30"/>
        <v>147.4175209572237</v>
      </c>
    </row>
    <row r="480" spans="1:39">
      <c r="A480">
        <v>143400</v>
      </c>
      <c r="B480" s="7">
        <v>750</v>
      </c>
      <c r="C480">
        <v>-0.69986428069137896</v>
      </c>
      <c r="D480">
        <f t="shared" si="32"/>
        <v>-1.3997285613827579</v>
      </c>
      <c r="E480">
        <v>83.4866286531892</v>
      </c>
      <c r="F480">
        <f t="shared" si="31"/>
        <v>0.16870826044539911</v>
      </c>
      <c r="G480">
        <f t="shared" si="33"/>
        <v>751.3796578787028</v>
      </c>
      <c r="H480">
        <v>49.608469768960099</v>
      </c>
      <c r="AM480">
        <f t="shared" si="30"/>
        <v>147.75547339130745</v>
      </c>
    </row>
    <row r="481" spans="1:39">
      <c r="A481">
        <v>143700</v>
      </c>
      <c r="B481" s="7">
        <v>753</v>
      </c>
      <c r="C481">
        <v>0.53939935166561903</v>
      </c>
      <c r="D481">
        <f t="shared" si="32"/>
        <v>1.0787987033312381</v>
      </c>
      <c r="E481">
        <v>83.544530556255694</v>
      </c>
      <c r="F481">
        <f t="shared" si="31"/>
        <v>5.7901903066493787E-2</v>
      </c>
      <c r="G481">
        <f t="shared" si="33"/>
        <v>751.90077500630127</v>
      </c>
      <c r="H481">
        <v>49.611095866901998</v>
      </c>
      <c r="AM481">
        <f t="shared" si="30"/>
        <v>147.8714994993185</v>
      </c>
    </row>
    <row r="482" spans="1:39">
      <c r="A482">
        <v>144000</v>
      </c>
      <c r="B482" s="7">
        <v>754</v>
      </c>
      <c r="C482">
        <v>0.50387545836165903</v>
      </c>
      <c r="D482">
        <f t="shared" si="32"/>
        <v>1.0077509167233181</v>
      </c>
      <c r="E482">
        <v>83.663536125741004</v>
      </c>
      <c r="F482">
        <f t="shared" si="31"/>
        <v>0.11900556948531005</v>
      </c>
      <c r="G482">
        <f t="shared" si="33"/>
        <v>752.97182513166899</v>
      </c>
      <c r="H482">
        <v>49.570638460920499</v>
      </c>
      <c r="AM482">
        <f t="shared" si="30"/>
        <v>148.11002910352857</v>
      </c>
    </row>
    <row r="483" spans="1:39">
      <c r="A483">
        <v>144300</v>
      </c>
      <c r="B483" s="7">
        <v>754</v>
      </c>
      <c r="C483">
        <v>5.9051389287089001E-2</v>
      </c>
      <c r="D483">
        <f t="shared" si="32"/>
        <v>0.118102778574178</v>
      </c>
      <c r="E483">
        <v>83.762383361955301</v>
      </c>
      <c r="F483">
        <f t="shared" si="31"/>
        <v>9.8847236214297141E-2</v>
      </c>
      <c r="G483">
        <f t="shared" si="33"/>
        <v>753.86145025759765</v>
      </c>
      <c r="H483">
        <v>49.550058241731797</v>
      </c>
      <c r="AM483">
        <f t="shared" si="30"/>
        <v>148.30821719464188</v>
      </c>
    </row>
    <row r="484" spans="1:39">
      <c r="A484">
        <v>144600</v>
      </c>
      <c r="B484" s="7">
        <v>754</v>
      </c>
      <c r="C484">
        <v>-0.22627012300225999</v>
      </c>
      <c r="D484">
        <f t="shared" si="32"/>
        <v>-0.45254024600451997</v>
      </c>
      <c r="E484">
        <v>83.825783917422996</v>
      </c>
      <c r="F484">
        <f t="shared" si="31"/>
        <v>6.340055546769463E-2</v>
      </c>
      <c r="G484">
        <f t="shared" si="33"/>
        <v>754.43205525680696</v>
      </c>
      <c r="H484">
        <v>49.557394912718301</v>
      </c>
      <c r="AM484">
        <f t="shared" si="30"/>
        <v>148.43536499524913</v>
      </c>
    </row>
    <row r="485" spans="1:39">
      <c r="A485">
        <v>144900</v>
      </c>
      <c r="B485" s="7">
        <v>751</v>
      </c>
      <c r="C485">
        <v>-1.59638532844008</v>
      </c>
      <c r="D485">
        <f t="shared" si="32"/>
        <v>-3.1927706568801599</v>
      </c>
      <c r="E485">
        <v>83.796934245727698</v>
      </c>
      <c r="F485">
        <f t="shared" si="31"/>
        <v>2.8849671695297729E-2</v>
      </c>
      <c r="G485">
        <f t="shared" si="33"/>
        <v>754.17240821154928</v>
      </c>
      <c r="H485">
        <v>49.632230482302099</v>
      </c>
      <c r="AM485">
        <f t="shared" si="30"/>
        <v>148.37750497976239</v>
      </c>
    </row>
    <row r="486" spans="1:39">
      <c r="A486">
        <v>145200</v>
      </c>
      <c r="B486" s="7">
        <v>744</v>
      </c>
      <c r="C486">
        <v>-3.9934844717170401</v>
      </c>
      <c r="D486">
        <f t="shared" si="32"/>
        <v>-7.9869689434340803</v>
      </c>
      <c r="E486">
        <v>83.551876434320306</v>
      </c>
      <c r="F486">
        <f t="shared" si="31"/>
        <v>0.24505781140739202</v>
      </c>
      <c r="G486">
        <f t="shared" si="33"/>
        <v>751.96688790888277</v>
      </c>
      <c r="H486">
        <v>49.856392323867503</v>
      </c>
      <c r="AM486">
        <f t="shared" si="30"/>
        <v>147.88622086007325</v>
      </c>
    </row>
    <row r="487" spans="1:39">
      <c r="A487">
        <v>145500</v>
      </c>
      <c r="B487" s="7">
        <v>748</v>
      </c>
      <c r="C487">
        <v>-0.93911003724395903</v>
      </c>
      <c r="D487">
        <f t="shared" si="32"/>
        <v>-1.8782200744879181</v>
      </c>
      <c r="E487">
        <v>83.317543102530394</v>
      </c>
      <c r="F487">
        <f t="shared" si="31"/>
        <v>0.23433333178991234</v>
      </c>
      <c r="G487">
        <f t="shared" si="33"/>
        <v>749.85788792277356</v>
      </c>
      <c r="H487">
        <v>50.039097253474097</v>
      </c>
      <c r="AM487">
        <f t="shared" si="30"/>
        <v>147.41676536487424</v>
      </c>
    </row>
    <row r="488" spans="1:39">
      <c r="A488">
        <v>145800</v>
      </c>
      <c r="B488" s="7">
        <v>750</v>
      </c>
      <c r="C488">
        <v>0.24542871635299299</v>
      </c>
      <c r="D488">
        <f t="shared" si="32"/>
        <v>0.49085743270598597</v>
      </c>
      <c r="E488">
        <v>83.276545412126794</v>
      </c>
      <c r="F488">
        <f t="shared" si="31"/>
        <v>4.0997690403600018E-2</v>
      </c>
      <c r="G488">
        <f t="shared" si="33"/>
        <v>749.48890870914113</v>
      </c>
      <c r="H488">
        <v>50.062567670879098</v>
      </c>
      <c r="AM488">
        <f t="shared" si="30"/>
        <v>147.33466498570294</v>
      </c>
    </row>
    <row r="489" spans="1:39">
      <c r="A489">
        <v>146100</v>
      </c>
      <c r="B489" s="7">
        <v>741</v>
      </c>
      <c r="C489">
        <v>-3.4065428696507301</v>
      </c>
      <c r="D489">
        <f t="shared" si="32"/>
        <v>-6.8130857393014601</v>
      </c>
      <c r="E489">
        <v>83.088149639610293</v>
      </c>
      <c r="F489">
        <f t="shared" si="31"/>
        <v>0.18839577251650041</v>
      </c>
      <c r="G489">
        <f t="shared" si="33"/>
        <v>747.79334675649261</v>
      </c>
      <c r="H489">
        <v>50.196073458280701</v>
      </c>
      <c r="AM489">
        <f t="shared" si="30"/>
        <v>146.95751733057512</v>
      </c>
    </row>
    <row r="490" spans="1:39">
      <c r="A490">
        <v>146400</v>
      </c>
      <c r="B490" s="7">
        <v>751</v>
      </c>
      <c r="C490">
        <v>2.0171955036121498</v>
      </c>
      <c r="D490">
        <f t="shared" si="32"/>
        <v>4.0343910072242997</v>
      </c>
      <c r="E490">
        <v>82.993917458694696</v>
      </c>
      <c r="F490">
        <f t="shared" si="31"/>
        <v>9.4232180915597041E-2</v>
      </c>
      <c r="G490">
        <f t="shared" si="33"/>
        <v>746.94525712825225</v>
      </c>
      <c r="H490">
        <v>50.234121964473701</v>
      </c>
      <c r="AM490">
        <f t="shared" si="30"/>
        <v>146.76895273551966</v>
      </c>
    </row>
    <row r="491" spans="1:39">
      <c r="A491">
        <v>146700</v>
      </c>
      <c r="B491" s="7">
        <v>742</v>
      </c>
      <c r="C491">
        <v>-2.2180554164266701</v>
      </c>
      <c r="D491">
        <f t="shared" si="32"/>
        <v>-4.4361108328533403</v>
      </c>
      <c r="E491">
        <v>82.935162567731396</v>
      </c>
      <c r="F491">
        <f t="shared" si="31"/>
        <v>5.8754890963299999E-2</v>
      </c>
      <c r="G491">
        <f t="shared" si="33"/>
        <v>746.41646310958254</v>
      </c>
      <c r="H491">
        <v>50.254318307198602</v>
      </c>
      <c r="AM491">
        <f t="shared" si="30"/>
        <v>146.65140674436648</v>
      </c>
    </row>
    <row r="492" spans="1:39">
      <c r="A492">
        <v>147000</v>
      </c>
      <c r="B492" s="7">
        <v>748</v>
      </c>
      <c r="C492">
        <v>1.1837179953919701</v>
      </c>
      <c r="D492">
        <f t="shared" si="32"/>
        <v>2.3674359907839402</v>
      </c>
      <c r="E492">
        <v>82.845826655488196</v>
      </c>
      <c r="F492">
        <f t="shared" si="31"/>
        <v>8.9335912243200255E-2</v>
      </c>
      <c r="G492">
        <f t="shared" si="33"/>
        <v>745.61243989939373</v>
      </c>
      <c r="H492">
        <v>50.284524187277903</v>
      </c>
      <c r="AM492">
        <f t="shared" si="30"/>
        <v>146.47271855466985</v>
      </c>
    </row>
    <row r="493" spans="1:39">
      <c r="A493">
        <v>147300</v>
      </c>
      <c r="B493" s="7">
        <v>755</v>
      </c>
      <c r="C493">
        <v>3.6863307692688898</v>
      </c>
      <c r="D493">
        <f t="shared" si="32"/>
        <v>7.3726615385377796</v>
      </c>
      <c r="E493">
        <v>83.067450319258398</v>
      </c>
      <c r="F493">
        <f t="shared" si="31"/>
        <v>0.22162366377020248</v>
      </c>
      <c r="G493">
        <f t="shared" si="33"/>
        <v>747.60705287332553</v>
      </c>
      <c r="H493">
        <v>50.087760771007098</v>
      </c>
      <c r="AM493">
        <f t="shared" si="30"/>
        <v>146.91609222105077</v>
      </c>
    </row>
    <row r="494" spans="1:39">
      <c r="A494">
        <v>147600</v>
      </c>
      <c r="B494" s="7">
        <v>752</v>
      </c>
      <c r="C494">
        <v>1.1151382729511199</v>
      </c>
      <c r="D494">
        <f t="shared" si="32"/>
        <v>2.2302765459022398</v>
      </c>
      <c r="E494">
        <v>83.305517074001997</v>
      </c>
      <c r="F494">
        <f t="shared" si="31"/>
        <v>0.23806675474359906</v>
      </c>
      <c r="G494">
        <f t="shared" si="33"/>
        <v>749.74965366601793</v>
      </c>
      <c r="H494">
        <v>49.9085909134388</v>
      </c>
      <c r="AM494">
        <f t="shared" si="30"/>
        <v>147.39268148926669</v>
      </c>
    </row>
    <row r="495" spans="1:39">
      <c r="A495">
        <v>147900</v>
      </c>
      <c r="B495" s="7">
        <v>763</v>
      </c>
      <c r="C495">
        <v>5.0242748737603904</v>
      </c>
      <c r="D495">
        <f t="shared" si="32"/>
        <v>10.048549747520781</v>
      </c>
      <c r="E495">
        <v>83.658963702918697</v>
      </c>
      <c r="F495">
        <f t="shared" si="31"/>
        <v>0.35344662891669998</v>
      </c>
      <c r="G495">
        <f t="shared" si="33"/>
        <v>752.93067332626833</v>
      </c>
      <c r="H495">
        <v>49.6583344896029</v>
      </c>
      <c r="AM495">
        <f t="shared" si="30"/>
        <v>148.10086280725713</v>
      </c>
    </row>
    <row r="496" spans="1:39">
      <c r="A496">
        <v>148200</v>
      </c>
      <c r="B496" s="7">
        <v>747</v>
      </c>
      <c r="C496">
        <v>-3.5049551015462201</v>
      </c>
      <c r="D496">
        <f t="shared" si="32"/>
        <v>-7.0099102030924403</v>
      </c>
      <c r="E496">
        <v>83.776669457628202</v>
      </c>
      <c r="F496">
        <f t="shared" si="31"/>
        <v>0.11770575470950462</v>
      </c>
      <c r="G496">
        <f t="shared" si="33"/>
        <v>753.99002511865388</v>
      </c>
      <c r="H496">
        <v>49.624098494451601</v>
      </c>
      <c r="AM496">
        <f t="shared" si="30"/>
        <v>148.33686545386399</v>
      </c>
    </row>
    <row r="497" spans="1:39">
      <c r="A497">
        <v>148500</v>
      </c>
      <c r="B497" s="7">
        <v>751</v>
      </c>
      <c r="C497">
        <v>-0.776322435743378</v>
      </c>
      <c r="D497">
        <f t="shared" si="32"/>
        <v>-1.552644871486756</v>
      </c>
      <c r="E497">
        <v>83.614682082209796</v>
      </c>
      <c r="F497">
        <f t="shared" si="31"/>
        <v>0.16198737541840558</v>
      </c>
      <c r="G497">
        <f t="shared" si="33"/>
        <v>752.53213873988818</v>
      </c>
      <c r="H497">
        <v>49.782512238791298</v>
      </c>
      <c r="AM497">
        <f t="shared" si="30"/>
        <v>148.01209815391528</v>
      </c>
    </row>
    <row r="498" spans="1:39">
      <c r="A498">
        <v>148800</v>
      </c>
      <c r="B498" s="7">
        <v>753</v>
      </c>
      <c r="C498">
        <v>0.19529535228574299</v>
      </c>
      <c r="D498">
        <f t="shared" si="32"/>
        <v>0.39059070457148598</v>
      </c>
      <c r="E498">
        <v>83.620997015258197</v>
      </c>
      <c r="F498">
        <f t="shared" si="31"/>
        <v>6.314933048400917E-3</v>
      </c>
      <c r="G498">
        <f t="shared" si="33"/>
        <v>752.58897313732382</v>
      </c>
      <c r="H498">
        <v>49.802237733181997</v>
      </c>
      <c r="AM498">
        <f t="shared" si="30"/>
        <v>148.02475604188845</v>
      </c>
    </row>
    <row r="499" spans="1:39">
      <c r="A499">
        <v>149100</v>
      </c>
      <c r="B499" s="7">
        <v>744</v>
      </c>
      <c r="C499">
        <v>-3.5912570366006</v>
      </c>
      <c r="D499">
        <f t="shared" si="32"/>
        <v>-7.1825140732012001</v>
      </c>
      <c r="E499">
        <v>83.462506434681501</v>
      </c>
      <c r="F499">
        <f t="shared" si="31"/>
        <v>0.15849058057669652</v>
      </c>
      <c r="G499">
        <f t="shared" si="33"/>
        <v>751.16255791213348</v>
      </c>
      <c r="H499">
        <v>49.945238142425701</v>
      </c>
      <c r="AM499">
        <f t="shared" si="30"/>
        <v>147.70714212861998</v>
      </c>
    </row>
    <row r="500" spans="1:39">
      <c r="A500">
        <v>149400</v>
      </c>
      <c r="B500" s="7">
        <v>753</v>
      </c>
      <c r="C500">
        <v>1.3570654777592599</v>
      </c>
      <c r="D500">
        <f t="shared" si="32"/>
        <v>2.7141309555185198</v>
      </c>
      <c r="E500">
        <v>83.362815003618806</v>
      </c>
      <c r="F500">
        <f t="shared" si="31"/>
        <v>9.9691431062694846E-2</v>
      </c>
      <c r="G500">
        <f t="shared" si="33"/>
        <v>750.26533503256928</v>
      </c>
      <c r="H500">
        <v>50.017557893028503</v>
      </c>
      <c r="AM500">
        <f t="shared" si="30"/>
        <v>147.50743653382577</v>
      </c>
    </row>
    <row r="501" spans="1:39">
      <c r="A501">
        <v>149700</v>
      </c>
      <c r="B501" s="7">
        <v>744</v>
      </c>
      <c r="C501">
        <v>-2.7506973555217602</v>
      </c>
      <c r="D501">
        <f t="shared" si="32"/>
        <v>-5.5013947110435204</v>
      </c>
      <c r="E501">
        <v>83.275727657515901</v>
      </c>
      <c r="F501">
        <f t="shared" si="31"/>
        <v>8.7087346102904917E-2</v>
      </c>
      <c r="G501">
        <f t="shared" si="33"/>
        <v>749.48154891764307</v>
      </c>
      <c r="H501">
        <v>50.083703800153003</v>
      </c>
      <c r="AM501">
        <f t="shared" si="30"/>
        <v>147.33302748214814</v>
      </c>
    </row>
    <row r="502" spans="1:39">
      <c r="A502">
        <v>150000</v>
      </c>
      <c r="B502" s="7">
        <v>752</v>
      </c>
      <c r="C502">
        <v>1.5549710133657799</v>
      </c>
      <c r="D502">
        <f t="shared" si="32"/>
        <v>3.1099420267315598</v>
      </c>
      <c r="E502">
        <v>83.207739026678098</v>
      </c>
      <c r="F502">
        <f t="shared" si="31"/>
        <v>6.7988630837803044E-2</v>
      </c>
      <c r="G502">
        <f t="shared" si="33"/>
        <v>748.86965124010294</v>
      </c>
      <c r="H502">
        <v>50.117544508126599</v>
      </c>
      <c r="AM502">
        <f t="shared" si="30"/>
        <v>147.1968980912437</v>
      </c>
    </row>
    <row r="503" spans="1:39">
      <c r="A503">
        <v>150300</v>
      </c>
      <c r="B503" s="7">
        <v>753</v>
      </c>
      <c r="C503">
        <v>1.42271599642923</v>
      </c>
      <c r="D503">
        <f t="shared" si="32"/>
        <v>2.8454319928584599</v>
      </c>
      <c r="E503">
        <v>83.348258824781595</v>
      </c>
      <c r="F503">
        <f t="shared" si="31"/>
        <v>0.14051979810349735</v>
      </c>
      <c r="G503">
        <f t="shared" si="33"/>
        <v>750.13432942303439</v>
      </c>
      <c r="H503">
        <v>50.002144705068297</v>
      </c>
      <c r="AM503">
        <f t="shared" si="30"/>
        <v>147.47828191663564</v>
      </c>
    </row>
    <row r="504" spans="1:39">
      <c r="A504">
        <v>150600</v>
      </c>
      <c r="B504" s="7">
        <v>742</v>
      </c>
      <c r="C504">
        <v>-3.5186080431506901</v>
      </c>
      <c r="D504">
        <f t="shared" si="32"/>
        <v>-7.0372160863013802</v>
      </c>
      <c r="E504">
        <v>83.224163284878898</v>
      </c>
      <c r="F504">
        <f t="shared" si="31"/>
        <v>0.12409553990269728</v>
      </c>
      <c r="G504">
        <f t="shared" si="33"/>
        <v>749.01746956391003</v>
      </c>
      <c r="H504">
        <v>50.098033696238403</v>
      </c>
      <c r="AM504">
        <f t="shared" si="30"/>
        <v>147.2297808812892</v>
      </c>
    </row>
    <row r="505" spans="1:39">
      <c r="A505">
        <v>150900</v>
      </c>
      <c r="B505" s="7">
        <v>750</v>
      </c>
      <c r="C505">
        <v>1.0922078747808399</v>
      </c>
      <c r="D505">
        <f t="shared" si="32"/>
        <v>2.1844157495616798</v>
      </c>
      <c r="E505">
        <v>83.088360718288797</v>
      </c>
      <c r="F505">
        <f t="shared" si="31"/>
        <v>0.13580256659010104</v>
      </c>
      <c r="G505">
        <f t="shared" si="33"/>
        <v>747.79524646459913</v>
      </c>
      <c r="H505">
        <v>50.178796238112</v>
      </c>
      <c r="AM505">
        <f t="shared" si="30"/>
        <v>146.95793977075243</v>
      </c>
    </row>
    <row r="506" spans="1:39">
      <c r="A506">
        <v>151200</v>
      </c>
      <c r="B506" s="7">
        <v>742</v>
      </c>
      <c r="C506">
        <v>-2.4187379363953099</v>
      </c>
      <c r="D506">
        <f t="shared" si="32"/>
        <v>-4.8374758727906197</v>
      </c>
      <c r="E506">
        <v>82.979751732213003</v>
      </c>
      <c r="F506">
        <f t="shared" si="31"/>
        <v>0.10860898607579372</v>
      </c>
      <c r="G506">
        <f t="shared" si="33"/>
        <v>746.81776558991703</v>
      </c>
      <c r="H506">
        <v>50.240612931111201</v>
      </c>
      <c r="AM506">
        <f t="shared" si="30"/>
        <v>146.74061070534722</v>
      </c>
    </row>
    <row r="507" spans="1:39">
      <c r="A507">
        <v>151500</v>
      </c>
      <c r="B507" s="7">
        <v>741</v>
      </c>
      <c r="C507">
        <v>-1.7410003387218</v>
      </c>
      <c r="D507">
        <f t="shared" si="32"/>
        <v>-3.4820006774436001</v>
      </c>
      <c r="E507">
        <v>82.718021614222096</v>
      </c>
      <c r="F507">
        <f t="shared" si="31"/>
        <v>0.26173011799090773</v>
      </c>
      <c r="G507">
        <f t="shared" si="33"/>
        <v>744.46219452799892</v>
      </c>
      <c r="H507">
        <v>50.400253887595902</v>
      </c>
      <c r="AM507">
        <f t="shared" si="30"/>
        <v>146.21716621918566</v>
      </c>
    </row>
    <row r="508" spans="1:39">
      <c r="A508">
        <v>151800</v>
      </c>
      <c r="B508" s="7">
        <v>750</v>
      </c>
      <c r="C508">
        <v>2.7593075572324302</v>
      </c>
      <c r="D508">
        <f t="shared" si="32"/>
        <v>5.5186151144648603</v>
      </c>
      <c r="E508">
        <v>82.717914638208796</v>
      </c>
      <c r="F508">
        <f t="shared" si="31"/>
        <v>1.0697601329923145E-4</v>
      </c>
      <c r="G508">
        <f t="shared" si="33"/>
        <v>744.46123174387913</v>
      </c>
      <c r="H508">
        <v>50.347390481945901</v>
      </c>
      <c r="AM508">
        <f t="shared" si="30"/>
        <v>146.21695235551195</v>
      </c>
    </row>
    <row r="509" spans="1:39">
      <c r="A509">
        <v>152100</v>
      </c>
      <c r="B509" s="7">
        <v>754</v>
      </c>
      <c r="C509">
        <v>3.4909585509342498</v>
      </c>
      <c r="D509">
        <f t="shared" si="32"/>
        <v>6.9819171018684996</v>
      </c>
      <c r="E509">
        <v>82.999771646274795</v>
      </c>
      <c r="F509">
        <f t="shared" si="31"/>
        <v>0.28185700806599812</v>
      </c>
      <c r="G509">
        <f t="shared" si="33"/>
        <v>746.99794481647314</v>
      </c>
      <c r="H509">
        <v>50.102142310413299</v>
      </c>
      <c r="AM509">
        <f t="shared" si="30"/>
        <v>146.7806658246117</v>
      </c>
    </row>
    <row r="510" spans="1:39">
      <c r="A510">
        <v>152400</v>
      </c>
      <c r="B510" s="7">
        <v>747</v>
      </c>
      <c r="C510">
        <v>-0.593752270451537</v>
      </c>
      <c r="D510">
        <f t="shared" si="32"/>
        <v>-1.187504540903074</v>
      </c>
      <c r="E510">
        <v>83.129742041173998</v>
      </c>
      <c r="F510">
        <f t="shared" si="31"/>
        <v>0.12997039489920326</v>
      </c>
      <c r="G510">
        <f t="shared" si="33"/>
        <v>748.16767837056602</v>
      </c>
      <c r="H510">
        <v>50.001484237005499</v>
      </c>
      <c r="AM510">
        <f t="shared" si="30"/>
        <v>147.04076289603628</v>
      </c>
    </row>
    <row r="511" spans="1:39">
      <c r="A511">
        <v>152700</v>
      </c>
      <c r="B511" s="7">
        <v>750</v>
      </c>
      <c r="C511">
        <v>0.83399285750486096</v>
      </c>
      <c r="D511">
        <f t="shared" si="32"/>
        <v>1.6679857150097219</v>
      </c>
      <c r="E511">
        <v>83.145758178220106</v>
      </c>
      <c r="F511">
        <f t="shared" si="31"/>
        <v>1.601613704610827E-2</v>
      </c>
      <c r="G511">
        <f t="shared" si="33"/>
        <v>748.311823603981</v>
      </c>
      <c r="H511">
        <v>49.9879728700191</v>
      </c>
      <c r="AM511">
        <f t="shared" si="30"/>
        <v>147.07282126641988</v>
      </c>
    </row>
    <row r="512" spans="1:39">
      <c r="A512">
        <v>153000</v>
      </c>
      <c r="B512" s="7">
        <v>747</v>
      </c>
      <c r="C512">
        <v>-0.69306984268429805</v>
      </c>
      <c r="D512">
        <f t="shared" si="32"/>
        <v>-1.3861396853685961</v>
      </c>
      <c r="E512">
        <v>83.151795260089401</v>
      </c>
      <c r="F512">
        <f t="shared" si="31"/>
        <v>6.0370818692945249E-3</v>
      </c>
      <c r="G512">
        <f t="shared" si="33"/>
        <v>748.36615734080465</v>
      </c>
      <c r="H512">
        <v>49.9869667036739</v>
      </c>
      <c r="AM512">
        <f t="shared" si="30"/>
        <v>147.08490565618479</v>
      </c>
    </row>
    <row r="513" spans="1:39">
      <c r="A513">
        <v>153300</v>
      </c>
      <c r="B513" s="7">
        <v>752</v>
      </c>
      <c r="C513">
        <v>1.56332885997212</v>
      </c>
      <c r="D513">
        <f t="shared" si="32"/>
        <v>3.12665771994424</v>
      </c>
      <c r="E513">
        <v>83.205893996926093</v>
      </c>
      <c r="F513">
        <f t="shared" si="31"/>
        <v>5.4098736836692751E-2</v>
      </c>
      <c r="G513">
        <f t="shared" si="33"/>
        <v>748.85304597233483</v>
      </c>
      <c r="H513">
        <v>49.946515453762302</v>
      </c>
      <c r="AM513">
        <f t="shared" si="30"/>
        <v>147.19320428016411</v>
      </c>
    </row>
    <row r="514" spans="1:39">
      <c r="A514">
        <v>153600</v>
      </c>
      <c r="B514" s="7">
        <v>749</v>
      </c>
      <c r="C514">
        <v>-0.26970695261379601</v>
      </c>
      <c r="D514">
        <f t="shared" si="32"/>
        <v>-0.53941390522759203</v>
      </c>
      <c r="E514">
        <v>83.279928664219995</v>
      </c>
      <c r="F514">
        <f t="shared" si="31"/>
        <v>7.403466729390118E-2</v>
      </c>
      <c r="G514">
        <f t="shared" si="33"/>
        <v>749.51935797798001</v>
      </c>
      <c r="H514">
        <v>49.901591533538301</v>
      </c>
      <c r="AM514">
        <f t="shared" si="30"/>
        <v>147.34143978250179</v>
      </c>
    </row>
    <row r="515" spans="1:39">
      <c r="A515">
        <v>153900</v>
      </c>
      <c r="B515" s="7">
        <v>748</v>
      </c>
      <c r="C515">
        <v>-0.62261869394498004</v>
      </c>
      <c r="D515">
        <f t="shared" si="32"/>
        <v>-1.2452373878899601</v>
      </c>
      <c r="E515">
        <v>83.247236391226195</v>
      </c>
      <c r="F515">
        <f t="shared" si="31"/>
        <v>3.2692272993799065E-2</v>
      </c>
      <c r="G515">
        <f t="shared" si="33"/>
        <v>749.2251275210358</v>
      </c>
      <c r="H515">
        <v>49.937315512178202</v>
      </c>
      <c r="AM515">
        <f t="shared" ref="AM515:AM578" si="34">$AF$26*E515^2+$AG$26*E515+$AH$26</f>
        <v>147.27597790739964</v>
      </c>
    </row>
    <row r="516" spans="1:39">
      <c r="A516">
        <v>154200</v>
      </c>
      <c r="B516" s="7">
        <v>750</v>
      </c>
      <c r="C516">
        <v>0.37982615865228098</v>
      </c>
      <c r="D516">
        <f t="shared" si="32"/>
        <v>0.75965231730456195</v>
      </c>
      <c r="E516">
        <v>83.246681405749996</v>
      </c>
      <c r="F516">
        <f t="shared" ref="F516:F579" si="35">ABS(E516-E515)</f>
        <v>5.5498547619947658E-4</v>
      </c>
      <c r="G516">
        <f t="shared" si="33"/>
        <v>749.22013265174996</v>
      </c>
      <c r="H516">
        <v>49.943812561808897</v>
      </c>
      <c r="AM516">
        <f t="shared" si="34"/>
        <v>147.27486667766652</v>
      </c>
    </row>
    <row r="517" spans="1:39">
      <c r="A517">
        <v>154500</v>
      </c>
      <c r="B517" s="7">
        <v>749</v>
      </c>
      <c r="C517">
        <v>-0.199012369437614</v>
      </c>
      <c r="D517">
        <f t="shared" si="32"/>
        <v>-0.39802473887522799</v>
      </c>
      <c r="E517">
        <v>83.264211813038003</v>
      </c>
      <c r="F517">
        <f t="shared" si="35"/>
        <v>1.75304072880067E-2</v>
      </c>
      <c r="G517">
        <f t="shared" si="33"/>
        <v>749.37790631734197</v>
      </c>
      <c r="H517">
        <v>49.938476787502204</v>
      </c>
      <c r="AM517">
        <f t="shared" si="34"/>
        <v>147.30996812381736</v>
      </c>
    </row>
    <row r="518" spans="1:39">
      <c r="A518">
        <v>154800</v>
      </c>
      <c r="B518" s="7">
        <v>742</v>
      </c>
      <c r="C518">
        <v>-2.9533983838460802</v>
      </c>
      <c r="D518">
        <f t="shared" si="32"/>
        <v>-5.9067967676921604</v>
      </c>
      <c r="E518">
        <v>83.0985536637004</v>
      </c>
      <c r="F518">
        <f t="shared" si="35"/>
        <v>0.16565814933760237</v>
      </c>
      <c r="G518">
        <f t="shared" si="33"/>
        <v>747.88698297330359</v>
      </c>
      <c r="H518">
        <v>50.069034398951501</v>
      </c>
      <c r="AM518">
        <f t="shared" si="34"/>
        <v>146.97833962904389</v>
      </c>
    </row>
    <row r="519" spans="1:39">
      <c r="A519">
        <v>155100</v>
      </c>
      <c r="B519" s="7">
        <v>741</v>
      </c>
      <c r="C519">
        <v>-2.1700824526952802</v>
      </c>
      <c r="D519">
        <f t="shared" si="32"/>
        <v>-4.3401649053905604</v>
      </c>
      <c r="E519">
        <v>82.813367194684801</v>
      </c>
      <c r="F519">
        <f t="shared" si="35"/>
        <v>0.28518646901559919</v>
      </c>
      <c r="G519">
        <f t="shared" si="33"/>
        <v>745.32030475216322</v>
      </c>
      <c r="H519">
        <v>50.2657945676822</v>
      </c>
      <c r="AM519">
        <f t="shared" si="34"/>
        <v>146.40780524857476</v>
      </c>
    </row>
    <row r="520" spans="1:39">
      <c r="A520">
        <v>155400</v>
      </c>
      <c r="B520" s="7">
        <v>742</v>
      </c>
      <c r="C520">
        <v>-0.77449054411036999</v>
      </c>
      <c r="D520">
        <f t="shared" si="32"/>
        <v>-1.54898108822074</v>
      </c>
      <c r="E520">
        <v>82.614351789653199</v>
      </c>
      <c r="F520">
        <f t="shared" si="35"/>
        <v>0.1990154050316022</v>
      </c>
      <c r="G520">
        <f t="shared" si="33"/>
        <v>743.52916610687885</v>
      </c>
      <c r="H520">
        <v>50.376100102865003</v>
      </c>
      <c r="AM520">
        <f t="shared" si="34"/>
        <v>146.00994359053752</v>
      </c>
    </row>
    <row r="521" spans="1:39">
      <c r="A521">
        <v>155700</v>
      </c>
      <c r="B521" s="7">
        <v>744</v>
      </c>
      <c r="C521">
        <v>0.54460014882802299</v>
      </c>
      <c r="D521">
        <f t="shared" si="32"/>
        <v>1.089200297656046</v>
      </c>
      <c r="E521">
        <v>82.543443651286495</v>
      </c>
      <c r="F521">
        <f t="shared" si="35"/>
        <v>7.0908138366704065E-2</v>
      </c>
      <c r="G521">
        <f t="shared" si="33"/>
        <v>742.89099286157841</v>
      </c>
      <c r="H521">
        <v>50.381140730316098</v>
      </c>
      <c r="AM521">
        <f t="shared" si="34"/>
        <v>145.86824355567015</v>
      </c>
    </row>
    <row r="522" spans="1:39">
      <c r="A522">
        <v>156000</v>
      </c>
      <c r="B522" s="7">
        <v>744</v>
      </c>
      <c r="C522">
        <v>0.55740872954110698</v>
      </c>
      <c r="D522">
        <f t="shared" ref="D522:D585" si="36">$K$3*C522</f>
        <v>1.114817459082214</v>
      </c>
      <c r="E522">
        <v>82.540605387704503</v>
      </c>
      <c r="F522">
        <f t="shared" si="35"/>
        <v>2.8382635819923507E-3</v>
      </c>
      <c r="G522">
        <f t="shared" ref="G522:G585" si="37">$J$3*E522</f>
        <v>742.86544848934057</v>
      </c>
      <c r="H522">
        <v>50.338262022603203</v>
      </c>
      <c r="AM522">
        <f t="shared" si="34"/>
        <v>145.86257229348587</v>
      </c>
    </row>
    <row r="523" spans="1:39">
      <c r="A523">
        <v>156300</v>
      </c>
      <c r="B523" s="7">
        <v>755</v>
      </c>
      <c r="C523">
        <v>4.9279697844134196</v>
      </c>
      <c r="D523">
        <f t="shared" si="36"/>
        <v>9.8559395688268392</v>
      </c>
      <c r="E523">
        <v>82.791532871761305</v>
      </c>
      <c r="F523">
        <f t="shared" si="35"/>
        <v>0.25092748405680254</v>
      </c>
      <c r="G523">
        <f t="shared" si="37"/>
        <v>745.12379584585176</v>
      </c>
      <c r="H523">
        <v>50.112029022800499</v>
      </c>
      <c r="AM523">
        <f t="shared" si="34"/>
        <v>146.36414384695988</v>
      </c>
    </row>
    <row r="524" spans="1:39">
      <c r="A524">
        <v>156600</v>
      </c>
      <c r="B524" s="7">
        <v>751</v>
      </c>
      <c r="C524">
        <v>1.4900004910595099</v>
      </c>
      <c r="D524">
        <f t="shared" si="36"/>
        <v>2.9800009821190199</v>
      </c>
      <c r="E524">
        <v>83.111120010467602</v>
      </c>
      <c r="F524">
        <f t="shared" si="35"/>
        <v>0.31958713870629651</v>
      </c>
      <c r="G524">
        <f t="shared" si="37"/>
        <v>748.00008009420844</v>
      </c>
      <c r="H524">
        <v>49.872514602582903</v>
      </c>
      <c r="AM524">
        <f t="shared" si="34"/>
        <v>147.00349037874057</v>
      </c>
    </row>
    <row r="525" spans="1:39">
      <c r="A525">
        <v>156900</v>
      </c>
      <c r="B525" s="7">
        <v>750</v>
      </c>
      <c r="C525">
        <v>0.43986346737770898</v>
      </c>
      <c r="D525">
        <f t="shared" si="36"/>
        <v>0.87972693475541797</v>
      </c>
      <c r="E525">
        <v>83.233352667664207</v>
      </c>
      <c r="F525">
        <f t="shared" si="35"/>
        <v>0.12223265719660503</v>
      </c>
      <c r="G525">
        <f t="shared" si="37"/>
        <v>749.10017400897789</v>
      </c>
      <c r="H525">
        <v>49.800589319059803</v>
      </c>
      <c r="AM525">
        <f t="shared" si="34"/>
        <v>147.24817951133036</v>
      </c>
    </row>
    <row r="526" spans="1:39">
      <c r="A526">
        <v>157200</v>
      </c>
      <c r="B526" s="7">
        <v>748</v>
      </c>
      <c r="C526">
        <v>-0.64549978627289695</v>
      </c>
      <c r="D526">
        <f t="shared" si="36"/>
        <v>-1.2909995725457939</v>
      </c>
      <c r="E526">
        <v>83.252324788315804</v>
      </c>
      <c r="F526">
        <f t="shared" si="35"/>
        <v>1.8972120651596924E-2</v>
      </c>
      <c r="G526">
        <f t="shared" si="37"/>
        <v>749.27092309484226</v>
      </c>
      <c r="H526">
        <v>49.811769101022598</v>
      </c>
      <c r="AM526">
        <f t="shared" si="34"/>
        <v>147.28616632671748</v>
      </c>
    </row>
    <row r="527" spans="1:39">
      <c r="A527">
        <v>157500</v>
      </c>
      <c r="B527" s="7">
        <v>748</v>
      </c>
      <c r="C527">
        <v>-0.50638940847616898</v>
      </c>
      <c r="D527">
        <f t="shared" si="36"/>
        <v>-1.012778816952338</v>
      </c>
      <c r="E527">
        <v>83.221405425981303</v>
      </c>
      <c r="F527">
        <f t="shared" si="35"/>
        <v>3.0919362334500988E-2</v>
      </c>
      <c r="G527">
        <f t="shared" si="37"/>
        <v>748.99264883383171</v>
      </c>
      <c r="H527">
        <v>49.856134772685998</v>
      </c>
      <c r="AM527">
        <f t="shared" si="34"/>
        <v>147.22425929825405</v>
      </c>
    </row>
    <row r="528" spans="1:39">
      <c r="A528">
        <v>157800</v>
      </c>
      <c r="B528" s="7">
        <v>749</v>
      </c>
      <c r="C528">
        <v>4.3805432837882002E-3</v>
      </c>
      <c r="D528">
        <f t="shared" si="36"/>
        <v>8.7610865675764003E-3</v>
      </c>
      <c r="E528">
        <v>83.2190084350935</v>
      </c>
      <c r="F528">
        <f t="shared" si="35"/>
        <v>2.3969908878029855E-3</v>
      </c>
      <c r="G528">
        <f t="shared" si="37"/>
        <v>748.97107591584154</v>
      </c>
      <c r="H528">
        <v>49.874147149942701</v>
      </c>
      <c r="AM528">
        <f t="shared" si="34"/>
        <v>147.21946025484502</v>
      </c>
    </row>
    <row r="529" spans="1:39">
      <c r="A529">
        <v>158100</v>
      </c>
      <c r="B529" s="7">
        <v>755</v>
      </c>
      <c r="C529">
        <v>2.3250002509481398</v>
      </c>
      <c r="D529">
        <f t="shared" si="36"/>
        <v>4.6500005018962796</v>
      </c>
      <c r="E529">
        <v>83.369952491911903</v>
      </c>
      <c r="F529">
        <f t="shared" si="35"/>
        <v>0.15094405681840328</v>
      </c>
      <c r="G529">
        <f t="shared" si="37"/>
        <v>750.32957242720715</v>
      </c>
      <c r="H529">
        <v>49.776765769842903</v>
      </c>
      <c r="AM529">
        <f t="shared" si="34"/>
        <v>147.52173268479797</v>
      </c>
    </row>
    <row r="530" spans="1:39">
      <c r="A530">
        <v>158400</v>
      </c>
      <c r="B530" s="7">
        <v>752</v>
      </c>
      <c r="C530">
        <v>9.9061202180402597E-2</v>
      </c>
      <c r="D530">
        <f t="shared" si="36"/>
        <v>0.19812240436080519</v>
      </c>
      <c r="E530">
        <v>83.531297318678298</v>
      </c>
      <c r="F530">
        <f t="shared" si="35"/>
        <v>0.1613448267663955</v>
      </c>
      <c r="G530">
        <f t="shared" si="37"/>
        <v>751.78167586810468</v>
      </c>
      <c r="H530">
        <v>49.6890308133462</v>
      </c>
      <c r="AM530">
        <f t="shared" si="34"/>
        <v>147.84498048930755</v>
      </c>
    </row>
    <row r="531" spans="1:39">
      <c r="A531">
        <v>158700</v>
      </c>
      <c r="B531" s="7">
        <v>750</v>
      </c>
      <c r="C531">
        <v>-0.92004373754104996</v>
      </c>
      <c r="D531">
        <f t="shared" si="36"/>
        <v>-1.8400874750820999</v>
      </c>
      <c r="E531">
        <v>83.535538360725297</v>
      </c>
      <c r="F531">
        <f t="shared" si="35"/>
        <v>4.241042046999155E-3</v>
      </c>
      <c r="G531">
        <f t="shared" si="37"/>
        <v>751.81984524652762</v>
      </c>
      <c r="H531">
        <v>49.7239322578966</v>
      </c>
      <c r="AM531">
        <f t="shared" si="34"/>
        <v>147.8534792984581</v>
      </c>
    </row>
    <row r="532" spans="1:39">
      <c r="A532">
        <v>159000</v>
      </c>
      <c r="B532" s="7">
        <v>746</v>
      </c>
      <c r="C532">
        <v>-2.3244733830369402</v>
      </c>
      <c r="D532">
        <f t="shared" si="36"/>
        <v>-4.6489467660738804</v>
      </c>
      <c r="E532">
        <v>83.403205611452705</v>
      </c>
      <c r="F532">
        <f t="shared" si="35"/>
        <v>0.13233274927259231</v>
      </c>
      <c r="G532">
        <f t="shared" si="37"/>
        <v>750.62885050307432</v>
      </c>
      <c r="H532">
        <v>49.854117931574599</v>
      </c>
      <c r="AM532">
        <f t="shared" si="34"/>
        <v>147.58834150195253</v>
      </c>
    </row>
    <row r="533" spans="1:39">
      <c r="A533">
        <v>159300</v>
      </c>
      <c r="B533" s="7">
        <v>739</v>
      </c>
      <c r="C533">
        <v>-4.3079280927766899</v>
      </c>
      <c r="D533">
        <f t="shared" si="36"/>
        <v>-8.6158561855533797</v>
      </c>
      <c r="E533">
        <v>83.066228555392101</v>
      </c>
      <c r="F533">
        <f t="shared" si="35"/>
        <v>0.33697705606060424</v>
      </c>
      <c r="G533">
        <f t="shared" si="37"/>
        <v>747.59605699852887</v>
      </c>
      <c r="H533">
        <v>50.117560388770698</v>
      </c>
      <c r="AM533">
        <f t="shared" si="34"/>
        <v>146.91364720933791</v>
      </c>
    </row>
    <row r="534" spans="1:39">
      <c r="A534">
        <v>159600</v>
      </c>
      <c r="B534" s="7">
        <v>737</v>
      </c>
      <c r="C534">
        <v>-3.3706512106594899</v>
      </c>
      <c r="D534">
        <f t="shared" si="36"/>
        <v>-6.7413024213189798</v>
      </c>
      <c r="E534">
        <v>82.635730548632495</v>
      </c>
      <c r="F534">
        <f t="shared" si="35"/>
        <v>0.43049800675960626</v>
      </c>
      <c r="G534">
        <f t="shared" si="37"/>
        <v>743.72157493769248</v>
      </c>
      <c r="H534">
        <v>50.413059416009801</v>
      </c>
      <c r="AM534">
        <f t="shared" si="34"/>
        <v>146.05267183158546</v>
      </c>
    </row>
    <row r="535" spans="1:39">
      <c r="A535">
        <v>159900</v>
      </c>
      <c r="B535" s="7">
        <v>739</v>
      </c>
      <c r="C535">
        <v>-1.0231374332424601</v>
      </c>
      <c r="D535">
        <f t="shared" si="36"/>
        <v>-2.0462748664849202</v>
      </c>
      <c r="E535">
        <v>82.336287029348298</v>
      </c>
      <c r="F535">
        <f t="shared" si="35"/>
        <v>0.29944351928419621</v>
      </c>
      <c r="G535">
        <f t="shared" si="37"/>
        <v>741.02658326413473</v>
      </c>
      <c r="H535">
        <v>50.576840351643803</v>
      </c>
      <c r="AM535">
        <f t="shared" si="34"/>
        <v>145.45443836863336</v>
      </c>
    </row>
    <row r="536" spans="1:39">
      <c r="A536">
        <v>160200</v>
      </c>
      <c r="B536" s="7">
        <v>749</v>
      </c>
      <c r="C536">
        <v>3.70103325352094</v>
      </c>
      <c r="D536">
        <f t="shared" si="36"/>
        <v>7.4020665070418801</v>
      </c>
      <c r="E536">
        <v>82.397547998529802</v>
      </c>
      <c r="F536">
        <f t="shared" si="35"/>
        <v>6.126096918150381E-2</v>
      </c>
      <c r="G536">
        <f t="shared" si="37"/>
        <v>741.57793198676825</v>
      </c>
      <c r="H536">
        <v>50.458744063252702</v>
      </c>
      <c r="AM536">
        <f t="shared" si="34"/>
        <v>145.57678392477303</v>
      </c>
    </row>
    <row r="537" spans="1:39">
      <c r="A537">
        <v>160500</v>
      </c>
      <c r="B537" s="7">
        <v>752</v>
      </c>
      <c r="C537">
        <v>3.73177908056021</v>
      </c>
      <c r="D537">
        <f t="shared" si="36"/>
        <v>7.46355816112042</v>
      </c>
      <c r="E537">
        <v>82.724055555003901</v>
      </c>
      <c r="F537">
        <f t="shared" si="35"/>
        <v>0.32650755647409824</v>
      </c>
      <c r="G537">
        <f t="shared" si="37"/>
        <v>744.51649999503513</v>
      </c>
      <c r="H537">
        <v>50.169543236059702</v>
      </c>
      <c r="AM537">
        <f t="shared" si="34"/>
        <v>146.2292292256017</v>
      </c>
    </row>
    <row r="538" spans="1:39">
      <c r="A538">
        <v>160800</v>
      </c>
      <c r="B538" s="7">
        <v>754</v>
      </c>
      <c r="C538">
        <v>3.1842480806043598</v>
      </c>
      <c r="D538">
        <f t="shared" si="36"/>
        <v>6.3684961612087196</v>
      </c>
      <c r="E538">
        <v>83.067933053286495</v>
      </c>
      <c r="F538">
        <f t="shared" si="35"/>
        <v>0.34387749828259473</v>
      </c>
      <c r="G538">
        <f t="shared" si="37"/>
        <v>747.6113974795785</v>
      </c>
      <c r="H538">
        <v>49.902171499082399</v>
      </c>
      <c r="AM538">
        <f t="shared" si="34"/>
        <v>146.91705827785228</v>
      </c>
    </row>
    <row r="539" spans="1:39">
      <c r="A539">
        <v>161100</v>
      </c>
      <c r="B539" s="7">
        <v>745</v>
      </c>
      <c r="C539">
        <v>-1.6974394658284699</v>
      </c>
      <c r="D539">
        <f t="shared" si="36"/>
        <v>-3.3948789316569399</v>
      </c>
      <c r="E539">
        <v>83.152789906573503</v>
      </c>
      <c r="F539">
        <f t="shared" si="35"/>
        <v>8.4856853287007539E-2</v>
      </c>
      <c r="G539">
        <f t="shared" si="37"/>
        <v>748.37510915916152</v>
      </c>
      <c r="H539">
        <v>49.858680266406203</v>
      </c>
      <c r="AM539">
        <f t="shared" si="34"/>
        <v>147.08689665440798</v>
      </c>
    </row>
    <row r="540" spans="1:39">
      <c r="A540">
        <v>161400</v>
      </c>
      <c r="B540" s="7">
        <v>767</v>
      </c>
      <c r="C540">
        <v>7.6593943664954098</v>
      </c>
      <c r="D540">
        <f t="shared" si="36"/>
        <v>15.31878873299082</v>
      </c>
      <c r="E540">
        <v>83.5177916636449</v>
      </c>
      <c r="F540">
        <f t="shared" si="35"/>
        <v>0.36500175707139704</v>
      </c>
      <c r="G540">
        <f t="shared" si="37"/>
        <v>751.66012497280406</v>
      </c>
      <c r="H540">
        <v>49.599207569086097</v>
      </c>
      <c r="AM540">
        <f t="shared" si="34"/>
        <v>147.81791661901633</v>
      </c>
    </row>
    <row r="541" spans="1:39">
      <c r="A541">
        <v>161700</v>
      </c>
      <c r="B541" s="7">
        <v>754</v>
      </c>
      <c r="C541">
        <v>-0.72110200864639595</v>
      </c>
      <c r="D541">
        <f t="shared" si="36"/>
        <v>-1.4422040172927919</v>
      </c>
      <c r="E541">
        <v>83.935791690345994</v>
      </c>
      <c r="F541">
        <f t="shared" si="35"/>
        <v>0.41800002670109393</v>
      </c>
      <c r="G541">
        <f t="shared" si="37"/>
        <v>755.42212521311399</v>
      </c>
      <c r="H541">
        <v>49.3537557184722</v>
      </c>
      <c r="AM541">
        <f t="shared" si="34"/>
        <v>148.6560378785309</v>
      </c>
    </row>
    <row r="542" spans="1:39">
      <c r="A542">
        <v>162000</v>
      </c>
      <c r="B542" s="7">
        <v>758</v>
      </c>
      <c r="C542">
        <v>0.77791744113047001</v>
      </c>
      <c r="D542">
        <f t="shared" si="36"/>
        <v>1.55583488226094</v>
      </c>
      <c r="E542">
        <v>84.047045266507695</v>
      </c>
      <c r="F542">
        <f t="shared" si="35"/>
        <v>0.11125357616170106</v>
      </c>
      <c r="G542">
        <f t="shared" si="37"/>
        <v>756.42340739856922</v>
      </c>
      <c r="H542">
        <v>49.347212482433903</v>
      </c>
      <c r="AM542">
        <f t="shared" si="34"/>
        <v>148.87928180176863</v>
      </c>
    </row>
    <row r="543" spans="1:39">
      <c r="A543">
        <v>162300</v>
      </c>
      <c r="B543" s="7">
        <v>757</v>
      </c>
      <c r="C543">
        <v>-0.301174418510258</v>
      </c>
      <c r="D543">
        <f t="shared" si="36"/>
        <v>-0.602348837020516</v>
      </c>
      <c r="E543">
        <v>84.175743621317494</v>
      </c>
      <c r="F543">
        <f t="shared" si="35"/>
        <v>0.1286983548097993</v>
      </c>
      <c r="G543">
        <f t="shared" si="37"/>
        <v>757.5816925918574</v>
      </c>
      <c r="H543">
        <v>49.331820863455597</v>
      </c>
      <c r="AM543">
        <f t="shared" si="34"/>
        <v>149.13762112151647</v>
      </c>
    </row>
    <row r="544" spans="1:39">
      <c r="A544">
        <v>162600</v>
      </c>
      <c r="B544" s="7">
        <v>756</v>
      </c>
      <c r="C544">
        <v>-0.97443529943329998</v>
      </c>
      <c r="D544">
        <f t="shared" si="36"/>
        <v>-1.9488705988666</v>
      </c>
      <c r="E544">
        <v>84.214243453750299</v>
      </c>
      <c r="F544">
        <f t="shared" si="35"/>
        <v>3.8499832432805192E-2</v>
      </c>
      <c r="G544">
        <f t="shared" si="37"/>
        <v>757.92819108375272</v>
      </c>
      <c r="H544">
        <v>49.3833679899667</v>
      </c>
      <c r="AM544">
        <f t="shared" si="34"/>
        <v>149.21492159132481</v>
      </c>
    </row>
    <row r="545" spans="1:39">
      <c r="A545">
        <v>162900</v>
      </c>
      <c r="B545" s="7">
        <v>753</v>
      </c>
      <c r="C545">
        <v>-2.1587150493474101</v>
      </c>
      <c r="D545">
        <f t="shared" si="36"/>
        <v>-4.3174300986948202</v>
      </c>
      <c r="E545">
        <v>84.144095800563093</v>
      </c>
      <c r="F545">
        <f t="shared" si="35"/>
        <v>7.014765318720606E-2</v>
      </c>
      <c r="G545">
        <f t="shared" si="37"/>
        <v>757.29686220506778</v>
      </c>
      <c r="H545">
        <v>49.508572779785602</v>
      </c>
      <c r="AM545">
        <f t="shared" si="34"/>
        <v>149.07408470326104</v>
      </c>
    </row>
    <row r="546" spans="1:39">
      <c r="A546">
        <v>163200</v>
      </c>
      <c r="B546" s="7">
        <v>754</v>
      </c>
      <c r="C546">
        <v>-1.2152315960614799</v>
      </c>
      <c r="D546">
        <f t="shared" si="36"/>
        <v>-2.4304631921229598</v>
      </c>
      <c r="E546">
        <v>84.045534550870499</v>
      </c>
      <c r="F546">
        <f t="shared" si="35"/>
        <v>9.8561249692593833E-2</v>
      </c>
      <c r="G546">
        <f t="shared" si="37"/>
        <v>756.40981095783445</v>
      </c>
      <c r="H546">
        <v>49.636935542563201</v>
      </c>
      <c r="AM546">
        <f t="shared" si="34"/>
        <v>148.87624988100967</v>
      </c>
    </row>
    <row r="547" spans="1:39">
      <c r="A547">
        <v>163500</v>
      </c>
      <c r="B547" s="7">
        <v>756</v>
      </c>
      <c r="C547">
        <v>-0.15966974664394301</v>
      </c>
      <c r="D547">
        <f t="shared" si="36"/>
        <v>-0.31933949328788602</v>
      </c>
      <c r="E547">
        <v>84.033184460392803</v>
      </c>
      <c r="F547">
        <f t="shared" si="35"/>
        <v>1.2350090477696085E-2</v>
      </c>
      <c r="G547">
        <f t="shared" si="37"/>
        <v>756.29866014353524</v>
      </c>
      <c r="H547">
        <v>49.687286289625803</v>
      </c>
      <c r="AM547">
        <f t="shared" si="34"/>
        <v>148.85146444920537</v>
      </c>
    </row>
    <row r="548" spans="1:39">
      <c r="A548">
        <v>163800</v>
      </c>
      <c r="B548" s="7">
        <v>753</v>
      </c>
      <c r="C548">
        <v>-1.47975513969192</v>
      </c>
      <c r="D548">
        <f t="shared" si="36"/>
        <v>-2.9595102793838399</v>
      </c>
      <c r="E548">
        <v>83.993225897624797</v>
      </c>
      <c r="F548">
        <f t="shared" si="35"/>
        <v>3.99585627680068E-2</v>
      </c>
      <c r="G548">
        <f t="shared" si="37"/>
        <v>755.9390330786232</v>
      </c>
      <c r="H548">
        <v>49.7548416078399</v>
      </c>
      <c r="AM548">
        <f t="shared" si="34"/>
        <v>148.77127760830302</v>
      </c>
    </row>
    <row r="549" spans="1:39">
      <c r="A549">
        <v>164100</v>
      </c>
      <c r="B549" s="7">
        <v>759</v>
      </c>
      <c r="C549">
        <v>1.3451255497055401</v>
      </c>
      <c r="D549">
        <f t="shared" si="36"/>
        <v>2.6902510994110802</v>
      </c>
      <c r="E549">
        <v>84.0321030781177</v>
      </c>
      <c r="F549">
        <f t="shared" si="35"/>
        <v>3.8877180492903562E-2</v>
      </c>
      <c r="G549">
        <f t="shared" si="37"/>
        <v>756.28892770305924</v>
      </c>
      <c r="H549">
        <v>49.751826804956004</v>
      </c>
      <c r="AM549">
        <f t="shared" si="34"/>
        <v>148.84929426250997</v>
      </c>
    </row>
    <row r="550" spans="1:39">
      <c r="A550">
        <v>164400</v>
      </c>
      <c r="B550" s="7">
        <v>759</v>
      </c>
      <c r="C550">
        <v>0.68346249488140498</v>
      </c>
      <c r="D550">
        <f t="shared" si="36"/>
        <v>1.36692498976281</v>
      </c>
      <c r="E550">
        <v>84.1791536307027</v>
      </c>
      <c r="F550">
        <f t="shared" si="35"/>
        <v>0.1470505525850001</v>
      </c>
      <c r="G550">
        <f t="shared" si="37"/>
        <v>757.61238267632427</v>
      </c>
      <c r="H550">
        <v>49.674880241983999</v>
      </c>
      <c r="AM550">
        <f t="shared" si="34"/>
        <v>149.14446743326627</v>
      </c>
    </row>
    <row r="551" spans="1:39">
      <c r="A551">
        <v>164700</v>
      </c>
      <c r="B551" s="7">
        <v>760</v>
      </c>
      <c r="C551">
        <v>0.63136994542454705</v>
      </c>
      <c r="D551">
        <f t="shared" si="36"/>
        <v>1.2627398908490941</v>
      </c>
      <c r="E551">
        <v>84.301828894922707</v>
      </c>
      <c r="F551">
        <f t="shared" si="35"/>
        <v>0.12267526422000685</v>
      </c>
      <c r="G551">
        <f t="shared" si="37"/>
        <v>758.71646005430432</v>
      </c>
      <c r="H551">
        <v>49.623923818766698</v>
      </c>
      <c r="AM551">
        <f t="shared" si="34"/>
        <v>149.39080908752479</v>
      </c>
    </row>
    <row r="552" spans="1:39">
      <c r="A552">
        <v>165000</v>
      </c>
      <c r="B552" s="7">
        <v>760</v>
      </c>
      <c r="C552">
        <v>0.17009084240167699</v>
      </c>
      <c r="D552">
        <f t="shared" si="36"/>
        <v>0.34018168480335398</v>
      </c>
      <c r="E552">
        <v>84.404332510856705</v>
      </c>
      <c r="F552">
        <f t="shared" si="35"/>
        <v>0.10250361593399759</v>
      </c>
      <c r="G552">
        <f t="shared" si="37"/>
        <v>759.63899259771028</v>
      </c>
      <c r="H552">
        <v>49.5941136810724</v>
      </c>
      <c r="AM552">
        <f t="shared" si="34"/>
        <v>149.59671197496613</v>
      </c>
    </row>
    <row r="553" spans="1:39">
      <c r="A553">
        <v>165300</v>
      </c>
      <c r="B553" s="7">
        <v>762</v>
      </c>
      <c r="C553">
        <v>0.66881205273819799</v>
      </c>
      <c r="D553">
        <f t="shared" si="36"/>
        <v>1.337624105476396</v>
      </c>
      <c r="E553">
        <v>84.515712369012803</v>
      </c>
      <c r="F553">
        <f t="shared" si="35"/>
        <v>0.11137985815609852</v>
      </c>
      <c r="G553">
        <f t="shared" si="37"/>
        <v>760.64141132111524</v>
      </c>
      <c r="H553">
        <v>49.560055232953701</v>
      </c>
      <c r="AM553">
        <f t="shared" si="34"/>
        <v>149.82051457350786</v>
      </c>
    </row>
    <row r="554" spans="1:39">
      <c r="A554">
        <v>165600</v>
      </c>
      <c r="B554" s="7">
        <v>771</v>
      </c>
      <c r="C554">
        <v>3.7578148179153898</v>
      </c>
      <c r="D554">
        <f t="shared" si="36"/>
        <v>7.5156296358307797</v>
      </c>
      <c r="E554">
        <v>84.829218218629293</v>
      </c>
      <c r="F554">
        <f t="shared" si="35"/>
        <v>0.3135058496164902</v>
      </c>
      <c r="G554">
        <f t="shared" si="37"/>
        <v>763.46296396766365</v>
      </c>
      <c r="H554">
        <v>49.378916368930902</v>
      </c>
      <c r="AM554">
        <f t="shared" si="34"/>
        <v>150.45085127270772</v>
      </c>
    </row>
    <row r="555" spans="1:39">
      <c r="A555">
        <v>165900</v>
      </c>
      <c r="B555" s="7">
        <v>765</v>
      </c>
      <c r="C555">
        <v>-0.44273130987977</v>
      </c>
      <c r="D555">
        <f t="shared" si="36"/>
        <v>-0.88546261975953999</v>
      </c>
      <c r="E555">
        <v>85.096048843380402</v>
      </c>
      <c r="F555">
        <f t="shared" si="35"/>
        <v>0.2668306247511083</v>
      </c>
      <c r="G555">
        <f t="shared" si="37"/>
        <v>765.86443959042367</v>
      </c>
      <c r="H555">
        <v>49.262173763215998</v>
      </c>
      <c r="AM555">
        <f t="shared" si="34"/>
        <v>150.98779535139829</v>
      </c>
    </row>
    <row r="556" spans="1:39">
      <c r="A556">
        <v>166200</v>
      </c>
      <c r="B556" s="7">
        <v>770</v>
      </c>
      <c r="C556">
        <v>1.3010685966614599</v>
      </c>
      <c r="D556">
        <f t="shared" si="36"/>
        <v>2.6021371933229198</v>
      </c>
      <c r="E556">
        <v>85.264037282055796</v>
      </c>
      <c r="F556">
        <f t="shared" si="35"/>
        <v>0.16798843867539404</v>
      </c>
      <c r="G556">
        <f t="shared" si="37"/>
        <v>767.37633553850219</v>
      </c>
      <c r="H556">
        <v>49.223776008308597</v>
      </c>
      <c r="AM556">
        <f t="shared" si="34"/>
        <v>151.32605261547289</v>
      </c>
    </row>
    <row r="557" spans="1:39">
      <c r="A557">
        <v>166500</v>
      </c>
      <c r="B557" s="7">
        <v>762</v>
      </c>
      <c r="C557">
        <v>-2.8495521835447799</v>
      </c>
      <c r="D557">
        <f t="shared" si="36"/>
        <v>-5.6991043670895598</v>
      </c>
      <c r="E557">
        <v>85.297558684973396</v>
      </c>
      <c r="F557">
        <f t="shared" si="35"/>
        <v>3.3521402917600085E-2</v>
      </c>
      <c r="G557">
        <f t="shared" si="37"/>
        <v>767.67802816476058</v>
      </c>
      <c r="H557">
        <v>49.295928969265098</v>
      </c>
      <c r="AM557">
        <f t="shared" si="34"/>
        <v>151.39357021766031</v>
      </c>
    </row>
    <row r="558" spans="1:39">
      <c r="A558">
        <v>166800</v>
      </c>
      <c r="B558" s="7">
        <v>762</v>
      </c>
      <c r="C558">
        <v>-2.16871947985813</v>
      </c>
      <c r="D558">
        <f t="shared" si="36"/>
        <v>-4.3374389597162599</v>
      </c>
      <c r="E558">
        <v>85.146240113300905</v>
      </c>
      <c r="F558">
        <f t="shared" si="35"/>
        <v>0.15131857167249052</v>
      </c>
      <c r="G558">
        <f t="shared" si="37"/>
        <v>766.31616101970815</v>
      </c>
      <c r="H558">
        <v>49.488957134418897</v>
      </c>
      <c r="AM558">
        <f t="shared" si="34"/>
        <v>151.08884193023312</v>
      </c>
    </row>
    <row r="559" spans="1:39">
      <c r="A559">
        <v>167100</v>
      </c>
      <c r="B559" s="7">
        <v>761</v>
      </c>
      <c r="C559">
        <v>-2.0358085182665602</v>
      </c>
      <c r="D559">
        <f t="shared" si="36"/>
        <v>-4.0716170365331203</v>
      </c>
      <c r="E559">
        <v>85.005606611609096</v>
      </c>
      <c r="F559">
        <f t="shared" si="35"/>
        <v>0.14063350169180922</v>
      </c>
      <c r="G559">
        <f t="shared" si="37"/>
        <v>765.05045950448186</v>
      </c>
      <c r="H559">
        <v>49.651933649041503</v>
      </c>
      <c r="AM559">
        <f t="shared" si="34"/>
        <v>150.80575151889451</v>
      </c>
    </row>
    <row r="560" spans="1:39">
      <c r="A560">
        <v>167400</v>
      </c>
      <c r="B560" s="7">
        <v>763</v>
      </c>
      <c r="C560">
        <v>-0.65778766971685698</v>
      </c>
      <c r="D560">
        <f t="shared" si="36"/>
        <v>-1.315575339433714</v>
      </c>
      <c r="E560">
        <v>84.921595695280303</v>
      </c>
      <c r="F560">
        <f t="shared" si="35"/>
        <v>8.4010916328793428E-2</v>
      </c>
      <c r="G560">
        <f t="shared" si="37"/>
        <v>764.29436125752272</v>
      </c>
      <c r="H560">
        <v>49.752608812581798</v>
      </c>
      <c r="AM560">
        <f t="shared" si="34"/>
        <v>150.63669562068443</v>
      </c>
    </row>
    <row r="561" spans="1:39">
      <c r="A561">
        <v>167700</v>
      </c>
      <c r="B561" s="7">
        <v>763</v>
      </c>
      <c r="C561">
        <v>-0.549306688424686</v>
      </c>
      <c r="D561">
        <f t="shared" si="36"/>
        <v>-1.098613376849372</v>
      </c>
      <c r="E561">
        <v>84.897498582260894</v>
      </c>
      <c r="F561">
        <f t="shared" si="35"/>
        <v>2.4097113019408312E-2</v>
      </c>
      <c r="G561">
        <f t="shared" si="37"/>
        <v>764.07748724034809</v>
      </c>
      <c r="H561">
        <v>49.799198919433202</v>
      </c>
      <c r="AM561">
        <f t="shared" si="34"/>
        <v>150.58821240893741</v>
      </c>
    </row>
    <row r="562" spans="1:39">
      <c r="A562">
        <v>168000</v>
      </c>
      <c r="B562" s="7">
        <v>769</v>
      </c>
      <c r="C562">
        <v>1.9463867078691299</v>
      </c>
      <c r="D562">
        <f t="shared" si="36"/>
        <v>3.8927734157382599</v>
      </c>
      <c r="E562">
        <v>85.009535143895903</v>
      </c>
      <c r="F562">
        <f t="shared" si="35"/>
        <v>0.11203656163500852</v>
      </c>
      <c r="G562">
        <f t="shared" si="37"/>
        <v>765.08581629506307</v>
      </c>
      <c r="H562">
        <v>49.737642147419798</v>
      </c>
      <c r="AM562">
        <f t="shared" si="34"/>
        <v>150.81365794894032</v>
      </c>
    </row>
    <row r="563" spans="1:39">
      <c r="A563">
        <v>168300</v>
      </c>
      <c r="B563" s="7">
        <v>766</v>
      </c>
      <c r="C563">
        <v>-0.15126512344866799</v>
      </c>
      <c r="D563">
        <f t="shared" si="36"/>
        <v>-0.30253024689733599</v>
      </c>
      <c r="E563">
        <v>85.142374067726394</v>
      </c>
      <c r="F563">
        <f t="shared" si="35"/>
        <v>0.13283892383049078</v>
      </c>
      <c r="G563">
        <f t="shared" si="37"/>
        <v>766.2813666095376</v>
      </c>
      <c r="H563">
        <v>49.673920701883802</v>
      </c>
      <c r="AM563">
        <f t="shared" si="34"/>
        <v>151.08105816688598</v>
      </c>
    </row>
    <row r="564" spans="1:39">
      <c r="A564">
        <v>168600</v>
      </c>
      <c r="B564" s="7">
        <v>769</v>
      </c>
      <c r="C564">
        <v>0.91889588115725995</v>
      </c>
      <c r="D564">
        <f t="shared" si="36"/>
        <v>1.8377917623145199</v>
      </c>
      <c r="E564">
        <v>85.2378630649347</v>
      </c>
      <c r="F564">
        <f t="shared" si="35"/>
        <v>9.5488997208306614E-2</v>
      </c>
      <c r="G564">
        <f t="shared" si="37"/>
        <v>767.14076758441229</v>
      </c>
      <c r="H564">
        <v>49.640993519431099</v>
      </c>
      <c r="AM564">
        <f t="shared" si="34"/>
        <v>151.27333801970246</v>
      </c>
    </row>
    <row r="565" spans="1:39">
      <c r="A565">
        <v>168900</v>
      </c>
      <c r="B565" s="7">
        <v>767</v>
      </c>
      <c r="C565">
        <v>-0.44100146510563598</v>
      </c>
      <c r="D565">
        <f t="shared" si="36"/>
        <v>-0.88200293021127196</v>
      </c>
      <c r="E565">
        <v>85.317855028055206</v>
      </c>
      <c r="F565">
        <f t="shared" si="35"/>
        <v>7.9991963120505716E-2</v>
      </c>
      <c r="G565">
        <f t="shared" si="37"/>
        <v>767.86069525249684</v>
      </c>
      <c r="H565">
        <v>49.626345157580097</v>
      </c>
      <c r="AM565">
        <f t="shared" si="34"/>
        <v>151.43445357516333</v>
      </c>
    </row>
    <row r="566" spans="1:39">
      <c r="A566">
        <v>169200</v>
      </c>
      <c r="B566" s="7">
        <v>778</v>
      </c>
      <c r="C566">
        <v>3.9174751647503498</v>
      </c>
      <c r="D566">
        <f t="shared" si="36"/>
        <v>7.8349503295006997</v>
      </c>
      <c r="E566">
        <v>85.571456861405693</v>
      </c>
      <c r="F566">
        <f t="shared" si="35"/>
        <v>0.25360183335048703</v>
      </c>
      <c r="G566">
        <f t="shared" si="37"/>
        <v>770.14311175265129</v>
      </c>
      <c r="H566">
        <v>49.478544470459703</v>
      </c>
      <c r="AM566">
        <f t="shared" si="34"/>
        <v>151.94549230384692</v>
      </c>
    </row>
    <row r="567" spans="1:39">
      <c r="A567">
        <v>169500</v>
      </c>
      <c r="B567" s="7">
        <v>776</v>
      </c>
      <c r="C567">
        <v>1.32158446957922</v>
      </c>
      <c r="D567">
        <f t="shared" si="36"/>
        <v>2.6431689391584401</v>
      </c>
      <c r="E567">
        <v>85.926128110775096</v>
      </c>
      <c r="F567">
        <f t="shared" si="35"/>
        <v>0.35467124936940309</v>
      </c>
      <c r="G567">
        <f t="shared" si="37"/>
        <v>773.33515299697592</v>
      </c>
      <c r="H567">
        <v>49.282278585868703</v>
      </c>
      <c r="AM567">
        <f t="shared" si="34"/>
        <v>152.66082919262806</v>
      </c>
    </row>
    <row r="568" spans="1:39">
      <c r="A568">
        <v>169800</v>
      </c>
      <c r="B568" s="7">
        <v>778</v>
      </c>
      <c r="C568">
        <v>1.20658902272635</v>
      </c>
      <c r="D568">
        <f t="shared" si="36"/>
        <v>2.4131780454527001</v>
      </c>
      <c r="E568">
        <v>86.173871281848704</v>
      </c>
      <c r="F568">
        <f t="shared" si="35"/>
        <v>0.24774317107360844</v>
      </c>
      <c r="G568">
        <f t="shared" si="37"/>
        <v>775.56484153663837</v>
      </c>
      <c r="H568">
        <v>49.184333675289203</v>
      </c>
      <c r="AM568">
        <f t="shared" si="34"/>
        <v>153.1609391671189</v>
      </c>
    </row>
    <row r="569" spans="1:39">
      <c r="A569">
        <v>170100</v>
      </c>
      <c r="B569" s="7">
        <v>775</v>
      </c>
      <c r="C569">
        <v>-0.92500840407825902</v>
      </c>
      <c r="D569">
        <f t="shared" si="36"/>
        <v>-1.850016808156518</v>
      </c>
      <c r="E569">
        <v>86.314236951074406</v>
      </c>
      <c r="F569">
        <f t="shared" si="35"/>
        <v>0.14036566922570159</v>
      </c>
      <c r="G569">
        <f t="shared" si="37"/>
        <v>776.82813255966971</v>
      </c>
      <c r="H569">
        <v>49.179512163023098</v>
      </c>
      <c r="AM569">
        <f t="shared" si="34"/>
        <v>153.44444946828506</v>
      </c>
    </row>
    <row r="570" spans="1:39">
      <c r="A570">
        <v>170400</v>
      </c>
      <c r="B570" s="7">
        <v>766</v>
      </c>
      <c r="C570">
        <v>-4.6564624895384101</v>
      </c>
      <c r="D570">
        <f t="shared" si="36"/>
        <v>-9.3129249790768203</v>
      </c>
      <c r="E570">
        <v>86.143484632901107</v>
      </c>
      <c r="F570">
        <f t="shared" si="35"/>
        <v>0.1707523181732995</v>
      </c>
      <c r="G570">
        <f t="shared" si="37"/>
        <v>775.29136169611002</v>
      </c>
      <c r="H570">
        <v>49.407048733080501</v>
      </c>
      <c r="AM570">
        <f t="shared" si="34"/>
        <v>153.09957944758597</v>
      </c>
    </row>
    <row r="571" spans="1:39">
      <c r="A571">
        <v>170700</v>
      </c>
      <c r="B571" s="7">
        <v>762</v>
      </c>
      <c r="C571">
        <v>-4.8309958600034504</v>
      </c>
      <c r="D571">
        <f t="shared" si="36"/>
        <v>-9.6619917200069008</v>
      </c>
      <c r="E571">
        <v>85.737832253009998</v>
      </c>
      <c r="F571">
        <f t="shared" si="35"/>
        <v>0.40565237989110869</v>
      </c>
      <c r="G571">
        <f t="shared" si="37"/>
        <v>771.64049027708995</v>
      </c>
      <c r="H571">
        <v>49.776016900684603</v>
      </c>
      <c r="AM571">
        <f t="shared" si="34"/>
        <v>152.28096342284138</v>
      </c>
    </row>
    <row r="572" spans="1:39">
      <c r="A572">
        <v>171000</v>
      </c>
      <c r="B572" s="7">
        <v>763</v>
      </c>
      <c r="C572">
        <v>-2.7174864177572502</v>
      </c>
      <c r="D572">
        <f t="shared" si="36"/>
        <v>-5.4349728355145004</v>
      </c>
      <c r="E572">
        <v>85.379278828576403</v>
      </c>
      <c r="F572">
        <f t="shared" si="35"/>
        <v>0.35855342443359461</v>
      </c>
      <c r="G572">
        <f t="shared" si="37"/>
        <v>768.41350945718762</v>
      </c>
      <c r="H572">
        <v>50.063109340765301</v>
      </c>
      <c r="AM572">
        <f t="shared" si="34"/>
        <v>151.55819552848661</v>
      </c>
    </row>
    <row r="573" spans="1:39">
      <c r="A573">
        <v>171300</v>
      </c>
      <c r="B573" s="7">
        <v>762</v>
      </c>
      <c r="C573">
        <v>-2.0430741512431698</v>
      </c>
      <c r="D573">
        <f t="shared" si="36"/>
        <v>-4.0861483024863396</v>
      </c>
      <c r="E573">
        <v>85.118324470923596</v>
      </c>
      <c r="F573">
        <f t="shared" si="35"/>
        <v>0.26095435765280683</v>
      </c>
      <c r="G573">
        <f t="shared" si="37"/>
        <v>766.06492023831242</v>
      </c>
      <c r="H573">
        <v>50.246088624195401</v>
      </c>
      <c r="AM573">
        <f t="shared" si="34"/>
        <v>151.03263949825217</v>
      </c>
    </row>
    <row r="574" spans="1:39">
      <c r="A574">
        <v>171600</v>
      </c>
      <c r="B574" s="7">
        <v>765</v>
      </c>
      <c r="C574">
        <v>8.2359574322870499E-2</v>
      </c>
      <c r="D574">
        <f t="shared" si="36"/>
        <v>0.164719148645741</v>
      </c>
      <c r="E574">
        <v>84.979332733478202</v>
      </c>
      <c r="F574">
        <f t="shared" si="35"/>
        <v>0.13899173744539439</v>
      </c>
      <c r="G574">
        <f t="shared" si="37"/>
        <v>764.81399460130388</v>
      </c>
      <c r="H574">
        <v>50.316114303161903</v>
      </c>
      <c r="AM574">
        <f t="shared" si="34"/>
        <v>150.75287592886232</v>
      </c>
    </row>
    <row r="575" spans="1:39">
      <c r="A575">
        <v>171900</v>
      </c>
      <c r="B575" s="7">
        <v>766</v>
      </c>
      <c r="C575">
        <v>0.63466125546268803</v>
      </c>
      <c r="D575">
        <f t="shared" si="36"/>
        <v>1.2693225109253761</v>
      </c>
      <c r="E575">
        <v>84.967719263578999</v>
      </c>
      <c r="F575">
        <f t="shared" si="35"/>
        <v>1.1613469899202755E-2</v>
      </c>
      <c r="G575">
        <f t="shared" si="37"/>
        <v>764.70947337221105</v>
      </c>
      <c r="H575">
        <v>50.2866348410599</v>
      </c>
      <c r="AM575">
        <f t="shared" si="34"/>
        <v>150.72950536813136</v>
      </c>
    </row>
    <row r="576" spans="1:39">
      <c r="A576">
        <v>172200</v>
      </c>
      <c r="B576" s="7">
        <v>765</v>
      </c>
      <c r="C576">
        <v>0.15765223447598001</v>
      </c>
      <c r="D576">
        <f t="shared" si="36"/>
        <v>0.31530446895196002</v>
      </c>
      <c r="E576">
        <v>84.962618482184894</v>
      </c>
      <c r="F576">
        <f t="shared" si="35"/>
        <v>5.1007813941055247E-3</v>
      </c>
      <c r="G576">
        <f t="shared" si="37"/>
        <v>764.66356633966404</v>
      </c>
      <c r="H576">
        <v>50.257220626084703</v>
      </c>
      <c r="AM576">
        <f t="shared" si="34"/>
        <v>150.71924097455997</v>
      </c>
    </row>
    <row r="577" spans="1:39">
      <c r="A577">
        <v>172500</v>
      </c>
      <c r="B577" s="7">
        <v>765</v>
      </c>
      <c r="C577">
        <v>0.24641996546629</v>
      </c>
      <c r="D577">
        <f t="shared" si="36"/>
        <v>0.49283993093257999</v>
      </c>
      <c r="E577">
        <v>84.942889598400299</v>
      </c>
      <c r="F577">
        <f t="shared" si="35"/>
        <v>1.9728883784594586E-2</v>
      </c>
      <c r="G577">
        <f t="shared" si="37"/>
        <v>764.48600638560265</v>
      </c>
      <c r="H577">
        <v>50.2412616732177</v>
      </c>
      <c r="AM577">
        <f t="shared" si="34"/>
        <v>150.67954162167396</v>
      </c>
    </row>
    <row r="578" spans="1:39">
      <c r="A578">
        <v>172800</v>
      </c>
      <c r="B578" s="7">
        <v>765</v>
      </c>
      <c r="C578">
        <v>0.292008412235571</v>
      </c>
      <c r="D578">
        <f t="shared" si="36"/>
        <v>0.584016824471142</v>
      </c>
      <c r="E578">
        <v>84.932759529372007</v>
      </c>
      <c r="F578">
        <f t="shared" si="35"/>
        <v>1.013006902829261E-2</v>
      </c>
      <c r="G578">
        <f t="shared" si="37"/>
        <v>764.39483576434804</v>
      </c>
      <c r="H578">
        <v>50.220202865611199</v>
      </c>
      <c r="AM578">
        <f t="shared" si="34"/>
        <v>150.65915832286254</v>
      </c>
    </row>
    <row r="579" spans="1:39">
      <c r="A579">
        <v>173100</v>
      </c>
      <c r="B579" s="7">
        <v>764</v>
      </c>
      <c r="C579">
        <v>-9.2377203141595199E-2</v>
      </c>
      <c r="D579">
        <f t="shared" si="36"/>
        <v>-0.1847544062831904</v>
      </c>
      <c r="E579">
        <v>84.907073288035093</v>
      </c>
      <c r="F579">
        <f t="shared" si="35"/>
        <v>2.568624133691344E-2</v>
      </c>
      <c r="G579">
        <f t="shared" si="37"/>
        <v>764.16365959231587</v>
      </c>
      <c r="H579">
        <v>50.213558556347799</v>
      </c>
      <c r="AM579">
        <f t="shared" ref="AM579:AM642" si="38">$AF$26*E579^2+$AG$26*E579+$AH$26</f>
        <v>150.60747623893161</v>
      </c>
    </row>
    <row r="580" spans="1:39">
      <c r="A580">
        <v>173400</v>
      </c>
      <c r="B580" s="7">
        <v>764</v>
      </c>
      <c r="C580">
        <v>6.6844135615363898E-2</v>
      </c>
      <c r="D580">
        <f t="shared" si="36"/>
        <v>0.1336882712307278</v>
      </c>
      <c r="E580">
        <v>84.871689109992701</v>
      </c>
      <c r="F580">
        <f t="shared" ref="F580:F643" si="39">ABS(E580-E579)</f>
        <v>3.5384178042392023E-2</v>
      </c>
      <c r="G580">
        <f t="shared" si="37"/>
        <v>763.84520198993437</v>
      </c>
      <c r="H580">
        <v>50.214091292942001</v>
      </c>
      <c r="AM580">
        <f t="shared" si="38"/>
        <v>150.53628771006112</v>
      </c>
    </row>
    <row r="581" spans="1:39">
      <c r="A581">
        <v>173700</v>
      </c>
      <c r="B581" s="7">
        <v>759</v>
      </c>
      <c r="C581">
        <v>-1.8358112114849201</v>
      </c>
      <c r="D581">
        <f t="shared" si="36"/>
        <v>-3.6716224229698402</v>
      </c>
      <c r="E581">
        <v>84.738974629559195</v>
      </c>
      <c r="F581">
        <f t="shared" si="39"/>
        <v>0.13271448043350631</v>
      </c>
      <c r="G581">
        <f t="shared" si="37"/>
        <v>762.65077166603271</v>
      </c>
      <c r="H581">
        <v>50.288340835840401</v>
      </c>
      <c r="AM581">
        <f t="shared" si="38"/>
        <v>150.2693480610738</v>
      </c>
    </row>
    <row r="582" spans="1:39">
      <c r="A582">
        <v>174000</v>
      </c>
      <c r="B582" s="7">
        <v>756</v>
      </c>
      <c r="C582">
        <v>-2.16510361985863</v>
      </c>
      <c r="D582">
        <f t="shared" si="36"/>
        <v>-4.33020723971726</v>
      </c>
      <c r="E582">
        <v>84.478826464720996</v>
      </c>
      <c r="F582">
        <f t="shared" si="39"/>
        <v>0.26014816483819914</v>
      </c>
      <c r="G582">
        <f t="shared" si="37"/>
        <v>760.30943818248898</v>
      </c>
      <c r="H582">
        <v>50.444740939527797</v>
      </c>
      <c r="AM582">
        <f t="shared" si="38"/>
        <v>149.74638935558187</v>
      </c>
    </row>
    <row r="583" spans="1:39">
      <c r="A583">
        <v>174300</v>
      </c>
      <c r="B583" s="7">
        <v>760</v>
      </c>
      <c r="C583">
        <v>0.52471710507636504</v>
      </c>
      <c r="D583">
        <f t="shared" si="36"/>
        <v>1.0494342101527301</v>
      </c>
      <c r="E583">
        <v>84.3255154731945</v>
      </c>
      <c r="F583">
        <f t="shared" si="39"/>
        <v>0.15331099152649585</v>
      </c>
      <c r="G583">
        <f t="shared" si="37"/>
        <v>758.92963925875051</v>
      </c>
      <c r="H583">
        <v>50.500653775340197</v>
      </c>
      <c r="AM583">
        <f t="shared" si="38"/>
        <v>149.43838375280231</v>
      </c>
    </row>
    <row r="584" spans="1:39">
      <c r="A584">
        <v>174600</v>
      </c>
      <c r="B584" s="7">
        <v>763</v>
      </c>
      <c r="C584">
        <v>1.8145404548997499</v>
      </c>
      <c r="D584">
        <f t="shared" si="36"/>
        <v>3.6290809097994998</v>
      </c>
      <c r="E584">
        <v>84.372222549694499</v>
      </c>
      <c r="F584">
        <f t="shared" si="39"/>
        <v>4.6707076499998834E-2</v>
      </c>
      <c r="G584">
        <f t="shared" si="37"/>
        <v>759.35000294725046</v>
      </c>
      <c r="H584">
        <v>50.405950798054903</v>
      </c>
      <c r="AM584">
        <f t="shared" si="38"/>
        <v>149.53220487207469</v>
      </c>
    </row>
    <row r="585" spans="1:39">
      <c r="A585">
        <v>174900</v>
      </c>
      <c r="B585" s="7">
        <v>758</v>
      </c>
      <c r="C585">
        <v>-0.645931004272847</v>
      </c>
      <c r="D585">
        <f t="shared" si="36"/>
        <v>-1.291862008545694</v>
      </c>
      <c r="E585">
        <v>84.3634708894959</v>
      </c>
      <c r="F585">
        <f t="shared" si="39"/>
        <v>8.7516601985981879E-3</v>
      </c>
      <c r="G585">
        <f t="shared" si="37"/>
        <v>759.27123800546315</v>
      </c>
      <c r="H585">
        <v>50.367678192439598</v>
      </c>
      <c r="AM585">
        <f t="shared" si="38"/>
        <v>149.5146243256211</v>
      </c>
    </row>
    <row r="586" spans="1:39">
      <c r="A586">
        <v>175200</v>
      </c>
      <c r="B586" s="7">
        <v>763</v>
      </c>
      <c r="C586">
        <v>1.8156015032489199</v>
      </c>
      <c r="D586">
        <f t="shared" ref="D586:D649" si="40">$K$3*C586</f>
        <v>3.6312030064978398</v>
      </c>
      <c r="E586">
        <v>84.371978725955003</v>
      </c>
      <c r="F586">
        <f t="shared" si="39"/>
        <v>8.5078364591026912E-3</v>
      </c>
      <c r="G586">
        <f t="shared" ref="G586:G649" si="41">$J$3*E586</f>
        <v>759.34780853359507</v>
      </c>
      <c r="H586">
        <v>50.315052400155601</v>
      </c>
      <c r="AM586">
        <f t="shared" si="38"/>
        <v>149.53171506698925</v>
      </c>
    </row>
    <row r="587" spans="1:39">
      <c r="A587">
        <v>175500</v>
      </c>
      <c r="B587" s="7">
        <v>765</v>
      </c>
      <c r="C587">
        <v>2.1019354514325301</v>
      </c>
      <c r="D587">
        <f t="shared" si="40"/>
        <v>4.2038709028650603</v>
      </c>
      <c r="E587">
        <v>84.530572794905098</v>
      </c>
      <c r="F587">
        <f t="shared" si="39"/>
        <v>0.15859406895009442</v>
      </c>
      <c r="G587">
        <f t="shared" si="41"/>
        <v>760.77515515414586</v>
      </c>
      <c r="H587">
        <v>50.161897349476597</v>
      </c>
      <c r="AM587">
        <f t="shared" si="38"/>
        <v>149.85038005409078</v>
      </c>
    </row>
    <row r="588" spans="1:39">
      <c r="A588">
        <v>175800</v>
      </c>
      <c r="B588" s="7">
        <v>768</v>
      </c>
      <c r="C588">
        <v>2.5900707170248101</v>
      </c>
      <c r="D588">
        <f t="shared" si="40"/>
        <v>5.1801414340496201</v>
      </c>
      <c r="E588">
        <v>84.755412579792093</v>
      </c>
      <c r="F588">
        <f t="shared" si="39"/>
        <v>0.22483978488699563</v>
      </c>
      <c r="G588">
        <f t="shared" si="41"/>
        <v>762.7987132181288</v>
      </c>
      <c r="H588">
        <v>49.978038089790999</v>
      </c>
      <c r="AM588">
        <f t="shared" si="38"/>
        <v>150.30240548492824</v>
      </c>
    </row>
    <row r="589" spans="1:39">
      <c r="A589">
        <v>176100</v>
      </c>
      <c r="B589" s="7">
        <v>767</v>
      </c>
      <c r="C589">
        <v>1.1848653823064801</v>
      </c>
      <c r="D589">
        <f t="shared" si="40"/>
        <v>2.3697307646129602</v>
      </c>
      <c r="E589">
        <v>84.9565718628794</v>
      </c>
      <c r="F589">
        <f t="shared" si="39"/>
        <v>0.20115928308730702</v>
      </c>
      <c r="G589">
        <f t="shared" si="41"/>
        <v>764.6091467659146</v>
      </c>
      <c r="H589">
        <v>49.835345726529802</v>
      </c>
      <c r="AM589">
        <f t="shared" si="38"/>
        <v>150.70707345157538</v>
      </c>
    </row>
    <row r="590" spans="1:39">
      <c r="A590">
        <v>176400</v>
      </c>
      <c r="B590" s="7">
        <v>766</v>
      </c>
      <c r="C590">
        <v>0.23545347345359399</v>
      </c>
      <c r="D590">
        <f t="shared" si="40"/>
        <v>0.47090694690718798</v>
      </c>
      <c r="E590">
        <v>85.056434378104896</v>
      </c>
      <c r="F590">
        <f t="shared" si="39"/>
        <v>9.986251522549594E-2</v>
      </c>
      <c r="G590">
        <f t="shared" si="41"/>
        <v>765.50790940294405</v>
      </c>
      <c r="H590">
        <v>49.782894166323999</v>
      </c>
      <c r="AM590">
        <f t="shared" si="38"/>
        <v>150.90805271891671</v>
      </c>
    </row>
    <row r="591" spans="1:39">
      <c r="A591">
        <v>176700</v>
      </c>
      <c r="B591" s="7">
        <v>770</v>
      </c>
      <c r="C591">
        <v>1.6211521526096699</v>
      </c>
      <c r="D591">
        <f t="shared" si="40"/>
        <v>3.2423043052193399</v>
      </c>
      <c r="E591">
        <v>85.192916363954495</v>
      </c>
      <c r="F591">
        <f t="shared" si="39"/>
        <v>0.13648198584959914</v>
      </c>
      <c r="G591">
        <f t="shared" si="41"/>
        <v>766.73624727559047</v>
      </c>
      <c r="H591">
        <v>49.706707467054798</v>
      </c>
      <c r="AM591">
        <f t="shared" si="38"/>
        <v>151.18282518901538</v>
      </c>
    </row>
    <row r="592" spans="1:39">
      <c r="A592">
        <v>177000</v>
      </c>
      <c r="B592" s="7">
        <v>760</v>
      </c>
      <c r="C592">
        <v>-3.1732177593883999</v>
      </c>
      <c r="D592">
        <f t="shared" si="40"/>
        <v>-6.3464355187767998</v>
      </c>
      <c r="E592">
        <v>85.147280082885402</v>
      </c>
      <c r="F592">
        <f t="shared" si="39"/>
        <v>4.5636281069093343E-2</v>
      </c>
      <c r="G592">
        <f t="shared" si="41"/>
        <v>766.32552074596856</v>
      </c>
      <c r="H592">
        <v>49.780854403985202</v>
      </c>
      <c r="AM592">
        <f t="shared" si="38"/>
        <v>151.09093578418884</v>
      </c>
    </row>
    <row r="593" spans="1:39">
      <c r="A593">
        <v>177300</v>
      </c>
      <c r="B593" s="7">
        <v>755</v>
      </c>
      <c r="C593">
        <v>-4.0887362111593699</v>
      </c>
      <c r="D593">
        <f t="shared" si="40"/>
        <v>-8.1774724223187398</v>
      </c>
      <c r="E593">
        <v>84.795175859812502</v>
      </c>
      <c r="F593">
        <f t="shared" si="39"/>
        <v>0.35210422307289946</v>
      </c>
      <c r="G593">
        <f t="shared" si="41"/>
        <v>763.15658273831252</v>
      </c>
      <c r="H593">
        <v>50.065589025428899</v>
      </c>
      <c r="AM593">
        <f t="shared" si="38"/>
        <v>150.38237768417127</v>
      </c>
    </row>
    <row r="594" spans="1:39">
      <c r="A594">
        <v>177600</v>
      </c>
      <c r="B594" s="7">
        <v>755</v>
      </c>
      <c r="C594">
        <v>-2.4834258175113</v>
      </c>
      <c r="D594">
        <f t="shared" si="40"/>
        <v>-4.9668516350226</v>
      </c>
      <c r="E594">
        <v>84.438444102885398</v>
      </c>
      <c r="F594">
        <f t="shared" si="39"/>
        <v>0.35673175692710402</v>
      </c>
      <c r="G594">
        <f t="shared" si="41"/>
        <v>759.94599692596853</v>
      </c>
      <c r="H594">
        <v>50.316215873276398</v>
      </c>
      <c r="AM594">
        <f t="shared" si="38"/>
        <v>149.66524684766992</v>
      </c>
    </row>
    <row r="595" spans="1:39">
      <c r="A595">
        <v>177900</v>
      </c>
      <c r="B595" s="7">
        <v>756</v>
      </c>
      <c r="C595">
        <v>-0.94565608725299399</v>
      </c>
      <c r="D595">
        <f t="shared" si="40"/>
        <v>-1.891312174505988</v>
      </c>
      <c r="E595">
        <v>84.207840355665695</v>
      </c>
      <c r="F595">
        <f t="shared" si="39"/>
        <v>0.23060374721970334</v>
      </c>
      <c r="G595">
        <f t="shared" si="41"/>
        <v>757.87056320099123</v>
      </c>
      <c r="H595">
        <v>50.444961206269902</v>
      </c>
      <c r="AM595">
        <f t="shared" si="38"/>
        <v>149.20206476575876</v>
      </c>
    </row>
    <row r="596" spans="1:39">
      <c r="A596">
        <v>178200</v>
      </c>
      <c r="B596" s="7">
        <v>765</v>
      </c>
      <c r="C596">
        <v>3.2757932630764102</v>
      </c>
      <c r="D596">
        <f t="shared" si="40"/>
        <v>6.5515865261528203</v>
      </c>
      <c r="E596">
        <v>84.269704885652004</v>
      </c>
      <c r="F596">
        <f t="shared" si="39"/>
        <v>6.186452998630898E-2</v>
      </c>
      <c r="G596">
        <f t="shared" si="41"/>
        <v>758.42734397086804</v>
      </c>
      <c r="H596">
        <v>50.342042824131397</v>
      </c>
      <c r="AM596">
        <f t="shared" si="38"/>
        <v>149.32629302370867</v>
      </c>
    </row>
    <row r="597" spans="1:39">
      <c r="A597">
        <v>178500</v>
      </c>
      <c r="B597" s="7">
        <v>765</v>
      </c>
      <c r="C597">
        <v>2.2168588246062799</v>
      </c>
      <c r="D597">
        <f t="shared" si="40"/>
        <v>4.4337176492125598</v>
      </c>
      <c r="E597">
        <v>84.505044189797502</v>
      </c>
      <c r="F597">
        <f t="shared" si="39"/>
        <v>0.23533930414549786</v>
      </c>
      <c r="G597">
        <f t="shared" si="41"/>
        <v>760.54539770817746</v>
      </c>
      <c r="H597">
        <v>50.131529212931802</v>
      </c>
      <c r="AM597">
        <f t="shared" si="38"/>
        <v>149.79907518369984</v>
      </c>
    </row>
    <row r="598" spans="1:39">
      <c r="A598">
        <v>178800</v>
      </c>
      <c r="B598" s="7">
        <v>766</v>
      </c>
      <c r="C598">
        <v>1.84279664345085</v>
      </c>
      <c r="D598">
        <f t="shared" si="40"/>
        <v>3.6855932869017001</v>
      </c>
      <c r="E598">
        <v>84.699263262370394</v>
      </c>
      <c r="F598">
        <f t="shared" si="39"/>
        <v>0.19421907257289206</v>
      </c>
      <c r="G598">
        <f t="shared" si="41"/>
        <v>762.29336936133359</v>
      </c>
      <c r="H598">
        <v>49.974782360288799</v>
      </c>
      <c r="AM598">
        <f t="shared" si="38"/>
        <v>150.18949331713893</v>
      </c>
    </row>
    <row r="599" spans="1:39">
      <c r="A599">
        <v>179100</v>
      </c>
      <c r="B599" s="7">
        <v>773</v>
      </c>
      <c r="C599">
        <v>3.9235284399514798</v>
      </c>
      <c r="D599">
        <f t="shared" si="40"/>
        <v>7.8470568799029596</v>
      </c>
      <c r="E599">
        <v>85.014610789361399</v>
      </c>
      <c r="F599">
        <f t="shared" si="39"/>
        <v>0.31534752699100466</v>
      </c>
      <c r="G599">
        <f t="shared" si="41"/>
        <v>765.13149710425262</v>
      </c>
      <c r="H599">
        <v>49.744488682140201</v>
      </c>
      <c r="AM599">
        <f t="shared" si="38"/>
        <v>150.82387315348674</v>
      </c>
    </row>
    <row r="600" spans="1:39">
      <c r="A600">
        <v>179400</v>
      </c>
      <c r="B600" s="7">
        <v>773</v>
      </c>
      <c r="C600">
        <v>2.2751300290563501</v>
      </c>
      <c r="D600">
        <f t="shared" si="40"/>
        <v>4.5502600581127002</v>
      </c>
      <c r="E600">
        <v>85.380925146956002</v>
      </c>
      <c r="F600">
        <f t="shared" si="39"/>
        <v>0.36631435759460373</v>
      </c>
      <c r="G600">
        <f t="shared" si="41"/>
        <v>768.42832632260399</v>
      </c>
      <c r="H600">
        <v>49.508188916681704</v>
      </c>
      <c r="AM600">
        <f t="shared" si="38"/>
        <v>151.56151243988324</v>
      </c>
    </row>
    <row r="601" spans="1:39">
      <c r="A601">
        <v>179700</v>
      </c>
      <c r="B601" s="7">
        <v>766</v>
      </c>
      <c r="C601">
        <v>-1.6825060821653499</v>
      </c>
      <c r="D601">
        <f t="shared" si="40"/>
        <v>-3.3650121643306998</v>
      </c>
      <c r="E601">
        <v>85.482643238529306</v>
      </c>
      <c r="F601">
        <f t="shared" si="39"/>
        <v>0.10171809157330358</v>
      </c>
      <c r="G601">
        <f t="shared" si="41"/>
        <v>769.34378914676381</v>
      </c>
      <c r="H601">
        <v>49.496579209378297</v>
      </c>
      <c r="AM601">
        <f t="shared" si="38"/>
        <v>151.76647918415296</v>
      </c>
    </row>
    <row r="602" spans="1:39">
      <c r="A602">
        <v>180000</v>
      </c>
      <c r="B602" s="7">
        <v>765</v>
      </c>
      <c r="C602">
        <v>-1.7324281488953901</v>
      </c>
      <c r="D602">
        <f t="shared" si="40"/>
        <v>-3.4648562977907802</v>
      </c>
      <c r="E602">
        <v>85.382607961578898</v>
      </c>
      <c r="F602">
        <f t="shared" si="39"/>
        <v>0.10003527695040759</v>
      </c>
      <c r="G602">
        <f t="shared" si="41"/>
        <v>768.44347165421004</v>
      </c>
      <c r="H602">
        <v>49.6294364113444</v>
      </c>
      <c r="AM602">
        <f t="shared" si="38"/>
        <v>151.56490289828017</v>
      </c>
    </row>
    <row r="603" spans="1:39">
      <c r="A603">
        <v>180300</v>
      </c>
      <c r="B603" s="7">
        <v>762</v>
      </c>
      <c r="C603">
        <v>-2.4868751384143999</v>
      </c>
      <c r="D603">
        <f t="shared" si="40"/>
        <v>-4.9737502768287998</v>
      </c>
      <c r="E603">
        <v>85.216948679129104</v>
      </c>
      <c r="F603">
        <f t="shared" si="39"/>
        <v>0.16565928244979489</v>
      </c>
      <c r="G603">
        <f t="shared" si="41"/>
        <v>766.95253811216196</v>
      </c>
      <c r="H603">
        <v>49.795546689720702</v>
      </c>
      <c r="AM603">
        <f t="shared" si="38"/>
        <v>151.23121954854753</v>
      </c>
    </row>
    <row r="604" spans="1:39">
      <c r="A604">
        <v>180600</v>
      </c>
      <c r="B604" s="7">
        <v>768</v>
      </c>
      <c r="C604">
        <v>0.74810878950478399</v>
      </c>
      <c r="D604">
        <f t="shared" si="40"/>
        <v>1.496217579009568</v>
      </c>
      <c r="E604">
        <v>85.164697459496907</v>
      </c>
      <c r="F604">
        <f t="shared" si="39"/>
        <v>5.2251219632196921E-2</v>
      </c>
      <c r="G604">
        <f t="shared" si="41"/>
        <v>766.48227713547215</v>
      </c>
      <c r="H604">
        <v>49.853748103863701</v>
      </c>
      <c r="AM604">
        <f t="shared" si="38"/>
        <v>151.12600452196301</v>
      </c>
    </row>
    <row r="605" spans="1:39">
      <c r="A605">
        <v>180900</v>
      </c>
      <c r="B605" s="7">
        <v>769</v>
      </c>
      <c r="C605">
        <v>0.77819919425369899</v>
      </c>
      <c r="D605">
        <f t="shared" si="40"/>
        <v>1.556398388507398</v>
      </c>
      <c r="E605">
        <v>85.269135143593601</v>
      </c>
      <c r="F605">
        <f t="shared" si="39"/>
        <v>0.10443768409669474</v>
      </c>
      <c r="G605">
        <f t="shared" si="41"/>
        <v>767.42221629234245</v>
      </c>
      <c r="H605">
        <v>49.794314328324297</v>
      </c>
      <c r="AM605">
        <f t="shared" si="38"/>
        <v>151.33632012078283</v>
      </c>
    </row>
    <row r="606" spans="1:39">
      <c r="A606">
        <v>181200</v>
      </c>
      <c r="B606" s="7">
        <v>765</v>
      </c>
      <c r="C606">
        <v>-1.2403431531115101</v>
      </c>
      <c r="D606">
        <f t="shared" si="40"/>
        <v>-2.4806863062230202</v>
      </c>
      <c r="E606">
        <v>85.273275466294606</v>
      </c>
      <c r="F606">
        <f t="shared" si="39"/>
        <v>4.1403227010050614E-3</v>
      </c>
      <c r="G606">
        <f t="shared" si="41"/>
        <v>767.4594791966515</v>
      </c>
      <c r="H606">
        <v>49.818107535037001</v>
      </c>
      <c r="AM606">
        <f t="shared" si="38"/>
        <v>151.34465917731504</v>
      </c>
    </row>
    <row r="607" spans="1:39">
      <c r="A607">
        <v>181500</v>
      </c>
      <c r="B607" s="7">
        <v>772</v>
      </c>
      <c r="C607">
        <v>1.93175078148298</v>
      </c>
      <c r="D607">
        <f t="shared" si="40"/>
        <v>3.8635015629659599</v>
      </c>
      <c r="E607">
        <v>85.346094081102393</v>
      </c>
      <c r="F607">
        <f t="shared" si="39"/>
        <v>7.281861480778673E-2</v>
      </c>
      <c r="G607">
        <f t="shared" si="41"/>
        <v>768.11484672992151</v>
      </c>
      <c r="H607">
        <v>49.782052382492303</v>
      </c>
      <c r="AM607">
        <f t="shared" si="38"/>
        <v>151.49134011131997</v>
      </c>
    </row>
    <row r="608" spans="1:39">
      <c r="A608">
        <v>181800</v>
      </c>
      <c r="B608" s="7">
        <v>768</v>
      </c>
      <c r="C608">
        <v>-0.53413969079342605</v>
      </c>
      <c r="D608">
        <f t="shared" si="40"/>
        <v>-1.0682793815868521</v>
      </c>
      <c r="E608">
        <v>85.449662913779903</v>
      </c>
      <c r="F608">
        <f t="shared" si="39"/>
        <v>0.10356883267751016</v>
      </c>
      <c r="G608">
        <f t="shared" si="41"/>
        <v>769.04696622401912</v>
      </c>
      <c r="H608">
        <v>49.734830808912399</v>
      </c>
      <c r="AM608">
        <f t="shared" si="38"/>
        <v>151.70001564701158</v>
      </c>
    </row>
    <row r="609" spans="1:39">
      <c r="A609">
        <v>182100</v>
      </c>
      <c r="B609" s="7">
        <v>765</v>
      </c>
      <c r="C609">
        <v>-1.68569268121434</v>
      </c>
      <c r="D609">
        <f t="shared" si="40"/>
        <v>-3.37138536242868</v>
      </c>
      <c r="E609">
        <v>85.372231144555201</v>
      </c>
      <c r="F609">
        <f t="shared" si="39"/>
        <v>7.7431769224702407E-2</v>
      </c>
      <c r="G609">
        <f t="shared" si="41"/>
        <v>768.35008030099675</v>
      </c>
      <c r="H609">
        <v>49.824427042892999</v>
      </c>
      <c r="AM609">
        <f t="shared" si="38"/>
        <v>151.54399642293399</v>
      </c>
    </row>
    <row r="610" spans="1:39">
      <c r="A610">
        <v>182400</v>
      </c>
      <c r="B610" s="7">
        <v>765</v>
      </c>
      <c r="C610">
        <v>-1.14351804566566</v>
      </c>
      <c r="D610">
        <f t="shared" si="40"/>
        <v>-2.2870360913313199</v>
      </c>
      <c r="E610">
        <v>85.251743865014802</v>
      </c>
      <c r="F610">
        <f t="shared" si="39"/>
        <v>0.12048727954039862</v>
      </c>
      <c r="G610">
        <f t="shared" si="41"/>
        <v>767.26569478513318</v>
      </c>
      <c r="H610">
        <v>49.932798970684203</v>
      </c>
      <c r="AM610">
        <f t="shared" si="38"/>
        <v>151.30129330485249</v>
      </c>
    </row>
    <row r="611" spans="1:39">
      <c r="A611">
        <v>182700</v>
      </c>
      <c r="B611" s="7">
        <v>768</v>
      </c>
      <c r="C611">
        <v>0.45615089614452697</v>
      </c>
      <c r="D611">
        <f t="shared" si="40"/>
        <v>0.91230179228905395</v>
      </c>
      <c r="E611">
        <v>85.229584745496993</v>
      </c>
      <c r="F611">
        <f t="shared" si="39"/>
        <v>2.2159119517809245E-2</v>
      </c>
      <c r="G611">
        <f t="shared" si="41"/>
        <v>767.06626270947299</v>
      </c>
      <c r="H611">
        <v>49.954878895784702</v>
      </c>
      <c r="AM611">
        <f t="shared" si="38"/>
        <v>151.2566664062139</v>
      </c>
    </row>
    <row r="612" spans="1:39">
      <c r="A612">
        <v>183000</v>
      </c>
      <c r="B612" s="7">
        <v>758</v>
      </c>
      <c r="C612">
        <v>-3.7490444533017802</v>
      </c>
      <c r="D612">
        <f t="shared" si="40"/>
        <v>-7.4980889066035603</v>
      </c>
      <c r="E612">
        <v>85.053025458159198</v>
      </c>
      <c r="F612">
        <f t="shared" si="39"/>
        <v>0.17655928733779547</v>
      </c>
      <c r="G612">
        <f t="shared" si="41"/>
        <v>765.47722912343283</v>
      </c>
      <c r="H612">
        <v>50.094946541926099</v>
      </c>
      <c r="AM612">
        <f t="shared" si="38"/>
        <v>150.9011911026534</v>
      </c>
    </row>
    <row r="613" spans="1:39">
      <c r="A613">
        <v>183300</v>
      </c>
      <c r="B613" s="7">
        <v>759</v>
      </c>
      <c r="C613">
        <v>-1.8590526655647199</v>
      </c>
      <c r="D613">
        <f t="shared" si="40"/>
        <v>-3.7181053311294399</v>
      </c>
      <c r="E613">
        <v>84.744114576928993</v>
      </c>
      <c r="F613">
        <f t="shared" si="39"/>
        <v>0.30891088123020438</v>
      </c>
      <c r="G613">
        <f t="shared" si="41"/>
        <v>762.6970311923609</v>
      </c>
      <c r="H613">
        <v>50.307341595184901</v>
      </c>
      <c r="AM613">
        <f t="shared" si="38"/>
        <v>150.27968454614421</v>
      </c>
    </row>
    <row r="614" spans="1:39">
      <c r="A614">
        <v>183600</v>
      </c>
      <c r="B614" s="7">
        <v>760</v>
      </c>
      <c r="C614">
        <v>-0.567543799799061</v>
      </c>
      <c r="D614">
        <f t="shared" si="40"/>
        <v>-1.135087599598122</v>
      </c>
      <c r="E614">
        <v>84.568235982633993</v>
      </c>
      <c r="F614">
        <f t="shared" si="39"/>
        <v>0.17587859429499986</v>
      </c>
      <c r="G614">
        <f t="shared" si="41"/>
        <v>761.1141238437059</v>
      </c>
      <c r="H614">
        <v>50.397868571946198</v>
      </c>
      <c r="AM614">
        <f t="shared" si="38"/>
        <v>149.92607877099724</v>
      </c>
    </row>
    <row r="615" spans="1:39">
      <c r="A615">
        <v>183900</v>
      </c>
      <c r="B615" s="7">
        <v>768</v>
      </c>
      <c r="C615">
        <v>3.08213963292346</v>
      </c>
      <c r="D615">
        <f t="shared" si="40"/>
        <v>6.1642792658469201</v>
      </c>
      <c r="E615">
        <v>84.646051158048095</v>
      </c>
      <c r="F615">
        <f t="shared" si="39"/>
        <v>7.78151754141021E-2</v>
      </c>
      <c r="G615">
        <f t="shared" si="41"/>
        <v>761.81446042243283</v>
      </c>
      <c r="H615">
        <v>50.289479170634401</v>
      </c>
      <c r="AM615">
        <f t="shared" si="38"/>
        <v>150.08250468849579</v>
      </c>
    </row>
    <row r="616" spans="1:39">
      <c r="A616">
        <v>184200</v>
      </c>
      <c r="B616" s="7">
        <v>774</v>
      </c>
      <c r="C616">
        <v>4.4702799632220298</v>
      </c>
      <c r="D616">
        <f t="shared" si="40"/>
        <v>8.9405599264440596</v>
      </c>
      <c r="E616">
        <v>85.004226265471203</v>
      </c>
      <c r="F616">
        <f t="shared" si="39"/>
        <v>0.35817510742310787</v>
      </c>
      <c r="G616">
        <f t="shared" si="41"/>
        <v>765.0380363892408</v>
      </c>
      <c r="H616">
        <v>49.991688116151003</v>
      </c>
      <c r="AM616">
        <f t="shared" si="38"/>
        <v>150.8029735027832</v>
      </c>
    </row>
    <row r="617" spans="1:39">
      <c r="A617">
        <v>184500</v>
      </c>
      <c r="B617" s="7">
        <v>765</v>
      </c>
      <c r="C617">
        <v>-0.84834169391451797</v>
      </c>
      <c r="D617">
        <f t="shared" si="40"/>
        <v>-1.6966833878290359</v>
      </c>
      <c r="E617">
        <v>85.186190452216493</v>
      </c>
      <c r="F617">
        <f t="shared" si="39"/>
        <v>0.18196418674529014</v>
      </c>
      <c r="G617">
        <f t="shared" si="41"/>
        <v>766.67571406994841</v>
      </c>
      <c r="H617">
        <v>49.866246537341702</v>
      </c>
      <c r="AM617">
        <f t="shared" si="38"/>
        <v>151.16928168940981</v>
      </c>
    </row>
    <row r="618" spans="1:39">
      <c r="A618">
        <v>184800</v>
      </c>
      <c r="B618" s="7">
        <v>776</v>
      </c>
      <c r="C618">
        <v>3.8032405875584301</v>
      </c>
      <c r="D618">
        <f t="shared" si="40"/>
        <v>7.6064811751168602</v>
      </c>
      <c r="E618">
        <v>85.374633818393207</v>
      </c>
      <c r="F618">
        <f t="shared" si="39"/>
        <v>0.18844336617671331</v>
      </c>
      <c r="G618">
        <f t="shared" si="41"/>
        <v>768.3717043655389</v>
      </c>
      <c r="H618">
        <v>49.737891510080402</v>
      </c>
      <c r="AM618">
        <f t="shared" si="38"/>
        <v>151.54883710383086</v>
      </c>
    </row>
    <row r="619" spans="1:39">
      <c r="A619">
        <v>185100</v>
      </c>
      <c r="B619" s="7">
        <v>782</v>
      </c>
      <c r="C619">
        <v>4.6046205273595904</v>
      </c>
      <c r="D619">
        <f t="shared" si="40"/>
        <v>9.2092410547191808</v>
      </c>
      <c r="E619">
        <v>85.863203011693798</v>
      </c>
      <c r="F619">
        <f t="shared" si="39"/>
        <v>0.48856919330059156</v>
      </c>
      <c r="G619">
        <f t="shared" si="41"/>
        <v>772.76882710524421</v>
      </c>
      <c r="H619">
        <v>49.408493888627298</v>
      </c>
      <c r="AM619">
        <f t="shared" si="38"/>
        <v>152.53386179311696</v>
      </c>
    </row>
    <row r="620" spans="1:39">
      <c r="A620">
        <v>185400</v>
      </c>
      <c r="B620" s="7">
        <v>774</v>
      </c>
      <c r="C620">
        <v>-0.69688321261942299</v>
      </c>
      <c r="D620">
        <f t="shared" si="40"/>
        <v>-1.393766425238846</v>
      </c>
      <c r="E620">
        <v>86.152463455589896</v>
      </c>
      <c r="F620">
        <f t="shared" si="39"/>
        <v>0.28926044389609729</v>
      </c>
      <c r="G620">
        <f t="shared" si="41"/>
        <v>775.37217110030906</v>
      </c>
      <c r="H620">
        <v>49.271788128119297</v>
      </c>
      <c r="AM620">
        <f t="shared" si="38"/>
        <v>153.11770981008405</v>
      </c>
    </row>
    <row r="621" spans="1:39">
      <c r="A621">
        <v>185700</v>
      </c>
      <c r="B621" s="7">
        <v>765</v>
      </c>
      <c r="C621">
        <v>-4.4614396606015498</v>
      </c>
      <c r="D621">
        <f t="shared" si="40"/>
        <v>-8.9228793212030997</v>
      </c>
      <c r="E621">
        <v>85.9890459505677</v>
      </c>
      <c r="F621">
        <f t="shared" si="39"/>
        <v>0.16341750502219554</v>
      </c>
      <c r="G621">
        <f t="shared" si="41"/>
        <v>773.90141355510934</v>
      </c>
      <c r="H621">
        <v>49.483013840557</v>
      </c>
      <c r="AM621">
        <f t="shared" si="38"/>
        <v>152.78780510002491</v>
      </c>
    </row>
    <row r="622" spans="1:39">
      <c r="A622">
        <v>186000</v>
      </c>
      <c r="B622" s="7">
        <v>763</v>
      </c>
      <c r="C622">
        <v>-3.8630839695695101</v>
      </c>
      <c r="D622">
        <f t="shared" si="40"/>
        <v>-7.7261679391390201</v>
      </c>
      <c r="E622">
        <v>85.633851213881997</v>
      </c>
      <c r="F622">
        <f t="shared" si="39"/>
        <v>0.35519473668570356</v>
      </c>
      <c r="G622">
        <f t="shared" si="41"/>
        <v>770.70466092493803</v>
      </c>
      <c r="H622">
        <v>49.804629355658101</v>
      </c>
      <c r="AM622">
        <f t="shared" si="38"/>
        <v>152.07128221973664</v>
      </c>
    </row>
    <row r="623" spans="1:39">
      <c r="A623">
        <v>186300</v>
      </c>
      <c r="B623" s="7">
        <v>765</v>
      </c>
      <c r="C623">
        <v>-1.70081822643286</v>
      </c>
      <c r="D623">
        <f t="shared" si="40"/>
        <v>-3.4016364528657199</v>
      </c>
      <c r="E623">
        <v>85.375571631263995</v>
      </c>
      <c r="F623">
        <f t="shared" si="39"/>
        <v>0.25827958261800177</v>
      </c>
      <c r="G623">
        <f t="shared" si="41"/>
        <v>768.3801446813759</v>
      </c>
      <c r="H623">
        <v>50.014527367711601</v>
      </c>
      <c r="AM623">
        <f t="shared" si="38"/>
        <v>151.5507265300148</v>
      </c>
    </row>
    <row r="624" spans="1:39">
      <c r="A624">
        <v>186600</v>
      </c>
      <c r="B624" s="7">
        <v>768</v>
      </c>
      <c r="C624">
        <v>0.15911789912390001</v>
      </c>
      <c r="D624">
        <f t="shared" si="40"/>
        <v>0.31823579824780002</v>
      </c>
      <c r="E624">
        <v>85.295587540287499</v>
      </c>
      <c r="F624">
        <f t="shared" si="39"/>
        <v>7.9984090976495281E-2</v>
      </c>
      <c r="G624">
        <f t="shared" si="41"/>
        <v>767.66028786258744</v>
      </c>
      <c r="H624">
        <v>50.069047025135298</v>
      </c>
      <c r="AM624">
        <f t="shared" si="38"/>
        <v>151.38959982716838</v>
      </c>
    </row>
    <row r="625" spans="1:39">
      <c r="A625">
        <v>186900</v>
      </c>
      <c r="B625" s="7">
        <v>770</v>
      </c>
      <c r="C625">
        <v>0.93952827730688104</v>
      </c>
      <c r="D625">
        <f t="shared" si="40"/>
        <v>1.8790565546137621</v>
      </c>
      <c r="E625">
        <v>85.344386154712794</v>
      </c>
      <c r="F625">
        <f t="shared" si="39"/>
        <v>4.8798614425294318E-2</v>
      </c>
      <c r="G625">
        <f t="shared" si="41"/>
        <v>768.09947539241512</v>
      </c>
      <c r="H625">
        <v>50.024076377893898</v>
      </c>
      <c r="AM625">
        <f t="shared" si="38"/>
        <v>151.48789942376141</v>
      </c>
    </row>
    <row r="626" spans="1:39">
      <c r="A626">
        <v>187200</v>
      </c>
      <c r="B626" s="7">
        <v>782</v>
      </c>
      <c r="C626">
        <v>5.4019186574920699</v>
      </c>
      <c r="D626">
        <f t="shared" si="40"/>
        <v>10.80383731498414</v>
      </c>
      <c r="E626">
        <v>85.686013196471805</v>
      </c>
      <c r="F626">
        <f t="shared" si="39"/>
        <v>0.34162704175901126</v>
      </c>
      <c r="G626">
        <f t="shared" si="41"/>
        <v>771.17411876824622</v>
      </c>
      <c r="H626">
        <v>49.764512697172698</v>
      </c>
      <c r="AM626">
        <f t="shared" si="38"/>
        <v>152.17646067732449</v>
      </c>
    </row>
    <row r="627" spans="1:39">
      <c r="A627">
        <v>187500</v>
      </c>
      <c r="B627" s="7">
        <v>778</v>
      </c>
      <c r="C627">
        <v>1.6047474809165601</v>
      </c>
      <c r="D627">
        <f t="shared" si="40"/>
        <v>3.2094949618331201</v>
      </c>
      <c r="E627">
        <v>86.085422710155001</v>
      </c>
      <c r="F627">
        <f t="shared" si="39"/>
        <v>0.39940951368319588</v>
      </c>
      <c r="G627">
        <f t="shared" si="41"/>
        <v>774.76880439139495</v>
      </c>
      <c r="H627">
        <v>49.5029306294497</v>
      </c>
      <c r="AM627">
        <f t="shared" si="38"/>
        <v>152.98235010337808</v>
      </c>
    </row>
    <row r="628" spans="1:39">
      <c r="A628">
        <v>187800</v>
      </c>
      <c r="B628" s="7">
        <v>772</v>
      </c>
      <c r="C628">
        <v>-1.6986097301030501</v>
      </c>
      <c r="D628">
        <f t="shared" si="40"/>
        <v>-3.3972194602061001</v>
      </c>
      <c r="E628">
        <v>86.152838548369203</v>
      </c>
      <c r="F628">
        <f t="shared" si="39"/>
        <v>6.7415838214202495E-2</v>
      </c>
      <c r="G628">
        <f t="shared" si="41"/>
        <v>775.37554693532286</v>
      </c>
      <c r="H628">
        <v>49.516083051933798</v>
      </c>
      <c r="AM628">
        <f t="shared" si="38"/>
        <v>153.1184672212085</v>
      </c>
    </row>
    <row r="629" spans="1:39">
      <c r="A629">
        <v>188100</v>
      </c>
      <c r="B629" s="7">
        <v>776</v>
      </c>
      <c r="C629">
        <v>0.27240874091280498</v>
      </c>
      <c r="D629">
        <f t="shared" si="40"/>
        <v>0.54481748182560996</v>
      </c>
      <c r="E629">
        <v>86.159237421267704</v>
      </c>
      <c r="F629">
        <f t="shared" si="39"/>
        <v>6.3988728985009402E-3</v>
      </c>
      <c r="G629">
        <f t="shared" si="41"/>
        <v>775.43313679140931</v>
      </c>
      <c r="H629">
        <v>49.565856946916099</v>
      </c>
      <c r="AM629">
        <f t="shared" si="38"/>
        <v>153.1313883578789</v>
      </c>
    </row>
    <row r="630" spans="1:39">
      <c r="A630">
        <v>188400</v>
      </c>
      <c r="B630" s="7">
        <v>768</v>
      </c>
      <c r="C630">
        <v>-3.2896071738603299</v>
      </c>
      <c r="D630">
        <f t="shared" si="40"/>
        <v>-6.5792143477206597</v>
      </c>
      <c r="E630">
        <v>86.061963164730798</v>
      </c>
      <c r="F630">
        <f t="shared" si="39"/>
        <v>9.7274256536906023E-2</v>
      </c>
      <c r="G630">
        <f t="shared" si="41"/>
        <v>774.55766848257713</v>
      </c>
      <c r="H630">
        <v>49.693299831990799</v>
      </c>
      <c r="AM630">
        <f t="shared" si="38"/>
        <v>152.93498993584438</v>
      </c>
    </row>
    <row r="631" spans="1:39">
      <c r="A631">
        <v>188700</v>
      </c>
      <c r="B631" s="7">
        <v>766</v>
      </c>
      <c r="C631">
        <v>-3.0167016444457802</v>
      </c>
      <c r="D631">
        <f t="shared" si="40"/>
        <v>-6.0334032888915603</v>
      </c>
      <c r="E631">
        <v>85.779089831563894</v>
      </c>
      <c r="F631">
        <f t="shared" si="39"/>
        <v>0.28287333316690422</v>
      </c>
      <c r="G631">
        <f t="shared" si="41"/>
        <v>772.011808484075</v>
      </c>
      <c r="H631">
        <v>49.937498033825896</v>
      </c>
      <c r="AM631">
        <f t="shared" si="38"/>
        <v>152.36417821805711</v>
      </c>
    </row>
    <row r="632" spans="1:39">
      <c r="A632">
        <v>189000</v>
      </c>
      <c r="B632" s="7">
        <v>770</v>
      </c>
      <c r="C632">
        <v>-0.29979573589779801</v>
      </c>
      <c r="D632">
        <f t="shared" si="40"/>
        <v>-0.59959147179559602</v>
      </c>
      <c r="E632">
        <v>85.619764225896205</v>
      </c>
      <c r="F632">
        <f t="shared" si="39"/>
        <v>0.15932560566768927</v>
      </c>
      <c r="G632">
        <f t="shared" si="41"/>
        <v>770.57787803306587</v>
      </c>
      <c r="H632">
        <v>50.0585179191199</v>
      </c>
      <c r="AM632">
        <f t="shared" si="38"/>
        <v>152.04288020679732</v>
      </c>
    </row>
    <row r="633" spans="1:39">
      <c r="A633">
        <v>189300</v>
      </c>
      <c r="B633" s="7">
        <v>769</v>
      </c>
      <c r="C633">
        <v>-0.55209155878792204</v>
      </c>
      <c r="D633">
        <f t="shared" si="40"/>
        <v>-1.1041831175758441</v>
      </c>
      <c r="E633">
        <v>85.564743091302404</v>
      </c>
      <c r="F633">
        <f t="shared" si="39"/>
        <v>5.502113459380098E-2</v>
      </c>
      <c r="G633">
        <f t="shared" si="41"/>
        <v>770.08268782172161</v>
      </c>
      <c r="H633">
        <v>50.092337311338603</v>
      </c>
      <c r="AM633">
        <f t="shared" si="38"/>
        <v>151.93195838802137</v>
      </c>
    </row>
    <row r="634" spans="1:39">
      <c r="A634">
        <v>189600</v>
      </c>
      <c r="B634" s="7">
        <v>769</v>
      </c>
      <c r="C634">
        <v>-0.28808726398231499</v>
      </c>
      <c r="D634">
        <f t="shared" si="40"/>
        <v>-0.57617452796462998</v>
      </c>
      <c r="E634">
        <v>85.506075408539203</v>
      </c>
      <c r="F634">
        <f t="shared" si="39"/>
        <v>5.8667682763200446E-2</v>
      </c>
      <c r="G634">
        <f t="shared" si="41"/>
        <v>769.55467867685286</v>
      </c>
      <c r="H634">
        <v>50.124226896187899</v>
      </c>
      <c r="AM634">
        <f t="shared" si="38"/>
        <v>151.81370468626901</v>
      </c>
    </row>
    <row r="635" spans="1:39">
      <c r="A635">
        <v>189900</v>
      </c>
      <c r="B635" s="7">
        <v>777</v>
      </c>
      <c r="C635">
        <v>3.09896165539709</v>
      </c>
      <c r="D635">
        <f t="shared" si="40"/>
        <v>6.19792331079418</v>
      </c>
      <c r="E635">
        <v>85.642245118953994</v>
      </c>
      <c r="F635">
        <f t="shared" si="39"/>
        <v>0.13616971041479076</v>
      </c>
      <c r="G635">
        <f t="shared" si="41"/>
        <v>770.7802060705859</v>
      </c>
      <c r="H635">
        <v>50.005150005734301</v>
      </c>
      <c r="AM635">
        <f t="shared" si="38"/>
        <v>152.08820646036952</v>
      </c>
    </row>
    <row r="636" spans="1:39">
      <c r="A636">
        <v>190200</v>
      </c>
      <c r="B636" s="7">
        <v>776</v>
      </c>
      <c r="C636">
        <v>1.5200575988385101</v>
      </c>
      <c r="D636">
        <f t="shared" si="40"/>
        <v>3.0401151976770202</v>
      </c>
      <c r="E636">
        <v>85.882021794046096</v>
      </c>
      <c r="F636">
        <f t="shared" si="39"/>
        <v>0.23977667509210221</v>
      </c>
      <c r="G636">
        <f t="shared" si="41"/>
        <v>772.93819614641484</v>
      </c>
      <c r="H636">
        <v>49.830092925533101</v>
      </c>
      <c r="AM636">
        <f t="shared" si="38"/>
        <v>152.5718310478002</v>
      </c>
    </row>
    <row r="637" spans="1:39">
      <c r="A637">
        <v>190500</v>
      </c>
      <c r="B637" s="7">
        <v>778</v>
      </c>
      <c r="C637">
        <v>1.6450190115894401</v>
      </c>
      <c r="D637">
        <f t="shared" si="40"/>
        <v>3.2900380231788802</v>
      </c>
      <c r="E637">
        <v>86.076449088101498</v>
      </c>
      <c r="F637">
        <f t="shared" si="39"/>
        <v>0.19442729405540149</v>
      </c>
      <c r="G637">
        <f t="shared" si="41"/>
        <v>774.68804179291351</v>
      </c>
      <c r="H637">
        <v>49.706691240562897</v>
      </c>
      <c r="AM637">
        <f t="shared" si="38"/>
        <v>152.96423376077828</v>
      </c>
    </row>
    <row r="638" spans="1:39">
      <c r="A638">
        <v>190800</v>
      </c>
      <c r="B638" s="7">
        <v>781</v>
      </c>
      <c r="C638">
        <v>2.0536265089242201</v>
      </c>
      <c r="D638">
        <f t="shared" si="40"/>
        <v>4.1072530178484401</v>
      </c>
      <c r="E638">
        <v>86.318959889210703</v>
      </c>
      <c r="F638">
        <f t="shared" si="39"/>
        <v>0.24251080110920498</v>
      </c>
      <c r="G638">
        <f t="shared" si="41"/>
        <v>776.87063900289627</v>
      </c>
      <c r="H638">
        <v>49.561711563086902</v>
      </c>
      <c r="AM638">
        <f t="shared" si="38"/>
        <v>153.45399085337829</v>
      </c>
    </row>
    <row r="639" spans="1:39">
      <c r="A639">
        <v>191100</v>
      </c>
      <c r="B639" s="7">
        <v>786</v>
      </c>
      <c r="C639">
        <v>3.0278339458849199</v>
      </c>
      <c r="D639">
        <f t="shared" si="40"/>
        <v>6.0556678917698399</v>
      </c>
      <c r="E639">
        <v>86.657993032753396</v>
      </c>
      <c r="F639">
        <f t="shared" si="39"/>
        <v>0.33903314354269298</v>
      </c>
      <c r="G639">
        <f t="shared" si="41"/>
        <v>779.92193729478061</v>
      </c>
      <c r="H639">
        <v>49.361311707168198</v>
      </c>
      <c r="AM639">
        <f t="shared" si="38"/>
        <v>154.13925401373919</v>
      </c>
    </row>
    <row r="640" spans="1:39">
      <c r="A640">
        <v>191400</v>
      </c>
      <c r="B640" s="7">
        <v>802</v>
      </c>
      <c r="C640">
        <v>7.93786964612862</v>
      </c>
      <c r="D640">
        <f t="shared" si="40"/>
        <v>15.87573929225724</v>
      </c>
      <c r="E640">
        <v>87.344557011733102</v>
      </c>
      <c r="F640">
        <f t="shared" si="39"/>
        <v>0.68656397897970578</v>
      </c>
      <c r="G640">
        <f t="shared" si="41"/>
        <v>786.10101310559787</v>
      </c>
      <c r="H640">
        <v>48.9205048352296</v>
      </c>
      <c r="AM640">
        <f t="shared" si="38"/>
        <v>155.52901534180677</v>
      </c>
    </row>
    <row r="641" spans="1:39">
      <c r="A641">
        <v>191700</v>
      </c>
      <c r="B641" s="7">
        <v>795</v>
      </c>
      <c r="C641">
        <v>1.51310958170881</v>
      </c>
      <c r="D641">
        <f t="shared" si="40"/>
        <v>3.0262191634176201</v>
      </c>
      <c r="E641">
        <v>87.994554150961207</v>
      </c>
      <c r="F641">
        <f t="shared" si="39"/>
        <v>0.64999713922810542</v>
      </c>
      <c r="G641">
        <f t="shared" si="41"/>
        <v>791.95098735865088</v>
      </c>
      <c r="H641">
        <v>48.571074979398098</v>
      </c>
      <c r="AM641">
        <f t="shared" si="38"/>
        <v>156.84729776025162</v>
      </c>
    </row>
    <row r="642" spans="1:39">
      <c r="A642">
        <v>192000</v>
      </c>
      <c r="B642" s="7">
        <v>785</v>
      </c>
      <c r="C642">
        <v>-3.8934460447188499</v>
      </c>
      <c r="D642">
        <f t="shared" si="40"/>
        <v>-7.7868920894376998</v>
      </c>
      <c r="E642">
        <v>88.084905338642201</v>
      </c>
      <c r="F642">
        <f t="shared" si="39"/>
        <v>9.0351187680994371E-2</v>
      </c>
      <c r="G642">
        <f t="shared" si="41"/>
        <v>792.76414804777983</v>
      </c>
      <c r="H642">
        <v>48.678913206759198</v>
      </c>
      <c r="AM642">
        <f t="shared" si="38"/>
        <v>157.03073785409347</v>
      </c>
    </row>
    <row r="643" spans="1:39">
      <c r="A643">
        <v>192300</v>
      </c>
      <c r="B643" s="7">
        <v>778</v>
      </c>
      <c r="C643">
        <v>-5.9978530288116101</v>
      </c>
      <c r="D643">
        <f t="shared" si="40"/>
        <v>-11.99570605762322</v>
      </c>
      <c r="E643">
        <v>87.774782229330796</v>
      </c>
      <c r="F643">
        <f t="shared" si="39"/>
        <v>0.31012310931140519</v>
      </c>
      <c r="G643">
        <f t="shared" si="41"/>
        <v>789.97304006397712</v>
      </c>
      <c r="H643">
        <v>49.069041315667199</v>
      </c>
      <c r="AM643">
        <f t="shared" ref="AM643:AM706" si="42">$AF$26*E643^2+$AG$26*E643+$AH$26</f>
        <v>156.40129396115694</v>
      </c>
    </row>
    <row r="644" spans="1:39">
      <c r="A644">
        <v>192600</v>
      </c>
      <c r="B644" s="7">
        <v>784</v>
      </c>
      <c r="C644">
        <v>-1.8571997037399699</v>
      </c>
      <c r="D644">
        <f t="shared" si="40"/>
        <v>-3.7143994074799398</v>
      </c>
      <c r="E644">
        <v>87.521267896332404</v>
      </c>
      <c r="F644">
        <f t="shared" ref="F644:F707" si="43">ABS(E644-E643)</f>
        <v>0.25351433299839243</v>
      </c>
      <c r="G644">
        <f t="shared" si="41"/>
        <v>787.69141106699158</v>
      </c>
      <c r="H644">
        <v>49.362385980445097</v>
      </c>
      <c r="AM644">
        <f t="shared" si="42"/>
        <v>155.88716441125362</v>
      </c>
    </row>
    <row r="645" spans="1:39">
      <c r="A645">
        <v>192900</v>
      </c>
      <c r="B645" s="7">
        <v>783</v>
      </c>
      <c r="C645">
        <v>-1.9224100274732301</v>
      </c>
      <c r="D645">
        <f t="shared" si="40"/>
        <v>-3.8448200549464602</v>
      </c>
      <c r="E645">
        <v>87.424684336232303</v>
      </c>
      <c r="F645">
        <f t="shared" si="43"/>
        <v>9.6583560100100385E-2</v>
      </c>
      <c r="G645">
        <f t="shared" si="41"/>
        <v>786.82215902609073</v>
      </c>
      <c r="H645">
        <v>49.509403266942201</v>
      </c>
      <c r="AM645">
        <f t="shared" si="42"/>
        <v>155.69139089305156</v>
      </c>
    </row>
    <row r="646" spans="1:39">
      <c r="A646">
        <v>193200</v>
      </c>
      <c r="B646" s="7">
        <v>787</v>
      </c>
      <c r="C646">
        <v>0.13004420135962899</v>
      </c>
      <c r="D646">
        <f t="shared" si="40"/>
        <v>0.26008840271925798</v>
      </c>
      <c r="E646">
        <v>87.413007981403894</v>
      </c>
      <c r="F646">
        <f t="shared" si="43"/>
        <v>1.1676354828409785E-2</v>
      </c>
      <c r="G646">
        <f t="shared" si="41"/>
        <v>786.71707183263504</v>
      </c>
      <c r="H646">
        <v>49.573204964036897</v>
      </c>
      <c r="AM646">
        <f t="shared" si="42"/>
        <v>155.66772678278289</v>
      </c>
    </row>
    <row r="647" spans="1:39">
      <c r="A647">
        <v>193500</v>
      </c>
      <c r="B647" s="7">
        <v>786</v>
      </c>
      <c r="C647">
        <v>-0.56480284609730602</v>
      </c>
      <c r="D647">
        <f t="shared" si="40"/>
        <v>-1.129605692194612</v>
      </c>
      <c r="E647">
        <v>87.456325128067107</v>
      </c>
      <c r="F647">
        <f t="shared" si="43"/>
        <v>4.331714666321318E-2</v>
      </c>
      <c r="G647">
        <f t="shared" si="41"/>
        <v>787.10692615260393</v>
      </c>
      <c r="H647">
        <v>49.592070330689197</v>
      </c>
      <c r="AM647">
        <f t="shared" si="42"/>
        <v>155.75552032383979</v>
      </c>
    </row>
    <row r="648" spans="1:39">
      <c r="A648">
        <v>193800</v>
      </c>
      <c r="B648" s="7">
        <v>779</v>
      </c>
      <c r="C648">
        <v>-3.3978419140862002</v>
      </c>
      <c r="D648">
        <f t="shared" si="40"/>
        <v>-6.7956838281724004</v>
      </c>
      <c r="E648">
        <v>87.308146645684801</v>
      </c>
      <c r="F648">
        <f t="shared" si="43"/>
        <v>0.14817848238230624</v>
      </c>
      <c r="G648">
        <f t="shared" si="41"/>
        <v>785.77331981116322</v>
      </c>
      <c r="H648">
        <v>49.754079069390798</v>
      </c>
      <c r="AM648">
        <f t="shared" si="42"/>
        <v>155.45524326733053</v>
      </c>
    </row>
    <row r="649" spans="1:39">
      <c r="A649">
        <v>194100</v>
      </c>
      <c r="B649" s="7">
        <v>773</v>
      </c>
      <c r="C649">
        <v>-4.6647411287726701</v>
      </c>
      <c r="D649">
        <f t="shared" si="40"/>
        <v>-9.3294822575453402</v>
      </c>
      <c r="E649">
        <v>86.923035481866293</v>
      </c>
      <c r="F649">
        <f t="shared" si="43"/>
        <v>0.38511116381850741</v>
      </c>
      <c r="G649">
        <f t="shared" si="41"/>
        <v>782.30731933679658</v>
      </c>
      <c r="H649">
        <v>50.070817308114897</v>
      </c>
      <c r="AM649">
        <f t="shared" si="42"/>
        <v>154.67543336331201</v>
      </c>
    </row>
    <row r="650" spans="1:39">
      <c r="A650">
        <v>194400</v>
      </c>
      <c r="B650" s="7">
        <v>774</v>
      </c>
      <c r="C650">
        <v>-2.4554805088106999</v>
      </c>
      <c r="D650">
        <f t="shared" ref="D650:D713" si="44">$K$3*C650</f>
        <v>-4.9109610176213998</v>
      </c>
      <c r="E650">
        <v>86.543197540352594</v>
      </c>
      <c r="F650">
        <f t="shared" si="43"/>
        <v>0.37983794151369921</v>
      </c>
      <c r="G650">
        <f t="shared" ref="G650:G713" si="45">$J$3*E650</f>
        <v>778.88877786317335</v>
      </c>
      <c r="H650">
        <v>50.341043202866302</v>
      </c>
      <c r="AM650">
        <f t="shared" si="42"/>
        <v>153.90715091121498</v>
      </c>
    </row>
    <row r="651" spans="1:39">
      <c r="A651">
        <v>194700</v>
      </c>
      <c r="B651" s="7">
        <v>773</v>
      </c>
      <c r="C651">
        <v>-1.72816198790951</v>
      </c>
      <c r="D651">
        <f t="shared" si="44"/>
        <v>-3.4563239758190201</v>
      </c>
      <c r="E651">
        <v>86.270487547114897</v>
      </c>
      <c r="F651">
        <f t="shared" si="43"/>
        <v>0.27270999323769729</v>
      </c>
      <c r="G651">
        <f t="shared" si="45"/>
        <v>776.43438792403413</v>
      </c>
      <c r="H651">
        <v>50.501468902655198</v>
      </c>
      <c r="AM651">
        <f t="shared" si="42"/>
        <v>153.35607214717425</v>
      </c>
    </row>
    <row r="652" spans="1:39">
      <c r="A652">
        <v>195000</v>
      </c>
      <c r="B652" s="7">
        <v>774</v>
      </c>
      <c r="C652">
        <v>-0.38117889305809799</v>
      </c>
      <c r="D652">
        <f t="shared" si="44"/>
        <v>-0.76235778611619598</v>
      </c>
      <c r="E652">
        <v>86.082274000307805</v>
      </c>
      <c r="F652">
        <f t="shared" si="43"/>
        <v>0.18821354680709135</v>
      </c>
      <c r="G652">
        <f t="shared" si="45"/>
        <v>774.74046600277029</v>
      </c>
      <c r="H652">
        <v>50.579551069768897</v>
      </c>
      <c r="AM652">
        <f t="shared" si="42"/>
        <v>152.97599329591236</v>
      </c>
    </row>
    <row r="653" spans="1:39">
      <c r="A653">
        <v>195300</v>
      </c>
      <c r="B653" s="7">
        <v>777</v>
      </c>
      <c r="C653">
        <v>1.30098195521132</v>
      </c>
      <c r="D653">
        <f t="shared" si="44"/>
        <v>2.60196391042264</v>
      </c>
      <c r="E653">
        <v>86.041788656606002</v>
      </c>
      <c r="F653">
        <f t="shared" si="43"/>
        <v>4.0485343701803345E-2</v>
      </c>
      <c r="G653">
        <f t="shared" si="45"/>
        <v>774.37609790945407</v>
      </c>
      <c r="H653">
        <v>50.538955545986298</v>
      </c>
      <c r="AM653">
        <f t="shared" si="42"/>
        <v>152.89426418123102</v>
      </c>
    </row>
    <row r="654" spans="1:39">
      <c r="A654">
        <v>195600</v>
      </c>
      <c r="B654" s="7">
        <v>795</v>
      </c>
      <c r="C654">
        <v>8.3348387078505208</v>
      </c>
      <c r="D654">
        <f t="shared" si="44"/>
        <v>16.669677415701042</v>
      </c>
      <c r="E654">
        <v>86.478617148868906</v>
      </c>
      <c r="F654">
        <f t="shared" si="43"/>
        <v>0.43682849226290443</v>
      </c>
      <c r="G654">
        <f t="shared" si="45"/>
        <v>778.30755433982017</v>
      </c>
      <c r="H654">
        <v>50.143792563623997</v>
      </c>
      <c r="AM654">
        <f t="shared" si="42"/>
        <v>153.77661076621692</v>
      </c>
    </row>
    <row r="655" spans="1:39">
      <c r="A655">
        <v>195900</v>
      </c>
      <c r="B655" s="7">
        <v>781</v>
      </c>
      <c r="C655">
        <v>-0.362703839269504</v>
      </c>
      <c r="D655">
        <f t="shared" si="44"/>
        <v>-0.72540767853900801</v>
      </c>
      <c r="E655">
        <v>86.855955130019296</v>
      </c>
      <c r="F655">
        <f t="shared" si="43"/>
        <v>0.37733798115039008</v>
      </c>
      <c r="G655">
        <f t="shared" si="45"/>
        <v>781.70359617017368</v>
      </c>
      <c r="H655">
        <v>49.8585781183492</v>
      </c>
      <c r="AM655">
        <f t="shared" si="42"/>
        <v>154.53969136224413</v>
      </c>
    </row>
    <row r="656" spans="1:39">
      <c r="A656">
        <v>196200</v>
      </c>
      <c r="B656" s="7">
        <v>774</v>
      </c>
      <c r="C656">
        <v>-3.1175211686846298</v>
      </c>
      <c r="D656">
        <f t="shared" si="44"/>
        <v>-6.2350423373692596</v>
      </c>
      <c r="E656">
        <v>86.6903407025424</v>
      </c>
      <c r="F656">
        <f t="shared" si="43"/>
        <v>0.16561442747689625</v>
      </c>
      <c r="G656">
        <f t="shared" si="45"/>
        <v>780.21306632288156</v>
      </c>
      <c r="H656">
        <v>50.001698977025498</v>
      </c>
      <c r="AM656">
        <f t="shared" si="42"/>
        <v>154.20467115065009</v>
      </c>
    </row>
    <row r="657" spans="1:39">
      <c r="A657">
        <v>196500</v>
      </c>
      <c r="B657" s="7">
        <v>773</v>
      </c>
      <c r="C657">
        <v>-2.3356699723287702</v>
      </c>
      <c r="D657">
        <f t="shared" si="44"/>
        <v>-4.6713399446575403</v>
      </c>
      <c r="E657">
        <v>86.405479916675404</v>
      </c>
      <c r="F657">
        <f t="shared" si="43"/>
        <v>0.28486078586699648</v>
      </c>
      <c r="G657">
        <f t="shared" si="45"/>
        <v>777.64931925007863</v>
      </c>
      <c r="H657">
        <v>50.211300913883797</v>
      </c>
      <c r="AM657">
        <f t="shared" si="42"/>
        <v>153.6288036318349</v>
      </c>
    </row>
    <row r="658" spans="1:39">
      <c r="A658">
        <v>196800</v>
      </c>
      <c r="B658" s="7">
        <v>772</v>
      </c>
      <c r="C658">
        <v>-1.7278168545652799</v>
      </c>
      <c r="D658">
        <f t="shared" si="44"/>
        <v>-3.4556337091305598</v>
      </c>
      <c r="E658">
        <v>86.159307389691094</v>
      </c>
      <c r="F658">
        <f t="shared" si="43"/>
        <v>0.24617252698431003</v>
      </c>
      <c r="G658">
        <f t="shared" si="45"/>
        <v>775.43376650721984</v>
      </c>
      <c r="H658">
        <v>50.367412469864703</v>
      </c>
      <c r="AM658">
        <f t="shared" si="42"/>
        <v>153.13152964526586</v>
      </c>
    </row>
    <row r="659" spans="1:39">
      <c r="A659">
        <v>197100</v>
      </c>
      <c r="B659" s="7">
        <v>769</v>
      </c>
      <c r="C659">
        <v>-2.0616672504686502</v>
      </c>
      <c r="D659">
        <f t="shared" si="44"/>
        <v>-4.1233345009373004</v>
      </c>
      <c r="E659">
        <v>85.9001889733035</v>
      </c>
      <c r="F659">
        <f t="shared" si="43"/>
        <v>0.2591184163875937</v>
      </c>
      <c r="G659">
        <f t="shared" si="45"/>
        <v>773.10170075973156</v>
      </c>
      <c r="H659">
        <v>50.515583892947497</v>
      </c>
      <c r="AM659">
        <f t="shared" si="42"/>
        <v>152.60848757652712</v>
      </c>
    </row>
    <row r="660" spans="1:39">
      <c r="A660">
        <v>197400</v>
      </c>
      <c r="B660" s="7">
        <v>777</v>
      </c>
      <c r="C660">
        <v>2.2279260456107202</v>
      </c>
      <c r="D660">
        <f t="shared" si="44"/>
        <v>4.4558520912214403</v>
      </c>
      <c r="E660">
        <v>85.835794846645101</v>
      </c>
      <c r="F660">
        <f t="shared" si="43"/>
        <v>6.4394126658399387E-2</v>
      </c>
      <c r="G660">
        <f t="shared" si="45"/>
        <v>772.52215361980586</v>
      </c>
      <c r="H660">
        <v>50.496744713540998</v>
      </c>
      <c r="AM660">
        <f t="shared" si="42"/>
        <v>152.47856608639449</v>
      </c>
    </row>
    <row r="661" spans="1:39">
      <c r="A661">
        <v>197700</v>
      </c>
      <c r="B661" s="7">
        <v>778</v>
      </c>
      <c r="C661">
        <v>2.0671557253114998</v>
      </c>
      <c r="D661">
        <f t="shared" si="44"/>
        <v>4.1343114506229997</v>
      </c>
      <c r="E661">
        <v>85.982651225032896</v>
      </c>
      <c r="F661">
        <f t="shared" si="43"/>
        <v>0.14685637838779542</v>
      </c>
      <c r="G661">
        <f t="shared" si="45"/>
        <v>773.84386102529606</v>
      </c>
      <c r="H661">
        <v>50.330207657144598</v>
      </c>
      <c r="AM661">
        <f t="shared" si="42"/>
        <v>152.7748987035643</v>
      </c>
    </row>
    <row r="662" spans="1:39">
      <c r="A662">
        <v>198000</v>
      </c>
      <c r="B662" s="7">
        <v>776</v>
      </c>
      <c r="C662">
        <v>0.66882202323207196</v>
      </c>
      <c r="D662">
        <f t="shared" si="44"/>
        <v>1.3376440464641439</v>
      </c>
      <c r="E662">
        <v>86.071175945690001</v>
      </c>
      <c r="F662">
        <f t="shared" si="43"/>
        <v>8.8524720657105149E-2</v>
      </c>
      <c r="G662">
        <f t="shared" si="45"/>
        <v>774.64058351121002</v>
      </c>
      <c r="H662">
        <v>50.227879869620601</v>
      </c>
      <c r="AM662">
        <f t="shared" si="42"/>
        <v>152.9535883288211</v>
      </c>
    </row>
    <row r="663" spans="1:39">
      <c r="A663">
        <v>198300</v>
      </c>
      <c r="B663" s="7">
        <v>773</v>
      </c>
      <c r="C663">
        <v>-0.65740841756566204</v>
      </c>
      <c r="D663">
        <f t="shared" si="44"/>
        <v>-1.3148168351313241</v>
      </c>
      <c r="E663">
        <v>86.0325670393932</v>
      </c>
      <c r="F663">
        <f t="shared" si="43"/>
        <v>3.8608906296801138E-2</v>
      </c>
      <c r="G663">
        <f t="shared" si="45"/>
        <v>774.29310335453874</v>
      </c>
      <c r="H663">
        <v>50.231255728675599</v>
      </c>
      <c r="AM663">
        <f t="shared" si="42"/>
        <v>152.87564953527635</v>
      </c>
    </row>
    <row r="664" spans="1:39">
      <c r="A664">
        <v>198600</v>
      </c>
      <c r="B664" s="7">
        <v>774</v>
      </c>
      <c r="C664">
        <v>0.12695935216454499</v>
      </c>
      <c r="D664">
        <f t="shared" si="44"/>
        <v>0.25391870432908997</v>
      </c>
      <c r="E664">
        <v>85.969362096744902</v>
      </c>
      <c r="F664">
        <f t="shared" si="43"/>
        <v>6.3204942648297902E-2</v>
      </c>
      <c r="G664">
        <f t="shared" si="45"/>
        <v>773.72425887070415</v>
      </c>
      <c r="H664">
        <v>50.249618964565897</v>
      </c>
      <c r="AM664">
        <f t="shared" si="42"/>
        <v>152.74807818320394</v>
      </c>
    </row>
    <row r="665" spans="1:39">
      <c r="A665">
        <v>198900</v>
      </c>
      <c r="B665" s="7">
        <v>773</v>
      </c>
      <c r="C665">
        <v>-0.17825832623936699</v>
      </c>
      <c r="D665">
        <f t="shared" si="44"/>
        <v>-0.35651665247873399</v>
      </c>
      <c r="E665">
        <v>85.926088393109197</v>
      </c>
      <c r="F665">
        <f t="shared" si="43"/>
        <v>4.3273703635705374E-2</v>
      </c>
      <c r="G665">
        <f t="shared" si="45"/>
        <v>773.33479553798281</v>
      </c>
      <c r="H665">
        <v>50.252487278985797</v>
      </c>
      <c r="AM665">
        <f t="shared" si="42"/>
        <v>152.66074904482608</v>
      </c>
    </row>
    <row r="666" spans="1:39">
      <c r="A666">
        <v>199200</v>
      </c>
      <c r="B666" s="7">
        <v>762</v>
      </c>
      <c r="C666">
        <v>-4.3742760140883696</v>
      </c>
      <c r="D666">
        <f t="shared" si="44"/>
        <v>-8.7485520281767393</v>
      </c>
      <c r="E666">
        <v>85.636374368036996</v>
      </c>
      <c r="F666">
        <f t="shared" si="43"/>
        <v>0.28971402507220034</v>
      </c>
      <c r="G666">
        <f t="shared" si="45"/>
        <v>770.72736931233294</v>
      </c>
      <c r="H666">
        <v>50.441385854902897</v>
      </c>
      <c r="AM666">
        <f t="shared" si="42"/>
        <v>152.07636949485885</v>
      </c>
    </row>
    <row r="667" spans="1:39">
      <c r="A667">
        <v>199500</v>
      </c>
      <c r="B667" s="7">
        <v>763</v>
      </c>
      <c r="C667">
        <v>-2.0494620325731199</v>
      </c>
      <c r="D667">
        <f t="shared" si="44"/>
        <v>-4.0989240651462397</v>
      </c>
      <c r="E667">
        <v>85.230838827051102</v>
      </c>
      <c r="F667">
        <f t="shared" si="43"/>
        <v>0.40553554098589473</v>
      </c>
      <c r="G667">
        <f t="shared" si="45"/>
        <v>767.07754944345993</v>
      </c>
      <c r="H667">
        <v>50.684195200116903</v>
      </c>
      <c r="AM667">
        <f t="shared" si="42"/>
        <v>151.25919196104991</v>
      </c>
    </row>
    <row r="668" spans="1:39">
      <c r="A668">
        <v>199800</v>
      </c>
      <c r="B668" s="7">
        <v>761</v>
      </c>
      <c r="C668">
        <v>-1.6698640907653099</v>
      </c>
      <c r="D668">
        <f t="shared" si="44"/>
        <v>-3.3397281815306199</v>
      </c>
      <c r="E668">
        <v>84.924294480978901</v>
      </c>
      <c r="F668">
        <f t="shared" si="43"/>
        <v>0.30654434607220082</v>
      </c>
      <c r="G668">
        <f t="shared" si="45"/>
        <v>764.31865032881012</v>
      </c>
      <c r="H668">
        <v>50.827575181620503</v>
      </c>
      <c r="AM668">
        <f t="shared" si="42"/>
        <v>150.64212576887795</v>
      </c>
    </row>
    <row r="669" spans="1:39">
      <c r="A669">
        <v>200100</v>
      </c>
      <c r="B669" s="7">
        <v>765</v>
      </c>
      <c r="C669">
        <v>1.05096332333246</v>
      </c>
      <c r="D669">
        <f t="shared" si="44"/>
        <v>2.10192664666492</v>
      </c>
      <c r="E669">
        <v>84.764097599532903</v>
      </c>
      <c r="F669">
        <f t="shared" si="43"/>
        <v>0.16019688144599797</v>
      </c>
      <c r="G669">
        <f t="shared" si="45"/>
        <v>762.8768783957961</v>
      </c>
      <c r="H669">
        <v>50.843726720878401</v>
      </c>
      <c r="AM669">
        <f t="shared" si="42"/>
        <v>150.31987207071211</v>
      </c>
    </row>
    <row r="670" spans="1:39">
      <c r="A670">
        <v>200400</v>
      </c>
      <c r="B670" s="7">
        <v>766</v>
      </c>
      <c r="C670">
        <v>1.53844105661578</v>
      </c>
      <c r="D670">
        <f t="shared" si="44"/>
        <v>3.07688211323156</v>
      </c>
      <c r="E670">
        <v>84.7668925096376</v>
      </c>
      <c r="F670">
        <f t="shared" si="43"/>
        <v>2.7949101046971236E-3</v>
      </c>
      <c r="G670">
        <f t="shared" si="45"/>
        <v>762.90203258673841</v>
      </c>
      <c r="H670">
        <v>50.741650762152503</v>
      </c>
      <c r="AM670">
        <f t="shared" si="42"/>
        <v>150.32549305414108</v>
      </c>
    </row>
    <row r="671" spans="1:39">
      <c r="A671">
        <v>200700</v>
      </c>
      <c r="B671" s="7">
        <v>771</v>
      </c>
      <c r="C671">
        <v>3.3804775672777501</v>
      </c>
      <c r="D671">
        <f t="shared" si="44"/>
        <v>6.7609551345555001</v>
      </c>
      <c r="E671">
        <v>84.913080807782507</v>
      </c>
      <c r="F671">
        <f t="shared" si="43"/>
        <v>0.14618829814490653</v>
      </c>
      <c r="G671">
        <f t="shared" si="45"/>
        <v>764.21772727004259</v>
      </c>
      <c r="H671">
        <v>50.5450496461699</v>
      </c>
      <c r="AM671">
        <f t="shared" si="42"/>
        <v>150.61956334249615</v>
      </c>
    </row>
    <row r="672" spans="1:39">
      <c r="A672">
        <v>201000</v>
      </c>
      <c r="B672" s="7">
        <v>773</v>
      </c>
      <c r="C672">
        <v>3.2032710564037101</v>
      </c>
      <c r="D672">
        <f t="shared" si="44"/>
        <v>6.4065421128074203</v>
      </c>
      <c r="E672">
        <v>85.174676775307901</v>
      </c>
      <c r="F672">
        <f t="shared" si="43"/>
        <v>0.26159596752539471</v>
      </c>
      <c r="G672">
        <f t="shared" si="45"/>
        <v>766.57209097777115</v>
      </c>
      <c r="H672">
        <v>50.289537597476198</v>
      </c>
      <c r="AM672">
        <f t="shared" si="42"/>
        <v>151.14609801498858</v>
      </c>
    </row>
    <row r="673" spans="1:39">
      <c r="A673">
        <v>201300</v>
      </c>
      <c r="B673" s="7">
        <v>787</v>
      </c>
      <c r="C673">
        <v>7.7540435360009097</v>
      </c>
      <c r="D673">
        <f t="shared" si="44"/>
        <v>15.508087072001819</v>
      </c>
      <c r="E673">
        <v>85.718863281295</v>
      </c>
      <c r="F673">
        <f t="shared" si="43"/>
        <v>0.54418650598709917</v>
      </c>
      <c r="G673">
        <f t="shared" si="45"/>
        <v>771.46976953165495</v>
      </c>
      <c r="H673">
        <v>49.850014296306</v>
      </c>
      <c r="AM673">
        <f t="shared" si="42"/>
        <v>152.24270714825587</v>
      </c>
    </row>
    <row r="674" spans="1:39">
      <c r="A674">
        <v>201600</v>
      </c>
      <c r="B674" s="7">
        <v>789</v>
      </c>
      <c r="C674">
        <v>5.51696005727662</v>
      </c>
      <c r="D674">
        <f t="shared" si="44"/>
        <v>11.03392011455324</v>
      </c>
      <c r="E674">
        <v>86.438214763930006</v>
      </c>
      <c r="F674">
        <f t="shared" si="43"/>
        <v>0.71935148263500537</v>
      </c>
      <c r="G674">
        <f t="shared" si="45"/>
        <v>777.94393287537002</v>
      </c>
      <c r="H674">
        <v>49.340004186616198</v>
      </c>
      <c r="AM674">
        <f t="shared" si="42"/>
        <v>153.69495545274145</v>
      </c>
    </row>
    <row r="675" spans="1:39">
      <c r="A675">
        <v>201900</v>
      </c>
      <c r="B675" s="7">
        <v>775</v>
      </c>
      <c r="C675">
        <v>-2.5744778759473501</v>
      </c>
      <c r="D675">
        <f t="shared" si="44"/>
        <v>-5.1489557518947002</v>
      </c>
      <c r="E675">
        <v>86.680805477241904</v>
      </c>
      <c r="F675">
        <f t="shared" si="43"/>
        <v>0.2425907133118983</v>
      </c>
      <c r="G675">
        <f t="shared" si="45"/>
        <v>780.12724929517708</v>
      </c>
      <c r="H675">
        <v>49.248745537206197</v>
      </c>
      <c r="AM675">
        <f t="shared" si="42"/>
        <v>154.18538729742002</v>
      </c>
    </row>
    <row r="676" spans="1:39">
      <c r="A676">
        <v>202200</v>
      </c>
      <c r="B676" s="7">
        <v>769</v>
      </c>
      <c r="C676">
        <v>-4.4387184177281203</v>
      </c>
      <c r="D676">
        <f t="shared" si="44"/>
        <v>-8.8774368354562405</v>
      </c>
      <c r="E676">
        <v>86.428398064733102</v>
      </c>
      <c r="F676">
        <f t="shared" si="43"/>
        <v>0.25240741250880205</v>
      </c>
      <c r="G676">
        <f t="shared" si="45"/>
        <v>777.85558258259789</v>
      </c>
      <c r="H676">
        <v>49.526537153899497</v>
      </c>
      <c r="AM676">
        <f t="shared" si="42"/>
        <v>153.67511683672328</v>
      </c>
    </row>
    <row r="677" spans="1:39">
      <c r="A677">
        <v>202500</v>
      </c>
      <c r="B677" s="7">
        <v>771</v>
      </c>
      <c r="C677">
        <v>-2.2231669372506602</v>
      </c>
      <c r="D677">
        <f t="shared" si="44"/>
        <v>-4.4463338745013203</v>
      </c>
      <c r="E677">
        <v>86.158261504459503</v>
      </c>
      <c r="F677">
        <f t="shared" si="43"/>
        <v>0.270136560273599</v>
      </c>
      <c r="G677">
        <f t="shared" si="45"/>
        <v>775.42435354013548</v>
      </c>
      <c r="H677">
        <v>49.778965686661998</v>
      </c>
      <c r="AM677">
        <f t="shared" si="42"/>
        <v>153.12941768996669</v>
      </c>
    </row>
    <row r="678" spans="1:39">
      <c r="A678">
        <v>202800</v>
      </c>
      <c r="B678" s="7">
        <v>767</v>
      </c>
      <c r="C678">
        <v>-3.1087795536472398</v>
      </c>
      <c r="D678">
        <f t="shared" si="44"/>
        <v>-6.2175591072944796</v>
      </c>
      <c r="E678">
        <v>85.910661406175194</v>
      </c>
      <c r="F678">
        <f t="shared" si="43"/>
        <v>0.24760009828430896</v>
      </c>
      <c r="G678">
        <f t="shared" si="45"/>
        <v>773.19595265557678</v>
      </c>
      <c r="H678">
        <v>49.988626092037201</v>
      </c>
      <c r="AM678">
        <f t="shared" si="42"/>
        <v>152.62961903375111</v>
      </c>
    </row>
    <row r="679" spans="1:39">
      <c r="A679">
        <v>203100</v>
      </c>
      <c r="B679" s="7">
        <v>762</v>
      </c>
      <c r="C679">
        <v>-3.9352503497587299</v>
      </c>
      <c r="D679">
        <f t="shared" si="44"/>
        <v>-7.8705006995174598</v>
      </c>
      <c r="E679">
        <v>85.538795157923005</v>
      </c>
      <c r="F679">
        <f t="shared" si="43"/>
        <v>0.37186624825218928</v>
      </c>
      <c r="G679">
        <f t="shared" si="45"/>
        <v>769.84915642130704</v>
      </c>
      <c r="H679">
        <v>50.264595050962001</v>
      </c>
      <c r="AM679">
        <f t="shared" si="42"/>
        <v>151.87965387048928</v>
      </c>
    </row>
    <row r="680" spans="1:39">
      <c r="A680">
        <v>203400</v>
      </c>
      <c r="B680" s="7">
        <v>767</v>
      </c>
      <c r="C680">
        <v>-0.276980184514868</v>
      </c>
      <c r="D680">
        <f t="shared" si="44"/>
        <v>-0.553960369029736</v>
      </c>
      <c r="E680">
        <v>85.281379200400593</v>
      </c>
      <c r="F680">
        <f t="shared" si="43"/>
        <v>0.25741595752241153</v>
      </c>
      <c r="G680">
        <f t="shared" si="45"/>
        <v>767.53241280360533</v>
      </c>
      <c r="H680">
        <v>50.417666016653399</v>
      </c>
      <c r="AM680">
        <f t="shared" si="42"/>
        <v>151.36098126212048</v>
      </c>
    </row>
    <row r="681" spans="1:39">
      <c r="A681">
        <v>203700</v>
      </c>
      <c r="B681" s="7">
        <v>773</v>
      </c>
      <c r="C681">
        <v>2.4740186938517099</v>
      </c>
      <c r="D681">
        <f t="shared" si="44"/>
        <v>4.9480373877034198</v>
      </c>
      <c r="E681">
        <v>85.336705396844593</v>
      </c>
      <c r="F681">
        <f t="shared" si="43"/>
        <v>5.532619644399972E-2</v>
      </c>
      <c r="G681">
        <f t="shared" si="45"/>
        <v>768.03034857160128</v>
      </c>
      <c r="H681">
        <v>50.324276249037801</v>
      </c>
      <c r="AM681">
        <f t="shared" si="42"/>
        <v>151.47242643381713</v>
      </c>
    </row>
    <row r="682" spans="1:39">
      <c r="A682">
        <v>204000</v>
      </c>
      <c r="B682" s="7">
        <v>768</v>
      </c>
      <c r="C682">
        <v>-0.28596847564273797</v>
      </c>
      <c r="D682">
        <f t="shared" si="44"/>
        <v>-0.57193695128547595</v>
      </c>
      <c r="E682">
        <v>85.394521000718498</v>
      </c>
      <c r="F682">
        <f t="shared" si="43"/>
        <v>5.7815603873905275E-2</v>
      </c>
      <c r="G682">
        <f t="shared" si="45"/>
        <v>768.55068900646643</v>
      </c>
      <c r="H682">
        <v>50.247183603875101</v>
      </c>
      <c r="AM682">
        <f t="shared" si="42"/>
        <v>151.58890522161175</v>
      </c>
    </row>
    <row r="683" spans="1:39">
      <c r="A683">
        <v>204300</v>
      </c>
      <c r="B683" s="7">
        <v>764</v>
      </c>
      <c r="C683">
        <v>-1.63622927619876</v>
      </c>
      <c r="D683">
        <f t="shared" si="44"/>
        <v>-3.27245855239752</v>
      </c>
      <c r="E683">
        <v>85.250139878830893</v>
      </c>
      <c r="F683">
        <f t="shared" si="43"/>
        <v>0.14438112188760499</v>
      </c>
      <c r="G683">
        <f t="shared" si="45"/>
        <v>767.251258909478</v>
      </c>
      <c r="H683">
        <v>50.3257860657138</v>
      </c>
      <c r="AM683">
        <f t="shared" si="42"/>
        <v>151.29806289376222</v>
      </c>
    </row>
    <row r="684" spans="1:39">
      <c r="A684">
        <v>204600</v>
      </c>
      <c r="B684" s="7">
        <v>775</v>
      </c>
      <c r="C684">
        <v>3.5829147542466302</v>
      </c>
      <c r="D684">
        <f t="shared" si="44"/>
        <v>7.1658295084932604</v>
      </c>
      <c r="E684">
        <v>85.312487640233201</v>
      </c>
      <c r="F684">
        <f t="shared" si="43"/>
        <v>6.2347761402307356E-2</v>
      </c>
      <c r="G684">
        <f t="shared" si="45"/>
        <v>767.81238876209886</v>
      </c>
      <c r="H684">
        <v>50.234979174407997</v>
      </c>
      <c r="AM684">
        <f t="shared" si="42"/>
        <v>151.42364169686161</v>
      </c>
    </row>
    <row r="685" spans="1:39">
      <c r="A685">
        <v>204900</v>
      </c>
      <c r="B685" s="7">
        <v>779</v>
      </c>
      <c r="C685">
        <v>3.9534020115002702</v>
      </c>
      <c r="D685">
        <f t="shared" si="44"/>
        <v>7.9068040230005403</v>
      </c>
      <c r="E685">
        <v>85.674605477291195</v>
      </c>
      <c r="F685">
        <f t="shared" si="43"/>
        <v>0.36211783705799405</v>
      </c>
      <c r="G685">
        <f t="shared" si="45"/>
        <v>771.07144929562071</v>
      </c>
      <c r="H685">
        <v>49.9407794756196</v>
      </c>
      <c r="AM685">
        <f t="shared" si="42"/>
        <v>152.15345700358745</v>
      </c>
    </row>
    <row r="686" spans="1:39">
      <c r="A686">
        <v>205200</v>
      </c>
      <c r="B686" s="7">
        <v>783</v>
      </c>
      <c r="C686">
        <v>4.0160692041510497</v>
      </c>
      <c r="D686">
        <f t="shared" si="44"/>
        <v>8.0321384083020995</v>
      </c>
      <c r="E686">
        <v>86.105094250491803</v>
      </c>
      <c r="F686">
        <f t="shared" si="43"/>
        <v>0.43048877320060797</v>
      </c>
      <c r="G686">
        <f t="shared" si="45"/>
        <v>774.94584825442621</v>
      </c>
      <c r="H686">
        <v>49.630624374706599</v>
      </c>
      <c r="AM686">
        <f t="shared" si="42"/>
        <v>153.02206552151898</v>
      </c>
    </row>
    <row r="687" spans="1:39">
      <c r="A687">
        <v>205500</v>
      </c>
      <c r="B687" s="7">
        <v>776</v>
      </c>
      <c r="C687">
        <v>-0.53121098177489301</v>
      </c>
      <c r="D687">
        <f t="shared" si="44"/>
        <v>-1.062421963549786</v>
      </c>
      <c r="E687">
        <v>86.3378521676877</v>
      </c>
      <c r="F687">
        <f t="shared" si="43"/>
        <v>0.23275791719589733</v>
      </c>
      <c r="G687">
        <f t="shared" si="45"/>
        <v>777.04066950918934</v>
      </c>
      <c r="H687">
        <v>49.508189737336401</v>
      </c>
      <c r="AM687">
        <f t="shared" si="42"/>
        <v>153.49215876099322</v>
      </c>
    </row>
    <row r="688" spans="1:39">
      <c r="A688">
        <v>205800</v>
      </c>
      <c r="B688" s="7">
        <v>775</v>
      </c>
      <c r="C688">
        <v>-1.0140544176091799</v>
      </c>
      <c r="D688">
        <f t="shared" si="44"/>
        <v>-2.0281088352183598</v>
      </c>
      <c r="E688">
        <v>86.334015018781997</v>
      </c>
      <c r="F688">
        <f t="shared" si="43"/>
        <v>3.8371489057027475E-3</v>
      </c>
      <c r="G688">
        <f t="shared" si="45"/>
        <v>777.00613516903798</v>
      </c>
      <c r="H688">
        <v>49.569650916666099</v>
      </c>
      <c r="AM688">
        <f t="shared" si="42"/>
        <v>153.48440643313896</v>
      </c>
    </row>
    <row r="689" spans="1:39">
      <c r="A689">
        <v>206100</v>
      </c>
      <c r="B689" s="7">
        <v>783</v>
      </c>
      <c r="C689">
        <v>2.3328502308775398</v>
      </c>
      <c r="D689">
        <f t="shared" si="44"/>
        <v>4.6657004617550797</v>
      </c>
      <c r="E689">
        <v>86.479100360859505</v>
      </c>
      <c r="F689">
        <f t="shared" si="43"/>
        <v>0.14508534207750756</v>
      </c>
      <c r="G689">
        <f t="shared" si="45"/>
        <v>778.31190324773559</v>
      </c>
      <c r="H689">
        <v>49.508762622289197</v>
      </c>
      <c r="AM689">
        <f t="shared" si="42"/>
        <v>153.77758742046552</v>
      </c>
    </row>
    <row r="690" spans="1:39">
      <c r="A690">
        <v>206400</v>
      </c>
      <c r="B690" s="7">
        <v>784</v>
      </c>
      <c r="C690">
        <v>1.56709329978028</v>
      </c>
      <c r="D690">
        <f t="shared" si="44"/>
        <v>3.13418659956056</v>
      </c>
      <c r="E690">
        <v>86.760388930841899</v>
      </c>
      <c r="F690">
        <f t="shared" si="43"/>
        <v>0.28128856998239371</v>
      </c>
      <c r="G690">
        <f t="shared" si="45"/>
        <v>780.84350037757713</v>
      </c>
      <c r="H690">
        <v>49.359308211761899</v>
      </c>
      <c r="AM690">
        <f t="shared" si="42"/>
        <v>154.34635162113065</v>
      </c>
    </row>
    <row r="691" spans="1:39">
      <c r="A691">
        <v>206700</v>
      </c>
      <c r="B691" s="7">
        <v>788</v>
      </c>
      <c r="C691">
        <v>2.21175352256193</v>
      </c>
      <c r="D691">
        <f t="shared" si="44"/>
        <v>4.4235070451238601</v>
      </c>
      <c r="E691">
        <v>87.061541907678304</v>
      </c>
      <c r="F691">
        <f t="shared" si="43"/>
        <v>0.30115297683640563</v>
      </c>
      <c r="G691">
        <f t="shared" si="45"/>
        <v>783.55387716910468</v>
      </c>
      <c r="H691">
        <v>49.210538617673599</v>
      </c>
      <c r="AM691">
        <f t="shared" si="42"/>
        <v>154.95579452701475</v>
      </c>
    </row>
    <row r="692" spans="1:39">
      <c r="A692">
        <v>207000</v>
      </c>
      <c r="B692" s="7">
        <v>783</v>
      </c>
      <c r="C692">
        <v>-1.0851984785620199</v>
      </c>
      <c r="D692">
        <f t="shared" si="44"/>
        <v>-2.1703969571240398</v>
      </c>
      <c r="E692">
        <v>87.238667156189194</v>
      </c>
      <c r="F692">
        <f t="shared" si="43"/>
        <v>0.17712524851089029</v>
      </c>
      <c r="G692">
        <f t="shared" si="45"/>
        <v>785.14800440570275</v>
      </c>
      <c r="H692">
        <v>49.176148285800799</v>
      </c>
      <c r="AM692">
        <f t="shared" si="42"/>
        <v>155.3144904206043</v>
      </c>
    </row>
    <row r="693" spans="1:39">
      <c r="A693">
        <v>207300</v>
      </c>
      <c r="B693" s="7">
        <v>778</v>
      </c>
      <c r="C693">
        <v>-3.1557355689302402</v>
      </c>
      <c r="D693">
        <f t="shared" si="44"/>
        <v>-6.3114711378604804</v>
      </c>
      <c r="E693">
        <v>87.143237198262796</v>
      </c>
      <c r="F693">
        <f t="shared" si="43"/>
        <v>9.5429957926398856E-2</v>
      </c>
      <c r="G693">
        <f t="shared" si="45"/>
        <v>784.28913478436516</v>
      </c>
      <c r="H693">
        <v>49.346838306713401</v>
      </c>
      <c r="AM693">
        <f t="shared" si="42"/>
        <v>155.12121265396266</v>
      </c>
    </row>
    <row r="694" spans="1:39">
      <c r="A694">
        <v>207600</v>
      </c>
      <c r="B694" s="7">
        <v>778</v>
      </c>
      <c r="C694">
        <v>-2.3366818939352099</v>
      </c>
      <c r="D694">
        <f t="shared" si="44"/>
        <v>-4.6733637878704197</v>
      </c>
      <c r="E694">
        <v>86.961217247550195</v>
      </c>
      <c r="F694">
        <f t="shared" si="43"/>
        <v>0.18201995071260058</v>
      </c>
      <c r="G694">
        <f t="shared" si="45"/>
        <v>782.65095522795173</v>
      </c>
      <c r="H694">
        <v>49.557884891927898</v>
      </c>
      <c r="AM694">
        <f t="shared" si="42"/>
        <v>154.75270871416768</v>
      </c>
    </row>
    <row r="695" spans="1:39">
      <c r="A695">
        <v>207900</v>
      </c>
      <c r="B695" s="7">
        <v>776</v>
      </c>
      <c r="C695">
        <v>-2.5085511574936299</v>
      </c>
      <c r="D695">
        <f t="shared" si="44"/>
        <v>-5.0171023149872598</v>
      </c>
      <c r="E695">
        <v>86.777209345135702</v>
      </c>
      <c r="F695">
        <f t="shared" si="43"/>
        <v>0.18400790241449272</v>
      </c>
      <c r="G695">
        <f t="shared" si="45"/>
        <v>780.99488410622132</v>
      </c>
      <c r="H695">
        <v>49.746605322778898</v>
      </c>
      <c r="AM695">
        <f t="shared" si="42"/>
        <v>154.38037708609156</v>
      </c>
    </row>
    <row r="696" spans="1:39">
      <c r="A696">
        <v>208200</v>
      </c>
      <c r="B696" s="7">
        <v>777</v>
      </c>
      <c r="C696">
        <v>-1.3018896130747799</v>
      </c>
      <c r="D696">
        <f t="shared" si="44"/>
        <v>-2.6037792261495598</v>
      </c>
      <c r="E696">
        <v>86.620172311682197</v>
      </c>
      <c r="F696">
        <f t="shared" si="43"/>
        <v>0.15703703345350561</v>
      </c>
      <c r="G696">
        <f t="shared" si="45"/>
        <v>779.58155080513973</v>
      </c>
      <c r="H696">
        <v>49.891195684186599</v>
      </c>
      <c r="AM696">
        <f t="shared" si="42"/>
        <v>154.06277641108869</v>
      </c>
    </row>
    <row r="697" spans="1:39">
      <c r="A697">
        <v>208500</v>
      </c>
      <c r="B697" s="7">
        <v>781</v>
      </c>
      <c r="C697">
        <v>0.73478758107862396</v>
      </c>
      <c r="D697">
        <f t="shared" si="44"/>
        <v>1.4695751621572479</v>
      </c>
      <c r="E697">
        <v>86.612010272264996</v>
      </c>
      <c r="F697">
        <f t="shared" si="43"/>
        <v>8.1620394172006172E-3</v>
      </c>
      <c r="G697">
        <f t="shared" si="45"/>
        <v>779.50809245038499</v>
      </c>
      <c r="H697">
        <v>49.907387837492998</v>
      </c>
      <c r="AM697">
        <f t="shared" si="42"/>
        <v>154.04627297916491</v>
      </c>
    </row>
    <row r="698" spans="1:39">
      <c r="A698">
        <v>208800</v>
      </c>
      <c r="B698" s="7">
        <v>781</v>
      </c>
      <c r="C698">
        <v>0.40309973891094503</v>
      </c>
      <c r="D698">
        <f t="shared" si="44"/>
        <v>0.80619947782189005</v>
      </c>
      <c r="E698">
        <v>86.685730126679502</v>
      </c>
      <c r="F698">
        <f t="shared" si="43"/>
        <v>7.3719854414505903E-2</v>
      </c>
      <c r="G698">
        <f t="shared" si="45"/>
        <v>780.17157114011547</v>
      </c>
      <c r="H698">
        <v>49.864100360262803</v>
      </c>
      <c r="AM698">
        <f t="shared" si="42"/>
        <v>154.19534674576198</v>
      </c>
    </row>
    <row r="699" spans="1:39">
      <c r="A699">
        <v>209100</v>
      </c>
      <c r="B699" s="7">
        <v>769</v>
      </c>
      <c r="C699">
        <v>-4.6441975367638104</v>
      </c>
      <c r="D699">
        <f t="shared" si="44"/>
        <v>-9.2883950735276208</v>
      </c>
      <c r="E699">
        <v>86.474081824597306</v>
      </c>
      <c r="F699">
        <f t="shared" si="43"/>
        <v>0.21164830208219598</v>
      </c>
      <c r="G699">
        <f t="shared" si="45"/>
        <v>778.26673642137575</v>
      </c>
      <c r="H699">
        <v>50.0432724637052</v>
      </c>
      <c r="AM699">
        <f t="shared" si="42"/>
        <v>153.76744416513745</v>
      </c>
    </row>
    <row r="700" spans="1:39">
      <c r="A700">
        <v>209400</v>
      </c>
      <c r="B700" s="7">
        <v>773</v>
      </c>
      <c r="C700">
        <v>-1.25131313018535</v>
      </c>
      <c r="D700">
        <f t="shared" si="44"/>
        <v>-2.5026262603706999</v>
      </c>
      <c r="E700">
        <v>86.164507809981302</v>
      </c>
      <c r="F700">
        <f t="shared" si="43"/>
        <v>0.30957401461600398</v>
      </c>
      <c r="G700">
        <f t="shared" si="45"/>
        <v>775.48057028983169</v>
      </c>
      <c r="H700">
        <v>50.262560363880503</v>
      </c>
      <c r="AM700">
        <f t="shared" si="42"/>
        <v>153.14203094523086</v>
      </c>
    </row>
    <row r="701" spans="1:39">
      <c r="A701">
        <v>209700</v>
      </c>
      <c r="B701" s="7">
        <v>772</v>
      </c>
      <c r="C701">
        <v>-1.0247574205302901</v>
      </c>
      <c r="D701">
        <f t="shared" si="44"/>
        <v>-2.0495148410605801</v>
      </c>
      <c r="E701">
        <v>86.003082740271395</v>
      </c>
      <c r="F701">
        <f t="shared" si="43"/>
        <v>0.16142506970990667</v>
      </c>
      <c r="G701">
        <f t="shared" si="45"/>
        <v>774.0277446624425</v>
      </c>
      <c r="H701">
        <v>50.3503275470311</v>
      </c>
      <c r="AM701">
        <f t="shared" si="42"/>
        <v>152.81613622000009</v>
      </c>
    </row>
    <row r="702" spans="1:39">
      <c r="A702">
        <v>210000</v>
      </c>
      <c r="B702" s="7">
        <v>778</v>
      </c>
      <c r="C702">
        <v>1.9729322126787801</v>
      </c>
      <c r="D702">
        <f t="shared" si="44"/>
        <v>3.9458644253575601</v>
      </c>
      <c r="E702">
        <v>86.003567761843996</v>
      </c>
      <c r="F702">
        <f t="shared" si="43"/>
        <v>4.8502157260088552E-4</v>
      </c>
      <c r="G702">
        <f t="shared" si="45"/>
        <v>774.03210985659598</v>
      </c>
      <c r="H702">
        <v>50.304833963217597</v>
      </c>
      <c r="AM702">
        <f t="shared" si="42"/>
        <v>152.81711518269648</v>
      </c>
    </row>
    <row r="703" spans="1:39">
      <c r="A703">
        <v>210300</v>
      </c>
      <c r="B703" s="7">
        <v>786</v>
      </c>
      <c r="C703">
        <v>4.6061141328998403</v>
      </c>
      <c r="D703">
        <f t="shared" si="44"/>
        <v>9.2122282657996806</v>
      </c>
      <c r="E703">
        <v>86.307275988518995</v>
      </c>
      <c r="F703">
        <f t="shared" si="43"/>
        <v>0.30370822667499908</v>
      </c>
      <c r="G703">
        <f t="shared" si="45"/>
        <v>776.76548389667096</v>
      </c>
      <c r="H703">
        <v>50.041382123308203</v>
      </c>
      <c r="AM703">
        <f t="shared" si="42"/>
        <v>153.43038701413337</v>
      </c>
    </row>
    <row r="704" spans="1:39">
      <c r="A704">
        <v>210600</v>
      </c>
      <c r="B704" s="7">
        <v>791</v>
      </c>
      <c r="C704">
        <v>4.8872770996007402</v>
      </c>
      <c r="D704">
        <f t="shared" si="44"/>
        <v>9.7745541992014804</v>
      </c>
      <c r="E704">
        <v>86.800328820452407</v>
      </c>
      <c r="F704">
        <f t="shared" si="43"/>
        <v>0.49305283193341154</v>
      </c>
      <c r="G704">
        <f t="shared" si="45"/>
        <v>781.20295938407162</v>
      </c>
      <c r="H704">
        <v>49.671274304428103</v>
      </c>
      <c r="AM704">
        <f t="shared" si="42"/>
        <v>154.42714741564299</v>
      </c>
    </row>
    <row r="705" spans="1:39">
      <c r="A705">
        <v>210900</v>
      </c>
      <c r="B705" s="7">
        <v>792</v>
      </c>
      <c r="C705">
        <v>3.2498820511064599</v>
      </c>
      <c r="D705">
        <f t="shared" si="44"/>
        <v>6.4997641022129198</v>
      </c>
      <c r="E705">
        <v>87.275288768720301</v>
      </c>
      <c r="F705">
        <f t="shared" si="43"/>
        <v>0.47495994826789456</v>
      </c>
      <c r="G705">
        <f t="shared" si="45"/>
        <v>785.47759891848273</v>
      </c>
      <c r="H705">
        <v>49.359459877778498</v>
      </c>
      <c r="AM705">
        <f t="shared" si="42"/>
        <v>155.38867564779835</v>
      </c>
    </row>
    <row r="706" spans="1:39">
      <c r="A706">
        <v>211200</v>
      </c>
      <c r="B706" s="7">
        <v>793</v>
      </c>
      <c r="C706">
        <v>2.0578906297609199</v>
      </c>
      <c r="D706">
        <f t="shared" si="44"/>
        <v>4.1157812595218397</v>
      </c>
      <c r="E706">
        <v>87.651259980492497</v>
      </c>
      <c r="F706">
        <f t="shared" si="43"/>
        <v>0.37597121177219606</v>
      </c>
      <c r="G706">
        <f t="shared" si="45"/>
        <v>788.86133982443243</v>
      </c>
      <c r="H706">
        <v>49.1564682652239</v>
      </c>
      <c r="AM706">
        <f t="shared" si="42"/>
        <v>156.15074267277456</v>
      </c>
    </row>
    <row r="707" spans="1:39">
      <c r="A707">
        <v>211500</v>
      </c>
      <c r="B707" s="7">
        <v>786</v>
      </c>
      <c r="C707">
        <v>-2.0137206535650201</v>
      </c>
      <c r="D707">
        <f t="shared" si="44"/>
        <v>-4.0274413071300401</v>
      </c>
      <c r="E707">
        <v>87.778308897492707</v>
      </c>
      <c r="F707">
        <f t="shared" si="43"/>
        <v>0.12704891700020937</v>
      </c>
      <c r="G707">
        <f t="shared" si="45"/>
        <v>790.00478007743436</v>
      </c>
      <c r="H707">
        <v>49.166315696515802</v>
      </c>
      <c r="AM707">
        <f t="shared" ref="AM707:AM770" si="46">$AF$26*E707^2+$AG$26*E707+$AH$26</f>
        <v>156.40844872976101</v>
      </c>
    </row>
    <row r="708" spans="1:39">
      <c r="A708">
        <v>211800</v>
      </c>
      <c r="B708" s="7">
        <v>797</v>
      </c>
      <c r="C708">
        <v>2.69140569684886</v>
      </c>
      <c r="D708">
        <f t="shared" si="44"/>
        <v>5.38281139369772</v>
      </c>
      <c r="E708">
        <v>87.954859316587999</v>
      </c>
      <c r="F708">
        <f t="shared" ref="F708:F771" si="47">ABS(E708-E707)</f>
        <v>0.17655041909529245</v>
      </c>
      <c r="G708">
        <f t="shared" si="45"/>
        <v>791.59373384929199</v>
      </c>
      <c r="H708">
        <v>49.1265954871876</v>
      </c>
      <c r="AM708">
        <f t="shared" si="46"/>
        <v>156.76672040059785</v>
      </c>
    </row>
    <row r="709" spans="1:39">
      <c r="A709">
        <v>212100</v>
      </c>
      <c r="B709" s="7">
        <v>794</v>
      </c>
      <c r="C709">
        <v>-2.5058634625931001E-2</v>
      </c>
      <c r="D709">
        <f t="shared" si="44"/>
        <v>-5.0117269251862002E-2</v>
      </c>
      <c r="E709">
        <v>88.225224273730305</v>
      </c>
      <c r="F709">
        <f t="shared" si="47"/>
        <v>0.27036495714230568</v>
      </c>
      <c r="G709">
        <f t="shared" si="45"/>
        <v>794.02701846357274</v>
      </c>
      <c r="H709">
        <v>49.0306155839477</v>
      </c>
      <c r="AM709">
        <f t="shared" si="46"/>
        <v>157.31572216612571</v>
      </c>
    </row>
    <row r="710" spans="1:39">
      <c r="A710">
        <v>212400</v>
      </c>
      <c r="B710" s="7">
        <v>788</v>
      </c>
      <c r="C710">
        <v>-2.9818795904030302</v>
      </c>
      <c r="D710">
        <f t="shared" si="44"/>
        <v>-5.9637591808060604</v>
      </c>
      <c r="E710">
        <v>88.215641860186594</v>
      </c>
      <c r="F710">
        <f t="shared" si="47"/>
        <v>9.5824135437112545E-3</v>
      </c>
      <c r="G710">
        <f t="shared" si="45"/>
        <v>793.94077674167931</v>
      </c>
      <c r="H710">
        <v>49.155832565842601</v>
      </c>
      <c r="AM710">
        <f t="shared" si="46"/>
        <v>157.29625685578233</v>
      </c>
    </row>
    <row r="711" spans="1:39">
      <c r="A711">
        <v>212700</v>
      </c>
      <c r="B711" s="7">
        <v>785</v>
      </c>
      <c r="C711">
        <v>-3.5489731989956699</v>
      </c>
      <c r="D711">
        <f t="shared" si="44"/>
        <v>-7.0979463979913398</v>
      </c>
      <c r="E711">
        <v>88.008331260770106</v>
      </c>
      <c r="F711">
        <f t="shared" si="47"/>
        <v>0.20731059941648766</v>
      </c>
      <c r="G711">
        <f t="shared" si="45"/>
        <v>792.07498134693094</v>
      </c>
      <c r="H711">
        <v>49.411142514329804</v>
      </c>
      <c r="AM711">
        <f t="shared" si="46"/>
        <v>156.87526635287594</v>
      </c>
    </row>
    <row r="712" spans="1:39">
      <c r="A712">
        <v>213000</v>
      </c>
      <c r="B712" s="7">
        <v>788</v>
      </c>
      <c r="C712">
        <v>-1.34267763311184</v>
      </c>
      <c r="D712">
        <f t="shared" si="44"/>
        <v>-2.6853552662236799</v>
      </c>
      <c r="E712">
        <v>87.8513629812185</v>
      </c>
      <c r="F712">
        <f t="shared" si="47"/>
        <v>0.15696827955160586</v>
      </c>
      <c r="G712">
        <f t="shared" si="45"/>
        <v>790.66226683096647</v>
      </c>
      <c r="H712">
        <v>49.594922382541299</v>
      </c>
      <c r="AM712">
        <f t="shared" si="46"/>
        <v>156.55667440363996</v>
      </c>
    </row>
    <row r="713" spans="1:39">
      <c r="A713">
        <v>213300</v>
      </c>
      <c r="B713" s="7">
        <v>779</v>
      </c>
      <c r="C713">
        <v>-4.6864204411727703</v>
      </c>
      <c r="D713">
        <f t="shared" si="44"/>
        <v>-9.3728408823455407</v>
      </c>
      <c r="E713">
        <v>87.594485028563298</v>
      </c>
      <c r="F713">
        <f t="shared" si="47"/>
        <v>0.25687795265520208</v>
      </c>
      <c r="G713">
        <f t="shared" si="45"/>
        <v>788.35036525706971</v>
      </c>
      <c r="H713">
        <v>49.838572307612303</v>
      </c>
      <c r="AM713">
        <f t="shared" si="46"/>
        <v>156.03561086680497</v>
      </c>
    </row>
    <row r="714" spans="1:39">
      <c r="A714">
        <v>213600</v>
      </c>
      <c r="B714" s="7">
        <v>781</v>
      </c>
      <c r="C714">
        <v>-2.20677052635265</v>
      </c>
      <c r="D714">
        <f t="shared" ref="D714:D777" si="48">$K$3*C714</f>
        <v>-4.4135410527053001</v>
      </c>
      <c r="E714">
        <v>87.265651496503096</v>
      </c>
      <c r="F714">
        <f t="shared" si="47"/>
        <v>0.32883353206020161</v>
      </c>
      <c r="G714">
        <f t="shared" ref="G714:G777" si="49">$J$3*E714</f>
        <v>785.39086346852787</v>
      </c>
      <c r="H714">
        <v>50.099262230842697</v>
      </c>
      <c r="AM714">
        <f t="shared" si="46"/>
        <v>155.36915244739097</v>
      </c>
    </row>
    <row r="715" spans="1:39">
      <c r="A715">
        <v>213900</v>
      </c>
      <c r="B715" s="7">
        <v>754</v>
      </c>
      <c r="C715">
        <v>-12.1586624730478</v>
      </c>
      <c r="D715">
        <f t="shared" si="48"/>
        <v>-24.317324946095599</v>
      </c>
      <c r="E715">
        <v>86.477354877504396</v>
      </c>
      <c r="F715">
        <f t="shared" si="47"/>
        <v>0.78829661899870018</v>
      </c>
      <c r="G715">
        <f t="shared" si="49"/>
        <v>778.29619389753952</v>
      </c>
      <c r="H715">
        <v>50.684962537731401</v>
      </c>
      <c r="AM715">
        <f t="shared" si="46"/>
        <v>153.77405950589738</v>
      </c>
    </row>
    <row r="716" spans="1:39">
      <c r="A716">
        <v>214200</v>
      </c>
      <c r="B716" s="7">
        <v>808</v>
      </c>
      <c r="C716">
        <v>14.5115467137243</v>
      </c>
      <c r="D716">
        <f t="shared" si="48"/>
        <v>29.0230934274486</v>
      </c>
      <c r="E716">
        <v>86.5503047511977</v>
      </c>
      <c r="F716">
        <f t="shared" si="47"/>
        <v>7.2949873693303857E-2</v>
      </c>
      <c r="G716">
        <f t="shared" si="49"/>
        <v>778.9527427607793</v>
      </c>
      <c r="H716">
        <v>50.515982383650403</v>
      </c>
      <c r="AM716">
        <f t="shared" si="46"/>
        <v>153.92151862467983</v>
      </c>
    </row>
    <row r="717" spans="1:39">
      <c r="A717">
        <v>214500</v>
      </c>
      <c r="B717" s="7">
        <v>798</v>
      </c>
      <c r="C717">
        <v>5.2959040741225598</v>
      </c>
      <c r="D717">
        <f t="shared" si="48"/>
        <v>10.59180814824512</v>
      </c>
      <c r="E717">
        <v>87.487314809015302</v>
      </c>
      <c r="F717">
        <f t="shared" si="47"/>
        <v>0.93701005781760216</v>
      </c>
      <c r="G717">
        <f t="shared" si="49"/>
        <v>787.38583328113771</v>
      </c>
      <c r="H717">
        <v>49.771068123777901</v>
      </c>
      <c r="AM717">
        <f t="shared" si="46"/>
        <v>155.8183357617965</v>
      </c>
    </row>
    <row r="718" spans="1:39">
      <c r="A718">
        <v>214800</v>
      </c>
      <c r="B718" s="7">
        <v>802</v>
      </c>
      <c r="C718">
        <v>4.7749144866904496</v>
      </c>
      <c r="D718">
        <f t="shared" si="48"/>
        <v>9.5498289733808992</v>
      </c>
      <c r="E718">
        <v>88.047435812067803</v>
      </c>
      <c r="F718">
        <f t="shared" si="47"/>
        <v>0.56012100305250101</v>
      </c>
      <c r="G718">
        <f t="shared" si="49"/>
        <v>792.42692230861019</v>
      </c>
      <c r="H718">
        <v>49.380828673032703</v>
      </c>
      <c r="AM718">
        <f t="shared" si="46"/>
        <v>156.95465764743906</v>
      </c>
    </row>
    <row r="719" spans="1:39">
      <c r="A719">
        <v>215100</v>
      </c>
      <c r="B719" s="7">
        <v>777</v>
      </c>
      <c r="C719">
        <v>-7.4306657483662697</v>
      </c>
      <c r="D719">
        <f t="shared" si="48"/>
        <v>-14.861331496732539</v>
      </c>
      <c r="E719">
        <v>87.9821347051884</v>
      </c>
      <c r="F719">
        <f t="shared" si="47"/>
        <v>6.5301106879402937E-2</v>
      </c>
      <c r="G719">
        <f t="shared" si="49"/>
        <v>791.8392123466956</v>
      </c>
      <c r="H719">
        <v>49.518408282283097</v>
      </c>
      <c r="AM719">
        <f t="shared" si="46"/>
        <v>156.82208628151972</v>
      </c>
    </row>
    <row r="720" spans="1:39">
      <c r="A720">
        <v>215400</v>
      </c>
      <c r="B720" s="7">
        <v>786</v>
      </c>
      <c r="C720">
        <v>-1.28984438385857</v>
      </c>
      <c r="D720">
        <f t="shared" si="48"/>
        <v>-2.5796887677171401</v>
      </c>
      <c r="E720">
        <v>87.617391464420194</v>
      </c>
      <c r="F720">
        <f t="shared" si="47"/>
        <v>0.36474324076820608</v>
      </c>
      <c r="G720">
        <f t="shared" si="49"/>
        <v>788.55652317978172</v>
      </c>
      <c r="H720">
        <v>49.839686113898601</v>
      </c>
      <c r="AM720">
        <f t="shared" si="46"/>
        <v>156.08205970429569</v>
      </c>
    </row>
    <row r="721" spans="1:39">
      <c r="A721">
        <v>215700</v>
      </c>
      <c r="B721" s="7">
        <v>784</v>
      </c>
      <c r="C721">
        <v>-1.6981847750557999</v>
      </c>
      <c r="D721">
        <f t="shared" si="48"/>
        <v>-3.3963695501115998</v>
      </c>
      <c r="E721">
        <v>87.485967109320598</v>
      </c>
      <c r="F721">
        <f t="shared" si="47"/>
        <v>0.13142435509959682</v>
      </c>
      <c r="G721">
        <f t="shared" si="49"/>
        <v>787.37370398388543</v>
      </c>
      <c r="H721">
        <v>49.956908796048701</v>
      </c>
      <c r="AM721">
        <f t="shared" si="46"/>
        <v>155.8156038857511</v>
      </c>
    </row>
    <row r="722" spans="1:39">
      <c r="A722">
        <v>216000</v>
      </c>
      <c r="B722" s="7">
        <v>787</v>
      </c>
      <c r="C722">
        <v>0.123679000069205</v>
      </c>
      <c r="D722">
        <f t="shared" si="48"/>
        <v>0.24735800013841</v>
      </c>
      <c r="E722">
        <v>87.414426184971106</v>
      </c>
      <c r="F722">
        <f t="shared" si="47"/>
        <v>7.1540924349491775E-2</v>
      </c>
      <c r="G722">
        <f t="shared" si="49"/>
        <v>786.72983566473999</v>
      </c>
      <c r="H722">
        <v>50.0129009984934</v>
      </c>
      <c r="AM722">
        <f t="shared" si="46"/>
        <v>155.67060096991679</v>
      </c>
    </row>
    <row r="723" spans="1:39">
      <c r="A723">
        <v>216300</v>
      </c>
      <c r="B723" s="7">
        <v>788</v>
      </c>
      <c r="C723">
        <v>0.48634977609621199</v>
      </c>
      <c r="D723">
        <f t="shared" si="48"/>
        <v>0.97269955219242399</v>
      </c>
      <c r="E723">
        <v>87.444950084054199</v>
      </c>
      <c r="F723">
        <f t="shared" si="47"/>
        <v>3.0523899083092942E-2</v>
      </c>
      <c r="G723">
        <f t="shared" si="49"/>
        <v>787.00455075648779</v>
      </c>
      <c r="H723">
        <v>49.9881497657164</v>
      </c>
      <c r="AM723">
        <f t="shared" si="46"/>
        <v>155.73246475580683</v>
      </c>
    </row>
    <row r="724" spans="1:39">
      <c r="A724">
        <v>216600</v>
      </c>
      <c r="B724" s="7">
        <v>783</v>
      </c>
      <c r="C724">
        <v>-1.71317519414329</v>
      </c>
      <c r="D724">
        <f t="shared" si="48"/>
        <v>-3.42635038828658</v>
      </c>
      <c r="E724">
        <v>87.378207399893796</v>
      </c>
      <c r="F724">
        <f t="shared" si="47"/>
        <v>6.6742684160402632E-2</v>
      </c>
      <c r="G724">
        <f t="shared" si="49"/>
        <v>786.40386659904414</v>
      </c>
      <c r="H724">
        <v>50.042076313373798</v>
      </c>
      <c r="AM724">
        <f t="shared" si="46"/>
        <v>155.59720224154142</v>
      </c>
    </row>
    <row r="725" spans="1:39">
      <c r="A725">
        <v>216900</v>
      </c>
      <c r="B725" s="7">
        <v>785</v>
      </c>
      <c r="C725">
        <v>-0.238644820517186</v>
      </c>
      <c r="D725">
        <f t="shared" si="48"/>
        <v>-0.47728964103437199</v>
      </c>
      <c r="E725">
        <v>87.272734556157602</v>
      </c>
      <c r="F725">
        <f t="shared" si="47"/>
        <v>0.10547284373619448</v>
      </c>
      <c r="G725">
        <f t="shared" si="49"/>
        <v>785.45461100541843</v>
      </c>
      <c r="H725">
        <v>50.113722835459399</v>
      </c>
      <c r="AM725">
        <f t="shared" si="46"/>
        <v>155.38350126727701</v>
      </c>
    </row>
    <row r="726" spans="1:39">
      <c r="A726">
        <v>217200</v>
      </c>
      <c r="B726" s="7">
        <v>782</v>
      </c>
      <c r="C726">
        <v>-1.28832642184792</v>
      </c>
      <c r="D726">
        <f t="shared" si="48"/>
        <v>-2.57665284369584</v>
      </c>
      <c r="E726">
        <v>87.172691624594506</v>
      </c>
      <c r="F726">
        <f t="shared" si="47"/>
        <v>0.10004293156309529</v>
      </c>
      <c r="G726">
        <f t="shared" si="49"/>
        <v>784.55422462135061</v>
      </c>
      <c r="H726">
        <v>50.176039063358097</v>
      </c>
      <c r="AM726">
        <f t="shared" si="46"/>
        <v>155.1808620924489</v>
      </c>
    </row>
    <row r="727" spans="1:39">
      <c r="A727">
        <v>217500</v>
      </c>
      <c r="B727" s="7">
        <v>781</v>
      </c>
      <c r="C727">
        <v>-1.1019340393230801</v>
      </c>
      <c r="D727">
        <f t="shared" si="48"/>
        <v>-2.2038680786461602</v>
      </c>
      <c r="E727">
        <v>87.020162499606499</v>
      </c>
      <c r="F727">
        <f t="shared" si="47"/>
        <v>0.15252912498800697</v>
      </c>
      <c r="G727">
        <f t="shared" si="49"/>
        <v>783.18146249645849</v>
      </c>
      <c r="H727">
        <v>50.268381974703701</v>
      </c>
      <c r="AM727">
        <f t="shared" si="46"/>
        <v>154.87202363415378</v>
      </c>
    </row>
    <row r="728" spans="1:39">
      <c r="A728">
        <v>217800</v>
      </c>
      <c r="B728" s="7">
        <v>787</v>
      </c>
      <c r="C728">
        <v>1.8783274495572999</v>
      </c>
      <c r="D728">
        <f t="shared" si="48"/>
        <v>3.7566548991145998</v>
      </c>
      <c r="E728">
        <v>87.024519748153907</v>
      </c>
      <c r="F728">
        <f t="shared" si="47"/>
        <v>4.3572485474072664E-3</v>
      </c>
      <c r="G728">
        <f t="shared" si="49"/>
        <v>783.22067773338517</v>
      </c>
      <c r="H728">
        <v>50.229678252164703</v>
      </c>
      <c r="AM728">
        <f t="shared" si="46"/>
        <v>154.88084423108879</v>
      </c>
    </row>
    <row r="729" spans="1:39">
      <c r="A729">
        <v>218100</v>
      </c>
      <c r="B729" s="7">
        <v>824</v>
      </c>
      <c r="C729">
        <v>16.161423480824599</v>
      </c>
      <c r="D729">
        <f t="shared" si="48"/>
        <v>32.322846961649198</v>
      </c>
      <c r="E729">
        <v>87.961410023593004</v>
      </c>
      <c r="F729">
        <f t="shared" si="47"/>
        <v>0.93689027543909731</v>
      </c>
      <c r="G729">
        <f t="shared" si="49"/>
        <v>791.65269021233701</v>
      </c>
      <c r="H729">
        <v>49.486102359548902</v>
      </c>
      <c r="AM729">
        <f t="shared" si="46"/>
        <v>156.7800171803477</v>
      </c>
    </row>
    <row r="730" spans="1:39">
      <c r="A730">
        <v>218400</v>
      </c>
      <c r="B730" s="7">
        <v>631</v>
      </c>
      <c r="C730">
        <v>-67.825436313360697</v>
      </c>
      <c r="D730">
        <f t="shared" si="48"/>
        <v>-135.65087262672139</v>
      </c>
      <c r="E730">
        <v>85.181778084103996</v>
      </c>
      <c r="F730">
        <f t="shared" si="47"/>
        <v>2.7796319394890077</v>
      </c>
      <c r="G730">
        <f t="shared" si="49"/>
        <v>766.63600275693602</v>
      </c>
      <c r="H730">
        <v>51.710947729374197</v>
      </c>
      <c r="AM730">
        <f t="shared" si="46"/>
        <v>151.16039695505359</v>
      </c>
    </row>
    <row r="731" spans="1:39">
      <c r="A731">
        <v>218700</v>
      </c>
      <c r="B731" s="7">
        <v>249</v>
      </c>
      <c r="C731">
        <v>-71.046968532876306</v>
      </c>
      <c r="D731">
        <f t="shared" si="48"/>
        <v>-142.09393706575261</v>
      </c>
      <c r="E731">
        <v>45.793798315416097</v>
      </c>
      <c r="F731">
        <f t="shared" si="47"/>
        <v>39.387979768687899</v>
      </c>
      <c r="G731">
        <f t="shared" si="49"/>
        <v>412.14418483874488</v>
      </c>
      <c r="H731">
        <v>57.545297844175003</v>
      </c>
      <c r="AM731">
        <f t="shared" si="46"/>
        <v>76.386435232975117</v>
      </c>
    </row>
    <row r="732" spans="1:39">
      <c r="A732">
        <v>219000</v>
      </c>
      <c r="B732" s="7">
        <v>125</v>
      </c>
      <c r="C732">
        <v>-60.138655366732003</v>
      </c>
      <c r="D732">
        <f t="shared" si="48"/>
        <v>-120.27731073346401</v>
      </c>
      <c r="E732">
        <v>27.410393539544302</v>
      </c>
      <c r="F732">
        <f t="shared" si="47"/>
        <v>18.383404775871796</v>
      </c>
      <c r="G732">
        <f t="shared" si="49"/>
        <v>246.69354185589873</v>
      </c>
      <c r="H732">
        <v>62.523691235058401</v>
      </c>
      <c r="AM732">
        <f t="shared" si="46"/>
        <v>44.593362559081996</v>
      </c>
    </row>
    <row r="733" spans="1:39">
      <c r="A733">
        <v>219300</v>
      </c>
      <c r="B733" s="7">
        <v>126</v>
      </c>
      <c r="C733">
        <v>-22.260045445600301</v>
      </c>
      <c r="D733">
        <f t="shared" si="48"/>
        <v>-44.520090891200603</v>
      </c>
      <c r="E733">
        <v>18.946565163654299</v>
      </c>
      <c r="F733">
        <f t="shared" si="47"/>
        <v>8.463828375890003</v>
      </c>
      <c r="G733">
        <f t="shared" si="49"/>
        <v>170.51908647288869</v>
      </c>
      <c r="H733">
        <v>65.559593466910897</v>
      </c>
      <c r="AM733">
        <f t="shared" si="46"/>
        <v>30.620174390422051</v>
      </c>
    </row>
    <row r="734" spans="1:39">
      <c r="A734">
        <v>219600</v>
      </c>
      <c r="B734" s="7">
        <v>123</v>
      </c>
      <c r="C734">
        <v>-1.36126765035821</v>
      </c>
      <c r="D734">
        <f t="shared" si="48"/>
        <v>-2.7225353007164199</v>
      </c>
      <c r="E734" s="17">
        <v>13.9691240646351</v>
      </c>
      <c r="F734">
        <f t="shared" si="47"/>
        <v>4.9774410990191988</v>
      </c>
      <c r="G734">
        <f t="shared" si="49"/>
        <v>125.72211658171589</v>
      </c>
      <c r="H734">
        <v>66.3933336122398</v>
      </c>
      <c r="AM734">
        <f t="shared" si="46"/>
        <v>22.598424421007852</v>
      </c>
    </row>
    <row r="735" spans="1:39">
      <c r="A735">
        <v>219900</v>
      </c>
      <c r="B735" s="7">
        <v>122</v>
      </c>
      <c r="C735">
        <v>10.897179012406999</v>
      </c>
      <c r="D735">
        <f t="shared" si="48"/>
        <v>21.794358024813999</v>
      </c>
      <c r="E735" s="17">
        <v>11.133933878400899</v>
      </c>
      <c r="F735">
        <f t="shared" si="47"/>
        <v>2.8351901862342004</v>
      </c>
      <c r="G735">
        <f t="shared" si="49"/>
        <v>100.20540490560809</v>
      </c>
      <c r="H735">
        <v>65.974563139341996</v>
      </c>
      <c r="AM735">
        <f t="shared" si="46"/>
        <v>18.093949694997274</v>
      </c>
    </row>
    <row r="736" spans="1:39">
      <c r="A736">
        <v>220200</v>
      </c>
      <c r="B736" s="7">
        <v>133</v>
      </c>
      <c r="C736">
        <v>21.334163282805601</v>
      </c>
      <c r="D736">
        <f t="shared" si="48"/>
        <v>42.668326565611203</v>
      </c>
      <c r="E736" s="17">
        <v>10.0368262997002</v>
      </c>
      <c r="F736">
        <f t="shared" si="47"/>
        <v>1.0971075787006992</v>
      </c>
      <c r="G736">
        <f t="shared" si="49"/>
        <v>90.331436697301797</v>
      </c>
      <c r="H736">
        <v>64.678125380200598</v>
      </c>
      <c r="AM736">
        <f t="shared" si="46"/>
        <v>16.363511023163252</v>
      </c>
    </row>
    <row r="737" spans="1:39">
      <c r="A737">
        <v>220500</v>
      </c>
      <c r="B737" s="7">
        <v>230</v>
      </c>
      <c r="C737">
        <v>57.3938137996618</v>
      </c>
      <c r="D737">
        <f t="shared" si="48"/>
        <v>114.7876275993236</v>
      </c>
      <c r="E737" s="17">
        <v>12.8012695691577</v>
      </c>
      <c r="F737">
        <f t="shared" si="47"/>
        <v>2.7644432694574999</v>
      </c>
      <c r="G737">
        <f t="shared" si="49"/>
        <v>115.2114261224193</v>
      </c>
      <c r="H737">
        <v>61.452250035000702</v>
      </c>
      <c r="AM737">
        <f t="shared" si="46"/>
        <v>20.737273710670529</v>
      </c>
    </row>
    <row r="738" spans="1:39">
      <c r="A738">
        <v>220800</v>
      </c>
      <c r="B738" s="7">
        <v>134</v>
      </c>
      <c r="C738">
        <v>2.5797747607749302</v>
      </c>
      <c r="D738">
        <f t="shared" si="48"/>
        <v>5.1595495215498604</v>
      </c>
      <c r="E738" s="17">
        <v>14.3155889423268</v>
      </c>
      <c r="F738">
        <f t="shared" si="47"/>
        <v>1.5143193731690996</v>
      </c>
      <c r="G738">
        <f t="shared" si="49"/>
        <v>128.84030048094121</v>
      </c>
      <c r="H738">
        <v>59.324628549944102</v>
      </c>
      <c r="AM738">
        <f t="shared" si="46"/>
        <v>23.152102346668805</v>
      </c>
    </row>
    <row r="739" spans="1:39">
      <c r="A739">
        <v>221100</v>
      </c>
      <c r="B739" s="7">
        <v>222</v>
      </c>
      <c r="C739">
        <v>40.605648724348498</v>
      </c>
      <c r="D739">
        <f t="shared" si="48"/>
        <v>81.211297448696996</v>
      </c>
      <c r="E739">
        <v>15.643070430012401</v>
      </c>
      <c r="F739">
        <f t="shared" si="47"/>
        <v>1.3274814876856009</v>
      </c>
      <c r="G739">
        <f t="shared" si="49"/>
        <v>140.78763387011162</v>
      </c>
      <c r="H739">
        <v>57.485982845908801</v>
      </c>
      <c r="AM739">
        <f t="shared" si="46"/>
        <v>25.280019993383416</v>
      </c>
    </row>
    <row r="740" spans="1:39">
      <c r="A740">
        <v>221400</v>
      </c>
      <c r="B740" s="7">
        <v>421</v>
      </c>
      <c r="C740">
        <v>84.676639635977807</v>
      </c>
      <c r="D740">
        <f t="shared" si="48"/>
        <v>169.35327927195561</v>
      </c>
      <c r="E740">
        <v>26.9430278442107</v>
      </c>
      <c r="F740">
        <f t="shared" si="47"/>
        <v>11.2999574141983</v>
      </c>
      <c r="G740">
        <f t="shared" si="49"/>
        <v>242.48725059789629</v>
      </c>
      <c r="H740">
        <v>51.904626558467598</v>
      </c>
      <c r="AM740">
        <f t="shared" si="46"/>
        <v>43.810844934129122</v>
      </c>
    </row>
    <row r="741" spans="1:39">
      <c r="A741">
        <v>221700</v>
      </c>
      <c r="B741" s="7">
        <v>459</v>
      </c>
      <c r="C741">
        <v>61.20492076048</v>
      </c>
      <c r="D741">
        <f t="shared" si="48"/>
        <v>122.40984152096</v>
      </c>
      <c r="E741">
        <v>37.398406773483799</v>
      </c>
      <c r="F741">
        <f t="shared" si="47"/>
        <v>10.455378929273099</v>
      </c>
      <c r="G741">
        <f t="shared" si="49"/>
        <v>336.58566096135417</v>
      </c>
      <c r="H741">
        <v>46.173343010070496</v>
      </c>
      <c r="AM741">
        <f t="shared" si="46"/>
        <v>61.621846820430484</v>
      </c>
    </row>
    <row r="742" spans="1:39">
      <c r="A742">
        <v>222000</v>
      </c>
      <c r="B742" s="7">
        <v>471</v>
      </c>
      <c r="C742">
        <v>35.0105359284481</v>
      </c>
      <c r="D742">
        <f t="shared" si="48"/>
        <v>70.021071856896199</v>
      </c>
      <c r="E742">
        <v>44.5526232005165</v>
      </c>
      <c r="F742">
        <f t="shared" si="47"/>
        <v>7.1542164270327007</v>
      </c>
      <c r="G742">
        <f t="shared" si="49"/>
        <v>400.97360880464851</v>
      </c>
      <c r="H742">
        <v>42.485224663416702</v>
      </c>
      <c r="AM742">
        <f t="shared" si="46"/>
        <v>74.177669410881037</v>
      </c>
    </row>
    <row r="743" spans="1:39">
      <c r="A743">
        <v>222300</v>
      </c>
      <c r="B743" s="7">
        <v>489</v>
      </c>
      <c r="C743">
        <v>21.0311947063676</v>
      </c>
      <c r="D743">
        <f t="shared" si="48"/>
        <v>42.0623894127352</v>
      </c>
      <c r="E743">
        <v>49.658997735735802</v>
      </c>
      <c r="F743">
        <f t="shared" si="47"/>
        <v>5.1063745352193024</v>
      </c>
      <c r="G743">
        <f t="shared" si="49"/>
        <v>446.93097962162221</v>
      </c>
      <c r="H743">
        <v>40.3382734928324</v>
      </c>
      <c r="AM743">
        <f t="shared" si="46"/>
        <v>83.322573444620019</v>
      </c>
    </row>
    <row r="744" spans="1:39">
      <c r="A744">
        <v>222600</v>
      </c>
      <c r="B744" s="7">
        <v>414</v>
      </c>
      <c r="C744">
        <v>-23.4678764275247</v>
      </c>
      <c r="D744">
        <f t="shared" si="48"/>
        <v>-46.935752855049401</v>
      </c>
      <c r="E744">
        <v>51.214512866417401</v>
      </c>
      <c r="F744">
        <f t="shared" si="47"/>
        <v>1.5555151306815986</v>
      </c>
      <c r="G744">
        <f t="shared" si="49"/>
        <v>460.93061579775662</v>
      </c>
      <c r="H744">
        <v>40.587584231766002</v>
      </c>
      <c r="AM744">
        <f t="shared" si="46"/>
        <v>86.138619805386114</v>
      </c>
    </row>
    <row r="745" spans="1:39">
      <c r="A745">
        <v>222900</v>
      </c>
      <c r="B745" s="7">
        <v>346</v>
      </c>
      <c r="C745">
        <v>-45.4516681841462</v>
      </c>
      <c r="D745">
        <f t="shared" si="48"/>
        <v>-90.9033363682924</v>
      </c>
      <c r="E745">
        <v>48.5442701483287</v>
      </c>
      <c r="F745">
        <f t="shared" si="47"/>
        <v>2.6702427180887014</v>
      </c>
      <c r="G745">
        <f t="shared" si="49"/>
        <v>436.89843133495827</v>
      </c>
      <c r="H745">
        <v>43.334448229564501</v>
      </c>
      <c r="AM745">
        <f t="shared" si="46"/>
        <v>81.313217338350185</v>
      </c>
    </row>
    <row r="746" spans="1:39">
      <c r="A746">
        <v>223200</v>
      </c>
      <c r="B746" s="7">
        <v>421</v>
      </c>
      <c r="C746">
        <v>-1.0719657375933</v>
      </c>
      <c r="D746">
        <f t="shared" si="48"/>
        <v>-2.1439314751866001</v>
      </c>
      <c r="E746">
        <v>47.015220056864301</v>
      </c>
      <c r="F746">
        <f t="shared" si="47"/>
        <v>1.5290500914643985</v>
      </c>
      <c r="G746">
        <f t="shared" si="49"/>
        <v>423.13698051177869</v>
      </c>
      <c r="H746">
        <v>44.9821097298721</v>
      </c>
      <c r="AM746">
        <f t="shared" si="46"/>
        <v>78.568844873504517</v>
      </c>
    </row>
    <row r="747" spans="1:39">
      <c r="A747">
        <v>223500</v>
      </c>
      <c r="B747" s="7">
        <v>437</v>
      </c>
      <c r="C747">
        <v>2.1212992216125</v>
      </c>
      <c r="D747">
        <f t="shared" si="48"/>
        <v>4.2425984432249999</v>
      </c>
      <c r="E747">
        <v>48.083476036854002</v>
      </c>
      <c r="F747">
        <f t="shared" si="47"/>
        <v>1.0682559799897007</v>
      </c>
      <c r="G747">
        <f t="shared" si="49"/>
        <v>432.75128433168601</v>
      </c>
      <c r="H747">
        <v>44.929806892678499</v>
      </c>
      <c r="AM747">
        <f t="shared" si="46"/>
        <v>80.484734449735967</v>
      </c>
    </row>
    <row r="748" spans="1:39">
      <c r="A748">
        <v>223800</v>
      </c>
      <c r="B748" s="7">
        <v>448</v>
      </c>
      <c r="C748">
        <v>1.9628545915536399</v>
      </c>
      <c r="D748">
        <f t="shared" si="48"/>
        <v>3.9257091831072799</v>
      </c>
      <c r="E748">
        <v>49.340881254238802</v>
      </c>
      <c r="F748">
        <f t="shared" si="47"/>
        <v>1.2574052173848003</v>
      </c>
      <c r="G748">
        <f t="shared" si="49"/>
        <v>444.06793128814923</v>
      </c>
      <c r="H748">
        <v>44.771347967786099</v>
      </c>
      <c r="AM748">
        <f t="shared" si="46"/>
        <v>82.748410362304398</v>
      </c>
    </row>
    <row r="749" spans="1:39">
      <c r="A749">
        <v>224100</v>
      </c>
      <c r="B749" s="7">
        <v>475</v>
      </c>
      <c r="C749">
        <v>7.9129461112894797</v>
      </c>
      <c r="D749">
        <f t="shared" si="48"/>
        <v>15.825892222578959</v>
      </c>
      <c r="E749">
        <v>51.018550107483897</v>
      </c>
      <c r="F749">
        <f t="shared" si="47"/>
        <v>1.6776688532450947</v>
      </c>
      <c r="G749">
        <f t="shared" si="49"/>
        <v>459.16695096735509</v>
      </c>
      <c r="H749">
        <v>44.365360850455701</v>
      </c>
      <c r="AM749">
        <f t="shared" si="46"/>
        <v>85.783077017879449</v>
      </c>
    </row>
    <row r="750" spans="1:39">
      <c r="A750">
        <v>224400</v>
      </c>
      <c r="B750" s="7">
        <v>477</v>
      </c>
      <c r="C750">
        <v>1.43194646980717</v>
      </c>
      <c r="D750">
        <f t="shared" si="48"/>
        <v>2.86389293961434</v>
      </c>
      <c r="E750">
        <v>52.6809986164821</v>
      </c>
      <c r="F750">
        <f t="shared" si="47"/>
        <v>1.6624485089982031</v>
      </c>
      <c r="G750">
        <f t="shared" si="49"/>
        <v>474.1289875483389</v>
      </c>
      <c r="H750">
        <v>44.023823245689101</v>
      </c>
      <c r="AM750">
        <f t="shared" si="46"/>
        <v>88.806451188459533</v>
      </c>
    </row>
    <row r="751" spans="1:39">
      <c r="A751">
        <v>224700</v>
      </c>
      <c r="B751" s="7">
        <v>462</v>
      </c>
      <c r="C751">
        <v>-8.9243441430587094</v>
      </c>
      <c r="D751">
        <f t="shared" si="48"/>
        <v>-17.848688286117419</v>
      </c>
      <c r="E751">
        <v>53.315747268874503</v>
      </c>
      <c r="F751">
        <f t="shared" si="47"/>
        <v>0.6347486523924033</v>
      </c>
      <c r="G751">
        <f t="shared" si="49"/>
        <v>479.8417254198705</v>
      </c>
      <c r="H751">
        <v>44.351418188146901</v>
      </c>
      <c r="AM751">
        <f t="shared" si="46"/>
        <v>89.965086698032721</v>
      </c>
    </row>
    <row r="752" spans="1:39">
      <c r="A752">
        <v>225000</v>
      </c>
      <c r="B752" s="7">
        <v>455</v>
      </c>
      <c r="C752">
        <v>-11.449587104893</v>
      </c>
      <c r="D752">
        <f t="shared" si="48"/>
        <v>-22.899174209786</v>
      </c>
      <c r="E752">
        <v>53.099120180172299</v>
      </c>
      <c r="F752">
        <f t="shared" si="47"/>
        <v>0.21662708870220371</v>
      </c>
      <c r="G752">
        <f t="shared" si="49"/>
        <v>477.89208162155069</v>
      </c>
      <c r="H752">
        <v>45.152386303825502</v>
      </c>
      <c r="AM752">
        <f t="shared" si="46"/>
        <v>89.569402557044683</v>
      </c>
    </row>
    <row r="753" spans="1:39">
      <c r="A753">
        <v>225300</v>
      </c>
      <c r="B753" s="7">
        <v>469</v>
      </c>
      <c r="C753">
        <v>-4.2703008261903301</v>
      </c>
      <c r="D753">
        <f t="shared" si="48"/>
        <v>-8.5406016523806603</v>
      </c>
      <c r="E753">
        <v>53.059232143385501</v>
      </c>
      <c r="F753">
        <f t="shared" si="47"/>
        <v>3.9888036786798864E-2</v>
      </c>
      <c r="G753">
        <f t="shared" si="49"/>
        <v>477.53308929046949</v>
      </c>
      <c r="H753">
        <v>45.738921964306101</v>
      </c>
      <c r="AM753">
        <f t="shared" si="46"/>
        <v>89.496574262364106</v>
      </c>
    </row>
    <row r="754" spans="1:39">
      <c r="A754">
        <v>225600</v>
      </c>
      <c r="B754" s="7">
        <v>466</v>
      </c>
      <c r="C754">
        <v>-6.3771310651647397</v>
      </c>
      <c r="D754">
        <f t="shared" si="48"/>
        <v>-12.754262130329479</v>
      </c>
      <c r="E754">
        <v>53.1941188546352</v>
      </c>
      <c r="F754">
        <f t="shared" si="47"/>
        <v>0.13488671124969898</v>
      </c>
      <c r="G754">
        <f t="shared" si="49"/>
        <v>478.74706969171677</v>
      </c>
      <c r="H754">
        <v>46.160416330449003</v>
      </c>
      <c r="AM754">
        <f t="shared" si="46"/>
        <v>89.742890319243102</v>
      </c>
    </row>
    <row r="755" spans="1:39">
      <c r="A755">
        <v>225900</v>
      </c>
      <c r="B755" s="7">
        <v>478</v>
      </c>
      <c r="C755">
        <v>-1.52032456041357</v>
      </c>
      <c r="D755">
        <f t="shared" si="48"/>
        <v>-3.04064912082714</v>
      </c>
      <c r="E755">
        <v>53.448118525796403</v>
      </c>
      <c r="F755">
        <f t="shared" si="47"/>
        <v>0.25399967116120337</v>
      </c>
      <c r="G755">
        <f t="shared" si="49"/>
        <v>481.03306673216764</v>
      </c>
      <c r="H755">
        <v>46.450906026260903</v>
      </c>
      <c r="AM755">
        <f t="shared" si="46"/>
        <v>90.207006923333054</v>
      </c>
    </row>
    <row r="756" spans="1:39">
      <c r="A756">
        <v>226200</v>
      </c>
      <c r="B756" s="7">
        <v>388</v>
      </c>
      <c r="C756">
        <v>-37.780493493690599</v>
      </c>
      <c r="D756">
        <f t="shared" si="48"/>
        <v>-75.560986987381199</v>
      </c>
      <c r="E756">
        <v>51.5062073869302</v>
      </c>
      <c r="F756">
        <f t="shared" si="47"/>
        <v>1.9419111388662031</v>
      </c>
      <c r="G756">
        <f t="shared" si="49"/>
        <v>463.55586648237181</v>
      </c>
      <c r="H756">
        <v>48.098066128709</v>
      </c>
      <c r="AM756">
        <f t="shared" si="46"/>
        <v>86.668268416573355</v>
      </c>
    </row>
    <row r="757" spans="1:39">
      <c r="A757">
        <v>226500</v>
      </c>
      <c r="B757" s="7">
        <v>474</v>
      </c>
      <c r="C757">
        <v>10.556314483615999</v>
      </c>
      <c r="D757">
        <f t="shared" si="48"/>
        <v>21.112628967231998</v>
      </c>
      <c r="E757">
        <v>50.319913405789698</v>
      </c>
      <c r="F757">
        <f t="shared" si="47"/>
        <v>1.1862939811405013</v>
      </c>
      <c r="G757">
        <f t="shared" si="49"/>
        <v>452.87922065210728</v>
      </c>
      <c r="H757">
        <v>48.984266583843002</v>
      </c>
      <c r="AM757">
        <f t="shared" si="46"/>
        <v>84.517341318992251</v>
      </c>
    </row>
    <row r="758" spans="1:39">
      <c r="A758">
        <v>226800</v>
      </c>
      <c r="B758" s="7">
        <v>473</v>
      </c>
      <c r="C758">
        <v>4.8248039184954301</v>
      </c>
      <c r="D758">
        <f t="shared" si="48"/>
        <v>9.6496078369908602</v>
      </c>
      <c r="E758">
        <v>51.482629640320603</v>
      </c>
      <c r="F758">
        <f t="shared" si="47"/>
        <v>1.1627162345309046</v>
      </c>
      <c r="G758">
        <f t="shared" si="49"/>
        <v>463.34366676288545</v>
      </c>
      <c r="H758">
        <v>48.4048110704462</v>
      </c>
      <c r="AM758">
        <f t="shared" si="46"/>
        <v>86.625438289401856</v>
      </c>
    </row>
    <row r="759" spans="1:39">
      <c r="A759">
        <v>227100</v>
      </c>
      <c r="B759" s="7">
        <v>476</v>
      </c>
      <c r="C759">
        <v>2.7829025934195202</v>
      </c>
      <c r="D759">
        <f t="shared" si="48"/>
        <v>5.5658051868390404</v>
      </c>
      <c r="E759">
        <v>52.269684199312302</v>
      </c>
      <c r="F759">
        <f t="shared" si="47"/>
        <v>0.78705455899169863</v>
      </c>
      <c r="G759">
        <f t="shared" si="49"/>
        <v>470.42715779381069</v>
      </c>
      <c r="H759">
        <v>48.115709863679001</v>
      </c>
      <c r="AM759">
        <f t="shared" si="46"/>
        <v>88.056918613344351</v>
      </c>
    </row>
    <row r="760" spans="1:39">
      <c r="A760">
        <v>227400</v>
      </c>
      <c r="B760" s="7">
        <v>480</v>
      </c>
      <c r="C760">
        <v>1.8397365583417999</v>
      </c>
      <c r="D760">
        <f t="shared" si="48"/>
        <v>3.6794731166835999</v>
      </c>
      <c r="E760">
        <v>52.923697249789299</v>
      </c>
      <c r="F760">
        <f t="shared" si="47"/>
        <v>0.65401305047699765</v>
      </c>
      <c r="G760">
        <f t="shared" si="49"/>
        <v>476.31327524810371</v>
      </c>
      <c r="H760">
        <v>47.9390435049147</v>
      </c>
      <c r="AM760">
        <f t="shared" si="46"/>
        <v>89.249181749188807</v>
      </c>
    </row>
    <row r="761" spans="1:39">
      <c r="A761">
        <v>227700</v>
      </c>
      <c r="B761" s="7">
        <v>477</v>
      </c>
      <c r="C761">
        <v>-1.4880906072371201</v>
      </c>
      <c r="D761">
        <f t="shared" si="48"/>
        <v>-2.9761812144742401</v>
      </c>
      <c r="E761">
        <v>53.329883685121203</v>
      </c>
      <c r="F761">
        <f t="shared" si="47"/>
        <v>0.40618643533190379</v>
      </c>
      <c r="G761">
        <f t="shared" si="49"/>
        <v>479.96895316609084</v>
      </c>
      <c r="H761">
        <v>47.936907032639397</v>
      </c>
      <c r="AM761">
        <f t="shared" si="46"/>
        <v>89.990917365873983</v>
      </c>
    </row>
    <row r="762" spans="1:39">
      <c r="A762">
        <v>228000</v>
      </c>
      <c r="B762" s="7">
        <v>468</v>
      </c>
      <c r="C762">
        <v>-5.6614056438777496</v>
      </c>
      <c r="D762">
        <f t="shared" si="48"/>
        <v>-11.322811287755499</v>
      </c>
      <c r="E762">
        <v>53.257302215535098</v>
      </c>
      <c r="F762">
        <f t="shared" si="47"/>
        <v>7.2581469586104674E-2</v>
      </c>
      <c r="G762">
        <f t="shared" si="49"/>
        <v>479.31571993981589</v>
      </c>
      <c r="H762">
        <v>48.229387283756097</v>
      </c>
      <c r="AM762">
        <f t="shared" si="46"/>
        <v>89.858305788293592</v>
      </c>
    </row>
    <row r="763" spans="1:39">
      <c r="A763">
        <v>228300</v>
      </c>
      <c r="B763" s="7">
        <v>492</v>
      </c>
      <c r="C763">
        <v>4.8617439386952297</v>
      </c>
      <c r="D763">
        <f t="shared" si="48"/>
        <v>9.7234878773904594</v>
      </c>
      <c r="E763">
        <v>53.585403297516898</v>
      </c>
      <c r="F763">
        <f t="shared" si="47"/>
        <v>0.32810108198179933</v>
      </c>
      <c r="G763">
        <f t="shared" si="49"/>
        <v>482.26862967765209</v>
      </c>
      <c r="H763">
        <v>48.223942389128297</v>
      </c>
      <c r="AM763">
        <f t="shared" si="46"/>
        <v>90.458015296473775</v>
      </c>
    </row>
    <row r="764" spans="1:39">
      <c r="A764">
        <v>228600</v>
      </c>
      <c r="B764" s="7">
        <v>532</v>
      </c>
      <c r="C764">
        <v>16.929823364531298</v>
      </c>
      <c r="D764">
        <f t="shared" si="48"/>
        <v>33.859646729062597</v>
      </c>
      <c r="E764">
        <v>55.347949502670701</v>
      </c>
      <c r="F764">
        <f t="shared" si="47"/>
        <v>1.7625462051538037</v>
      </c>
      <c r="G764">
        <f t="shared" si="49"/>
        <v>498.13154552403631</v>
      </c>
      <c r="H764">
        <v>47.331854650674401</v>
      </c>
      <c r="AM764">
        <f t="shared" si="46"/>
        <v>93.690407671589014</v>
      </c>
    </row>
    <row r="765" spans="1:39">
      <c r="A765">
        <v>228900</v>
      </c>
      <c r="B765" s="7">
        <v>511</v>
      </c>
      <c r="C765">
        <v>-0.27568199504378899</v>
      </c>
      <c r="D765">
        <f t="shared" si="48"/>
        <v>-0.55136399008757797</v>
      </c>
      <c r="E765">
        <v>56.838164224543199</v>
      </c>
      <c r="F765">
        <f t="shared" si="47"/>
        <v>1.4902147218724977</v>
      </c>
      <c r="G765">
        <f t="shared" si="49"/>
        <v>511.54347802088881</v>
      </c>
      <c r="H765">
        <v>46.741401294492398</v>
      </c>
      <c r="AM765">
        <f t="shared" si="46"/>
        <v>96.437538108126546</v>
      </c>
    </row>
    <row r="766" spans="1:39">
      <c r="A766">
        <v>229200</v>
      </c>
      <c r="B766" s="7">
        <v>512</v>
      </c>
      <c r="C766">
        <v>-1.9063351795610299</v>
      </c>
      <c r="D766">
        <f t="shared" si="48"/>
        <v>-3.8126703591220599</v>
      </c>
      <c r="E766">
        <v>57.311567932526899</v>
      </c>
      <c r="F766">
        <f t="shared" si="47"/>
        <v>0.47340370798369946</v>
      </c>
      <c r="G766">
        <f t="shared" si="49"/>
        <v>515.80411139274213</v>
      </c>
      <c r="H766">
        <v>46.831984568686998</v>
      </c>
      <c r="AM766">
        <f t="shared" si="46"/>
        <v>97.312950852245734</v>
      </c>
    </row>
    <row r="767" spans="1:39">
      <c r="A767">
        <v>229500</v>
      </c>
      <c r="B767" s="7">
        <v>504</v>
      </c>
      <c r="C767">
        <v>-6.2424286146789703</v>
      </c>
      <c r="D767">
        <f t="shared" si="48"/>
        <v>-12.484857229357941</v>
      </c>
      <c r="E767">
        <v>57.386274531113699</v>
      </c>
      <c r="F767">
        <f t="shared" si="47"/>
        <v>7.470659858680051E-2</v>
      </c>
      <c r="G767">
        <f t="shared" si="49"/>
        <v>516.47647078002331</v>
      </c>
      <c r="H767">
        <v>47.163645451777498</v>
      </c>
      <c r="AM767">
        <f t="shared" si="46"/>
        <v>97.45121719336511</v>
      </c>
    </row>
    <row r="768" spans="1:39">
      <c r="A768">
        <v>229800</v>
      </c>
      <c r="B768" s="7">
        <v>471</v>
      </c>
      <c r="C768">
        <v>-18.134029196542901</v>
      </c>
      <c r="D768">
        <f t="shared" si="48"/>
        <v>-36.268058393085802</v>
      </c>
      <c r="E768">
        <v>56.362278941196301</v>
      </c>
      <c r="F768">
        <f t="shared" si="47"/>
        <v>1.0239955899173978</v>
      </c>
      <c r="G768">
        <f t="shared" si="49"/>
        <v>507.26051047076669</v>
      </c>
      <c r="H768">
        <v>48.150302189905098</v>
      </c>
      <c r="AM768">
        <f t="shared" si="46"/>
        <v>95.558857604735024</v>
      </c>
    </row>
    <row r="769" spans="1:39">
      <c r="A769">
        <v>230100</v>
      </c>
      <c r="B769" s="7">
        <v>493</v>
      </c>
      <c r="C769">
        <v>-3.00228534474269</v>
      </c>
      <c r="D769">
        <f t="shared" si="48"/>
        <v>-6.0045706894853801</v>
      </c>
      <c r="E769">
        <v>55.444013247940802</v>
      </c>
      <c r="F769">
        <f t="shared" si="47"/>
        <v>0.91826569325549912</v>
      </c>
      <c r="G769">
        <f t="shared" si="49"/>
        <v>498.99611923146722</v>
      </c>
      <c r="H769">
        <v>48.919538668719198</v>
      </c>
      <c r="AM769">
        <f t="shared" si="46"/>
        <v>93.867104335060617</v>
      </c>
    </row>
    <row r="770" spans="1:39">
      <c r="A770">
        <v>230400</v>
      </c>
      <c r="B770" s="7">
        <v>504</v>
      </c>
      <c r="C770">
        <v>1.8286075541065301</v>
      </c>
      <c r="D770">
        <f t="shared" si="48"/>
        <v>3.6572151082130602</v>
      </c>
      <c r="E770">
        <v>55.5927279316804</v>
      </c>
      <c r="F770">
        <f t="shared" si="47"/>
        <v>0.14871468373959829</v>
      </c>
      <c r="G770">
        <f t="shared" si="49"/>
        <v>500.33455138512363</v>
      </c>
      <c r="H770">
        <v>48.948550150907799</v>
      </c>
      <c r="AM770">
        <f t="shared" si="46"/>
        <v>94.140751953564859</v>
      </c>
    </row>
    <row r="771" spans="1:39">
      <c r="A771">
        <v>230700</v>
      </c>
      <c r="B771" s="7">
        <v>316</v>
      </c>
      <c r="C771">
        <v>-72.030892813276594</v>
      </c>
      <c r="D771">
        <f t="shared" si="48"/>
        <v>-144.06178562655319</v>
      </c>
      <c r="E771">
        <v>51.117580289625899</v>
      </c>
      <c r="F771">
        <f t="shared" si="47"/>
        <v>4.4751476420545018</v>
      </c>
      <c r="G771">
        <f t="shared" si="49"/>
        <v>460.05822260663308</v>
      </c>
      <c r="H771">
        <v>51.9040146060495</v>
      </c>
      <c r="AM771">
        <f t="shared" ref="AM771:AM834" si="50">$AF$26*E771^2+$AG$26*E771+$AH$26</f>
        <v>85.962723221938958</v>
      </c>
    </row>
    <row r="772" spans="1:39">
      <c r="A772">
        <v>231000</v>
      </c>
      <c r="B772" s="7">
        <v>225</v>
      </c>
      <c r="C772">
        <v>-71.242034239898004</v>
      </c>
      <c r="D772">
        <f t="shared" si="48"/>
        <v>-142.48406847979601</v>
      </c>
      <c r="E772">
        <v>40.980710741625799</v>
      </c>
      <c r="F772">
        <f t="shared" ref="F772:F835" si="51">ABS(E772-E771)</f>
        <v>10.136869548000099</v>
      </c>
      <c r="G772">
        <f t="shared" si="49"/>
        <v>368.82639667463218</v>
      </c>
      <c r="H772">
        <v>57.475319469934902</v>
      </c>
      <c r="AM772">
        <f t="shared" si="50"/>
        <v>67.871456091430318</v>
      </c>
    </row>
    <row r="773" spans="1:39">
      <c r="A773">
        <v>231300</v>
      </c>
      <c r="B773" s="7">
        <v>321</v>
      </c>
      <c r="C773">
        <v>2.4901031748689402</v>
      </c>
      <c r="D773">
        <f t="shared" si="48"/>
        <v>4.9802063497378803</v>
      </c>
      <c r="E773">
        <v>35.112835972007602</v>
      </c>
      <c r="F773">
        <f t="shared" si="51"/>
        <v>5.8678747696181972</v>
      </c>
      <c r="G773">
        <f t="shared" si="49"/>
        <v>316.0155237480684</v>
      </c>
      <c r="H773">
        <v>59.881668105487798</v>
      </c>
      <c r="AM773">
        <f t="shared" si="50"/>
        <v>57.673711410932988</v>
      </c>
    </row>
    <row r="774" spans="1:39">
      <c r="A774">
        <v>231600</v>
      </c>
      <c r="B774" s="7">
        <v>510</v>
      </c>
      <c r="C774">
        <v>79.328654955216805</v>
      </c>
      <c r="D774">
        <f t="shared" si="48"/>
        <v>158.65730991043361</v>
      </c>
      <c r="E774">
        <v>39.037299426049401</v>
      </c>
      <c r="F774">
        <f t="shared" si="51"/>
        <v>3.9244634540417991</v>
      </c>
      <c r="G774">
        <f t="shared" si="49"/>
        <v>351.33569483444461</v>
      </c>
      <c r="H774">
        <v>56.3779226550419</v>
      </c>
      <c r="AM774">
        <f t="shared" si="50"/>
        <v>64.471708558121236</v>
      </c>
    </row>
    <row r="775" spans="1:39">
      <c r="A775">
        <v>231900</v>
      </c>
      <c r="B775" s="7">
        <v>504</v>
      </c>
      <c r="C775">
        <v>45.1738493755091</v>
      </c>
      <c r="D775">
        <f t="shared" si="48"/>
        <v>90.3476987510182</v>
      </c>
      <c r="E775">
        <v>45.960765643870502</v>
      </c>
      <c r="F775">
        <f t="shared" si="51"/>
        <v>6.9234662178211011</v>
      </c>
      <c r="G775">
        <f t="shared" si="49"/>
        <v>413.64689079483452</v>
      </c>
      <c r="H775">
        <v>51.607989966867002</v>
      </c>
      <c r="AM775">
        <f t="shared" si="50"/>
        <v>76.684253919586297</v>
      </c>
    </row>
    <row r="776" spans="1:39">
      <c r="A776">
        <v>232200</v>
      </c>
      <c r="B776" s="7">
        <v>499</v>
      </c>
      <c r="C776">
        <v>24.101506078107999</v>
      </c>
      <c r="D776">
        <f t="shared" si="48"/>
        <v>48.203012156215998</v>
      </c>
      <c r="E776">
        <v>50.087853840824401</v>
      </c>
      <c r="F776">
        <f t="shared" si="51"/>
        <v>4.1270881969538991</v>
      </c>
      <c r="G776">
        <f t="shared" si="49"/>
        <v>450.79068456741959</v>
      </c>
      <c r="H776">
        <v>48.971092942562699</v>
      </c>
      <c r="AM776">
        <f t="shared" si="50"/>
        <v>84.097545448279305</v>
      </c>
    </row>
    <row r="777" spans="1:39">
      <c r="A777">
        <v>232500</v>
      </c>
      <c r="B777" s="7">
        <v>504</v>
      </c>
      <c r="C777">
        <v>14.6591808174294</v>
      </c>
      <c r="D777">
        <f t="shared" si="48"/>
        <v>29.3183616348588</v>
      </c>
      <c r="E777">
        <v>52.741601916852602</v>
      </c>
      <c r="F777">
        <f t="shared" si="51"/>
        <v>2.6537480760282008</v>
      </c>
      <c r="G777">
        <f t="shared" si="49"/>
        <v>474.67441725167339</v>
      </c>
      <c r="H777">
        <v>47.490419287181801</v>
      </c>
      <c r="AM777">
        <f t="shared" si="50"/>
        <v>88.916971384214492</v>
      </c>
    </row>
    <row r="778" spans="1:39">
      <c r="A778">
        <v>232800</v>
      </c>
      <c r="B778" s="7">
        <v>483</v>
      </c>
      <c r="C778">
        <v>-1.5044045378331301</v>
      </c>
      <c r="D778">
        <f t="shared" ref="D778:D841" si="52">$K$3*C778</f>
        <v>-3.0088090756662602</v>
      </c>
      <c r="E778">
        <v>54.000198281862197</v>
      </c>
      <c r="F778">
        <f t="shared" si="51"/>
        <v>1.2585963650095948</v>
      </c>
      <c r="G778">
        <f t="shared" ref="G778:G841" si="53">$J$3*E778</f>
        <v>486.00178453675977</v>
      </c>
      <c r="H778">
        <v>47.033717236303701</v>
      </c>
      <c r="AM778">
        <f t="shared" si="50"/>
        <v>91.217086774622445</v>
      </c>
    </row>
    <row r="779" spans="1:39">
      <c r="A779">
        <v>233100</v>
      </c>
      <c r="B779" s="7">
        <v>472</v>
      </c>
      <c r="C779">
        <v>-7.0393151937475302</v>
      </c>
      <c r="D779">
        <f t="shared" si="52"/>
        <v>-14.07863038749506</v>
      </c>
      <c r="E779">
        <v>54.007929127340198</v>
      </c>
      <c r="F779">
        <f t="shared" si="51"/>
        <v>7.7308454780009583E-3</v>
      </c>
      <c r="G779">
        <f t="shared" si="53"/>
        <v>486.0713621460618</v>
      </c>
      <c r="H779">
        <v>47.385134471953201</v>
      </c>
      <c r="AM779">
        <f t="shared" si="50"/>
        <v>91.231243712298379</v>
      </c>
    </row>
    <row r="780" spans="1:39">
      <c r="A780">
        <v>233400</v>
      </c>
      <c r="B780" s="7">
        <v>471</v>
      </c>
      <c r="C780">
        <v>-6.0762208643321003</v>
      </c>
      <c r="D780">
        <f t="shared" si="52"/>
        <v>-12.152441728664201</v>
      </c>
      <c r="E780">
        <v>53.682783232919498</v>
      </c>
      <c r="F780">
        <f t="shared" si="51"/>
        <v>0.32514589442070019</v>
      </c>
      <c r="G780">
        <f t="shared" si="53"/>
        <v>483.1450490962755</v>
      </c>
      <c r="H780">
        <v>47.891726343360503</v>
      </c>
      <c r="AM780">
        <f t="shared" si="50"/>
        <v>90.63612939813018</v>
      </c>
    </row>
    <row r="781" spans="1:39">
      <c r="A781">
        <v>233700</v>
      </c>
      <c r="B781" s="7">
        <v>473</v>
      </c>
      <c r="C781">
        <v>-4.0442963732328998</v>
      </c>
      <c r="D781">
        <f t="shared" si="52"/>
        <v>-8.0885927464657996</v>
      </c>
      <c r="E781">
        <v>53.4534676457546</v>
      </c>
      <c r="F781">
        <f t="shared" si="51"/>
        <v>0.22931558716489775</v>
      </c>
      <c r="G781">
        <f t="shared" si="53"/>
        <v>481.08120881179138</v>
      </c>
      <c r="H781">
        <v>48.2782221676745</v>
      </c>
      <c r="AM781">
        <f t="shared" si="50"/>
        <v>90.216785069420467</v>
      </c>
    </row>
    <row r="782" spans="1:39">
      <c r="A782">
        <v>234000</v>
      </c>
      <c r="B782" s="7">
        <v>474</v>
      </c>
      <c r="C782">
        <v>-3.0296637834289699</v>
      </c>
      <c r="D782">
        <f t="shared" si="52"/>
        <v>-6.0593275668579398</v>
      </c>
      <c r="E782">
        <v>53.339111498644598</v>
      </c>
      <c r="F782">
        <f t="shared" si="51"/>
        <v>0.11435614711000142</v>
      </c>
      <c r="G782">
        <f t="shared" si="53"/>
        <v>480.05200348780136</v>
      </c>
      <c r="H782">
        <v>48.549815742383601</v>
      </c>
      <c r="AM782">
        <f t="shared" si="50"/>
        <v>90.007779454196694</v>
      </c>
    </row>
    <row r="783" spans="1:39">
      <c r="A783">
        <v>234300</v>
      </c>
      <c r="B783" s="7">
        <v>479</v>
      </c>
      <c r="C783">
        <v>-0.74332188246471897</v>
      </c>
      <c r="D783">
        <f t="shared" si="52"/>
        <v>-1.4866437649294379</v>
      </c>
      <c r="E783">
        <v>53.386580523442397</v>
      </c>
      <c r="F783">
        <f t="shared" si="51"/>
        <v>4.7469024797798909E-2</v>
      </c>
      <c r="G783">
        <f t="shared" si="53"/>
        <v>480.47922471098155</v>
      </c>
      <c r="H783">
        <v>48.688668554314098</v>
      </c>
      <c r="AM783">
        <f t="shared" si="50"/>
        <v>90.09452801243313</v>
      </c>
    </row>
    <row r="784" spans="1:39">
      <c r="A784">
        <v>234600</v>
      </c>
      <c r="B784" s="7">
        <v>195</v>
      </c>
      <c r="C784">
        <v>-81.080739040897598</v>
      </c>
      <c r="D784">
        <f t="shared" si="52"/>
        <v>-162.1614780817952</v>
      </c>
      <c r="E784">
        <v>41.033280249665701</v>
      </c>
      <c r="F784">
        <f t="shared" si="51"/>
        <v>12.353300273776696</v>
      </c>
      <c r="G784">
        <f t="shared" si="53"/>
        <v>369.29952224699133</v>
      </c>
      <c r="H784">
        <v>53.000643621185198</v>
      </c>
      <c r="AM784">
        <f t="shared" si="50"/>
        <v>67.963726527026878</v>
      </c>
    </row>
    <row r="785" spans="1:39">
      <c r="A785">
        <v>234900</v>
      </c>
      <c r="B785" s="7">
        <v>147</v>
      </c>
      <c r="C785">
        <v>-58.077970000481798</v>
      </c>
      <c r="D785">
        <f t="shared" si="52"/>
        <v>-116.1559400009636</v>
      </c>
      <c r="E785">
        <v>29.239301011719</v>
      </c>
      <c r="F785">
        <f t="shared" si="51"/>
        <v>11.793979237946701</v>
      </c>
      <c r="G785">
        <f t="shared" si="53"/>
        <v>263.15370910547102</v>
      </c>
      <c r="H785">
        <v>58.199546870789</v>
      </c>
      <c r="AM785">
        <f t="shared" si="50"/>
        <v>47.667812530709895</v>
      </c>
    </row>
    <row r="786" spans="1:39">
      <c r="A786">
        <v>235200</v>
      </c>
      <c r="B786" s="7">
        <v>170</v>
      </c>
      <c r="C786">
        <v>-16.2861035863022</v>
      </c>
      <c r="D786">
        <f t="shared" si="52"/>
        <v>-32.572207172604401</v>
      </c>
      <c r="E786">
        <v>22.507859681145799</v>
      </c>
      <c r="F786">
        <f t="shared" si="51"/>
        <v>6.731441330573201</v>
      </c>
      <c r="G786">
        <f t="shared" si="53"/>
        <v>202.57073713031218</v>
      </c>
      <c r="H786">
        <v>60.910688646959898</v>
      </c>
      <c r="AM786">
        <f t="shared" si="50"/>
        <v>36.448562773693922</v>
      </c>
    </row>
    <row r="787" spans="1:39">
      <c r="A787">
        <v>235500</v>
      </c>
      <c r="B787" s="7">
        <v>194</v>
      </c>
      <c r="C787">
        <v>8.2726746325628504</v>
      </c>
      <c r="D787">
        <f t="shared" si="52"/>
        <v>16.545349265125701</v>
      </c>
      <c r="E787">
        <v>19.717067776657</v>
      </c>
      <c r="F787">
        <f t="shared" si="51"/>
        <v>2.790791904488799</v>
      </c>
      <c r="G787">
        <f t="shared" si="53"/>
        <v>177.45360998991299</v>
      </c>
      <c r="H787">
        <v>61.126328989472</v>
      </c>
      <c r="AM787">
        <f t="shared" si="50"/>
        <v>31.874884747398525</v>
      </c>
    </row>
    <row r="788" spans="1:39">
      <c r="A788">
        <v>235800</v>
      </c>
      <c r="B788" s="7">
        <v>144</v>
      </c>
      <c r="C788">
        <v>-6.1648987765512704</v>
      </c>
      <c r="D788">
        <f t="shared" si="52"/>
        <v>-12.329797553102541</v>
      </c>
      <c r="E788">
        <v>17.369925090195402</v>
      </c>
      <c r="F788">
        <f t="shared" si="51"/>
        <v>2.3471426864615985</v>
      </c>
      <c r="G788">
        <f t="shared" si="53"/>
        <v>156.32932581175862</v>
      </c>
      <c r="H788">
        <v>61.100925783772198</v>
      </c>
      <c r="AM788">
        <f t="shared" si="50"/>
        <v>28.063547113837807</v>
      </c>
    </row>
    <row r="789" spans="1:39">
      <c r="A789">
        <v>236100</v>
      </c>
      <c r="B789" s="7">
        <v>200</v>
      </c>
      <c r="C789">
        <v>25.575930645271601</v>
      </c>
      <c r="D789">
        <f t="shared" si="52"/>
        <v>51.151861290543202</v>
      </c>
      <c r="E789">
        <v>16.538581361545301</v>
      </c>
      <c r="F789">
        <f t="shared" si="51"/>
        <v>0.83134372865010064</v>
      </c>
      <c r="G789">
        <f t="shared" si="53"/>
        <v>148.84723225390772</v>
      </c>
      <c r="H789">
        <v>60.2191942069257</v>
      </c>
      <c r="AM789">
        <f t="shared" si="50"/>
        <v>26.721322089049519</v>
      </c>
    </row>
    <row r="790" spans="1:39">
      <c r="A790">
        <v>236400</v>
      </c>
      <c r="B790" s="7">
        <v>473</v>
      </c>
      <c r="C790">
        <v>84.764714113378702</v>
      </c>
      <c r="D790">
        <f t="shared" si="52"/>
        <v>169.5294282267574</v>
      </c>
      <c r="E790">
        <v>31.776520352038499</v>
      </c>
      <c r="F790">
        <f t="shared" si="51"/>
        <v>15.237938990493198</v>
      </c>
      <c r="G790">
        <f t="shared" si="53"/>
        <v>285.98868316834648</v>
      </c>
      <c r="H790">
        <v>54.7358788437908</v>
      </c>
      <c r="AM790">
        <f t="shared" si="50"/>
        <v>51.965353505721595</v>
      </c>
    </row>
    <row r="791" spans="1:39">
      <c r="A791">
        <v>236700</v>
      </c>
      <c r="B791" s="7">
        <v>498</v>
      </c>
      <c r="C791">
        <v>59.2423863356806</v>
      </c>
      <c r="D791">
        <f t="shared" si="52"/>
        <v>118.4847726713612</v>
      </c>
      <c r="E791">
        <v>42.167773739684698</v>
      </c>
      <c r="F791">
        <f t="shared" si="51"/>
        <v>10.391253387646199</v>
      </c>
      <c r="G791">
        <f t="shared" si="53"/>
        <v>379.5099636571623</v>
      </c>
      <c r="H791">
        <v>49.0694879987077</v>
      </c>
      <c r="AM791">
        <f t="shared" si="50"/>
        <v>69.95893733199631</v>
      </c>
    </row>
    <row r="792" spans="1:39">
      <c r="A792">
        <v>237000</v>
      </c>
      <c r="B792" s="7">
        <v>498</v>
      </c>
      <c r="C792">
        <v>31.771597845094298</v>
      </c>
      <c r="D792">
        <f t="shared" si="52"/>
        <v>63.543195690188597</v>
      </c>
      <c r="E792">
        <v>48.272313364941702</v>
      </c>
      <c r="F792">
        <f t="shared" si="51"/>
        <v>6.1045396252570043</v>
      </c>
      <c r="G792">
        <f t="shared" si="53"/>
        <v>434.4508202844753</v>
      </c>
      <c r="H792">
        <v>45.595046276411203</v>
      </c>
      <c r="AM792">
        <f t="shared" si="50"/>
        <v>80.824103563243668</v>
      </c>
    </row>
    <row r="793" spans="1:39">
      <c r="A793">
        <v>237300</v>
      </c>
      <c r="B793" s="7">
        <v>493</v>
      </c>
      <c r="C793">
        <v>12.771176647374199</v>
      </c>
      <c r="D793">
        <f t="shared" si="52"/>
        <v>25.542353294748398</v>
      </c>
      <c r="E793">
        <v>51.938986507249503</v>
      </c>
      <c r="F793">
        <f t="shared" si="51"/>
        <v>3.6666731423078005</v>
      </c>
      <c r="G793">
        <f t="shared" si="53"/>
        <v>467.45087856524555</v>
      </c>
      <c r="H793">
        <v>43.920029262235197</v>
      </c>
      <c r="AM793">
        <f t="shared" si="50"/>
        <v>87.455010395545244</v>
      </c>
    </row>
    <row r="794" spans="1:39">
      <c r="A794">
        <v>237600</v>
      </c>
      <c r="B794" s="7">
        <v>492</v>
      </c>
      <c r="C794">
        <v>2.7319318806216302</v>
      </c>
      <c r="D794">
        <f t="shared" si="52"/>
        <v>5.4638637612432603</v>
      </c>
      <c r="E794">
        <v>54.058741466435499</v>
      </c>
      <c r="F794">
        <f t="shared" si="51"/>
        <v>2.1197549591859968</v>
      </c>
      <c r="G794">
        <f t="shared" si="53"/>
        <v>486.52867319791949</v>
      </c>
      <c r="H794">
        <v>43.350372747078502</v>
      </c>
      <c r="AM794">
        <f t="shared" si="50"/>
        <v>91.324301369997272</v>
      </c>
    </row>
    <row r="795" spans="1:39">
      <c r="A795">
        <v>237900</v>
      </c>
      <c r="B795" s="7">
        <v>494</v>
      </c>
      <c r="C795">
        <v>-2.0833192758444499</v>
      </c>
      <c r="D795">
        <f t="shared" si="52"/>
        <v>-4.1666385516888997</v>
      </c>
      <c r="E795">
        <v>55.350967129927596</v>
      </c>
      <c r="F795">
        <f t="shared" si="51"/>
        <v>1.292225663492097</v>
      </c>
      <c r="G795">
        <f t="shared" si="53"/>
        <v>498.15870416934837</v>
      </c>
      <c r="H795">
        <v>43.341946334687002</v>
      </c>
      <c r="AM795">
        <f t="shared" si="50"/>
        <v>93.695957380123332</v>
      </c>
    </row>
    <row r="796" spans="1:39">
      <c r="A796">
        <v>238200</v>
      </c>
      <c r="B796" s="7">
        <v>500</v>
      </c>
      <c r="C796">
        <v>-3.2460521420405</v>
      </c>
      <c r="D796">
        <f t="shared" si="52"/>
        <v>-6.4921042840809999</v>
      </c>
      <c r="E796">
        <v>56.275975454617203</v>
      </c>
      <c r="F796">
        <f t="shared" si="51"/>
        <v>0.92500832468960681</v>
      </c>
      <c r="G796">
        <f t="shared" si="53"/>
        <v>506.48377909155482</v>
      </c>
      <c r="H796">
        <v>43.553669683460399</v>
      </c>
      <c r="AM796">
        <f t="shared" si="50"/>
        <v>95.399647666597161</v>
      </c>
    </row>
    <row r="797" spans="1:39">
      <c r="A797">
        <v>238500</v>
      </c>
      <c r="B797" s="7">
        <v>509</v>
      </c>
      <c r="C797">
        <v>-2.5959584865092999</v>
      </c>
      <c r="D797">
        <f t="shared" si="52"/>
        <v>-5.1919169730185999</v>
      </c>
      <c r="E797">
        <v>57.1314712867201</v>
      </c>
      <c r="F797">
        <f t="shared" si="51"/>
        <v>0.85549583210289626</v>
      </c>
      <c r="G797">
        <f t="shared" si="53"/>
        <v>514.18324158048085</v>
      </c>
      <c r="H797">
        <v>43.779095912047602</v>
      </c>
      <c r="AM797">
        <f t="shared" si="50"/>
        <v>96.979763704740321</v>
      </c>
    </row>
    <row r="798" spans="1:39">
      <c r="A798">
        <v>238800</v>
      </c>
      <c r="B798" s="7">
        <v>500</v>
      </c>
      <c r="C798">
        <v>-9.0161460501624102</v>
      </c>
      <c r="D798">
        <f t="shared" si="52"/>
        <v>-18.03229210032482</v>
      </c>
      <c r="E798">
        <v>57.558208958816302</v>
      </c>
      <c r="F798">
        <f t="shared" si="51"/>
        <v>0.42673767209620195</v>
      </c>
      <c r="G798">
        <f t="shared" si="53"/>
        <v>518.02388062934676</v>
      </c>
      <c r="H798">
        <v>44.252821221127597</v>
      </c>
      <c r="AM798">
        <f t="shared" si="50"/>
        <v>97.769555994423499</v>
      </c>
    </row>
    <row r="799" spans="1:39">
      <c r="A799">
        <v>239100</v>
      </c>
      <c r="B799" s="7">
        <v>499</v>
      </c>
      <c r="C799">
        <v>-9.2658411819455804</v>
      </c>
      <c r="D799">
        <f t="shared" si="52"/>
        <v>-18.531682363891161</v>
      </c>
      <c r="E799">
        <v>57.502565735510601</v>
      </c>
      <c r="F799">
        <f t="shared" si="51"/>
        <v>5.5643223305700928E-2</v>
      </c>
      <c r="G799">
        <f t="shared" si="53"/>
        <v>517.52309161959545</v>
      </c>
      <c r="H799">
        <v>44.964671787320697</v>
      </c>
      <c r="AM799">
        <f t="shared" si="50"/>
        <v>97.666512928066581</v>
      </c>
    </row>
    <row r="800" spans="1:39">
      <c r="A800">
        <v>239400</v>
      </c>
      <c r="B800" s="7">
        <v>495</v>
      </c>
      <c r="C800">
        <v>-10.1000424411941</v>
      </c>
      <c r="D800">
        <f t="shared" si="52"/>
        <v>-20.2000848823882</v>
      </c>
      <c r="E800">
        <v>57.243515695828499</v>
      </c>
      <c r="F800">
        <f t="shared" si="51"/>
        <v>0.25905003968210139</v>
      </c>
      <c r="G800">
        <f t="shared" si="53"/>
        <v>515.19164126245653</v>
      </c>
      <c r="H800">
        <v>45.720373213012103</v>
      </c>
      <c r="AM800">
        <f t="shared" si="50"/>
        <v>97.187028759348578</v>
      </c>
    </row>
    <row r="801" spans="1:39">
      <c r="A801">
        <v>239700</v>
      </c>
      <c r="B801" s="7">
        <v>500</v>
      </c>
      <c r="C801">
        <v>-6.6049807798691296</v>
      </c>
      <c r="D801">
        <f t="shared" si="52"/>
        <v>-13.209961559738259</v>
      </c>
      <c r="E801">
        <v>57.022376495453202</v>
      </c>
      <c r="F801">
        <f t="shared" si="51"/>
        <v>0.22113920037529766</v>
      </c>
      <c r="G801">
        <f t="shared" si="53"/>
        <v>513.20138845907877</v>
      </c>
      <c r="H801">
        <v>46.357981193231801</v>
      </c>
      <c r="AM801">
        <f t="shared" si="50"/>
        <v>96.778025546389387</v>
      </c>
    </row>
    <row r="802" spans="1:39">
      <c r="A802">
        <v>240000</v>
      </c>
      <c r="B802" s="7">
        <v>495</v>
      </c>
      <c r="C802">
        <v>-8.0610175508157393</v>
      </c>
      <c r="D802">
        <f t="shared" si="52"/>
        <v>-16.122035101631479</v>
      </c>
      <c r="E802">
        <v>56.790418156075503</v>
      </c>
      <c r="F802">
        <f t="shared" si="51"/>
        <v>0.23195833937769805</v>
      </c>
      <c r="G802">
        <f t="shared" si="53"/>
        <v>511.1137634046795</v>
      </c>
      <c r="H802">
        <v>46.933094775758804</v>
      </c>
      <c r="AM802">
        <f t="shared" si="50"/>
        <v>96.349319391611601</v>
      </c>
    </row>
    <row r="803" spans="1:39">
      <c r="A803">
        <v>240300</v>
      </c>
      <c r="B803" s="7">
        <v>501</v>
      </c>
      <c r="C803">
        <v>-4.26671327840827</v>
      </c>
      <c r="D803">
        <f t="shared" si="52"/>
        <v>-8.5334265568165399</v>
      </c>
      <c r="E803">
        <v>56.6138851926613</v>
      </c>
      <c r="F803">
        <f t="shared" si="51"/>
        <v>0.17653296341420344</v>
      </c>
      <c r="G803">
        <f t="shared" si="53"/>
        <v>509.52496673395171</v>
      </c>
      <c r="H803">
        <v>47.399509875353402</v>
      </c>
      <c r="AM803">
        <f t="shared" si="50"/>
        <v>96.023261486990904</v>
      </c>
    </row>
    <row r="804" spans="1:39">
      <c r="A804">
        <v>240600</v>
      </c>
      <c r="B804" s="7">
        <v>498</v>
      </c>
      <c r="C804">
        <v>-5.27986671140407</v>
      </c>
      <c r="D804">
        <f t="shared" si="52"/>
        <v>-10.55973342280814</v>
      </c>
      <c r="E804">
        <v>56.505723675843797</v>
      </c>
      <c r="F804">
        <f t="shared" si="51"/>
        <v>0.10816151681750341</v>
      </c>
      <c r="G804">
        <f t="shared" si="53"/>
        <v>508.55151308259417</v>
      </c>
      <c r="H804">
        <v>47.774175545423397</v>
      </c>
      <c r="AM804">
        <f t="shared" si="50"/>
        <v>95.823576286869056</v>
      </c>
    </row>
    <row r="805" spans="1:39">
      <c r="A805">
        <v>240900</v>
      </c>
      <c r="B805" s="7">
        <v>500</v>
      </c>
      <c r="C805">
        <v>-3.6804496922085699</v>
      </c>
      <c r="D805">
        <f t="shared" si="52"/>
        <v>-7.3608993844171398</v>
      </c>
      <c r="E805">
        <v>56.372512171908198</v>
      </c>
      <c r="F805">
        <f t="shared" si="51"/>
        <v>0.13321150393559833</v>
      </c>
      <c r="G805">
        <f t="shared" si="53"/>
        <v>507.35260954717376</v>
      </c>
      <c r="H805">
        <v>48.117156092073699</v>
      </c>
      <c r="AM805">
        <f t="shared" si="50"/>
        <v>95.577738433628866</v>
      </c>
    </row>
    <row r="806" spans="1:39">
      <c r="A806">
        <v>241200</v>
      </c>
      <c r="B806" s="7">
        <v>504</v>
      </c>
      <c r="C806">
        <v>-1.7782818502895701</v>
      </c>
      <c r="D806">
        <f t="shared" si="52"/>
        <v>-3.5565637005791402</v>
      </c>
      <c r="E806">
        <v>56.394247300699497</v>
      </c>
      <c r="F806">
        <f t="shared" si="51"/>
        <v>2.1735128791299019E-2</v>
      </c>
      <c r="G806">
        <f t="shared" si="53"/>
        <v>507.54822570629545</v>
      </c>
      <c r="H806">
        <v>48.322979266837301</v>
      </c>
      <c r="AM806">
        <f t="shared" si="50"/>
        <v>95.617842878992533</v>
      </c>
    </row>
    <row r="807" spans="1:39">
      <c r="A807">
        <v>241500</v>
      </c>
      <c r="B807" s="7">
        <v>507</v>
      </c>
      <c r="C807">
        <v>-0.95137703481816904</v>
      </c>
      <c r="D807">
        <f t="shared" si="52"/>
        <v>-1.9027540696363381</v>
      </c>
      <c r="E807">
        <v>56.543821437489797</v>
      </c>
      <c r="F807">
        <f t="shared" si="51"/>
        <v>0.14957413679029941</v>
      </c>
      <c r="G807">
        <f t="shared" si="53"/>
        <v>508.89439293740816</v>
      </c>
      <c r="H807">
        <v>48.426347558883002</v>
      </c>
      <c r="AM807">
        <f t="shared" si="50"/>
        <v>95.893903655125897</v>
      </c>
    </row>
    <row r="808" spans="1:39">
      <c r="A808">
        <v>241800</v>
      </c>
      <c r="B808" s="7">
        <v>500</v>
      </c>
      <c r="C808">
        <v>-4.2701136787254903</v>
      </c>
      <c r="D808">
        <f t="shared" si="52"/>
        <v>-8.5402273574509806</v>
      </c>
      <c r="E808">
        <v>56.503566679522798</v>
      </c>
      <c r="F808">
        <f t="shared" si="51"/>
        <v>4.0254757966998511E-2</v>
      </c>
      <c r="G808">
        <f t="shared" si="53"/>
        <v>508.53210011570519</v>
      </c>
      <c r="H808">
        <v>48.640710768323899</v>
      </c>
      <c r="AM808">
        <f t="shared" si="50"/>
        <v>95.819594787855749</v>
      </c>
    </row>
    <row r="809" spans="1:39">
      <c r="A809">
        <v>242100</v>
      </c>
      <c r="B809" s="7">
        <v>497</v>
      </c>
      <c r="C809">
        <v>-4.4670298093608798</v>
      </c>
      <c r="D809">
        <f t="shared" si="52"/>
        <v>-8.9340596187217596</v>
      </c>
      <c r="E809">
        <v>56.213992087823399</v>
      </c>
      <c r="F809">
        <f t="shared" si="51"/>
        <v>0.28957459169939881</v>
      </c>
      <c r="G809">
        <f t="shared" si="53"/>
        <v>505.92592879041058</v>
      </c>
      <c r="H809">
        <v>48.981074217162899</v>
      </c>
      <c r="AM809">
        <f t="shared" si="50"/>
        <v>95.285329594858595</v>
      </c>
    </row>
    <row r="810" spans="1:39">
      <c r="A810">
        <v>242400</v>
      </c>
      <c r="B810" s="7">
        <v>537</v>
      </c>
      <c r="C810">
        <v>12.215377399316599</v>
      </c>
      <c r="D810">
        <f t="shared" si="52"/>
        <v>24.430754798633199</v>
      </c>
      <c r="E810">
        <v>56.951100234851999</v>
      </c>
      <c r="F810">
        <f t="shared" si="51"/>
        <v>0.73710814702860006</v>
      </c>
      <c r="G810">
        <f t="shared" si="53"/>
        <v>512.55990211366804</v>
      </c>
      <c r="H810">
        <v>48.621875722454497</v>
      </c>
      <c r="AM810">
        <f t="shared" si="50"/>
        <v>96.646259036953467</v>
      </c>
    </row>
    <row r="811" spans="1:39">
      <c r="A811">
        <v>242700</v>
      </c>
      <c r="B811" s="7">
        <v>512</v>
      </c>
      <c r="C811">
        <v>-3.61720599460073</v>
      </c>
      <c r="D811">
        <f t="shared" si="52"/>
        <v>-7.23441198920146</v>
      </c>
      <c r="E811">
        <v>57.6918148809619</v>
      </c>
      <c r="F811">
        <f t="shared" si="51"/>
        <v>0.74071464610990034</v>
      </c>
      <c r="G811">
        <f t="shared" si="53"/>
        <v>519.22633392865714</v>
      </c>
      <c r="H811">
        <v>48.340630464007504</v>
      </c>
      <c r="AM811">
        <f t="shared" si="50"/>
        <v>98.017048458310299</v>
      </c>
    </row>
    <row r="812" spans="1:39">
      <c r="A812">
        <v>243000</v>
      </c>
      <c r="B812" s="7">
        <v>505</v>
      </c>
      <c r="C812">
        <v>-5.8431306184942002</v>
      </c>
      <c r="D812">
        <f t="shared" si="52"/>
        <v>-11.6862612369884</v>
      </c>
      <c r="E812">
        <v>57.408648309455302</v>
      </c>
      <c r="F812">
        <f t="shared" si="51"/>
        <v>0.28316657150659807</v>
      </c>
      <c r="G812">
        <f t="shared" si="53"/>
        <v>516.67783478509773</v>
      </c>
      <c r="H812">
        <v>48.7160105366533</v>
      </c>
      <c r="AM812">
        <f t="shared" si="50"/>
        <v>97.492632745310075</v>
      </c>
    </row>
    <row r="813" spans="1:39">
      <c r="A813">
        <v>243300</v>
      </c>
      <c r="B813" s="7">
        <v>507</v>
      </c>
      <c r="C813">
        <v>-3.3855888394955098</v>
      </c>
      <c r="D813">
        <f t="shared" si="52"/>
        <v>-6.7711776789910196</v>
      </c>
      <c r="E813">
        <v>57.084739086804397</v>
      </c>
      <c r="F813">
        <f t="shared" si="51"/>
        <v>0.32390922265090438</v>
      </c>
      <c r="G813">
        <f t="shared" si="53"/>
        <v>513.76265178123958</v>
      </c>
      <c r="H813">
        <v>49.066442501336901</v>
      </c>
      <c r="AM813">
        <f t="shared" si="50"/>
        <v>96.893337967592828</v>
      </c>
    </row>
    <row r="814" spans="1:39">
      <c r="A814">
        <v>243600</v>
      </c>
      <c r="B814" s="7">
        <v>510</v>
      </c>
      <c r="C814">
        <v>-1.3744815266978601</v>
      </c>
      <c r="D814">
        <f t="shared" si="52"/>
        <v>-2.7489630533957201</v>
      </c>
      <c r="E814">
        <v>56.9711619010098</v>
      </c>
      <c r="F814">
        <f t="shared" si="51"/>
        <v>0.11357718579459686</v>
      </c>
      <c r="G814">
        <f t="shared" si="53"/>
        <v>512.7404571090882</v>
      </c>
      <c r="H814">
        <v>49.244700658208203</v>
      </c>
      <c r="AM814">
        <f t="shared" si="50"/>
        <v>96.683343495831139</v>
      </c>
    </row>
    <row r="815" spans="1:39">
      <c r="A815">
        <v>243900</v>
      </c>
      <c r="B815" s="7">
        <v>505</v>
      </c>
      <c r="C815">
        <v>-3.2025349277138901</v>
      </c>
      <c r="D815">
        <f t="shared" si="52"/>
        <v>-6.4050698554277803</v>
      </c>
      <c r="E815">
        <v>56.821865882889597</v>
      </c>
      <c r="F815">
        <f t="shared" si="51"/>
        <v>0.14929601812020366</v>
      </c>
      <c r="G815">
        <f t="shared" si="53"/>
        <v>511.39679294600637</v>
      </c>
      <c r="H815">
        <v>49.428887482269801</v>
      </c>
      <c r="AM815">
        <f t="shared" si="50"/>
        <v>96.407422741643828</v>
      </c>
    </row>
    <row r="816" spans="1:39">
      <c r="A816">
        <v>244200</v>
      </c>
      <c r="B816" s="7">
        <v>577</v>
      </c>
      <c r="C816">
        <v>25.573656030628001</v>
      </c>
      <c r="D816">
        <f t="shared" si="52"/>
        <v>51.147312061256002</v>
      </c>
      <c r="E816">
        <v>58.426892768963803</v>
      </c>
      <c r="F816">
        <f t="shared" si="51"/>
        <v>1.6050268860742065</v>
      </c>
      <c r="G816">
        <f t="shared" si="53"/>
        <v>525.84203492067422</v>
      </c>
      <c r="H816">
        <v>48.456819543644301</v>
      </c>
      <c r="AM816">
        <f t="shared" si="50"/>
        <v>99.380578862451983</v>
      </c>
    </row>
    <row r="817" spans="1:39">
      <c r="A817">
        <v>244500</v>
      </c>
      <c r="B817" s="7">
        <v>904</v>
      </c>
      <c r="C817">
        <v>70.388280080482502</v>
      </c>
      <c r="D817">
        <f t="shared" si="52"/>
        <v>140.776560160965</v>
      </c>
      <c r="E817">
        <v>78.325356149493203</v>
      </c>
      <c r="F817">
        <f t="shared" si="51"/>
        <v>19.8984633805294</v>
      </c>
      <c r="G817">
        <f t="shared" si="53"/>
        <v>704.92820534543887</v>
      </c>
      <c r="H817">
        <v>43.279440863650002</v>
      </c>
      <c r="AM817">
        <f t="shared" si="50"/>
        <v>137.4918912083987</v>
      </c>
    </row>
    <row r="818" spans="1:39">
      <c r="A818">
        <v>244800</v>
      </c>
      <c r="B818" s="7">
        <v>243</v>
      </c>
      <c r="C818">
        <v>-87.470732859802297</v>
      </c>
      <c r="D818">
        <f t="shared" si="52"/>
        <v>-174.94146571960459</v>
      </c>
      <c r="E818">
        <v>51.4037666277681</v>
      </c>
      <c r="F818">
        <f t="shared" si="51"/>
        <v>26.921589521725103</v>
      </c>
      <c r="G818">
        <f t="shared" si="53"/>
        <v>462.63389964991291</v>
      </c>
      <c r="H818">
        <v>46.398825039478901</v>
      </c>
      <c r="AM818">
        <f t="shared" si="50"/>
        <v>86.482203405300424</v>
      </c>
    </row>
    <row r="819" spans="1:39">
      <c r="A819">
        <v>245100</v>
      </c>
      <c r="B819" s="7">
        <v>128</v>
      </c>
      <c r="C819">
        <v>-81.422077436711504</v>
      </c>
      <c r="D819">
        <f t="shared" si="52"/>
        <v>-162.84415487342301</v>
      </c>
      <c r="E819">
        <v>32.475420320556999</v>
      </c>
      <c r="F819">
        <f t="shared" si="51"/>
        <v>18.9283463072111</v>
      </c>
      <c r="G819">
        <f t="shared" si="53"/>
        <v>292.27878288501302</v>
      </c>
      <c r="H819">
        <v>52.8256848547556</v>
      </c>
      <c r="AM819">
        <f t="shared" si="50"/>
        <v>53.155764323054029</v>
      </c>
    </row>
    <row r="820" spans="1:39">
      <c r="A820">
        <v>245400</v>
      </c>
      <c r="B820" s="7">
        <v>128</v>
      </c>
      <c r="C820">
        <v>-41.244513214356303</v>
      </c>
      <c r="D820">
        <f t="shared" si="52"/>
        <v>-82.489026428712606</v>
      </c>
      <c r="E820">
        <v>23.3874838417434</v>
      </c>
      <c r="F820">
        <f t="shared" si="51"/>
        <v>9.0879364788135995</v>
      </c>
      <c r="G820">
        <f t="shared" si="53"/>
        <v>210.4873545756906</v>
      </c>
      <c r="H820">
        <v>57.395170914601302</v>
      </c>
      <c r="AM820">
        <f t="shared" si="50"/>
        <v>37.899573209045883</v>
      </c>
    </row>
    <row r="821" spans="1:39">
      <c r="A821">
        <v>245700</v>
      </c>
      <c r="B821" s="7">
        <v>128</v>
      </c>
      <c r="C821">
        <v>-16.2689348838393</v>
      </c>
      <c r="D821">
        <f t="shared" si="52"/>
        <v>-32.5378697676786</v>
      </c>
      <c r="E821">
        <v>17.837450289458602</v>
      </c>
      <c r="F821">
        <f t="shared" si="51"/>
        <v>5.5500335522847983</v>
      </c>
      <c r="G821">
        <f t="shared" si="53"/>
        <v>160.53705260512743</v>
      </c>
      <c r="H821">
        <v>59.5223647478212</v>
      </c>
      <c r="AM821">
        <f t="shared" si="50"/>
        <v>28.820154020849468</v>
      </c>
    </row>
    <row r="822" spans="1:39">
      <c r="A822">
        <v>246000</v>
      </c>
      <c r="B822" s="7">
        <v>128</v>
      </c>
      <c r="C822">
        <v>-1.5295035812405999</v>
      </c>
      <c r="D822">
        <f t="shared" si="52"/>
        <v>-3.0590071624811999</v>
      </c>
      <c r="E822" s="17">
        <v>14.5620580302978</v>
      </c>
      <c r="F822">
        <f t="shared" si="51"/>
        <v>3.2753922591608013</v>
      </c>
      <c r="G822">
        <f t="shared" si="53"/>
        <v>131.05852227268019</v>
      </c>
      <c r="H822">
        <v>60.155247488381001</v>
      </c>
      <c r="AM822">
        <f t="shared" si="50"/>
        <v>23.546406576131805</v>
      </c>
    </row>
    <row r="823" spans="1:39">
      <c r="A823">
        <v>246300</v>
      </c>
      <c r="B823" s="7">
        <v>128</v>
      </c>
      <c r="C823">
        <v>6.6100038886528898</v>
      </c>
      <c r="D823">
        <f t="shared" si="52"/>
        <v>13.22000777730578</v>
      </c>
      <c r="E823" s="17">
        <v>12.7532922287727</v>
      </c>
      <c r="F823">
        <f t="shared" si="51"/>
        <v>1.8087658015250998</v>
      </c>
      <c r="G823">
        <f t="shared" si="53"/>
        <v>114.7796300589543</v>
      </c>
      <c r="H823">
        <v>59.925742262757197</v>
      </c>
      <c r="AM823">
        <f t="shared" si="50"/>
        <v>20.660985238949397</v>
      </c>
    </row>
    <row r="824" spans="1:39">
      <c r="A824">
        <v>246600</v>
      </c>
      <c r="B824" s="7">
        <v>128</v>
      </c>
      <c r="C824">
        <v>10.6564290804079</v>
      </c>
      <c r="D824">
        <f t="shared" si="52"/>
        <v>21.3128581608158</v>
      </c>
      <c r="E824" s="17">
        <v>11.8540911531347</v>
      </c>
      <c r="F824">
        <f t="shared" si="51"/>
        <v>0.89920107563800045</v>
      </c>
      <c r="G824">
        <f t="shared" si="53"/>
        <v>106.6868203782123</v>
      </c>
      <c r="H824">
        <v>59.237810451585503</v>
      </c>
      <c r="AM824">
        <f t="shared" si="50"/>
        <v>19.233661970106592</v>
      </c>
    </row>
    <row r="825" spans="1:39">
      <c r="A825">
        <v>246900</v>
      </c>
      <c r="B825" s="7">
        <v>145</v>
      </c>
      <c r="C825">
        <v>18.506184076392699</v>
      </c>
      <c r="D825">
        <f t="shared" si="52"/>
        <v>37.012368152785399</v>
      </c>
      <c r="E825" s="17">
        <v>11.9985809353898</v>
      </c>
      <c r="F825">
        <f t="shared" si="51"/>
        <v>0.1444897822550999</v>
      </c>
      <c r="G825">
        <f t="shared" si="53"/>
        <v>107.9872284185082</v>
      </c>
      <c r="H825">
        <v>58.070128074847702</v>
      </c>
      <c r="AM825">
        <f t="shared" si="50"/>
        <v>19.462695131515733</v>
      </c>
    </row>
    <row r="826" spans="1:39">
      <c r="A826">
        <v>247200</v>
      </c>
      <c r="B826" s="7">
        <v>141</v>
      </c>
      <c r="C826">
        <v>13.9736213710865</v>
      </c>
      <c r="D826">
        <f t="shared" si="52"/>
        <v>27.947242742173</v>
      </c>
      <c r="E826" s="17">
        <v>12.561374952085</v>
      </c>
      <c r="F826">
        <f t="shared" si="51"/>
        <v>0.56279401669520013</v>
      </c>
      <c r="G826">
        <f t="shared" si="53"/>
        <v>113.052374568765</v>
      </c>
      <c r="H826">
        <v>56.821826994686397</v>
      </c>
      <c r="AM826">
        <f t="shared" si="50"/>
        <v>20.35595340906746</v>
      </c>
    </row>
    <row r="827" spans="1:39">
      <c r="A827">
        <v>247500</v>
      </c>
      <c r="B827" s="7">
        <v>196</v>
      </c>
      <c r="C827">
        <v>32.478293251881098</v>
      </c>
      <c r="D827">
        <f t="shared" si="52"/>
        <v>64.956586503762196</v>
      </c>
      <c r="E827" s="17">
        <v>14.5602880228563</v>
      </c>
      <c r="F827">
        <f t="shared" si="51"/>
        <v>1.9989130707712999</v>
      </c>
      <c r="G827">
        <f t="shared" si="53"/>
        <v>131.04259220570671</v>
      </c>
      <c r="H827">
        <v>54.933261360712301</v>
      </c>
      <c r="AM827">
        <f t="shared" si="50"/>
        <v>23.543573630159582</v>
      </c>
    </row>
    <row r="828" spans="1:39">
      <c r="A828">
        <v>247800</v>
      </c>
      <c r="B828" s="7">
        <v>146</v>
      </c>
      <c r="C828">
        <v>1.93496712255644</v>
      </c>
      <c r="D828">
        <f t="shared" si="52"/>
        <v>3.86993424511288</v>
      </c>
      <c r="E828">
        <v>15.7921863437384</v>
      </c>
      <c r="F828">
        <f t="shared" si="51"/>
        <v>1.2318983208821006</v>
      </c>
      <c r="G828">
        <f t="shared" si="53"/>
        <v>142.1296770936456</v>
      </c>
      <c r="H828">
        <v>53.710326810967601</v>
      </c>
      <c r="AM828">
        <f t="shared" si="50"/>
        <v>25.519692775742097</v>
      </c>
    </row>
    <row r="829" spans="1:39">
      <c r="A829">
        <v>248100</v>
      </c>
      <c r="B829" s="7">
        <v>348</v>
      </c>
      <c r="C829">
        <v>78.372143987712704</v>
      </c>
      <c r="D829">
        <f t="shared" si="52"/>
        <v>156.74428797542541</v>
      </c>
      <c r="E829">
        <v>21.250295073571401</v>
      </c>
      <c r="F829">
        <f t="shared" si="51"/>
        <v>5.4581087298330004</v>
      </c>
      <c r="G829">
        <f t="shared" si="53"/>
        <v>191.25265566214262</v>
      </c>
      <c r="H829">
        <v>50.244614502376599</v>
      </c>
      <c r="AM829">
        <f t="shared" si="50"/>
        <v>34.381969317754006</v>
      </c>
    </row>
    <row r="830" spans="1:39">
      <c r="A830">
        <v>248400</v>
      </c>
      <c r="B830" s="7">
        <v>206</v>
      </c>
      <c r="C830">
        <v>-11.6693410756377</v>
      </c>
      <c r="D830">
        <f t="shared" si="52"/>
        <v>-23.3386821512754</v>
      </c>
      <c r="E830">
        <v>25.482041964906799</v>
      </c>
      <c r="F830">
        <f t="shared" si="51"/>
        <v>4.2317468913353977</v>
      </c>
      <c r="G830">
        <f t="shared" si="53"/>
        <v>229.33837768416117</v>
      </c>
      <c r="H830">
        <v>47.973786917164801</v>
      </c>
      <c r="AM830">
        <f t="shared" si="50"/>
        <v>41.372932761421779</v>
      </c>
    </row>
    <row r="831" spans="1:39">
      <c r="A831">
        <v>248700</v>
      </c>
      <c r="B831" s="7">
        <v>301</v>
      </c>
      <c r="C831">
        <v>27.8322683022643</v>
      </c>
      <c r="D831">
        <f t="shared" si="52"/>
        <v>55.6645366045286</v>
      </c>
      <c r="E831">
        <v>27.2591904174887</v>
      </c>
      <c r="F831">
        <f t="shared" si="51"/>
        <v>1.7771484525819012</v>
      </c>
      <c r="G831">
        <f t="shared" si="53"/>
        <v>245.3327137573983</v>
      </c>
      <c r="H831">
        <v>47.188593046893402</v>
      </c>
      <c r="AM831">
        <f t="shared" si="50"/>
        <v>44.340061025029776</v>
      </c>
    </row>
    <row r="832" spans="1:39">
      <c r="A832">
        <v>249000</v>
      </c>
      <c r="B832" s="7">
        <v>254</v>
      </c>
      <c r="C832">
        <v>-4.8512778823719298</v>
      </c>
      <c r="D832">
        <f t="shared" si="52"/>
        <v>-9.7025557647438596</v>
      </c>
      <c r="E832">
        <v>29.3001096294504</v>
      </c>
      <c r="F832">
        <f t="shared" si="51"/>
        <v>2.0409192119617003</v>
      </c>
      <c r="G832">
        <f t="shared" si="53"/>
        <v>263.70098666505362</v>
      </c>
      <c r="H832">
        <v>46.415437154038401</v>
      </c>
      <c r="AM832">
        <f t="shared" si="50"/>
        <v>47.770369751014421</v>
      </c>
    </row>
    <row r="833" spans="1:39">
      <c r="A833">
        <v>249300</v>
      </c>
      <c r="B833" s="7">
        <v>387</v>
      </c>
      <c r="C833">
        <v>44.677086520816999</v>
      </c>
      <c r="D833">
        <f t="shared" si="52"/>
        <v>89.354173041633999</v>
      </c>
      <c r="E833">
        <v>33.071262768405703</v>
      </c>
      <c r="F833">
        <f t="shared" si="51"/>
        <v>3.7711531389553024</v>
      </c>
      <c r="G833">
        <f t="shared" si="53"/>
        <v>297.64136491565131</v>
      </c>
      <c r="H833">
        <v>44.663217720710797</v>
      </c>
      <c r="AM833">
        <f t="shared" si="50"/>
        <v>54.172897152060834</v>
      </c>
    </row>
    <row r="834" spans="1:39">
      <c r="A834">
        <v>249600</v>
      </c>
      <c r="B834" s="7">
        <v>548</v>
      </c>
      <c r="C834">
        <v>63.1667284549888</v>
      </c>
      <c r="D834">
        <f t="shared" si="52"/>
        <v>126.3334569099776</v>
      </c>
      <c r="E834">
        <v>45.566036803561602</v>
      </c>
      <c r="F834">
        <f t="shared" si="51"/>
        <v>12.494774035155899</v>
      </c>
      <c r="G834">
        <f t="shared" si="53"/>
        <v>410.0943312320544</v>
      </c>
      <c r="H834">
        <v>39.880814397241203</v>
      </c>
      <c r="AM834">
        <f t="shared" si="50"/>
        <v>75.980441225217746</v>
      </c>
    </row>
    <row r="835" spans="1:39">
      <c r="A835">
        <v>249900</v>
      </c>
      <c r="B835" s="7">
        <v>270</v>
      </c>
      <c r="C835">
        <v>-75.625764365013197</v>
      </c>
      <c r="D835">
        <f t="shared" si="52"/>
        <v>-151.25152873002639</v>
      </c>
      <c r="E835">
        <v>46.805643101218799</v>
      </c>
      <c r="F835">
        <f t="shared" si="51"/>
        <v>1.2396062976571969</v>
      </c>
      <c r="G835">
        <f t="shared" si="53"/>
        <v>421.25078791096917</v>
      </c>
      <c r="H835">
        <v>40.667255142317003</v>
      </c>
      <c r="AM835">
        <f t="shared" ref="AM835:AM898" si="54">$AF$26*E835^2+$AG$26*E835+$AH$26</f>
        <v>78.193757191782453</v>
      </c>
    </row>
    <row r="836" spans="1:39">
      <c r="A836">
        <v>250200</v>
      </c>
      <c r="B836" s="7">
        <v>131</v>
      </c>
      <c r="C836">
        <v>-87.5213549157871</v>
      </c>
      <c r="D836">
        <f t="shared" si="52"/>
        <v>-175.0427098315742</v>
      </c>
      <c r="E836">
        <v>34.134112947943201</v>
      </c>
      <c r="F836">
        <f t="shared" ref="F836:F899" si="55">ABS(E836-E835)</f>
        <v>12.671530153275597</v>
      </c>
      <c r="G836">
        <f t="shared" si="53"/>
        <v>307.20701653148882</v>
      </c>
      <c r="H836">
        <v>47.182387040145002</v>
      </c>
      <c r="AM836">
        <f t="shared" si="54"/>
        <v>55.992391200431612</v>
      </c>
    </row>
    <row r="837" spans="1:39">
      <c r="A837">
        <v>250500</v>
      </c>
      <c r="B837" s="7">
        <v>320</v>
      </c>
      <c r="C837">
        <v>22.000177559628501</v>
      </c>
      <c r="D837">
        <f t="shared" si="52"/>
        <v>44.000355119257001</v>
      </c>
      <c r="E837">
        <v>30.6661474780453</v>
      </c>
      <c r="F837">
        <f t="shared" si="55"/>
        <v>3.4679654698979014</v>
      </c>
      <c r="G837">
        <f t="shared" si="53"/>
        <v>275.9953273024077</v>
      </c>
      <c r="H837">
        <v>49.313568483512398</v>
      </c>
      <c r="AM837">
        <f t="shared" si="54"/>
        <v>50.079971086127912</v>
      </c>
    </row>
    <row r="838" spans="1:39">
      <c r="A838">
        <v>250800</v>
      </c>
      <c r="B838" s="7">
        <v>179</v>
      </c>
      <c r="C838">
        <v>-41.657856046838099</v>
      </c>
      <c r="D838">
        <f t="shared" si="52"/>
        <v>-83.315712093676197</v>
      </c>
      <c r="E838">
        <v>29.146105001882301</v>
      </c>
      <c r="F838">
        <f t="shared" si="55"/>
        <v>1.5200424761629989</v>
      </c>
      <c r="G838">
        <f t="shared" si="53"/>
        <v>262.31494501694073</v>
      </c>
      <c r="H838">
        <v>50.310971168321799</v>
      </c>
      <c r="AM838">
        <f t="shared" si="54"/>
        <v>47.510674090608923</v>
      </c>
    </row>
    <row r="839" spans="1:39">
      <c r="A839">
        <v>251100</v>
      </c>
      <c r="B839" s="7">
        <v>810</v>
      </c>
      <c r="C839">
        <v>75.8500654840024</v>
      </c>
      <c r="D839">
        <f t="shared" si="52"/>
        <v>151.7001309680048</v>
      </c>
      <c r="E839">
        <v>62.496937373634303</v>
      </c>
      <c r="F839">
        <f t="shared" si="55"/>
        <v>33.350832371752006</v>
      </c>
      <c r="G839">
        <f t="shared" si="53"/>
        <v>562.47243636270878</v>
      </c>
      <c r="H839">
        <v>45.858075521084203</v>
      </c>
      <c r="AM839">
        <f t="shared" si="54"/>
        <v>106.98748947224692</v>
      </c>
    </row>
    <row r="840" spans="1:39">
      <c r="A840">
        <v>251400</v>
      </c>
      <c r="B840" s="7">
        <v>871</v>
      </c>
      <c r="C840">
        <v>64.17750246736</v>
      </c>
      <c r="D840">
        <f t="shared" si="52"/>
        <v>128.35500493472</v>
      </c>
      <c r="E840">
        <v>82.249430619969502</v>
      </c>
      <c r="F840">
        <f t="shared" si="55"/>
        <v>19.752493246335199</v>
      </c>
      <c r="G840">
        <f t="shared" si="53"/>
        <v>740.24487557972554</v>
      </c>
      <c r="H840">
        <v>40.3603835676495</v>
      </c>
      <c r="AM840">
        <f t="shared" si="54"/>
        <v>145.28101324961091</v>
      </c>
    </row>
    <row r="841" spans="1:39">
      <c r="A841">
        <v>251700</v>
      </c>
      <c r="B841" s="7">
        <v>891</v>
      </c>
      <c r="C841">
        <v>42.507998758838099</v>
      </c>
      <c r="D841">
        <f t="shared" si="52"/>
        <v>85.015997517676198</v>
      </c>
      <c r="E841">
        <v>89.550978326951693</v>
      </c>
      <c r="F841">
        <f t="shared" si="55"/>
        <v>7.3015477069821912</v>
      </c>
      <c r="G841">
        <f t="shared" si="53"/>
        <v>805.95880494256528</v>
      </c>
      <c r="H841">
        <v>36.182351961750904</v>
      </c>
      <c r="AM841">
        <f t="shared" si="54"/>
        <v>160.01398027010944</v>
      </c>
    </row>
    <row r="842" spans="1:39">
      <c r="A842">
        <v>252000</v>
      </c>
      <c r="B842" s="7">
        <v>866</v>
      </c>
      <c r="C842">
        <v>8.9752001655942308</v>
      </c>
      <c r="D842">
        <f t="shared" ref="D842:D905" si="56">$K$3*C842</f>
        <v>17.950400331188462</v>
      </c>
      <c r="E842">
        <v>94.224803409061906</v>
      </c>
      <c r="F842">
        <f t="shared" si="55"/>
        <v>4.6738250821102127</v>
      </c>
      <c r="G842">
        <f t="shared" ref="G842:G905" si="57">$J$3*E842</f>
        <v>848.02323068155715</v>
      </c>
      <c r="H842">
        <v>34.256064344890298</v>
      </c>
      <c r="AM842">
        <f t="shared" si="54"/>
        <v>169.60844858501412</v>
      </c>
    </row>
    <row r="843" spans="1:39">
      <c r="A843">
        <v>252300</v>
      </c>
      <c r="B843" s="7">
        <v>885</v>
      </c>
      <c r="C843">
        <v>4.9186850459687701</v>
      </c>
      <c r="D843">
        <f t="shared" si="56"/>
        <v>9.8373700919375402</v>
      </c>
      <c r="E843">
        <v>97.236902880339599</v>
      </c>
      <c r="F843">
        <f t="shared" si="55"/>
        <v>3.0120994712776934</v>
      </c>
      <c r="G843">
        <f t="shared" si="57"/>
        <v>875.13212592305638</v>
      </c>
      <c r="H843">
        <v>33.725372786627297</v>
      </c>
      <c r="AM843">
        <f t="shared" si="54"/>
        <v>175.85941623995464</v>
      </c>
    </row>
    <row r="844" spans="1:39">
      <c r="A844">
        <v>252600</v>
      </c>
      <c r="B844" s="7">
        <v>853</v>
      </c>
      <c r="C844">
        <v>-18.623219013839002</v>
      </c>
      <c r="D844">
        <f t="shared" si="56"/>
        <v>-37.246438027678003</v>
      </c>
      <c r="E844">
        <v>98.912982619762204</v>
      </c>
      <c r="F844">
        <f t="shared" si="55"/>
        <v>1.6760797394226046</v>
      </c>
      <c r="G844">
        <f t="shared" si="57"/>
        <v>890.21684357785989</v>
      </c>
      <c r="H844">
        <v>34.3221628887039</v>
      </c>
      <c r="AM844">
        <f t="shared" si="54"/>
        <v>179.36074081046169</v>
      </c>
    </row>
    <row r="845" spans="1:39">
      <c r="A845">
        <v>252900</v>
      </c>
      <c r="B845" s="7">
        <v>868</v>
      </c>
      <c r="C845">
        <v>-14.2888514974935</v>
      </c>
      <c r="D845">
        <f t="shared" si="56"/>
        <v>-28.577702994987</v>
      </c>
      <c r="E845">
        <v>99.616163639881606</v>
      </c>
      <c r="F845">
        <f t="shared" si="55"/>
        <v>0.70318102011940198</v>
      </c>
      <c r="G845">
        <f t="shared" si="57"/>
        <v>896.54547275893447</v>
      </c>
      <c r="H845">
        <v>35.5928899232701</v>
      </c>
      <c r="AM845">
        <f t="shared" si="54"/>
        <v>180.8345762463091</v>
      </c>
    </row>
    <row r="846" spans="1:39">
      <c r="A846">
        <v>253200</v>
      </c>
      <c r="B846" s="7">
        <v>859</v>
      </c>
      <c r="C846">
        <v>-20.6124690343844</v>
      </c>
      <c r="D846">
        <f t="shared" si="56"/>
        <v>-41.2249380687688</v>
      </c>
      <c r="E846">
        <v>100.021490399874</v>
      </c>
      <c r="F846">
        <f t="shared" si="55"/>
        <v>0.40532675999239132</v>
      </c>
      <c r="G846">
        <f t="shared" si="57"/>
        <v>900.19341359886596</v>
      </c>
      <c r="H846">
        <v>36.967389393195504</v>
      </c>
      <c r="AM846">
        <f t="shared" si="54"/>
        <v>181.68543669191169</v>
      </c>
    </row>
    <row r="847" spans="1:39">
      <c r="A847">
        <v>253500</v>
      </c>
      <c r="B847" s="7">
        <v>847</v>
      </c>
      <c r="C847">
        <v>-25.2228514059947</v>
      </c>
      <c r="D847">
        <f t="shared" si="56"/>
        <v>-50.445702811989399</v>
      </c>
      <c r="E847">
        <v>99.712726481297295</v>
      </c>
      <c r="F847">
        <f t="shared" si="55"/>
        <v>0.30876391857670171</v>
      </c>
      <c r="G847">
        <f t="shared" si="57"/>
        <v>897.41453833167566</v>
      </c>
      <c r="H847">
        <v>38.759808988540897</v>
      </c>
      <c r="AM847">
        <f t="shared" si="54"/>
        <v>181.03719341455803</v>
      </c>
    </row>
    <row r="848" spans="1:39">
      <c r="A848">
        <v>253800</v>
      </c>
      <c r="B848" s="7">
        <v>850</v>
      </c>
      <c r="C848">
        <v>-21.1187897957697</v>
      </c>
      <c r="D848">
        <f t="shared" si="56"/>
        <v>-42.237579591539401</v>
      </c>
      <c r="E848">
        <v>99.134026315241996</v>
      </c>
      <c r="F848">
        <f t="shared" si="55"/>
        <v>0.57870016605529884</v>
      </c>
      <c r="G848">
        <f t="shared" si="57"/>
        <v>892.20623683717793</v>
      </c>
      <c r="H848">
        <v>40.547956155719902</v>
      </c>
      <c r="AM848">
        <f t="shared" si="54"/>
        <v>179.82372667077786</v>
      </c>
    </row>
    <row r="849" spans="1:39">
      <c r="A849">
        <v>254100</v>
      </c>
      <c r="B849" s="7">
        <v>857</v>
      </c>
      <c r="C849">
        <v>-15.860967284471799</v>
      </c>
      <c r="D849">
        <f t="shared" si="56"/>
        <v>-31.721934568943599</v>
      </c>
      <c r="E849">
        <v>98.743416362784203</v>
      </c>
      <c r="F849">
        <f t="shared" si="55"/>
        <v>0.39060995245779395</v>
      </c>
      <c r="G849">
        <f t="shared" si="57"/>
        <v>888.69074726505778</v>
      </c>
      <c r="H849">
        <v>41.969870679141401</v>
      </c>
      <c r="AM849">
        <f t="shared" si="54"/>
        <v>179.00577043748356</v>
      </c>
    </row>
    <row r="850" spans="1:39">
      <c r="A850">
        <v>254400</v>
      </c>
      <c r="B850" s="7">
        <v>853</v>
      </c>
      <c r="C850">
        <v>-16.190341828400999</v>
      </c>
      <c r="D850">
        <f t="shared" si="56"/>
        <v>-32.380683656801999</v>
      </c>
      <c r="E850">
        <v>98.372251840113094</v>
      </c>
      <c r="F850">
        <f t="shared" si="55"/>
        <v>0.37116452267110844</v>
      </c>
      <c r="G850">
        <f t="shared" si="57"/>
        <v>885.35026656101786</v>
      </c>
      <c r="H850">
        <v>43.214958363483298</v>
      </c>
      <c r="AM850">
        <f t="shared" si="54"/>
        <v>178.22936075784591</v>
      </c>
    </row>
    <row r="851" spans="1:39">
      <c r="A851">
        <v>254700</v>
      </c>
      <c r="B851" s="7">
        <v>862</v>
      </c>
      <c r="C851">
        <v>-10.421978606366</v>
      </c>
      <c r="D851">
        <f t="shared" si="56"/>
        <v>-20.843957212732001</v>
      </c>
      <c r="E851">
        <v>98.090357319900605</v>
      </c>
      <c r="F851">
        <f t="shared" si="55"/>
        <v>0.2818945202124894</v>
      </c>
      <c r="G851">
        <f t="shared" si="57"/>
        <v>882.81321587910543</v>
      </c>
      <c r="H851">
        <v>44.233010919613598</v>
      </c>
      <c r="AM851">
        <f t="shared" si="54"/>
        <v>177.64022630732242</v>
      </c>
    </row>
    <row r="852" spans="1:39">
      <c r="A852">
        <v>255000</v>
      </c>
      <c r="B852" s="7">
        <v>865</v>
      </c>
      <c r="C852">
        <v>-8.6007564013718092</v>
      </c>
      <c r="D852">
        <f t="shared" si="56"/>
        <v>-17.201512802743618</v>
      </c>
      <c r="E852">
        <v>98.019009811192106</v>
      </c>
      <c r="F852">
        <f t="shared" si="55"/>
        <v>7.1347508708498708E-2</v>
      </c>
      <c r="G852">
        <f t="shared" si="57"/>
        <v>882.17108830072891</v>
      </c>
      <c r="H852">
        <v>44.967016757367801</v>
      </c>
      <c r="AM852">
        <f t="shared" si="54"/>
        <v>177.49119007159246</v>
      </c>
    </row>
    <row r="853" spans="1:39">
      <c r="A853">
        <v>255300</v>
      </c>
      <c r="B853" s="7">
        <v>861</v>
      </c>
      <c r="C853">
        <v>-9.8926585957759006</v>
      </c>
      <c r="D853">
        <f t="shared" si="56"/>
        <v>-19.785317191551801</v>
      </c>
      <c r="E853">
        <v>97.861701770828802</v>
      </c>
      <c r="F853">
        <f t="shared" si="55"/>
        <v>0.15730804036330426</v>
      </c>
      <c r="G853">
        <f t="shared" si="57"/>
        <v>880.75531593745927</v>
      </c>
      <c r="H853">
        <v>45.688512532276903</v>
      </c>
      <c r="AM853">
        <f t="shared" si="54"/>
        <v>177.16269797078965</v>
      </c>
    </row>
    <row r="854" spans="1:39">
      <c r="A854">
        <v>255600</v>
      </c>
      <c r="B854" s="7">
        <v>863</v>
      </c>
      <c r="C854">
        <v>-7.8888421656885104</v>
      </c>
      <c r="D854">
        <f t="shared" si="56"/>
        <v>-15.777684331377021</v>
      </c>
      <c r="E854">
        <v>97.638622803863299</v>
      </c>
      <c r="F854">
        <f t="shared" si="55"/>
        <v>0.22307896696550245</v>
      </c>
      <c r="G854">
        <f t="shared" si="57"/>
        <v>878.74760523476971</v>
      </c>
      <c r="H854">
        <v>46.3736648699984</v>
      </c>
      <c r="AM854">
        <f t="shared" si="54"/>
        <v>176.69711057509517</v>
      </c>
    </row>
    <row r="855" spans="1:39">
      <c r="A855">
        <v>255900</v>
      </c>
      <c r="B855" s="7">
        <v>863</v>
      </c>
      <c r="C855">
        <v>-7.04176095813696</v>
      </c>
      <c r="D855">
        <f t="shared" si="56"/>
        <v>-14.08352191627392</v>
      </c>
      <c r="E855">
        <v>97.450408654073996</v>
      </c>
      <c r="F855">
        <f t="shared" si="55"/>
        <v>0.18821414978930306</v>
      </c>
      <c r="G855">
        <f t="shared" si="57"/>
        <v>877.05367788666592</v>
      </c>
      <c r="H855">
        <v>46.951180481704299</v>
      </c>
      <c r="AM855">
        <f t="shared" si="54"/>
        <v>176.30451581484581</v>
      </c>
    </row>
    <row r="856" spans="1:39">
      <c r="A856">
        <v>256200</v>
      </c>
      <c r="B856" s="7">
        <v>884</v>
      </c>
      <c r="C856">
        <v>2.3920849637994901</v>
      </c>
      <c r="D856">
        <f t="shared" si="56"/>
        <v>4.7841699275989802</v>
      </c>
      <c r="E856">
        <v>97.687211113696094</v>
      </c>
      <c r="F856">
        <f t="shared" si="55"/>
        <v>0.23680245962209767</v>
      </c>
      <c r="G856">
        <f t="shared" si="57"/>
        <v>879.18490002326485</v>
      </c>
      <c r="H856">
        <v>47.1069529976863</v>
      </c>
      <c r="AM856">
        <f t="shared" si="54"/>
        <v>176.79849428619625</v>
      </c>
    </row>
    <row r="857" spans="1:39">
      <c r="A857">
        <v>256500</v>
      </c>
      <c r="B857" s="7">
        <v>891</v>
      </c>
      <c r="C857">
        <v>2.8479985078881902</v>
      </c>
      <c r="D857">
        <f t="shared" si="56"/>
        <v>5.6959970157763804</v>
      </c>
      <c r="E857">
        <v>98.363680818540203</v>
      </c>
      <c r="F857">
        <f t="shared" si="55"/>
        <v>0.67646970484410929</v>
      </c>
      <c r="G857">
        <f t="shared" si="57"/>
        <v>885.27312736686179</v>
      </c>
      <c r="H857">
        <v>46.901711978436303</v>
      </c>
      <c r="AM857">
        <f t="shared" si="54"/>
        <v>178.21144123475901</v>
      </c>
    </row>
    <row r="858" spans="1:39">
      <c r="A858">
        <v>256800</v>
      </c>
      <c r="B858" s="7">
        <v>861</v>
      </c>
      <c r="C858">
        <v>-12.0778730817882</v>
      </c>
      <c r="D858">
        <f t="shared" si="56"/>
        <v>-24.155746163576399</v>
      </c>
      <c r="E858">
        <v>98.347385468649094</v>
      </c>
      <c r="F858">
        <f t="shared" si="55"/>
        <v>1.6295349891109367E-2</v>
      </c>
      <c r="G858">
        <f t="shared" si="57"/>
        <v>885.12646921784187</v>
      </c>
      <c r="H858">
        <v>47.299186694127201</v>
      </c>
      <c r="AM858">
        <f t="shared" si="54"/>
        <v>178.17737356391149</v>
      </c>
    </row>
    <row r="859" spans="1:39">
      <c r="A859">
        <v>257100</v>
      </c>
      <c r="B859" s="7">
        <v>872</v>
      </c>
      <c r="C859">
        <v>-4.75914362866156</v>
      </c>
      <c r="D859">
        <f t="shared" si="56"/>
        <v>-9.5182872573231201</v>
      </c>
      <c r="E859">
        <v>97.943064519592696</v>
      </c>
      <c r="F859">
        <f t="shared" si="55"/>
        <v>0.40432094905639815</v>
      </c>
      <c r="G859">
        <f t="shared" si="57"/>
        <v>881.48758067633423</v>
      </c>
      <c r="H859">
        <v>47.933399691735403</v>
      </c>
      <c r="AM859">
        <f t="shared" si="54"/>
        <v>177.33258234249411</v>
      </c>
    </row>
    <row r="860" spans="1:39">
      <c r="A860">
        <v>257400</v>
      </c>
      <c r="B860" s="7">
        <v>882</v>
      </c>
      <c r="C860">
        <v>-9.6882864203688093E-2</v>
      </c>
      <c r="D860">
        <f t="shared" si="56"/>
        <v>-0.19376572840737619</v>
      </c>
      <c r="E860">
        <v>98.018115763175203</v>
      </c>
      <c r="F860">
        <f t="shared" si="55"/>
        <v>7.5051243582507254E-2</v>
      </c>
      <c r="G860">
        <f t="shared" si="57"/>
        <v>882.16304186857678</v>
      </c>
      <c r="H860">
        <v>48.109780450973801</v>
      </c>
      <c r="AM860">
        <f t="shared" si="54"/>
        <v>177.48932270331335</v>
      </c>
    </row>
    <row r="861" spans="1:39">
      <c r="A861">
        <v>257700</v>
      </c>
      <c r="B861" s="7">
        <v>882</v>
      </c>
      <c r="C861">
        <v>-1.07934041536882</v>
      </c>
      <c r="D861">
        <f t="shared" si="56"/>
        <v>-2.1586808307376399</v>
      </c>
      <c r="E861">
        <v>98.236467990053001</v>
      </c>
      <c r="F861">
        <f t="shared" si="55"/>
        <v>0.21835222687779776</v>
      </c>
      <c r="G861">
        <f t="shared" si="57"/>
        <v>884.12821191047703</v>
      </c>
      <c r="H861">
        <v>48.158050134078799</v>
      </c>
      <c r="AM861">
        <f t="shared" si="54"/>
        <v>177.94552657975734</v>
      </c>
    </row>
    <row r="862" spans="1:39">
      <c r="A862">
        <v>258000</v>
      </c>
      <c r="B862" s="7">
        <v>868</v>
      </c>
      <c r="C862">
        <v>-7.4024254525756099</v>
      </c>
      <c r="D862">
        <f t="shared" si="56"/>
        <v>-14.80485090515122</v>
      </c>
      <c r="E862">
        <v>98.086121964276501</v>
      </c>
      <c r="F862">
        <f t="shared" si="55"/>
        <v>0.15034602577649991</v>
      </c>
      <c r="G862">
        <f t="shared" si="57"/>
        <v>882.77509767848846</v>
      </c>
      <c r="H862">
        <v>48.504035397643399</v>
      </c>
      <c r="AM862">
        <f t="shared" si="54"/>
        <v>177.63137833520204</v>
      </c>
    </row>
    <row r="863" spans="1:39">
      <c r="A863">
        <v>258300</v>
      </c>
      <c r="B863" s="7">
        <v>876</v>
      </c>
      <c r="C863">
        <v>-2.3189465989759199</v>
      </c>
      <c r="D863">
        <f t="shared" si="56"/>
        <v>-4.6378931979518399</v>
      </c>
      <c r="E863">
        <v>97.845266072086602</v>
      </c>
      <c r="F863">
        <f t="shared" si="55"/>
        <v>0.24085589218989867</v>
      </c>
      <c r="G863">
        <f t="shared" si="57"/>
        <v>880.6073946487794</v>
      </c>
      <c r="H863">
        <v>48.868136814411997</v>
      </c>
      <c r="AM863">
        <f t="shared" si="54"/>
        <v>177.12838514422739</v>
      </c>
    </row>
    <row r="864" spans="1:39">
      <c r="A864">
        <v>258600</v>
      </c>
      <c r="B864" s="7">
        <v>881</v>
      </c>
      <c r="C864">
        <v>-6.2077367788320299E-2</v>
      </c>
      <c r="D864">
        <f t="shared" si="56"/>
        <v>-0.1241547355766406</v>
      </c>
      <c r="E864">
        <v>97.899304540346193</v>
      </c>
      <c r="F864">
        <f t="shared" si="55"/>
        <v>5.4038468259591355E-2</v>
      </c>
      <c r="G864">
        <f t="shared" si="57"/>
        <v>881.09374086311573</v>
      </c>
      <c r="H864">
        <v>48.954688142683899</v>
      </c>
      <c r="AM864">
        <f t="shared" si="54"/>
        <v>177.24120725710677</v>
      </c>
    </row>
    <row r="865" spans="1:39">
      <c r="A865">
        <v>258900</v>
      </c>
      <c r="B865" s="7">
        <v>872</v>
      </c>
      <c r="C865">
        <v>-4.2777352574930099</v>
      </c>
      <c r="D865">
        <f t="shared" si="56"/>
        <v>-8.5554705149860197</v>
      </c>
      <c r="E865">
        <v>97.836189475406499</v>
      </c>
      <c r="F865">
        <f t="shared" si="55"/>
        <v>6.3115064939694321E-2</v>
      </c>
      <c r="G865">
        <f t="shared" si="57"/>
        <v>880.52570527865851</v>
      </c>
      <c r="H865">
        <v>49.134266540300402</v>
      </c>
      <c r="AM865">
        <f t="shared" si="54"/>
        <v>177.10943660043989</v>
      </c>
    </row>
    <row r="866" spans="1:39">
      <c r="A866">
        <v>259200</v>
      </c>
      <c r="B866" s="7">
        <v>863</v>
      </c>
      <c r="C866">
        <v>-6.90513341287941</v>
      </c>
      <c r="D866">
        <f t="shared" si="56"/>
        <v>-13.81026682575882</v>
      </c>
      <c r="E866">
        <v>97.420091874549698</v>
      </c>
      <c r="F866">
        <f t="shared" si="55"/>
        <v>0.41609760085680136</v>
      </c>
      <c r="G866">
        <f t="shared" si="57"/>
        <v>876.78082687094729</v>
      </c>
      <c r="H866">
        <v>49.575235576599702</v>
      </c>
      <c r="AM866">
        <f t="shared" si="54"/>
        <v>176.24129760235488</v>
      </c>
    </row>
    <row r="867" spans="1:39">
      <c r="A867">
        <v>259500</v>
      </c>
      <c r="B867" s="7">
        <v>877</v>
      </c>
      <c r="C867">
        <v>1.0316044494266901</v>
      </c>
      <c r="D867">
        <f t="shared" si="56"/>
        <v>2.0632088988533801</v>
      </c>
      <c r="E867">
        <v>97.211838128113996</v>
      </c>
      <c r="F867">
        <f t="shared" si="55"/>
        <v>0.20825374643570171</v>
      </c>
      <c r="G867">
        <f t="shared" si="57"/>
        <v>874.90654315302595</v>
      </c>
      <c r="H867">
        <v>49.782357919579802</v>
      </c>
      <c r="AM867">
        <f t="shared" si="54"/>
        <v>175.80718075857467</v>
      </c>
    </row>
    <row r="868" spans="1:39">
      <c r="A868">
        <v>259800</v>
      </c>
      <c r="B868" s="7">
        <v>877</v>
      </c>
      <c r="C868">
        <v>0.54885187060452301</v>
      </c>
      <c r="D868">
        <f t="shared" si="56"/>
        <v>1.097703741209046</v>
      </c>
      <c r="E868">
        <v>97.319173053818403</v>
      </c>
      <c r="F868">
        <f t="shared" si="55"/>
        <v>0.10733492570440717</v>
      </c>
      <c r="G868">
        <f t="shared" si="57"/>
        <v>875.87255748436564</v>
      </c>
      <c r="H868">
        <v>49.722179934607297</v>
      </c>
      <c r="AM868">
        <f t="shared" si="54"/>
        <v>176.03089487102966</v>
      </c>
    </row>
    <row r="869" spans="1:39">
      <c r="A869">
        <v>260100</v>
      </c>
      <c r="B869" s="7">
        <v>886</v>
      </c>
      <c r="C869">
        <v>3.8789330326233298</v>
      </c>
      <c r="D869">
        <f t="shared" si="56"/>
        <v>7.7578660652466596</v>
      </c>
      <c r="E869">
        <v>97.579089201013602</v>
      </c>
      <c r="F869">
        <f t="shared" si="55"/>
        <v>0.25991614719519873</v>
      </c>
      <c r="G869">
        <f t="shared" si="57"/>
        <v>878.21180280912245</v>
      </c>
      <c r="H869">
        <v>49.541281681895597</v>
      </c>
      <c r="AM869">
        <f t="shared" si="54"/>
        <v>176.57290738795098</v>
      </c>
    </row>
    <row r="870" spans="1:39">
      <c r="A870">
        <v>260400</v>
      </c>
      <c r="B870" s="7">
        <v>871</v>
      </c>
      <c r="C870">
        <v>-3.8677796394465198</v>
      </c>
      <c r="D870">
        <f t="shared" si="56"/>
        <v>-7.7355592788930396</v>
      </c>
      <c r="E870">
        <v>97.634023362186099</v>
      </c>
      <c r="F870">
        <f t="shared" si="55"/>
        <v>5.4934161172496943E-2</v>
      </c>
      <c r="G870">
        <f t="shared" si="57"/>
        <v>878.70621025967489</v>
      </c>
      <c r="H870">
        <v>49.561122858692897</v>
      </c>
      <c r="AM870">
        <f t="shared" si="54"/>
        <v>176.68751415763515</v>
      </c>
    </row>
    <row r="871" spans="1:39">
      <c r="A871">
        <v>260700</v>
      </c>
      <c r="B871" s="7">
        <v>867</v>
      </c>
      <c r="C871">
        <v>-4.3669738007519099</v>
      </c>
      <c r="D871">
        <f t="shared" si="56"/>
        <v>-8.7339476015038198</v>
      </c>
      <c r="E871">
        <v>97.300488003239906</v>
      </c>
      <c r="F871">
        <f t="shared" si="55"/>
        <v>0.33353535894619313</v>
      </c>
      <c r="G871">
        <f t="shared" si="57"/>
        <v>875.70439202915918</v>
      </c>
      <c r="H871">
        <v>49.8821731865334</v>
      </c>
      <c r="AM871">
        <f t="shared" si="54"/>
        <v>175.99194548498824</v>
      </c>
    </row>
    <row r="872" spans="1:39">
      <c r="A872">
        <v>261000</v>
      </c>
      <c r="B872" s="7">
        <v>875</v>
      </c>
      <c r="C872">
        <v>0.38568605304761699</v>
      </c>
      <c r="D872">
        <f t="shared" si="56"/>
        <v>0.77137210609523399</v>
      </c>
      <c r="E872">
        <v>97.133188550464894</v>
      </c>
      <c r="F872">
        <f t="shared" si="55"/>
        <v>0.16729945277501201</v>
      </c>
      <c r="G872">
        <f t="shared" si="57"/>
        <v>874.19869695418402</v>
      </c>
      <c r="H872">
        <v>50.024239523482599</v>
      </c>
      <c r="AM872">
        <f t="shared" si="54"/>
        <v>175.64329720663909</v>
      </c>
    </row>
    <row r="873" spans="1:39">
      <c r="A873">
        <v>261300</v>
      </c>
      <c r="B873" s="7">
        <v>884</v>
      </c>
      <c r="C873">
        <v>3.9351078643469899</v>
      </c>
      <c r="D873">
        <f t="shared" si="56"/>
        <v>7.8702157286939798</v>
      </c>
      <c r="E873">
        <v>97.344404515081195</v>
      </c>
      <c r="F873">
        <f t="shared" si="55"/>
        <v>0.21121596461630077</v>
      </c>
      <c r="G873">
        <f t="shared" si="57"/>
        <v>876.09964063573079</v>
      </c>
      <c r="H873">
        <v>49.846885783024199</v>
      </c>
      <c r="AM873">
        <f t="shared" si="54"/>
        <v>176.08349363017405</v>
      </c>
    </row>
    <row r="874" spans="1:39">
      <c r="A874">
        <v>261600</v>
      </c>
      <c r="B874" s="7">
        <v>873</v>
      </c>
      <c r="C874">
        <v>-2.0342059084103301</v>
      </c>
      <c r="D874">
        <f t="shared" si="56"/>
        <v>-4.0684118168206602</v>
      </c>
      <c r="E874">
        <v>97.448782086986796</v>
      </c>
      <c r="F874">
        <f t="shared" si="55"/>
        <v>0.10437757190560149</v>
      </c>
      <c r="G874">
        <f t="shared" si="57"/>
        <v>877.03903878288111</v>
      </c>
      <c r="H874">
        <v>49.788691297654601</v>
      </c>
      <c r="AM874">
        <f t="shared" si="54"/>
        <v>176.30112387141193</v>
      </c>
    </row>
    <row r="875" spans="1:39">
      <c r="A875">
        <v>261900</v>
      </c>
      <c r="B875" s="7">
        <v>878</v>
      </c>
      <c r="C875">
        <v>0.61454771697489197</v>
      </c>
      <c r="D875">
        <f t="shared" si="56"/>
        <v>1.2290954339497839</v>
      </c>
      <c r="E875">
        <v>97.415652996007793</v>
      </c>
      <c r="F875">
        <f t="shared" si="55"/>
        <v>3.312909097900274E-2</v>
      </c>
      <c r="G875">
        <f t="shared" si="57"/>
        <v>876.74087696407014</v>
      </c>
      <c r="H875">
        <v>49.836886238424398</v>
      </c>
      <c r="AM875">
        <f t="shared" si="54"/>
        <v>176.23204186038498</v>
      </c>
    </row>
    <row r="876" spans="1:39">
      <c r="A876">
        <v>262200</v>
      </c>
      <c r="B876" s="7">
        <v>876</v>
      </c>
      <c r="C876">
        <v>-0.50745260835973005</v>
      </c>
      <c r="D876">
        <f t="shared" si="56"/>
        <v>-1.0149052167194601</v>
      </c>
      <c r="E876">
        <v>97.442794875025697</v>
      </c>
      <c r="F876">
        <f t="shared" si="55"/>
        <v>2.7141879017904103E-2</v>
      </c>
      <c r="G876">
        <f t="shared" si="57"/>
        <v>876.98515387523128</v>
      </c>
      <c r="H876">
        <v>49.835665710393002</v>
      </c>
      <c r="AM876">
        <f t="shared" si="54"/>
        <v>176.28863863940674</v>
      </c>
    </row>
    <row r="877" spans="1:39">
      <c r="A877">
        <v>262500</v>
      </c>
      <c r="B877" s="7">
        <v>874</v>
      </c>
      <c r="C877">
        <v>-1.2324824847053999</v>
      </c>
      <c r="D877">
        <f t="shared" si="56"/>
        <v>-2.4649649694107998</v>
      </c>
      <c r="E877">
        <v>97.381695755992595</v>
      </c>
      <c r="F877">
        <f t="shared" si="55"/>
        <v>6.1099119033102056E-2</v>
      </c>
      <c r="G877">
        <f t="shared" si="57"/>
        <v>876.43526180393337</v>
      </c>
      <c r="H877">
        <v>49.905165687973899</v>
      </c>
      <c r="AM877">
        <f t="shared" si="54"/>
        <v>176.16123962438809</v>
      </c>
    </row>
    <row r="878" spans="1:39">
      <c r="A878">
        <v>262800</v>
      </c>
      <c r="B878" s="7">
        <v>872</v>
      </c>
      <c r="C878">
        <v>-1.66258901143124</v>
      </c>
      <c r="D878">
        <f t="shared" si="56"/>
        <v>-3.3251780228624801</v>
      </c>
      <c r="E878">
        <v>97.255063842603903</v>
      </c>
      <c r="F878">
        <f t="shared" si="55"/>
        <v>0.1266319133886924</v>
      </c>
      <c r="G878">
        <f t="shared" si="57"/>
        <v>875.29557458343515</v>
      </c>
      <c r="H878">
        <v>50.018745301618999</v>
      </c>
      <c r="AM878">
        <f t="shared" si="54"/>
        <v>175.89726637071757</v>
      </c>
    </row>
    <row r="879" spans="1:39">
      <c r="A879">
        <v>263100</v>
      </c>
      <c r="B879" s="7">
        <v>874</v>
      </c>
      <c r="C879">
        <v>-0.24567145672529</v>
      </c>
      <c r="D879">
        <f t="shared" si="56"/>
        <v>-0.49134291345058001</v>
      </c>
      <c r="E879">
        <v>97.162404778195693</v>
      </c>
      <c r="F879">
        <f t="shared" si="55"/>
        <v>9.2659064408209701E-2</v>
      </c>
      <c r="G879">
        <f t="shared" si="57"/>
        <v>874.4616430037612</v>
      </c>
      <c r="H879">
        <v>50.089129854885499</v>
      </c>
      <c r="AM879">
        <f t="shared" si="54"/>
        <v>175.70417136675215</v>
      </c>
    </row>
    <row r="880" spans="1:39">
      <c r="A880">
        <v>263400</v>
      </c>
      <c r="B880" s="7">
        <v>873</v>
      </c>
      <c r="C880">
        <v>-0.51829230799405601</v>
      </c>
      <c r="D880">
        <f t="shared" si="56"/>
        <v>-1.036584615988112</v>
      </c>
      <c r="E880">
        <v>97.1118945102412</v>
      </c>
      <c r="F880">
        <f t="shared" si="55"/>
        <v>5.0510267954493315E-2</v>
      </c>
      <c r="G880">
        <f t="shared" si="57"/>
        <v>874.0070505921708</v>
      </c>
      <c r="H880">
        <v>50.119519013192303</v>
      </c>
      <c r="AM880">
        <f t="shared" si="54"/>
        <v>175.59893265256235</v>
      </c>
    </row>
    <row r="881" spans="1:39">
      <c r="A881">
        <v>263700</v>
      </c>
      <c r="B881" s="7">
        <v>864</v>
      </c>
      <c r="C881">
        <v>-3.94180048998789</v>
      </c>
      <c r="D881">
        <f t="shared" si="56"/>
        <v>-7.88360097997578</v>
      </c>
      <c r="E881">
        <v>96.872732303865405</v>
      </c>
      <c r="F881">
        <f t="shared" si="55"/>
        <v>0.23916220637579499</v>
      </c>
      <c r="G881">
        <f t="shared" si="57"/>
        <v>871.85459073478864</v>
      </c>
      <c r="H881">
        <v>50.301737892317703</v>
      </c>
      <c r="AM881">
        <f t="shared" si="54"/>
        <v>175.10083809657607</v>
      </c>
    </row>
    <row r="882" spans="1:39">
      <c r="A882">
        <v>264000</v>
      </c>
      <c r="B882" s="7">
        <v>866</v>
      </c>
      <c r="C882">
        <v>-1.55899644582922</v>
      </c>
      <c r="D882">
        <f t="shared" si="56"/>
        <v>-3.1179928916584401</v>
      </c>
      <c r="E882">
        <v>96.5654176510387</v>
      </c>
      <c r="F882">
        <f t="shared" si="55"/>
        <v>0.30731465282670456</v>
      </c>
      <c r="G882">
        <f t="shared" si="57"/>
        <v>869.08875885934833</v>
      </c>
      <c r="H882">
        <v>50.509036868663401</v>
      </c>
      <c r="AM882">
        <f t="shared" si="54"/>
        <v>174.46129602103687</v>
      </c>
    </row>
    <row r="883" spans="1:39">
      <c r="A883">
        <v>264300</v>
      </c>
      <c r="B883" s="7">
        <v>871</v>
      </c>
      <c r="C883">
        <v>1.31131137919802</v>
      </c>
      <c r="D883">
        <f t="shared" si="56"/>
        <v>2.62262275839604</v>
      </c>
      <c r="E883">
        <v>96.483120156150306</v>
      </c>
      <c r="F883">
        <f t="shared" si="55"/>
        <v>8.2297494888393885E-2</v>
      </c>
      <c r="G883">
        <f t="shared" si="57"/>
        <v>868.34808140535279</v>
      </c>
      <c r="H883">
        <v>50.511019433860298</v>
      </c>
      <c r="AM883">
        <f t="shared" si="54"/>
        <v>174.29012327330534</v>
      </c>
    </row>
    <row r="884" spans="1:39">
      <c r="A884">
        <v>264600</v>
      </c>
      <c r="B884" s="7">
        <v>878</v>
      </c>
      <c r="C884">
        <v>3.9734735521288802</v>
      </c>
      <c r="D884">
        <f t="shared" si="56"/>
        <v>7.9469471042577604</v>
      </c>
      <c r="E884">
        <v>96.669280622003001</v>
      </c>
      <c r="F884">
        <f t="shared" si="55"/>
        <v>0.1861604658526943</v>
      </c>
      <c r="G884">
        <f t="shared" si="57"/>
        <v>870.02352559802705</v>
      </c>
      <c r="H884">
        <v>50.298517140861598</v>
      </c>
      <c r="AM884">
        <f t="shared" si="54"/>
        <v>174.67737992118268</v>
      </c>
    </row>
    <row r="885" spans="1:39">
      <c r="A885">
        <v>264900</v>
      </c>
      <c r="B885" s="7">
        <v>860</v>
      </c>
      <c r="C885">
        <v>-4.62190400012007</v>
      </c>
      <c r="D885">
        <f t="shared" si="56"/>
        <v>-9.2438080002401399</v>
      </c>
      <c r="E885">
        <v>96.5794892861596</v>
      </c>
      <c r="F885">
        <f t="shared" si="55"/>
        <v>8.9791335843401043E-2</v>
      </c>
      <c r="G885">
        <f t="shared" si="57"/>
        <v>869.21540357543643</v>
      </c>
      <c r="H885">
        <v>50.3463715558578</v>
      </c>
      <c r="AM885">
        <f t="shared" si="54"/>
        <v>174.49056795486248</v>
      </c>
    </row>
    <row r="886" spans="1:39">
      <c r="A886">
        <v>265200</v>
      </c>
      <c r="B886" s="7">
        <v>467</v>
      </c>
      <c r="C886">
        <v>-76.089508428751003</v>
      </c>
      <c r="D886">
        <f t="shared" si="56"/>
        <v>-152.17901685750201</v>
      </c>
      <c r="E886">
        <v>74.442047240141903</v>
      </c>
      <c r="F886">
        <f t="shared" si="55"/>
        <v>22.137442046017696</v>
      </c>
      <c r="G886">
        <f t="shared" si="57"/>
        <v>669.97842516127707</v>
      </c>
      <c r="H886">
        <v>55.265564547489902</v>
      </c>
      <c r="AM886">
        <f t="shared" si="54"/>
        <v>129.87235287636761</v>
      </c>
    </row>
    <row r="887" spans="1:39">
      <c r="A887">
        <v>265500</v>
      </c>
      <c r="B887" s="7">
        <v>677</v>
      </c>
      <c r="C887">
        <v>33.816246278023598</v>
      </c>
      <c r="D887">
        <f t="shared" si="56"/>
        <v>67.632492556047197</v>
      </c>
      <c r="E887">
        <v>67.705465824736194</v>
      </c>
      <c r="F887">
        <f t="shared" si="55"/>
        <v>6.7365814154057091</v>
      </c>
      <c r="G887">
        <f t="shared" si="57"/>
        <v>609.34919242262572</v>
      </c>
      <c r="H887">
        <v>56.940141809474703</v>
      </c>
      <c r="AM887">
        <f t="shared" si="54"/>
        <v>116.86355904646165</v>
      </c>
    </row>
    <row r="888" spans="1:39">
      <c r="A888">
        <v>265800</v>
      </c>
      <c r="B888" s="7">
        <v>683</v>
      </c>
      <c r="C888">
        <v>26.483859273852101</v>
      </c>
      <c r="D888">
        <f t="shared" si="56"/>
        <v>52.967718547704202</v>
      </c>
      <c r="E888">
        <v>70.002075352118595</v>
      </c>
      <c r="F888">
        <f t="shared" si="55"/>
        <v>2.296609527382401</v>
      </c>
      <c r="G888">
        <f t="shared" si="57"/>
        <v>630.01867816906736</v>
      </c>
      <c r="H888">
        <v>54.608410397519002</v>
      </c>
      <c r="AM888">
        <f t="shared" si="54"/>
        <v>121.26864662378935</v>
      </c>
    </row>
    <row r="889" spans="1:39">
      <c r="A889">
        <v>266100</v>
      </c>
      <c r="B889" s="7">
        <v>697</v>
      </c>
      <c r="C889">
        <v>23.949444383348599</v>
      </c>
      <c r="D889">
        <f t="shared" si="56"/>
        <v>47.898888766697198</v>
      </c>
      <c r="E889">
        <v>72.120701431361198</v>
      </c>
      <c r="F889">
        <f t="shared" si="55"/>
        <v>2.1186260792426026</v>
      </c>
      <c r="G889">
        <f t="shared" si="57"/>
        <v>649.08631288225081</v>
      </c>
      <c r="H889">
        <v>52.647878143780197</v>
      </c>
      <c r="AM889">
        <f t="shared" si="54"/>
        <v>125.35970345206181</v>
      </c>
    </row>
    <row r="890" spans="1:39">
      <c r="A890">
        <v>266400</v>
      </c>
      <c r="B890" s="7">
        <v>679</v>
      </c>
      <c r="C890">
        <v>8.7446345851753495</v>
      </c>
      <c r="D890">
        <f t="shared" si="56"/>
        <v>17.489269170350699</v>
      </c>
      <c r="E890">
        <v>73.499588781559595</v>
      </c>
      <c r="F890">
        <f t="shared" si="55"/>
        <v>1.3788873501983971</v>
      </c>
      <c r="G890">
        <f t="shared" si="57"/>
        <v>661.49629903403638</v>
      </c>
      <c r="H890">
        <v>51.421207312948702</v>
      </c>
      <c r="AM890">
        <f t="shared" si="54"/>
        <v>128.0364321543033</v>
      </c>
    </row>
    <row r="891" spans="1:39">
      <c r="A891">
        <v>266700</v>
      </c>
      <c r="B891" s="7">
        <v>677</v>
      </c>
      <c r="C891">
        <v>5.2843654074750397</v>
      </c>
      <c r="D891">
        <f t="shared" si="56"/>
        <v>10.568730814950079</v>
      </c>
      <c r="E891">
        <v>74.046230908369694</v>
      </c>
      <c r="F891">
        <f t="shared" si="55"/>
        <v>0.54664212681009872</v>
      </c>
      <c r="G891">
        <f t="shared" si="57"/>
        <v>666.41607817532724</v>
      </c>
      <c r="H891">
        <v>50.886064769449</v>
      </c>
      <c r="AM891">
        <f t="shared" si="54"/>
        <v>129.10066500209163</v>
      </c>
    </row>
    <row r="892" spans="1:39">
      <c r="A892">
        <v>267000</v>
      </c>
      <c r="B892" s="7">
        <v>672</v>
      </c>
      <c r="C892">
        <v>1.7195450090874</v>
      </c>
      <c r="D892">
        <f t="shared" si="56"/>
        <v>3.4390900181748001</v>
      </c>
      <c r="E892">
        <v>74.282854986700798</v>
      </c>
      <c r="F892">
        <f t="shared" si="55"/>
        <v>0.23662407833110422</v>
      </c>
      <c r="G892">
        <f t="shared" si="57"/>
        <v>668.54569488030722</v>
      </c>
      <c r="H892">
        <v>50.624724144458803</v>
      </c>
      <c r="AM892">
        <f t="shared" si="54"/>
        <v>129.56187974657604</v>
      </c>
    </row>
    <row r="893" spans="1:39">
      <c r="A893">
        <v>267300</v>
      </c>
      <c r="B893" s="7">
        <v>672</v>
      </c>
      <c r="C893">
        <v>1.4068611043986701</v>
      </c>
      <c r="D893">
        <f t="shared" si="56"/>
        <v>2.8137222087973401</v>
      </c>
      <c r="E893">
        <v>74.352318995093597</v>
      </c>
      <c r="F893">
        <f t="shared" si="55"/>
        <v>6.9464008392799315E-2</v>
      </c>
      <c r="G893">
        <f t="shared" si="57"/>
        <v>669.17087095584236</v>
      </c>
      <c r="H893">
        <v>50.504141901998601</v>
      </c>
      <c r="AM893">
        <f t="shared" si="54"/>
        <v>129.69733738273661</v>
      </c>
    </row>
    <row r="894" spans="1:39">
      <c r="A894">
        <v>267600</v>
      </c>
      <c r="B894" s="7">
        <v>672</v>
      </c>
      <c r="C894">
        <v>1.14708720482755</v>
      </c>
      <c r="D894">
        <f t="shared" si="56"/>
        <v>2.2941744096551</v>
      </c>
      <c r="E894">
        <v>74.410043401805297</v>
      </c>
      <c r="F894">
        <f t="shared" si="55"/>
        <v>5.7724406711699316E-2</v>
      </c>
      <c r="G894">
        <f t="shared" si="57"/>
        <v>669.69039061624767</v>
      </c>
      <c r="H894">
        <v>50.405642544027899</v>
      </c>
      <c r="AM894">
        <f t="shared" si="54"/>
        <v>129.80992379023522</v>
      </c>
    </row>
    <row r="895" spans="1:39">
      <c r="A895">
        <v>267900</v>
      </c>
      <c r="B895" s="7">
        <v>680</v>
      </c>
      <c r="C895">
        <v>4.0868933551660902</v>
      </c>
      <c r="D895">
        <f t="shared" si="56"/>
        <v>8.1737867103321804</v>
      </c>
      <c r="E895">
        <v>74.645601822729702</v>
      </c>
      <c r="F895">
        <f t="shared" si="55"/>
        <v>0.23555842092440571</v>
      </c>
      <c r="G895">
        <f t="shared" si="57"/>
        <v>671.81041640456738</v>
      </c>
      <c r="H895">
        <v>50.192924625637602</v>
      </c>
      <c r="AM895">
        <f t="shared" si="54"/>
        <v>130.26956192991022</v>
      </c>
    </row>
    <row r="896" spans="1:39">
      <c r="A896">
        <v>268200</v>
      </c>
      <c r="B896" s="7">
        <v>678</v>
      </c>
      <c r="C896">
        <v>1.7688614589290299</v>
      </c>
      <c r="D896">
        <f t="shared" si="56"/>
        <v>3.5377229178580598</v>
      </c>
      <c r="E896">
        <v>74.938516844410103</v>
      </c>
      <c r="F896">
        <f t="shared" si="55"/>
        <v>0.2929150216804004</v>
      </c>
      <c r="G896">
        <f t="shared" si="57"/>
        <v>674.44665159969088</v>
      </c>
      <c r="H896">
        <v>49.972312753520697</v>
      </c>
      <c r="AM896">
        <f t="shared" si="54"/>
        <v>130.84157100157256</v>
      </c>
    </row>
    <row r="897" spans="1:39">
      <c r="A897">
        <v>268500</v>
      </c>
      <c r="B897" s="7">
        <v>677</v>
      </c>
      <c r="C897">
        <v>0.64518906515458496</v>
      </c>
      <c r="D897">
        <f t="shared" si="56"/>
        <v>1.2903781303091699</v>
      </c>
      <c r="E897">
        <v>75.077099429601901</v>
      </c>
      <c r="F897">
        <f t="shared" si="55"/>
        <v>0.13858258519179856</v>
      </c>
      <c r="G897">
        <f t="shared" si="57"/>
        <v>675.69389486641717</v>
      </c>
      <c r="H897">
        <v>49.881924185555398</v>
      </c>
      <c r="AM897">
        <f t="shared" si="54"/>
        <v>131.11237213667479</v>
      </c>
    </row>
    <row r="898" spans="1:39">
      <c r="A898">
        <v>268800</v>
      </c>
      <c r="B898" s="7">
        <v>677</v>
      </c>
      <c r="C898">
        <v>0.31364562724388301</v>
      </c>
      <c r="D898">
        <f t="shared" si="56"/>
        <v>0.62729125448776601</v>
      </c>
      <c r="E898">
        <v>75.150768100865506</v>
      </c>
      <c r="F898">
        <f t="shared" si="55"/>
        <v>7.3668671263604324E-2</v>
      </c>
      <c r="G898">
        <f t="shared" si="57"/>
        <v>676.35691290778959</v>
      </c>
      <c r="H898">
        <v>49.845672979988699</v>
      </c>
      <c r="AM898">
        <f t="shared" si="54"/>
        <v>131.25637217008449</v>
      </c>
    </row>
    <row r="899" spans="1:39">
      <c r="A899">
        <v>269100</v>
      </c>
      <c r="B899" s="7">
        <v>673</v>
      </c>
      <c r="C899">
        <v>-1.4855383772330799</v>
      </c>
      <c r="D899">
        <f t="shared" si="56"/>
        <v>-2.9710767544661598</v>
      </c>
      <c r="E899">
        <v>75.106158434356402</v>
      </c>
      <c r="F899">
        <f t="shared" si="55"/>
        <v>4.4609666509103363E-2</v>
      </c>
      <c r="G899">
        <f t="shared" si="57"/>
        <v>675.95542590920763</v>
      </c>
      <c r="H899">
        <v>49.8967813589027</v>
      </c>
      <c r="AM899">
        <f t="shared" ref="AM899:AM962" si="58">$AF$26*E899^2+$AG$26*E899+$AH$26</f>
        <v>131.16916993556069</v>
      </c>
    </row>
    <row r="900" spans="1:39">
      <c r="A900">
        <v>269400</v>
      </c>
      <c r="B900" s="7">
        <v>673</v>
      </c>
      <c r="C900">
        <v>-0.95098330944421705</v>
      </c>
      <c r="D900">
        <f t="shared" si="56"/>
        <v>-1.9019666188884341</v>
      </c>
      <c r="E900">
        <v>74.987360785007795</v>
      </c>
      <c r="F900">
        <f t="shared" ref="F900:F963" si="59">ABS(E900-E899)</f>
        <v>0.11879764934860759</v>
      </c>
      <c r="G900">
        <f t="shared" si="57"/>
        <v>674.88624706507017</v>
      </c>
      <c r="H900">
        <v>49.9898457063859</v>
      </c>
      <c r="AM900">
        <f t="shared" si="58"/>
        <v>130.93700303663533</v>
      </c>
    </row>
    <row r="901" spans="1:39">
      <c r="A901">
        <v>269700</v>
      </c>
      <c r="B901" s="7">
        <v>679</v>
      </c>
      <c r="C901">
        <v>1.7935370556352499</v>
      </c>
      <c r="D901">
        <f t="shared" si="56"/>
        <v>3.5870741112704998</v>
      </c>
      <c r="E901">
        <v>75.044110404178895</v>
      </c>
      <c r="F901">
        <f t="shared" si="59"/>
        <v>5.6749619171100107E-2</v>
      </c>
      <c r="G901">
        <f t="shared" si="57"/>
        <v>675.39699363761008</v>
      </c>
      <c r="H901">
        <v>49.948586827296602</v>
      </c>
      <c r="AM901">
        <f t="shared" si="58"/>
        <v>131.04789883154041</v>
      </c>
    </row>
    <row r="902" spans="1:39">
      <c r="A902">
        <v>270000</v>
      </c>
      <c r="B902" s="7">
        <v>671</v>
      </c>
      <c r="C902">
        <v>-2.1168420978514302</v>
      </c>
      <c r="D902">
        <f t="shared" si="56"/>
        <v>-4.2336841957028604</v>
      </c>
      <c r="E902">
        <v>75.024244351347207</v>
      </c>
      <c r="F902">
        <f t="shared" si="59"/>
        <v>1.9866052831687853E-2</v>
      </c>
      <c r="G902">
        <f t="shared" si="57"/>
        <v>675.21819916212485</v>
      </c>
      <c r="H902">
        <v>49.9732035484002</v>
      </c>
      <c r="AM902">
        <f t="shared" si="58"/>
        <v>131.00907595732761</v>
      </c>
    </row>
    <row r="903" spans="1:39">
      <c r="A903">
        <v>270300</v>
      </c>
      <c r="B903" s="7">
        <v>677</v>
      </c>
      <c r="C903">
        <v>1.0863100123323299</v>
      </c>
      <c r="D903">
        <f t="shared" si="56"/>
        <v>2.1726200246646599</v>
      </c>
      <c r="E903">
        <v>74.979053116190002</v>
      </c>
      <c r="F903">
        <f t="shared" si="59"/>
        <v>4.5191235157204801E-2</v>
      </c>
      <c r="G903">
        <f t="shared" si="57"/>
        <v>674.81147804571003</v>
      </c>
      <c r="H903">
        <v>50.003371202204796</v>
      </c>
      <c r="AM903">
        <f t="shared" si="58"/>
        <v>130.92077040191475</v>
      </c>
    </row>
    <row r="904" spans="1:39">
      <c r="A904">
        <v>270600</v>
      </c>
      <c r="B904" s="7">
        <v>686</v>
      </c>
      <c r="C904">
        <v>4.2037155334262701</v>
      </c>
      <c r="D904">
        <f t="shared" si="56"/>
        <v>8.4074310668525403</v>
      </c>
      <c r="E904">
        <v>75.286269484421595</v>
      </c>
      <c r="F904">
        <f t="shared" si="59"/>
        <v>0.30721636823159315</v>
      </c>
      <c r="G904">
        <f t="shared" si="57"/>
        <v>677.57642535979437</v>
      </c>
      <c r="H904">
        <v>49.787923071941101</v>
      </c>
      <c r="AM904">
        <f t="shared" si="58"/>
        <v>131.52131939495598</v>
      </c>
    </row>
    <row r="905" spans="1:39">
      <c r="A905">
        <v>270900</v>
      </c>
      <c r="B905" s="7">
        <v>678</v>
      </c>
      <c r="C905">
        <v>-0.77302652157277196</v>
      </c>
      <c r="D905">
        <f t="shared" si="56"/>
        <v>-1.5460530431455439</v>
      </c>
      <c r="E905">
        <v>75.503370976874706</v>
      </c>
      <c r="F905">
        <f t="shared" si="59"/>
        <v>0.21710149245311072</v>
      </c>
      <c r="G905">
        <f t="shared" si="57"/>
        <v>679.5303387918724</v>
      </c>
      <c r="H905">
        <v>49.669815817142997</v>
      </c>
      <c r="AM905">
        <f t="shared" si="58"/>
        <v>131.94604400827117</v>
      </c>
    </row>
    <row r="906" spans="1:39">
      <c r="A906">
        <v>271200</v>
      </c>
      <c r="B906" s="7">
        <v>680</v>
      </c>
      <c r="C906">
        <v>0.12603572061502899</v>
      </c>
      <c r="D906">
        <f t="shared" ref="D906:D969" si="60">$K$3*C906</f>
        <v>0.25207144123005798</v>
      </c>
      <c r="E906">
        <v>75.525764813926898</v>
      </c>
      <c r="F906">
        <f t="shared" si="59"/>
        <v>2.2393837052192112E-2</v>
      </c>
      <c r="G906">
        <f t="shared" ref="G906:G969" si="61">$J$3*E906</f>
        <v>679.7318833253421</v>
      </c>
      <c r="H906">
        <v>49.692222247260098</v>
      </c>
      <c r="AM906">
        <f t="shared" si="58"/>
        <v>131.98986968091504</v>
      </c>
    </row>
    <row r="907" spans="1:39">
      <c r="A907">
        <v>271500</v>
      </c>
      <c r="B907" s="7">
        <v>675</v>
      </c>
      <c r="C907">
        <v>-2.08642720628107</v>
      </c>
      <c r="D907">
        <f t="shared" si="60"/>
        <v>-4.1728544125621401</v>
      </c>
      <c r="E907">
        <v>75.461895530222705</v>
      </c>
      <c r="F907">
        <f t="shared" si="59"/>
        <v>6.3869283704192981E-2</v>
      </c>
      <c r="G907">
        <f t="shared" si="61"/>
        <v>679.15705977200435</v>
      </c>
      <c r="H907">
        <v>49.7752301325392</v>
      </c>
      <c r="AM907">
        <f t="shared" si="58"/>
        <v>131.86488257715291</v>
      </c>
    </row>
    <row r="908" spans="1:39">
      <c r="A908">
        <v>271800</v>
      </c>
      <c r="B908" s="7">
        <v>672</v>
      </c>
      <c r="C908">
        <v>-2.5700461167624602</v>
      </c>
      <c r="D908">
        <f t="shared" si="60"/>
        <v>-5.1400922335249204</v>
      </c>
      <c r="E908">
        <v>75.236037996343597</v>
      </c>
      <c r="F908">
        <f t="shared" si="59"/>
        <v>0.22585753387910756</v>
      </c>
      <c r="G908">
        <f t="shared" si="61"/>
        <v>677.12434196709239</v>
      </c>
      <c r="H908">
        <v>49.957690775506002</v>
      </c>
      <c r="AM908">
        <f t="shared" si="58"/>
        <v>131.423088732362</v>
      </c>
    </row>
    <row r="909" spans="1:39">
      <c r="A909">
        <v>272100</v>
      </c>
      <c r="B909" s="7">
        <v>673</v>
      </c>
      <c r="C909">
        <v>-1.16772909580655</v>
      </c>
      <c r="D909">
        <f t="shared" si="60"/>
        <v>-2.3354581916131001</v>
      </c>
      <c r="E909">
        <v>75.035520357120603</v>
      </c>
      <c r="F909">
        <f t="shared" si="59"/>
        <v>0.20051763922299415</v>
      </c>
      <c r="G909">
        <f t="shared" si="61"/>
        <v>675.31968321408544</v>
      </c>
      <c r="H909">
        <v>50.098631733673699</v>
      </c>
      <c r="AM909">
        <f t="shared" si="58"/>
        <v>131.03111160426914</v>
      </c>
    </row>
    <row r="910" spans="1:39">
      <c r="A910">
        <v>272400</v>
      </c>
      <c r="B910" s="7">
        <v>676</v>
      </c>
      <c r="C910">
        <v>0.54641069597042102</v>
      </c>
      <c r="D910">
        <f t="shared" si="60"/>
        <v>1.092821391940842</v>
      </c>
      <c r="E910">
        <v>74.987929755886697</v>
      </c>
      <c r="F910">
        <f t="shared" si="59"/>
        <v>4.7590601233906682E-2</v>
      </c>
      <c r="G910">
        <f t="shared" si="61"/>
        <v>674.89136780298031</v>
      </c>
      <c r="H910">
        <v>50.117477443116897</v>
      </c>
      <c r="AM910">
        <f t="shared" si="58"/>
        <v>130.93811478282461</v>
      </c>
    </row>
    <row r="911" spans="1:39">
      <c r="A911">
        <v>272700</v>
      </c>
      <c r="B911" s="7">
        <v>678</v>
      </c>
      <c r="C911">
        <v>1.18759136049793</v>
      </c>
      <c r="D911">
        <f t="shared" si="60"/>
        <v>2.37518272099586</v>
      </c>
      <c r="E911">
        <v>75.067666795755102</v>
      </c>
      <c r="F911">
        <f t="shared" si="59"/>
        <v>7.9737039868405191E-2</v>
      </c>
      <c r="G911">
        <f t="shared" si="61"/>
        <v>675.60900116179596</v>
      </c>
      <c r="H911">
        <v>50.048062184997903</v>
      </c>
      <c r="AM911">
        <f t="shared" si="58"/>
        <v>131.09393647483805</v>
      </c>
    </row>
    <row r="912" spans="1:39">
      <c r="A912">
        <v>273000</v>
      </c>
      <c r="B912" s="7">
        <v>678</v>
      </c>
      <c r="C912">
        <v>0.73919677880895296</v>
      </c>
      <c r="D912">
        <f t="shared" si="60"/>
        <v>1.4783935576179059</v>
      </c>
      <c r="E912">
        <v>75.167311618245606</v>
      </c>
      <c r="F912">
        <f t="shared" si="59"/>
        <v>9.964482249050377E-2</v>
      </c>
      <c r="G912">
        <f t="shared" si="61"/>
        <v>676.50580456421039</v>
      </c>
      <c r="H912">
        <v>49.974523159936503</v>
      </c>
      <c r="AM912">
        <f t="shared" si="58"/>
        <v>131.28871412151173</v>
      </c>
    </row>
    <row r="913" spans="1:39">
      <c r="A913">
        <v>273300</v>
      </c>
      <c r="B913" s="7">
        <v>681</v>
      </c>
      <c r="C913">
        <v>1.6107701297416599</v>
      </c>
      <c r="D913">
        <f t="shared" si="60"/>
        <v>3.2215402594833198</v>
      </c>
      <c r="E913">
        <v>75.306943900701697</v>
      </c>
      <c r="F913">
        <f t="shared" si="59"/>
        <v>0.13963228245609116</v>
      </c>
      <c r="G913">
        <f t="shared" si="61"/>
        <v>677.76249510631533</v>
      </c>
      <c r="H913">
        <v>49.880449914941401</v>
      </c>
      <c r="AM913">
        <f t="shared" si="58"/>
        <v>131.56175373276704</v>
      </c>
    </row>
    <row r="914" spans="1:39">
      <c r="A914">
        <v>273600</v>
      </c>
      <c r="B914" s="7">
        <v>682</v>
      </c>
      <c r="C914">
        <v>1.28582365195151</v>
      </c>
      <c r="D914">
        <f t="shared" si="60"/>
        <v>2.5716473039030201</v>
      </c>
      <c r="E914">
        <v>75.490262417783498</v>
      </c>
      <c r="F914">
        <f t="shared" si="59"/>
        <v>0.18331851708180125</v>
      </c>
      <c r="G914">
        <f t="shared" si="61"/>
        <v>679.41236176005145</v>
      </c>
      <c r="H914">
        <v>49.7688038508687</v>
      </c>
      <c r="AM914">
        <f t="shared" si="58"/>
        <v>131.92039137268256</v>
      </c>
    </row>
    <row r="915" spans="1:39">
      <c r="A915">
        <v>273900</v>
      </c>
      <c r="B915" s="7">
        <v>686</v>
      </c>
      <c r="C915">
        <v>2.20902905727577</v>
      </c>
      <c r="D915">
        <f t="shared" si="60"/>
        <v>4.4180581145515401</v>
      </c>
      <c r="E915">
        <v>75.729526379977003</v>
      </c>
      <c r="F915">
        <f t="shared" si="59"/>
        <v>0.23926396219350465</v>
      </c>
      <c r="G915">
        <f t="shared" si="61"/>
        <v>681.56573741979298</v>
      </c>
      <c r="H915">
        <v>49.630036292712198</v>
      </c>
      <c r="AM915">
        <f t="shared" si="58"/>
        <v>132.38877432513249</v>
      </c>
    </row>
    <row r="916" spans="1:39">
      <c r="A916">
        <v>274200</v>
      </c>
      <c r="B916" s="7">
        <v>677</v>
      </c>
      <c r="C916">
        <v>-2.4573045488689398</v>
      </c>
      <c r="D916">
        <f t="shared" si="60"/>
        <v>-4.9146090977378796</v>
      </c>
      <c r="E916">
        <v>75.766532770604698</v>
      </c>
      <c r="F916">
        <f t="shared" si="59"/>
        <v>3.7006390627695396E-2</v>
      </c>
      <c r="G916">
        <f t="shared" si="61"/>
        <v>681.89879493544231</v>
      </c>
      <c r="H916">
        <v>49.654012963054598</v>
      </c>
      <c r="AM916">
        <f t="shared" si="58"/>
        <v>132.46124790680113</v>
      </c>
    </row>
    <row r="917" spans="1:39">
      <c r="A917">
        <v>274500</v>
      </c>
      <c r="B917" s="7">
        <v>675</v>
      </c>
      <c r="C917">
        <v>-2.47248815953628</v>
      </c>
      <c r="D917">
        <f t="shared" si="60"/>
        <v>-4.94497631907256</v>
      </c>
      <c r="E917">
        <v>75.547671451896406</v>
      </c>
      <c r="F917">
        <f t="shared" si="59"/>
        <v>0.21886131870829217</v>
      </c>
      <c r="G917">
        <f t="shared" si="61"/>
        <v>679.9290430670676</v>
      </c>
      <c r="H917">
        <v>49.845663225920198</v>
      </c>
      <c r="AM917">
        <f t="shared" si="58"/>
        <v>132.03274472277738</v>
      </c>
    </row>
    <row r="918" spans="1:39">
      <c r="A918">
        <v>274800</v>
      </c>
      <c r="B918" s="7">
        <v>677</v>
      </c>
      <c r="C918">
        <v>-0.78382637826989499</v>
      </c>
      <c r="D918">
        <f t="shared" si="60"/>
        <v>-1.56765275653979</v>
      </c>
      <c r="E918">
        <v>75.394630126965495</v>
      </c>
      <c r="F918">
        <f t="shared" si="59"/>
        <v>0.1530413249309106</v>
      </c>
      <c r="G918">
        <f t="shared" si="61"/>
        <v>678.55167114268943</v>
      </c>
      <c r="H918">
        <v>49.967022034708599</v>
      </c>
      <c r="AM918">
        <f t="shared" si="58"/>
        <v>131.73327533411455</v>
      </c>
    </row>
    <row r="919" spans="1:39">
      <c r="A919">
        <v>275100</v>
      </c>
      <c r="B919" s="7">
        <v>678</v>
      </c>
      <c r="C919">
        <v>-9.3990979259005097E-2</v>
      </c>
      <c r="D919">
        <f t="shared" si="60"/>
        <v>-0.18798195851801019</v>
      </c>
      <c r="E919">
        <v>75.352450527069294</v>
      </c>
      <c r="F919">
        <f t="shared" si="59"/>
        <v>4.2179599896201125E-2</v>
      </c>
      <c r="G919">
        <f t="shared" si="61"/>
        <v>678.17205474362368</v>
      </c>
      <c r="H919">
        <v>49.999010662827601</v>
      </c>
      <c r="AM919">
        <f t="shared" si="58"/>
        <v>131.65076289123419</v>
      </c>
    </row>
    <row r="920" spans="1:39">
      <c r="A920">
        <v>275400</v>
      </c>
      <c r="B920" s="7">
        <v>674</v>
      </c>
      <c r="C920">
        <v>-1.6361861759517899</v>
      </c>
      <c r="D920">
        <f t="shared" si="60"/>
        <v>-3.2723723519035799</v>
      </c>
      <c r="E920">
        <v>75.250739029847907</v>
      </c>
      <c r="F920">
        <f t="shared" si="59"/>
        <v>0.1017114972213875</v>
      </c>
      <c r="G920">
        <f t="shared" si="61"/>
        <v>677.25665126863112</v>
      </c>
      <c r="H920">
        <v>50.071012780985299</v>
      </c>
      <c r="AM920">
        <f t="shared" si="58"/>
        <v>131.45183595020802</v>
      </c>
    </row>
    <row r="921" spans="1:39">
      <c r="A921">
        <v>275700</v>
      </c>
      <c r="B921" s="7">
        <v>678</v>
      </c>
      <c r="C921">
        <v>0.64380450110584897</v>
      </c>
      <c r="D921">
        <f t="shared" si="60"/>
        <v>1.2876090022116979</v>
      </c>
      <c r="E921">
        <v>75.188494446256698</v>
      </c>
      <c r="F921">
        <f t="shared" si="59"/>
        <v>6.224458359120888E-2</v>
      </c>
      <c r="G921">
        <f t="shared" si="61"/>
        <v>676.69645001631034</v>
      </c>
      <c r="H921">
        <v>50.102554379575899</v>
      </c>
      <c r="AM921">
        <f t="shared" si="58"/>
        <v>131.33012808703927</v>
      </c>
    </row>
    <row r="922" spans="1:39">
      <c r="A922">
        <v>276000</v>
      </c>
      <c r="B922" s="7">
        <v>686</v>
      </c>
      <c r="C922">
        <v>3.6059007127303002</v>
      </c>
      <c r="D922">
        <f t="shared" si="60"/>
        <v>7.2118014254606004</v>
      </c>
      <c r="E922">
        <v>75.419113487580702</v>
      </c>
      <c r="F922">
        <f t="shared" si="59"/>
        <v>0.23061904132400457</v>
      </c>
      <c r="G922">
        <f t="shared" si="61"/>
        <v>678.77202138822634</v>
      </c>
      <c r="H922">
        <v>49.928093248984702</v>
      </c>
      <c r="AM922">
        <f t="shared" si="58"/>
        <v>131.78117486916088</v>
      </c>
    </row>
    <row r="923" spans="1:39">
      <c r="A923">
        <v>276300</v>
      </c>
      <c r="B923" s="7">
        <v>688</v>
      </c>
      <c r="C923">
        <v>2.9046403843325002</v>
      </c>
      <c r="D923">
        <f t="shared" si="60"/>
        <v>5.8092807686650003</v>
      </c>
      <c r="E923">
        <v>75.797171797578599</v>
      </c>
      <c r="F923">
        <f t="shared" si="59"/>
        <v>0.37805830999789691</v>
      </c>
      <c r="G923">
        <f t="shared" si="61"/>
        <v>682.17454617820738</v>
      </c>
      <c r="H923">
        <v>49.676970531070197</v>
      </c>
      <c r="AM923">
        <f t="shared" si="58"/>
        <v>132.52125765892396</v>
      </c>
    </row>
    <row r="924" spans="1:39">
      <c r="A924">
        <v>276600</v>
      </c>
      <c r="B924" s="7">
        <v>671</v>
      </c>
      <c r="C924">
        <v>-5.1733913648805903</v>
      </c>
      <c r="D924">
        <f t="shared" si="60"/>
        <v>-10.346782729761181</v>
      </c>
      <c r="E924">
        <v>75.703472024887105</v>
      </c>
      <c r="F924">
        <f t="shared" si="59"/>
        <v>9.3699772691493877E-2</v>
      </c>
      <c r="G924">
        <f t="shared" si="61"/>
        <v>681.33124822398395</v>
      </c>
      <c r="H924">
        <v>49.789907316381203</v>
      </c>
      <c r="AM924">
        <f t="shared" si="58"/>
        <v>132.33775409360297</v>
      </c>
    </row>
    <row r="925" spans="1:39">
      <c r="A925">
        <v>276900</v>
      </c>
      <c r="B925" s="7">
        <v>665</v>
      </c>
      <c r="C925">
        <v>-5.5953973073583203</v>
      </c>
      <c r="D925">
        <f t="shared" si="60"/>
        <v>-11.190794614716641</v>
      </c>
      <c r="E925">
        <v>75.1305757131679</v>
      </c>
      <c r="F925">
        <f t="shared" si="59"/>
        <v>0.57289631171920519</v>
      </c>
      <c r="G925">
        <f t="shared" si="61"/>
        <v>676.1751814185111</v>
      </c>
      <c r="H925">
        <v>50.209508050521499</v>
      </c>
      <c r="AM925">
        <f t="shared" si="58"/>
        <v>131.21689898438623</v>
      </c>
    </row>
    <row r="926" spans="1:39">
      <c r="A926">
        <v>277200</v>
      </c>
      <c r="B926" s="7">
        <v>674</v>
      </c>
      <c r="C926">
        <v>0.33560066662383797</v>
      </c>
      <c r="D926">
        <f t="shared" si="60"/>
        <v>0.67120133324767595</v>
      </c>
      <c r="E926">
        <v>74.812542376157396</v>
      </c>
      <c r="F926">
        <f t="shared" si="59"/>
        <v>0.31803333701050462</v>
      </c>
      <c r="G926">
        <f t="shared" si="61"/>
        <v>673.31288138541652</v>
      </c>
      <c r="H926">
        <v>50.395545430004702</v>
      </c>
      <c r="AM926">
        <f t="shared" si="58"/>
        <v>130.59550457164974</v>
      </c>
    </row>
    <row r="927" spans="1:39">
      <c r="A927">
        <v>277500</v>
      </c>
      <c r="B927" s="7">
        <v>676</v>
      </c>
      <c r="C927">
        <v>1.2313182005768</v>
      </c>
      <c r="D927">
        <f t="shared" si="60"/>
        <v>2.4626364011535999</v>
      </c>
      <c r="E927">
        <v>74.835740067638</v>
      </c>
      <c r="F927">
        <f t="shared" si="59"/>
        <v>2.3197691480604021E-2</v>
      </c>
      <c r="G927">
        <f t="shared" si="61"/>
        <v>673.52166060874197</v>
      </c>
      <c r="H927">
        <v>50.331820091500902</v>
      </c>
      <c r="AM927">
        <f t="shared" si="58"/>
        <v>130.64080974219328</v>
      </c>
    </row>
    <row r="928" spans="1:39">
      <c r="A928">
        <v>277800</v>
      </c>
      <c r="B928" s="7">
        <v>671</v>
      </c>
      <c r="C928">
        <v>-1.0350370790671199</v>
      </c>
      <c r="D928">
        <f t="shared" si="60"/>
        <v>-2.0700741581342399</v>
      </c>
      <c r="E928">
        <v>74.783845962045902</v>
      </c>
      <c r="F928">
        <f t="shared" si="59"/>
        <v>5.1894105592097617E-2</v>
      </c>
      <c r="G928">
        <f t="shared" si="61"/>
        <v>673.05461365841313</v>
      </c>
      <c r="H928">
        <v>50.331190932665102</v>
      </c>
      <c r="AM928">
        <f t="shared" si="58"/>
        <v>130.53946473212451</v>
      </c>
    </row>
    <row r="929" spans="1:39">
      <c r="A929">
        <v>278100</v>
      </c>
      <c r="B929" s="7">
        <v>667</v>
      </c>
      <c r="C929">
        <v>-1.99410783604523</v>
      </c>
      <c r="D929">
        <f t="shared" si="60"/>
        <v>-3.98821567209046</v>
      </c>
      <c r="E929">
        <v>74.552536883523302</v>
      </c>
      <c r="F929">
        <f t="shared" si="59"/>
        <v>0.23130907852259952</v>
      </c>
      <c r="G929">
        <f t="shared" si="61"/>
        <v>670.97283195170974</v>
      </c>
      <c r="H929">
        <v>50.451895044508497</v>
      </c>
      <c r="AM929">
        <f t="shared" si="58"/>
        <v>130.08792830044749</v>
      </c>
    </row>
    <row r="930" spans="1:39">
      <c r="A930">
        <v>278400</v>
      </c>
      <c r="B930" s="7">
        <v>675</v>
      </c>
      <c r="C930">
        <v>2.2412383666901698</v>
      </c>
      <c r="D930">
        <f t="shared" si="60"/>
        <v>4.4824767333803397</v>
      </c>
      <c r="E930">
        <v>74.500199527384893</v>
      </c>
      <c r="F930">
        <f t="shared" si="59"/>
        <v>5.2337356138409064E-2</v>
      </c>
      <c r="G930">
        <f t="shared" si="61"/>
        <v>670.50179574646404</v>
      </c>
      <c r="H930">
        <v>50.429138694714403</v>
      </c>
      <c r="AM930">
        <f t="shared" si="58"/>
        <v>129.98580441949753</v>
      </c>
    </row>
    <row r="931" spans="1:39">
      <c r="A931">
        <v>278700</v>
      </c>
      <c r="B931" s="7">
        <v>679</v>
      </c>
      <c r="C931">
        <v>3.1773980980757202</v>
      </c>
      <c r="D931">
        <f t="shared" si="60"/>
        <v>6.3547961961514403</v>
      </c>
      <c r="E931">
        <v>74.736610002803403</v>
      </c>
      <c r="F931">
        <f t="shared" si="59"/>
        <v>0.23641047541850924</v>
      </c>
      <c r="G931">
        <f t="shared" si="61"/>
        <v>672.62949002523067</v>
      </c>
      <c r="H931">
        <v>50.215451011052899</v>
      </c>
      <c r="AM931">
        <f t="shared" si="58"/>
        <v>130.44723040072338</v>
      </c>
    </row>
    <row r="932" spans="1:39">
      <c r="A932">
        <v>279000</v>
      </c>
      <c r="B932" s="7">
        <v>676</v>
      </c>
      <c r="C932">
        <v>0.84518929529118103</v>
      </c>
      <c r="D932">
        <f t="shared" si="60"/>
        <v>1.6903785905823621</v>
      </c>
      <c r="E932">
        <v>74.921559577262599</v>
      </c>
      <c r="F932">
        <f t="shared" si="59"/>
        <v>0.18494957445919624</v>
      </c>
      <c r="G932">
        <f t="shared" si="61"/>
        <v>674.29403619536333</v>
      </c>
      <c r="H932">
        <v>50.066222096419402</v>
      </c>
      <c r="AM932">
        <f t="shared" si="58"/>
        <v>130.80844289791034</v>
      </c>
    </row>
    <row r="933" spans="1:39">
      <c r="A933">
        <v>279300</v>
      </c>
      <c r="B933" s="7">
        <v>669</v>
      </c>
      <c r="C933">
        <v>-2.2173085094174598</v>
      </c>
      <c r="D933">
        <f t="shared" si="60"/>
        <v>-4.4346170188349197</v>
      </c>
      <c r="E933">
        <v>74.824355345286307</v>
      </c>
      <c r="F933">
        <f t="shared" si="59"/>
        <v>9.7204231976292021E-2</v>
      </c>
      <c r="G933">
        <f t="shared" si="61"/>
        <v>673.41919810757679</v>
      </c>
      <c r="H933">
        <v>50.129025517715903</v>
      </c>
      <c r="AM933">
        <f t="shared" si="58"/>
        <v>130.61857494732379</v>
      </c>
    </row>
    <row r="934" spans="1:39">
      <c r="A934">
        <v>279600</v>
      </c>
      <c r="B934" s="7">
        <v>667</v>
      </c>
      <c r="C934">
        <v>-2.0346015417068499</v>
      </c>
      <c r="D934">
        <f t="shared" si="60"/>
        <v>-4.0692030834136999</v>
      </c>
      <c r="E934">
        <v>74.561528017936595</v>
      </c>
      <c r="F934">
        <f t="shared" si="59"/>
        <v>0.26282732734971148</v>
      </c>
      <c r="G934">
        <f t="shared" si="61"/>
        <v>671.05375216142932</v>
      </c>
      <c r="H934">
        <v>50.293712924015601</v>
      </c>
      <c r="AM934">
        <f t="shared" si="58"/>
        <v>130.10547396968192</v>
      </c>
    </row>
    <row r="935" spans="1:39">
      <c r="A935">
        <v>279900</v>
      </c>
      <c r="B935" s="7">
        <v>670</v>
      </c>
      <c r="C935">
        <v>0.148657684598824</v>
      </c>
      <c r="D935">
        <f t="shared" si="60"/>
        <v>0.29731536919764801</v>
      </c>
      <c r="E935">
        <v>74.409683873376494</v>
      </c>
      <c r="F935">
        <f t="shared" si="59"/>
        <v>0.15184414456010131</v>
      </c>
      <c r="G935">
        <f t="shared" si="61"/>
        <v>669.68715486038843</v>
      </c>
      <c r="H935">
        <v>50.360247504679798</v>
      </c>
      <c r="AM935">
        <f t="shared" si="58"/>
        <v>129.80922250115893</v>
      </c>
    </row>
    <row r="936" spans="1:39">
      <c r="A936">
        <v>280200</v>
      </c>
      <c r="B936" s="7">
        <v>673</v>
      </c>
      <c r="C936">
        <v>1.49201285210857</v>
      </c>
      <c r="D936">
        <f t="shared" si="60"/>
        <v>2.9840257042171401</v>
      </c>
      <c r="E936">
        <v>74.444492366133005</v>
      </c>
      <c r="F936">
        <f t="shared" si="59"/>
        <v>3.48084927565111E-2</v>
      </c>
      <c r="G936">
        <f t="shared" si="61"/>
        <v>670.00043129519702</v>
      </c>
      <c r="H936">
        <v>50.292273750805599</v>
      </c>
      <c r="AM936">
        <f t="shared" si="58"/>
        <v>129.87712276875249</v>
      </c>
    </row>
    <row r="937" spans="1:39">
      <c r="A937">
        <v>280500</v>
      </c>
      <c r="B937" s="7">
        <v>673</v>
      </c>
      <c r="C937">
        <v>1.0687279174342501</v>
      </c>
      <c r="D937">
        <f t="shared" si="60"/>
        <v>2.1374558348685002</v>
      </c>
      <c r="E937">
        <v>74.538561109810203</v>
      </c>
      <c r="F937">
        <f t="shared" si="59"/>
        <v>9.4068743677198086E-2</v>
      </c>
      <c r="G937">
        <f t="shared" si="61"/>
        <v>670.84704998829181</v>
      </c>
      <c r="H937">
        <v>50.194004775876699</v>
      </c>
      <c r="AM937">
        <f t="shared" si="58"/>
        <v>130.06065633991264</v>
      </c>
    </row>
    <row r="938" spans="1:39">
      <c r="A938">
        <v>280800</v>
      </c>
      <c r="B938" s="7">
        <v>672</v>
      </c>
      <c r="C938">
        <v>0.36173962402317</v>
      </c>
      <c r="D938">
        <f t="shared" si="60"/>
        <v>0.72347924804634001</v>
      </c>
      <c r="E938">
        <v>74.584559244417207</v>
      </c>
      <c r="F938">
        <f t="shared" si="59"/>
        <v>4.5998134607003749E-2</v>
      </c>
      <c r="G938">
        <f t="shared" si="61"/>
        <v>671.26103319975482</v>
      </c>
      <c r="H938">
        <v>50.140578986347002</v>
      </c>
      <c r="AM938">
        <f t="shared" si="58"/>
        <v>130.1504202084773</v>
      </c>
    </row>
    <row r="939" spans="1:39">
      <c r="A939">
        <v>281100</v>
      </c>
      <c r="B939" s="7">
        <v>675</v>
      </c>
      <c r="C939">
        <v>1.4849952067333001</v>
      </c>
      <c r="D939">
        <f t="shared" si="60"/>
        <v>2.9699904134666002</v>
      </c>
      <c r="E939">
        <v>74.668261905383304</v>
      </c>
      <c r="F939">
        <f t="shared" si="59"/>
        <v>8.3702660966096687E-2</v>
      </c>
      <c r="G939">
        <f t="shared" si="61"/>
        <v>672.01435714844979</v>
      </c>
      <c r="H939">
        <v>50.065290095738398</v>
      </c>
      <c r="AM939">
        <f t="shared" si="58"/>
        <v>130.31379498700187</v>
      </c>
    </row>
    <row r="940" spans="1:39">
      <c r="A940">
        <v>281400</v>
      </c>
      <c r="B940" s="7">
        <v>675</v>
      </c>
      <c r="C940">
        <v>0.92647928348180697</v>
      </c>
      <c r="D940">
        <f t="shared" si="60"/>
        <v>1.8529585669636139</v>
      </c>
      <c r="E940">
        <v>74.792380327903999</v>
      </c>
      <c r="F940">
        <f t="shared" si="59"/>
        <v>0.12411842252069505</v>
      </c>
      <c r="G940">
        <f t="shared" si="61"/>
        <v>673.13142295113596</v>
      </c>
      <c r="H940">
        <v>49.973241430440503</v>
      </c>
      <c r="AM940">
        <f t="shared" si="58"/>
        <v>130.55613057931993</v>
      </c>
    </row>
    <row r="941" spans="1:39">
      <c r="A941">
        <v>281700</v>
      </c>
      <c r="B941" s="7">
        <v>672</v>
      </c>
      <c r="C941">
        <v>-0.64678402867069995</v>
      </c>
      <c r="D941">
        <f t="shared" si="60"/>
        <v>-1.2935680573413999</v>
      </c>
      <c r="E941">
        <v>74.808670368698799</v>
      </c>
      <c r="F941">
        <f t="shared" si="59"/>
        <v>1.629004079480012E-2</v>
      </c>
      <c r="G941">
        <f t="shared" si="61"/>
        <v>673.2780333182892</v>
      </c>
      <c r="H941">
        <v>49.967235593337499</v>
      </c>
      <c r="AM941">
        <f t="shared" si="58"/>
        <v>130.58794283440997</v>
      </c>
    </row>
    <row r="942" spans="1:39">
      <c r="A942">
        <v>282000</v>
      </c>
      <c r="B942" s="7">
        <v>668</v>
      </c>
      <c r="C942">
        <v>-1.9845737256842499</v>
      </c>
      <c r="D942">
        <f t="shared" si="60"/>
        <v>-3.9691474513684999</v>
      </c>
      <c r="E942">
        <v>74.661523513862406</v>
      </c>
      <c r="F942">
        <f t="shared" si="59"/>
        <v>0.147146854836393</v>
      </c>
      <c r="G942">
        <f t="shared" si="61"/>
        <v>671.9537116247617</v>
      </c>
      <c r="H942">
        <v>50.0736556923341</v>
      </c>
      <c r="AM942">
        <f t="shared" si="58"/>
        <v>130.30064116178522</v>
      </c>
    </row>
    <row r="943" spans="1:39">
      <c r="A943">
        <v>282300</v>
      </c>
      <c r="B943" s="7">
        <v>675</v>
      </c>
      <c r="C943">
        <v>1.62148864817968</v>
      </c>
      <c r="D943">
        <f t="shared" si="60"/>
        <v>3.2429772963593599</v>
      </c>
      <c r="E943">
        <v>74.637917589445607</v>
      </c>
      <c r="F943">
        <f t="shared" si="59"/>
        <v>2.3605924416798985E-2</v>
      </c>
      <c r="G943">
        <f t="shared" si="61"/>
        <v>671.74125830501043</v>
      </c>
      <c r="H943">
        <v>50.076590098679198</v>
      </c>
      <c r="AM943">
        <f t="shared" si="58"/>
        <v>130.25456279320636</v>
      </c>
    </row>
    <row r="944" spans="1:39">
      <c r="A944">
        <v>282600</v>
      </c>
      <c r="B944" s="7">
        <v>676</v>
      </c>
      <c r="C944">
        <v>1.4095016943499501</v>
      </c>
      <c r="D944">
        <f t="shared" si="60"/>
        <v>2.8190033886999002</v>
      </c>
      <c r="E944">
        <v>74.796149420901003</v>
      </c>
      <c r="F944">
        <f t="shared" si="59"/>
        <v>0.15823183145539588</v>
      </c>
      <c r="G944">
        <f t="shared" si="61"/>
        <v>673.165344788109</v>
      </c>
      <c r="H944">
        <v>49.959358400803097</v>
      </c>
      <c r="AM944">
        <f t="shared" si="58"/>
        <v>130.5634909721598</v>
      </c>
    </row>
    <row r="945" spans="1:39">
      <c r="A945">
        <v>282900</v>
      </c>
      <c r="B945" s="7">
        <v>679</v>
      </c>
      <c r="C945">
        <v>2.0008068443810898</v>
      </c>
      <c r="D945">
        <f t="shared" si="60"/>
        <v>4.0016136887621796</v>
      </c>
      <c r="E945">
        <v>74.998063701188798</v>
      </c>
      <c r="F945">
        <f t="shared" si="59"/>
        <v>0.20191428028779512</v>
      </c>
      <c r="G945">
        <f t="shared" si="61"/>
        <v>674.98257331069919</v>
      </c>
      <c r="H945">
        <v>49.824897829991002</v>
      </c>
      <c r="AM945">
        <f t="shared" si="58"/>
        <v>130.95791642112599</v>
      </c>
    </row>
    <row r="946" spans="1:39">
      <c r="A946">
        <v>283200</v>
      </c>
      <c r="B946" s="7">
        <v>687</v>
      </c>
      <c r="C946">
        <v>4.2470629932666997</v>
      </c>
      <c r="D946">
        <f t="shared" si="60"/>
        <v>8.4941259865333993</v>
      </c>
      <c r="E946">
        <v>75.387745836929597</v>
      </c>
      <c r="F946">
        <f t="shared" si="59"/>
        <v>0.38968213574079869</v>
      </c>
      <c r="G946">
        <f t="shared" si="61"/>
        <v>678.48971253236641</v>
      </c>
      <c r="H946">
        <v>49.574877312162698</v>
      </c>
      <c r="AM946">
        <f t="shared" si="58"/>
        <v>131.71980745953647</v>
      </c>
    </row>
    <row r="947" spans="1:39">
      <c r="A947">
        <v>283500</v>
      </c>
      <c r="B947" s="7">
        <v>689</v>
      </c>
      <c r="C947">
        <v>3.0737256153096602</v>
      </c>
      <c r="D947">
        <f t="shared" si="60"/>
        <v>6.1474512306193203</v>
      </c>
      <c r="E947">
        <v>75.870704282788196</v>
      </c>
      <c r="F947">
        <f t="shared" si="59"/>
        <v>0.48295844585859982</v>
      </c>
      <c r="G947">
        <f t="shared" si="61"/>
        <v>682.83633854509378</v>
      </c>
      <c r="H947">
        <v>49.293655202062801</v>
      </c>
      <c r="AM947">
        <f t="shared" si="58"/>
        <v>132.66530115527777</v>
      </c>
    </row>
    <row r="948" spans="1:39">
      <c r="A948">
        <v>283800</v>
      </c>
      <c r="B948" s="7">
        <v>687</v>
      </c>
      <c r="C948">
        <v>0.62343113064828504</v>
      </c>
      <c r="D948">
        <f t="shared" si="60"/>
        <v>1.2468622612965701</v>
      </c>
      <c r="E948">
        <v>76.192987981720506</v>
      </c>
      <c r="F948">
        <f t="shared" si="59"/>
        <v>0.3222836989323099</v>
      </c>
      <c r="G948">
        <f t="shared" si="61"/>
        <v>685.73689183548458</v>
      </c>
      <c r="H948">
        <v>49.157393147664102</v>
      </c>
      <c r="AM948">
        <f t="shared" si="58"/>
        <v>133.29699887127197</v>
      </c>
    </row>
    <row r="949" spans="1:39">
      <c r="A949">
        <v>284100</v>
      </c>
      <c r="B949" s="7">
        <v>684</v>
      </c>
      <c r="C949">
        <v>-1.32280071292327</v>
      </c>
      <c r="D949">
        <f t="shared" si="60"/>
        <v>-2.6456014258465399</v>
      </c>
      <c r="E949">
        <v>76.292148172305005</v>
      </c>
      <c r="F949">
        <f t="shared" si="59"/>
        <v>9.9160190584498764E-2</v>
      </c>
      <c r="G949">
        <f t="shared" si="61"/>
        <v>686.62933355074506</v>
      </c>
      <c r="H949">
        <v>49.190565706389002</v>
      </c>
      <c r="AM949">
        <f t="shared" si="58"/>
        <v>133.49148172638925</v>
      </c>
    </row>
    <row r="950" spans="1:39">
      <c r="A950">
        <v>284400</v>
      </c>
      <c r="B950" s="7">
        <v>681</v>
      </c>
      <c r="C950">
        <v>-2.4703963760257901</v>
      </c>
      <c r="D950">
        <f t="shared" si="60"/>
        <v>-4.9407927520515802</v>
      </c>
      <c r="E950">
        <v>76.213840039715805</v>
      </c>
      <c r="F950">
        <f t="shared" si="59"/>
        <v>7.8308132589199886E-2</v>
      </c>
      <c r="G950">
        <f t="shared" si="61"/>
        <v>685.92456035744226</v>
      </c>
      <c r="H950">
        <v>49.3415284926932</v>
      </c>
      <c r="AM950">
        <f t="shared" si="58"/>
        <v>133.33789123166687</v>
      </c>
    </row>
    <row r="951" spans="1:39">
      <c r="A951">
        <v>284700</v>
      </c>
      <c r="B951" s="7">
        <v>688</v>
      </c>
      <c r="C951">
        <v>0.88627942148753203</v>
      </c>
      <c r="D951">
        <f t="shared" si="60"/>
        <v>1.7725588429750641</v>
      </c>
      <c r="E951">
        <v>76.245652856445204</v>
      </c>
      <c r="F951">
        <f t="shared" si="59"/>
        <v>3.1812816729399174E-2</v>
      </c>
      <c r="G951">
        <f t="shared" si="61"/>
        <v>686.21087570800682</v>
      </c>
      <c r="H951">
        <v>49.3928070998723</v>
      </c>
      <c r="AM951">
        <f t="shared" si="58"/>
        <v>133.4002833148152</v>
      </c>
    </row>
    <row r="952" spans="1:39">
      <c r="A952">
        <v>285000</v>
      </c>
      <c r="B952" s="7">
        <v>686</v>
      </c>
      <c r="C952">
        <v>-0.62648602194999203</v>
      </c>
      <c r="D952">
        <f t="shared" si="60"/>
        <v>-1.2529720438999841</v>
      </c>
      <c r="E952">
        <v>76.359626520226996</v>
      </c>
      <c r="F952">
        <f t="shared" si="59"/>
        <v>0.11397366378179186</v>
      </c>
      <c r="G952">
        <f t="shared" si="61"/>
        <v>687.23663868204301</v>
      </c>
      <c r="H952">
        <v>49.387329051504203</v>
      </c>
      <c r="AM952">
        <f t="shared" si="58"/>
        <v>133.62385987631129</v>
      </c>
    </row>
    <row r="953" spans="1:39">
      <c r="A953">
        <v>285300</v>
      </c>
      <c r="B953" s="7">
        <v>680</v>
      </c>
      <c r="C953">
        <v>-3.1196943195915798</v>
      </c>
      <c r="D953">
        <f t="shared" si="60"/>
        <v>-6.2393886391831597</v>
      </c>
      <c r="E953">
        <v>76.247026046409601</v>
      </c>
      <c r="F953">
        <f t="shared" si="59"/>
        <v>0.11260047381739469</v>
      </c>
      <c r="G953">
        <f t="shared" si="61"/>
        <v>686.2232344176864</v>
      </c>
      <c r="H953">
        <v>49.540569504309602</v>
      </c>
      <c r="AM953">
        <f t="shared" si="58"/>
        <v>133.40297658221363</v>
      </c>
    </row>
    <row r="954" spans="1:39">
      <c r="A954">
        <v>285600</v>
      </c>
      <c r="B954" s="7">
        <v>683</v>
      </c>
      <c r="C954">
        <v>-0.96408629230252396</v>
      </c>
      <c r="D954">
        <f t="shared" si="60"/>
        <v>-1.9281725846050479</v>
      </c>
      <c r="E954">
        <v>76.101311606653596</v>
      </c>
      <c r="F954">
        <f t="shared" si="59"/>
        <v>0.14571443975600573</v>
      </c>
      <c r="G954">
        <f t="shared" si="61"/>
        <v>684.91180445988232</v>
      </c>
      <c r="H954">
        <v>49.692685000274302</v>
      </c>
      <c r="AM954">
        <f t="shared" si="58"/>
        <v>133.1172451858919</v>
      </c>
    </row>
    <row r="955" spans="1:39">
      <c r="A955">
        <v>285900</v>
      </c>
      <c r="B955" s="7">
        <v>694</v>
      </c>
      <c r="C955">
        <v>3.5838687867783299</v>
      </c>
      <c r="D955">
        <f t="shared" si="60"/>
        <v>7.1677375735566597</v>
      </c>
      <c r="E955">
        <v>76.312837454716401</v>
      </c>
      <c r="F955">
        <f t="shared" si="59"/>
        <v>0.21152584806280572</v>
      </c>
      <c r="G955">
        <f t="shared" si="61"/>
        <v>686.81553709244758</v>
      </c>
      <c r="H955">
        <v>49.5767919548667</v>
      </c>
      <c r="AM955">
        <f t="shared" si="58"/>
        <v>133.53206686195628</v>
      </c>
    </row>
    <row r="956" spans="1:39">
      <c r="A956">
        <v>286200</v>
      </c>
      <c r="B956" s="7">
        <v>691</v>
      </c>
      <c r="C956">
        <v>0.70893959572221898</v>
      </c>
      <c r="D956">
        <f t="shared" si="60"/>
        <v>1.417879191444438</v>
      </c>
      <c r="E956">
        <v>76.618410275404798</v>
      </c>
      <c r="F956">
        <f t="shared" si="59"/>
        <v>0.30557282068839697</v>
      </c>
      <c r="G956">
        <f t="shared" si="61"/>
        <v>689.5656924786432</v>
      </c>
      <c r="H956">
        <v>49.418614434495197</v>
      </c>
      <c r="AM956">
        <f t="shared" si="58"/>
        <v>134.13178541683098</v>
      </c>
    </row>
    <row r="957" spans="1:39">
      <c r="A957">
        <v>286500</v>
      </c>
      <c r="B957" s="7">
        <v>688</v>
      </c>
      <c r="C957">
        <v>-1.11272087573164</v>
      </c>
      <c r="D957">
        <f t="shared" si="60"/>
        <v>-2.22544175146328</v>
      </c>
      <c r="E957">
        <v>76.689885891882298</v>
      </c>
      <c r="F957">
        <f t="shared" si="59"/>
        <v>7.1475616477499671E-2</v>
      </c>
      <c r="G957">
        <f t="shared" si="61"/>
        <v>690.20897302694073</v>
      </c>
      <c r="H957">
        <v>49.439898704455999</v>
      </c>
      <c r="AM957">
        <f t="shared" si="58"/>
        <v>134.27214258852328</v>
      </c>
    </row>
    <row r="958" spans="1:39">
      <c r="A958">
        <v>286800</v>
      </c>
      <c r="B958" s="7">
        <v>687</v>
      </c>
      <c r="C958">
        <v>-1.40291951403209</v>
      </c>
      <c r="D958">
        <f t="shared" si="60"/>
        <v>-2.8058390280641801</v>
      </c>
      <c r="E958">
        <v>76.643258372906601</v>
      </c>
      <c r="F958">
        <f t="shared" si="59"/>
        <v>4.6627518975697058E-2</v>
      </c>
      <c r="G958">
        <f t="shared" si="61"/>
        <v>689.78932535615945</v>
      </c>
      <c r="H958">
        <v>49.538580720733201</v>
      </c>
      <c r="AM958">
        <f t="shared" si="58"/>
        <v>134.18057641265682</v>
      </c>
    </row>
    <row r="959" spans="1:39">
      <c r="A959">
        <v>287100</v>
      </c>
      <c r="B959" s="7">
        <v>684</v>
      </c>
      <c r="C959">
        <v>-2.3084712370210001</v>
      </c>
      <c r="D959">
        <f t="shared" si="60"/>
        <v>-4.6169424740420002</v>
      </c>
      <c r="E959">
        <v>76.511173093146098</v>
      </c>
      <c r="F959">
        <f t="shared" si="59"/>
        <v>0.13208527976050277</v>
      </c>
      <c r="G959">
        <f t="shared" si="61"/>
        <v>688.6005578383149</v>
      </c>
      <c r="H959">
        <v>49.6855970378815</v>
      </c>
      <c r="AM959">
        <f t="shared" si="58"/>
        <v>133.92125905309504</v>
      </c>
    </row>
    <row r="960" spans="1:39">
      <c r="A960">
        <v>287400</v>
      </c>
      <c r="B960" s="7">
        <v>689</v>
      </c>
      <c r="C960">
        <v>0.40104570873036899</v>
      </c>
      <c r="D960">
        <f t="shared" si="60"/>
        <v>0.80209141746073798</v>
      </c>
      <c r="E960">
        <v>76.464588132364696</v>
      </c>
      <c r="F960">
        <f t="shared" si="59"/>
        <v>4.6584960781402174E-2</v>
      </c>
      <c r="G960">
        <f t="shared" si="61"/>
        <v>688.18129319128229</v>
      </c>
      <c r="H960">
        <v>49.7514401731326</v>
      </c>
      <c r="AM960">
        <f t="shared" si="58"/>
        <v>133.82982514086387</v>
      </c>
    </row>
    <row r="961" spans="1:39">
      <c r="A961">
        <v>287700</v>
      </c>
      <c r="B961" s="7">
        <v>690</v>
      </c>
      <c r="C961">
        <v>0.48609203368513698</v>
      </c>
      <c r="D961">
        <f t="shared" si="60"/>
        <v>0.97218406737027396</v>
      </c>
      <c r="E961">
        <v>76.556809578258594</v>
      </c>
      <c r="F961">
        <f t="shared" si="59"/>
        <v>9.2221445893898135E-2</v>
      </c>
      <c r="G961">
        <f t="shared" si="61"/>
        <v>689.01128620432735</v>
      </c>
      <c r="H961">
        <v>49.716674064631398</v>
      </c>
      <c r="AM961">
        <f t="shared" si="58"/>
        <v>134.0108436675068</v>
      </c>
    </row>
    <row r="962" spans="1:39">
      <c r="A962">
        <v>288000</v>
      </c>
      <c r="B962" s="7">
        <v>697</v>
      </c>
      <c r="C962">
        <v>2.8894620575807202</v>
      </c>
      <c r="D962">
        <f t="shared" si="60"/>
        <v>5.7789241151614403</v>
      </c>
      <c r="E962">
        <v>76.800470062665397</v>
      </c>
      <c r="F962">
        <f t="shared" si="59"/>
        <v>0.24366048440680288</v>
      </c>
      <c r="G962">
        <f t="shared" si="61"/>
        <v>691.20423056398863</v>
      </c>
      <c r="H962">
        <v>49.578024130820197</v>
      </c>
      <c r="AM962">
        <f t="shared" si="58"/>
        <v>134.4893563822163</v>
      </c>
    </row>
    <row r="963" spans="1:39">
      <c r="A963">
        <v>288300</v>
      </c>
      <c r="B963" s="7">
        <v>699</v>
      </c>
      <c r="C963">
        <v>2.2738177189535702</v>
      </c>
      <c r="D963">
        <f t="shared" si="60"/>
        <v>4.5476354379071404</v>
      </c>
      <c r="E963">
        <v>77.159499837268598</v>
      </c>
      <c r="F963">
        <f t="shared" si="59"/>
        <v>0.35902977460320074</v>
      </c>
      <c r="G963">
        <f t="shared" si="61"/>
        <v>694.43549853541742</v>
      </c>
      <c r="H963">
        <v>49.379057270626703</v>
      </c>
      <c r="AM963">
        <f t="shared" ref="AM963:AM1026" si="62">$AF$26*E963^2+$AG$26*E963+$AH$26</f>
        <v>135.19506992170452</v>
      </c>
    </row>
    <row r="964" spans="1:39">
      <c r="A964">
        <v>288600</v>
      </c>
      <c r="B964" s="7">
        <v>707</v>
      </c>
      <c r="C964">
        <v>4.1616492292744498</v>
      </c>
      <c r="D964">
        <f t="shared" si="60"/>
        <v>8.3232984585488996</v>
      </c>
      <c r="E964">
        <v>77.628821891375907</v>
      </c>
      <c r="F964">
        <f t="shared" ref="F964:F1027" si="63">ABS(E964-E963)</f>
        <v>0.46932205410730887</v>
      </c>
      <c r="G964">
        <f t="shared" si="61"/>
        <v>698.65939702238313</v>
      </c>
      <c r="H964">
        <v>49.122925903602003</v>
      </c>
      <c r="AM964">
        <f t="shared" si="62"/>
        <v>136.11871231525217</v>
      </c>
    </row>
    <row r="965" spans="1:39">
      <c r="A965">
        <v>288900</v>
      </c>
      <c r="B965" s="7">
        <v>702</v>
      </c>
      <c r="C965">
        <v>2.4861802233820598E-4</v>
      </c>
      <c r="D965">
        <f t="shared" si="60"/>
        <v>4.9723604467641195E-4</v>
      </c>
      <c r="E965">
        <v>77.998048017944697</v>
      </c>
      <c r="F965">
        <f t="shared" si="63"/>
        <v>0.36922612656879039</v>
      </c>
      <c r="G965">
        <f t="shared" si="61"/>
        <v>701.98243216150229</v>
      </c>
      <c r="H965">
        <v>48.973682340115602</v>
      </c>
      <c r="AM965">
        <f t="shared" si="62"/>
        <v>136.84626784454858</v>
      </c>
    </row>
    <row r="966" spans="1:39">
      <c r="A966">
        <v>289200</v>
      </c>
      <c r="B966" s="7">
        <v>699</v>
      </c>
      <c r="C966">
        <v>-1.8058138462673099</v>
      </c>
      <c r="D966">
        <f t="shared" si="60"/>
        <v>-3.6116276925346198</v>
      </c>
      <c r="E966">
        <v>78.066050022034403</v>
      </c>
      <c r="F966">
        <f t="shared" si="63"/>
        <v>6.8002004089706247E-2</v>
      </c>
      <c r="G966">
        <f t="shared" si="61"/>
        <v>702.59445019830969</v>
      </c>
      <c r="H966">
        <v>49.049372993025599</v>
      </c>
      <c r="AM966">
        <f t="shared" si="62"/>
        <v>136.98035190681884</v>
      </c>
    </row>
    <row r="967" spans="1:39">
      <c r="A967">
        <v>289500</v>
      </c>
      <c r="B967" s="7">
        <v>698</v>
      </c>
      <c r="C967">
        <v>-2.0572224342672598</v>
      </c>
      <c r="D967">
        <f t="shared" si="60"/>
        <v>-4.1144448685345196</v>
      </c>
      <c r="E967">
        <v>78.010803079238499</v>
      </c>
      <c r="F967">
        <f t="shared" si="63"/>
        <v>5.5246942795903919E-2</v>
      </c>
      <c r="G967">
        <f t="shared" si="61"/>
        <v>702.09722771314648</v>
      </c>
      <c r="H967">
        <v>49.200293000692199</v>
      </c>
      <c r="AM967">
        <f t="shared" si="62"/>
        <v>136.87141578417149</v>
      </c>
    </row>
    <row r="968" spans="1:39">
      <c r="A968">
        <v>289800</v>
      </c>
      <c r="B968" s="7">
        <v>693</v>
      </c>
      <c r="C968">
        <v>-3.7032761462677302</v>
      </c>
      <c r="D968">
        <f t="shared" si="60"/>
        <v>-7.4065522925354603</v>
      </c>
      <c r="E968">
        <v>77.821062376056304</v>
      </c>
      <c r="F968">
        <f t="shared" si="63"/>
        <v>0.1897407031821956</v>
      </c>
      <c r="G968">
        <f t="shared" si="61"/>
        <v>700.38956138450669</v>
      </c>
      <c r="H968">
        <v>49.429131939757802</v>
      </c>
      <c r="AM968">
        <f t="shared" si="62"/>
        <v>136.49742031776481</v>
      </c>
    </row>
    <row r="969" spans="1:39">
      <c r="A969">
        <v>290100</v>
      </c>
      <c r="B969" s="7">
        <v>687</v>
      </c>
      <c r="C969">
        <v>-4.9530374045212602</v>
      </c>
      <c r="D969">
        <f t="shared" si="60"/>
        <v>-9.9060748090425204</v>
      </c>
      <c r="E969">
        <v>77.432145739473</v>
      </c>
      <c r="F969">
        <f t="shared" si="63"/>
        <v>0.38891663658330344</v>
      </c>
      <c r="G969">
        <f t="shared" si="61"/>
        <v>696.88931165525696</v>
      </c>
      <c r="H969">
        <v>49.769209544010401</v>
      </c>
      <c r="AM969">
        <f t="shared" si="62"/>
        <v>135.73148987634755</v>
      </c>
    </row>
    <row r="970" spans="1:39">
      <c r="A970">
        <v>290400</v>
      </c>
      <c r="B970" s="7">
        <v>688</v>
      </c>
      <c r="C970">
        <v>-2.7250743738270602</v>
      </c>
      <c r="D970">
        <f t="shared" ref="D970:D1033" si="64">$K$3*C970</f>
        <v>-5.4501487476541204</v>
      </c>
      <c r="E970">
        <v>77.048151035409106</v>
      </c>
      <c r="F970">
        <f t="shared" si="63"/>
        <v>0.38399470406389469</v>
      </c>
      <c r="G970">
        <f t="shared" ref="G970:G1033" si="65">$J$3*E970</f>
        <v>693.43335931868194</v>
      </c>
      <c r="H970">
        <v>50.060725251617399</v>
      </c>
      <c r="AM970">
        <f t="shared" si="62"/>
        <v>134.97612063145451</v>
      </c>
    </row>
    <row r="971" spans="1:39">
      <c r="A971">
        <v>290700</v>
      </c>
      <c r="B971" s="7">
        <v>677</v>
      </c>
      <c r="C971">
        <v>-5.9544976706534998</v>
      </c>
      <c r="D971">
        <f t="shared" si="64"/>
        <v>-11.908995341307</v>
      </c>
      <c r="E971">
        <v>76.5436491328351</v>
      </c>
      <c r="F971">
        <f t="shared" si="63"/>
        <v>0.50450190257400607</v>
      </c>
      <c r="G971">
        <f t="shared" si="65"/>
        <v>688.89284219551587</v>
      </c>
      <c r="H971">
        <v>50.407692584550396</v>
      </c>
      <c r="AM971">
        <f t="shared" si="62"/>
        <v>133.98500840723617</v>
      </c>
    </row>
    <row r="972" spans="1:39">
      <c r="A972">
        <v>291000</v>
      </c>
      <c r="B972" s="7">
        <v>679</v>
      </c>
      <c r="C972">
        <v>-2.5363854420712402</v>
      </c>
      <c r="D972">
        <f t="shared" si="64"/>
        <v>-5.0727708841424803</v>
      </c>
      <c r="E972">
        <v>76.006274975281102</v>
      </c>
      <c r="F972">
        <f t="shared" si="63"/>
        <v>0.53737415755399809</v>
      </c>
      <c r="G972">
        <f t="shared" si="65"/>
        <v>684.05647477752996</v>
      </c>
      <c r="H972">
        <v>50.727058052297302</v>
      </c>
      <c r="AM972">
        <f t="shared" si="62"/>
        <v>132.93095479973022</v>
      </c>
    </row>
    <row r="973" spans="1:39">
      <c r="A973">
        <v>291300</v>
      </c>
      <c r="B973" s="7">
        <v>682</v>
      </c>
      <c r="C973">
        <v>0.10703180690269699</v>
      </c>
      <c r="D973">
        <f t="shared" si="64"/>
        <v>0.21406361380539399</v>
      </c>
      <c r="E973">
        <v>75.752193655043598</v>
      </c>
      <c r="F973">
        <f t="shared" si="63"/>
        <v>0.25408132023750341</v>
      </c>
      <c r="G973">
        <f t="shared" si="65"/>
        <v>681.76974289539237</v>
      </c>
      <c r="H973">
        <v>50.813328441341902</v>
      </c>
      <c r="AM973">
        <f t="shared" si="62"/>
        <v>132.43316512917556</v>
      </c>
    </row>
    <row r="974" spans="1:39">
      <c r="A974">
        <v>291600</v>
      </c>
      <c r="B974" s="7">
        <v>682</v>
      </c>
      <c r="C974">
        <v>0.55841171627309905</v>
      </c>
      <c r="D974">
        <f t="shared" si="64"/>
        <v>1.1168234325461981</v>
      </c>
      <c r="E974">
        <v>75.651903467720402</v>
      </c>
      <c r="F974">
        <f t="shared" si="63"/>
        <v>0.10029018732319628</v>
      </c>
      <c r="G974">
        <f t="shared" si="65"/>
        <v>680.86713120948366</v>
      </c>
      <c r="H974">
        <v>50.786061161476297</v>
      </c>
      <c r="AM974">
        <f t="shared" si="62"/>
        <v>132.23678307688184</v>
      </c>
    </row>
    <row r="975" spans="1:39">
      <c r="A975">
        <v>291900</v>
      </c>
      <c r="B975" s="7">
        <v>684</v>
      </c>
      <c r="C975">
        <v>1.6020281617288501</v>
      </c>
      <c r="D975">
        <f t="shared" si="64"/>
        <v>3.2040563234577002</v>
      </c>
      <c r="E975">
        <v>75.642204598615194</v>
      </c>
      <c r="F975">
        <f t="shared" si="63"/>
        <v>9.6988691052075637E-3</v>
      </c>
      <c r="G975">
        <f t="shared" si="65"/>
        <v>680.77984138753675</v>
      </c>
      <c r="H975">
        <v>50.698848486508702</v>
      </c>
      <c r="AM975">
        <f t="shared" si="62"/>
        <v>132.21779447001279</v>
      </c>
    </row>
    <row r="976" spans="1:39">
      <c r="A976">
        <v>292200</v>
      </c>
      <c r="B976" s="7">
        <v>688</v>
      </c>
      <c r="C976">
        <v>2.9639545535913401</v>
      </c>
      <c r="D976">
        <f t="shared" si="64"/>
        <v>5.9279091071826802</v>
      </c>
      <c r="E976">
        <v>75.783984065519803</v>
      </c>
      <c r="F976">
        <f t="shared" si="63"/>
        <v>0.14177946690460885</v>
      </c>
      <c r="G976">
        <f t="shared" si="65"/>
        <v>682.05585658967823</v>
      </c>
      <c r="H976">
        <v>50.517077671895301</v>
      </c>
      <c r="AM976">
        <f t="shared" si="62"/>
        <v>132.49542742762651</v>
      </c>
    </row>
    <row r="977" spans="1:39">
      <c r="A977">
        <v>292500</v>
      </c>
      <c r="B977" s="7">
        <v>690</v>
      </c>
      <c r="C977">
        <v>2.8799014315679998</v>
      </c>
      <c r="D977">
        <f t="shared" si="64"/>
        <v>5.7598028631359997</v>
      </c>
      <c r="E977">
        <v>76.024878592827605</v>
      </c>
      <c r="F977">
        <f t="shared" si="63"/>
        <v>0.24089452730780181</v>
      </c>
      <c r="G977">
        <f t="shared" si="65"/>
        <v>684.22390733544842</v>
      </c>
      <c r="H977">
        <v>50.290034680520201</v>
      </c>
      <c r="AM977">
        <f t="shared" si="62"/>
        <v>132.96741737048487</v>
      </c>
    </row>
    <row r="978" spans="1:39">
      <c r="A978">
        <v>292800</v>
      </c>
      <c r="B978" s="7">
        <v>677</v>
      </c>
      <c r="C978">
        <v>-3.2357775144857701</v>
      </c>
      <c r="D978">
        <f t="shared" si="64"/>
        <v>-6.4715550289715402</v>
      </c>
      <c r="E978">
        <v>75.939530933045205</v>
      </c>
      <c r="F978">
        <f t="shared" si="63"/>
        <v>8.5347659782399887E-2</v>
      </c>
      <c r="G978">
        <f t="shared" si="65"/>
        <v>683.4557783974069</v>
      </c>
      <c r="H978">
        <v>50.322601877617601</v>
      </c>
      <c r="AM978">
        <f t="shared" si="62"/>
        <v>132.80015500039102</v>
      </c>
    </row>
    <row r="979" spans="1:39">
      <c r="A979">
        <v>293100</v>
      </c>
      <c r="B979" s="7">
        <v>678</v>
      </c>
      <c r="C979">
        <v>-1.3483201108571199</v>
      </c>
      <c r="D979">
        <f t="shared" si="64"/>
        <v>-2.6966402217142398</v>
      </c>
      <c r="E979">
        <v>75.631174246851302</v>
      </c>
      <c r="F979">
        <f t="shared" si="63"/>
        <v>0.30835668619390333</v>
      </c>
      <c r="G979">
        <f t="shared" si="65"/>
        <v>680.6805682216617</v>
      </c>
      <c r="H979">
        <v>50.494961276947599</v>
      </c>
      <c r="AM979">
        <f t="shared" si="62"/>
        <v>132.19619973298518</v>
      </c>
    </row>
    <row r="980" spans="1:39">
      <c r="A980">
        <v>293400</v>
      </c>
      <c r="B980" s="7">
        <v>681</v>
      </c>
      <c r="C980">
        <v>0.67876441055147496</v>
      </c>
      <c r="D980">
        <f t="shared" si="64"/>
        <v>1.3575288211029499</v>
      </c>
      <c r="E980">
        <v>75.514044285516405</v>
      </c>
      <c r="F980">
        <f t="shared" si="63"/>
        <v>0.11712996133489639</v>
      </c>
      <c r="G980">
        <f t="shared" si="65"/>
        <v>679.62639856964768</v>
      </c>
      <c r="H980">
        <v>50.514732313702901</v>
      </c>
      <c r="AM980">
        <f t="shared" si="62"/>
        <v>131.96693175237846</v>
      </c>
    </row>
    <row r="981" spans="1:39">
      <c r="A981">
        <v>293700</v>
      </c>
      <c r="B981" s="7">
        <v>680</v>
      </c>
      <c r="C981">
        <v>0.32445431967239302</v>
      </c>
      <c r="D981">
        <f t="shared" si="64"/>
        <v>0.64890863934478604</v>
      </c>
      <c r="E981">
        <v>75.481684783898501</v>
      </c>
      <c r="F981">
        <f t="shared" si="63"/>
        <v>3.2359501617904129E-2</v>
      </c>
      <c r="G981">
        <f t="shared" si="65"/>
        <v>679.33516305508647</v>
      </c>
      <c r="H981">
        <v>50.476813413814902</v>
      </c>
      <c r="AM981">
        <f t="shared" si="62"/>
        <v>131.90360602017603</v>
      </c>
    </row>
    <row r="982" spans="1:39">
      <c r="A982">
        <v>294000</v>
      </c>
      <c r="B982" s="7">
        <v>691</v>
      </c>
      <c r="C982">
        <v>4.8282098554931201</v>
      </c>
      <c r="D982">
        <f t="shared" si="64"/>
        <v>9.6564197109862402</v>
      </c>
      <c r="E982">
        <v>75.703018282066395</v>
      </c>
      <c r="F982">
        <f t="shared" si="63"/>
        <v>0.22133349816789405</v>
      </c>
      <c r="G982">
        <f t="shared" si="65"/>
        <v>681.32716453859757</v>
      </c>
      <c r="H982">
        <v>50.262484424009301</v>
      </c>
      <c r="AM982">
        <f t="shared" si="62"/>
        <v>132.3368655992526</v>
      </c>
    </row>
    <row r="983" spans="1:39">
      <c r="A983">
        <v>294300</v>
      </c>
      <c r="B983" s="7">
        <v>697</v>
      </c>
      <c r="C983">
        <v>5.4228553541564297</v>
      </c>
      <c r="D983">
        <f t="shared" si="64"/>
        <v>10.845710708312859</v>
      </c>
      <c r="E983">
        <v>76.237529673073496</v>
      </c>
      <c r="F983">
        <f t="shared" si="63"/>
        <v>0.53451139100710066</v>
      </c>
      <c r="G983">
        <f t="shared" si="65"/>
        <v>686.13776705766145</v>
      </c>
      <c r="H983">
        <v>49.861722638162902</v>
      </c>
      <c r="AM983">
        <f t="shared" si="62"/>
        <v>133.38435136386406</v>
      </c>
    </row>
    <row r="984" spans="1:39">
      <c r="A984">
        <v>294600</v>
      </c>
      <c r="B984" s="7">
        <v>694</v>
      </c>
      <c r="C984">
        <v>1.98429303996589</v>
      </c>
      <c r="D984">
        <f t="shared" si="64"/>
        <v>3.96858607993178</v>
      </c>
      <c r="E984">
        <v>76.668329227205405</v>
      </c>
      <c r="F984">
        <f t="shared" si="63"/>
        <v>0.43079955413190874</v>
      </c>
      <c r="G984">
        <f t="shared" si="65"/>
        <v>690.01496304484863</v>
      </c>
      <c r="H984">
        <v>49.584095922082803</v>
      </c>
      <c r="AM984">
        <f t="shared" si="62"/>
        <v>134.22980846721725</v>
      </c>
    </row>
    <row r="985" spans="1:39">
      <c r="A985">
        <v>294900</v>
      </c>
      <c r="B985" s="7">
        <v>700</v>
      </c>
      <c r="C985">
        <v>3.3145444512949398</v>
      </c>
      <c r="D985">
        <f t="shared" si="64"/>
        <v>6.6290889025898796</v>
      </c>
      <c r="E985">
        <v>77.039330907818993</v>
      </c>
      <c r="F985">
        <f t="shared" si="63"/>
        <v>0.37100168061358829</v>
      </c>
      <c r="G985">
        <f t="shared" si="65"/>
        <v>693.35397817037097</v>
      </c>
      <c r="H985">
        <v>49.373919111304801</v>
      </c>
      <c r="AM985">
        <f t="shared" si="62"/>
        <v>134.95878038621805</v>
      </c>
    </row>
    <row r="986" spans="1:39">
      <c r="A986">
        <v>295200</v>
      </c>
      <c r="B986" s="7">
        <v>699</v>
      </c>
      <c r="C986">
        <v>1.22073375821575</v>
      </c>
      <c r="D986">
        <f t="shared" si="64"/>
        <v>2.4414675164315001</v>
      </c>
      <c r="E986">
        <v>77.393516164667204</v>
      </c>
      <c r="F986">
        <f t="shared" si="63"/>
        <v>0.35418525684821134</v>
      </c>
      <c r="G986">
        <f t="shared" si="65"/>
        <v>696.54164548200481</v>
      </c>
      <c r="H986">
        <v>49.203900321382399</v>
      </c>
      <c r="AM986">
        <f t="shared" si="62"/>
        <v>135.65546128915807</v>
      </c>
    </row>
    <row r="987" spans="1:39">
      <c r="A987">
        <v>295500</v>
      </c>
      <c r="B987" s="7">
        <v>695</v>
      </c>
      <c r="C987">
        <v>-1.3287276555362899</v>
      </c>
      <c r="D987">
        <f t="shared" si="64"/>
        <v>-2.6574553110725798</v>
      </c>
      <c r="E987">
        <v>77.515622121735205</v>
      </c>
      <c r="F987">
        <f t="shared" si="63"/>
        <v>0.1221059570680012</v>
      </c>
      <c r="G987">
        <f t="shared" si="65"/>
        <v>697.64059909561684</v>
      </c>
      <c r="H987">
        <v>49.215868679487102</v>
      </c>
      <c r="AM987">
        <f t="shared" si="62"/>
        <v>135.89581327241271</v>
      </c>
    </row>
    <row r="988" spans="1:39">
      <c r="A988">
        <v>295800</v>
      </c>
      <c r="B988" s="7">
        <v>695</v>
      </c>
      <c r="C988">
        <v>-1.27284576959331</v>
      </c>
      <c r="D988">
        <f t="shared" si="64"/>
        <v>-2.5456915391866199</v>
      </c>
      <c r="E988">
        <v>77.503189863620094</v>
      </c>
      <c r="F988">
        <f t="shared" si="63"/>
        <v>1.2432258115111949E-2</v>
      </c>
      <c r="G988">
        <f t="shared" si="65"/>
        <v>697.52870877258079</v>
      </c>
      <c r="H988">
        <v>49.316839664182197</v>
      </c>
      <c r="AM988">
        <f t="shared" si="62"/>
        <v>135.87133776880836</v>
      </c>
    </row>
    <row r="989" spans="1:39">
      <c r="A989">
        <v>296100</v>
      </c>
      <c r="B989" s="7">
        <v>696</v>
      </c>
      <c r="C989">
        <v>-0.78207382193980601</v>
      </c>
      <c r="D989">
        <f t="shared" si="64"/>
        <v>-1.564147643879612</v>
      </c>
      <c r="E989">
        <v>77.505236878547507</v>
      </c>
      <c r="F989">
        <f t="shared" si="63"/>
        <v>2.0470149274132154E-3</v>
      </c>
      <c r="G989">
        <f t="shared" si="65"/>
        <v>697.54713190692758</v>
      </c>
      <c r="H989">
        <v>49.3952270366701</v>
      </c>
      <c r="AM989">
        <f t="shared" si="62"/>
        <v>135.87536768419838</v>
      </c>
    </row>
    <row r="990" spans="1:39">
      <c r="A990">
        <v>296400</v>
      </c>
      <c r="B990" s="7">
        <v>693</v>
      </c>
      <c r="C990">
        <v>-2.0234493761996699</v>
      </c>
      <c r="D990">
        <f t="shared" si="64"/>
        <v>-4.0468987523993398</v>
      </c>
      <c r="E990">
        <v>77.447782401643394</v>
      </c>
      <c r="F990">
        <f t="shared" si="63"/>
        <v>5.7454476904112539E-2</v>
      </c>
      <c r="G990">
        <f t="shared" si="65"/>
        <v>697.03004161479055</v>
      </c>
      <c r="H990">
        <v>49.508048308869498</v>
      </c>
      <c r="AM990">
        <f t="shared" si="62"/>
        <v>135.76226756935188</v>
      </c>
    </row>
    <row r="991" spans="1:39">
      <c r="A991">
        <v>296700</v>
      </c>
      <c r="B991" s="7">
        <v>685</v>
      </c>
      <c r="C991">
        <v>-4.68289947593117</v>
      </c>
      <c r="D991">
        <f t="shared" si="64"/>
        <v>-9.3657989518623399</v>
      </c>
      <c r="E991">
        <v>77.149916657520805</v>
      </c>
      <c r="F991">
        <f t="shared" si="63"/>
        <v>0.29786574412258915</v>
      </c>
      <c r="G991">
        <f t="shared" si="65"/>
        <v>694.3492499176873</v>
      </c>
      <c r="H991">
        <v>49.776705107772301</v>
      </c>
      <c r="AM991">
        <f t="shared" si="62"/>
        <v>135.17622330689531</v>
      </c>
    </row>
    <row r="992" spans="1:39">
      <c r="A992">
        <v>297000</v>
      </c>
      <c r="B992" s="7">
        <v>687</v>
      </c>
      <c r="C992">
        <v>-2.1601502381230202</v>
      </c>
      <c r="D992">
        <f t="shared" si="64"/>
        <v>-4.3203004762460404</v>
      </c>
      <c r="E992">
        <v>76.811511314799901</v>
      </c>
      <c r="F992">
        <f t="shared" si="63"/>
        <v>0.33840534272090395</v>
      </c>
      <c r="G992">
        <f t="shared" si="65"/>
        <v>691.30360183319908</v>
      </c>
      <c r="H992">
        <v>50.034894754391999</v>
      </c>
      <c r="AM992">
        <f t="shared" si="62"/>
        <v>134.51104797280067</v>
      </c>
    </row>
    <row r="993" spans="1:39">
      <c r="A993">
        <v>297300</v>
      </c>
      <c r="B993" s="7">
        <v>686</v>
      </c>
      <c r="C993">
        <v>-1.6723000293750301</v>
      </c>
      <c r="D993">
        <f t="shared" si="64"/>
        <v>-3.3446000587500602</v>
      </c>
      <c r="E993">
        <v>76.592012638611394</v>
      </c>
      <c r="F993">
        <f t="shared" si="63"/>
        <v>0.2194986761885076</v>
      </c>
      <c r="G993">
        <f t="shared" si="65"/>
        <v>689.32811374750258</v>
      </c>
      <c r="H993">
        <v>50.182327363179702</v>
      </c>
      <c r="AM993">
        <f t="shared" si="62"/>
        <v>134.07995574721528</v>
      </c>
    </row>
    <row r="994" spans="1:39">
      <c r="A994">
        <v>297600</v>
      </c>
      <c r="B994" s="7">
        <v>690</v>
      </c>
      <c r="C994">
        <v>0.68817816164573398</v>
      </c>
      <c r="D994">
        <f t="shared" si="64"/>
        <v>1.376356323291468</v>
      </c>
      <c r="E994">
        <v>76.511893418623004</v>
      </c>
      <c r="F994">
        <f t="shared" si="63"/>
        <v>8.011921998839E-2</v>
      </c>
      <c r="G994">
        <f t="shared" si="65"/>
        <v>688.60704076760703</v>
      </c>
      <c r="H994">
        <v>50.213346055044497</v>
      </c>
      <c r="AM994">
        <f t="shared" si="62"/>
        <v>133.92267296045108</v>
      </c>
    </row>
    <row r="995" spans="1:39">
      <c r="A995">
        <v>297900</v>
      </c>
      <c r="B995" s="7">
        <v>695</v>
      </c>
      <c r="C995">
        <v>2.5200073800489502</v>
      </c>
      <c r="D995">
        <f t="shared" si="64"/>
        <v>5.0400147600979004</v>
      </c>
      <c r="E995">
        <v>76.6603642515948</v>
      </c>
      <c r="F995">
        <f t="shared" si="63"/>
        <v>0.14847083297179609</v>
      </c>
      <c r="G995">
        <f t="shared" si="65"/>
        <v>689.94327826435324</v>
      </c>
      <c r="H995">
        <v>50.0829602722077</v>
      </c>
      <c r="AM995">
        <f t="shared" si="62"/>
        <v>134.2141671133667</v>
      </c>
    </row>
    <row r="996" spans="1:39">
      <c r="A996">
        <v>298200</v>
      </c>
      <c r="B996" s="7">
        <v>691</v>
      </c>
      <c r="C996">
        <v>-1.8197007380911699E-2</v>
      </c>
      <c r="D996">
        <f t="shared" si="64"/>
        <v>-3.6394014761823398E-2</v>
      </c>
      <c r="E996">
        <v>76.779990653291406</v>
      </c>
      <c r="F996">
        <f t="shared" si="63"/>
        <v>0.11962640169660688</v>
      </c>
      <c r="G996">
        <f t="shared" si="65"/>
        <v>691.01991587962266</v>
      </c>
      <c r="H996">
        <v>49.993432245567</v>
      </c>
      <c r="AM996">
        <f t="shared" si="62"/>
        <v>134.44912452135461</v>
      </c>
    </row>
    <row r="997" spans="1:39">
      <c r="A997">
        <v>298500</v>
      </c>
      <c r="B997" s="7">
        <v>696</v>
      </c>
      <c r="C997">
        <v>1.96311317857637</v>
      </c>
      <c r="D997">
        <f t="shared" si="64"/>
        <v>3.92622635715274</v>
      </c>
      <c r="E997">
        <v>76.895216227012199</v>
      </c>
      <c r="F997">
        <f t="shared" si="63"/>
        <v>0.11522557372079234</v>
      </c>
      <c r="G997">
        <f t="shared" si="65"/>
        <v>692.05694604310975</v>
      </c>
      <c r="H997">
        <v>49.911753926801602</v>
      </c>
      <c r="AM997">
        <f t="shared" si="62"/>
        <v>134.67551743204231</v>
      </c>
    </row>
    <row r="998" spans="1:39">
      <c r="A998">
        <v>298800</v>
      </c>
      <c r="B998" s="7">
        <v>707</v>
      </c>
      <c r="C998">
        <v>5.4806436410474699</v>
      </c>
      <c r="D998">
        <f t="shared" si="64"/>
        <v>10.96128728209494</v>
      </c>
      <c r="E998">
        <v>77.335718396486598</v>
      </c>
      <c r="F998">
        <f t="shared" si="63"/>
        <v>0.44050216947439935</v>
      </c>
      <c r="G998">
        <f t="shared" si="65"/>
        <v>696.02146556837943</v>
      </c>
      <c r="H998">
        <v>49.611366375474297</v>
      </c>
      <c r="AM998">
        <f t="shared" si="62"/>
        <v>135.54172322557267</v>
      </c>
    </row>
    <row r="999" spans="1:39">
      <c r="A999">
        <v>299100</v>
      </c>
      <c r="B999" s="7">
        <v>685</v>
      </c>
      <c r="C999">
        <v>-5.64648540500112</v>
      </c>
      <c r="D999">
        <f t="shared" si="64"/>
        <v>-11.29297081000224</v>
      </c>
      <c r="E999">
        <v>77.364086140925593</v>
      </c>
      <c r="F999">
        <f t="shared" si="63"/>
        <v>2.8367744438995146E-2</v>
      </c>
      <c r="G999">
        <f t="shared" si="65"/>
        <v>696.27677526833031</v>
      </c>
      <c r="H999">
        <v>49.651525143615103</v>
      </c>
      <c r="AM999">
        <f t="shared" si="62"/>
        <v>135.59754460599444</v>
      </c>
    </row>
    <row r="1000" spans="1:39">
      <c r="A1000">
        <v>299400</v>
      </c>
      <c r="B1000" s="7">
        <v>682</v>
      </c>
      <c r="C1000">
        <v>-4.7970992756143902</v>
      </c>
      <c r="D1000">
        <f t="shared" si="64"/>
        <v>-9.5941985512287804</v>
      </c>
      <c r="E1000">
        <v>76.841960088579199</v>
      </c>
      <c r="F1000">
        <f t="shared" si="63"/>
        <v>0.52212605234639398</v>
      </c>
      <c r="G1000">
        <f t="shared" si="65"/>
        <v>691.57764079721278</v>
      </c>
      <c r="H1000">
        <v>50.054633680207402</v>
      </c>
      <c r="AM1000">
        <f t="shared" si="62"/>
        <v>134.57087118117292</v>
      </c>
    </row>
    <row r="1001" spans="1:39">
      <c r="A1001">
        <v>299700</v>
      </c>
      <c r="B1001" s="7">
        <v>690</v>
      </c>
      <c r="C1001">
        <v>0.31541793921835898</v>
      </c>
      <c r="D1001">
        <f t="shared" si="64"/>
        <v>0.63083587843671796</v>
      </c>
      <c r="E1001">
        <v>76.594709698468705</v>
      </c>
      <c r="F1001">
        <f t="shared" si="63"/>
        <v>0.24725039011049432</v>
      </c>
      <c r="G1001">
        <f t="shared" si="65"/>
        <v>689.35238728621835</v>
      </c>
      <c r="H1001">
        <v>50.213135684220099</v>
      </c>
      <c r="AM1001">
        <f t="shared" si="62"/>
        <v>134.08525102374719</v>
      </c>
    </row>
    <row r="1002" spans="1:39">
      <c r="A1002">
        <v>300000</v>
      </c>
      <c r="B1002" s="7">
        <v>682</v>
      </c>
      <c r="C1002">
        <v>-2.8453588884516199</v>
      </c>
      <c r="D1002">
        <f t="shared" si="64"/>
        <v>-5.6907177769032398</v>
      </c>
      <c r="E1002">
        <v>76.408283176003394</v>
      </c>
      <c r="F1002">
        <f t="shared" si="63"/>
        <v>0.186426522465311</v>
      </c>
      <c r="G1002">
        <f t="shared" si="65"/>
        <v>687.6745485840305</v>
      </c>
      <c r="H1002">
        <v>50.321094696684199</v>
      </c>
      <c r="AM1002">
        <f t="shared" si="62"/>
        <v>133.71933039957494</v>
      </c>
    </row>
    <row r="1003" spans="1:39">
      <c r="A1003">
        <v>300300</v>
      </c>
      <c r="B1003" s="7">
        <v>681</v>
      </c>
      <c r="C1003">
        <v>-1.9084908520097199</v>
      </c>
      <c r="D1003">
        <f t="shared" si="64"/>
        <v>-3.8169817040194398</v>
      </c>
      <c r="E1003">
        <v>76.088971792457002</v>
      </c>
      <c r="F1003">
        <f t="shared" si="63"/>
        <v>0.31931138354639188</v>
      </c>
      <c r="G1003">
        <f t="shared" si="65"/>
        <v>684.80074613211298</v>
      </c>
      <c r="H1003">
        <v>50.502961552839601</v>
      </c>
      <c r="AM1003">
        <f t="shared" si="62"/>
        <v>133.0930537521383</v>
      </c>
    </row>
    <row r="1004" spans="1:39">
      <c r="A1004">
        <v>300600</v>
      </c>
      <c r="B1004" s="7">
        <v>683</v>
      </c>
      <c r="C1004">
        <v>-4.8493700159315499E-2</v>
      </c>
      <c r="D1004">
        <f t="shared" si="64"/>
        <v>-9.6987400318630998E-2</v>
      </c>
      <c r="E1004">
        <v>75.897861698074706</v>
      </c>
      <c r="F1004">
        <f t="shared" si="63"/>
        <v>0.19111009438229587</v>
      </c>
      <c r="G1004">
        <f t="shared" si="65"/>
        <v>683.08075528267238</v>
      </c>
      <c r="H1004">
        <v>50.5733040834779</v>
      </c>
      <c r="AM1004">
        <f t="shared" si="62"/>
        <v>132.71850807562583</v>
      </c>
    </row>
    <row r="1005" spans="1:39">
      <c r="A1005">
        <v>300900</v>
      </c>
      <c r="B1005" s="7">
        <v>677</v>
      </c>
      <c r="C1005">
        <v>-2.0515350092334499</v>
      </c>
      <c r="D1005">
        <f t="shared" si="64"/>
        <v>-4.1030700184668998</v>
      </c>
      <c r="E1005">
        <v>75.676355614776995</v>
      </c>
      <c r="F1005">
        <f t="shared" si="63"/>
        <v>0.2215060832977116</v>
      </c>
      <c r="G1005">
        <f t="shared" si="65"/>
        <v>681.08720053299294</v>
      </c>
      <c r="H1005">
        <v>50.661064686500303</v>
      </c>
      <c r="AM1005">
        <f t="shared" si="62"/>
        <v>132.28465833826041</v>
      </c>
    </row>
    <row r="1006" spans="1:39">
      <c r="A1006">
        <v>301200</v>
      </c>
      <c r="B1006" s="7">
        <v>680</v>
      </c>
      <c r="C1006">
        <v>0.35833931369029698</v>
      </c>
      <c r="D1006">
        <f t="shared" si="64"/>
        <v>0.71667862738059396</v>
      </c>
      <c r="E1006">
        <v>75.474140976676694</v>
      </c>
      <c r="F1006">
        <f t="shared" si="63"/>
        <v>0.20221463810030116</v>
      </c>
      <c r="G1006">
        <f t="shared" si="65"/>
        <v>679.26726879009027</v>
      </c>
      <c r="H1006">
        <v>50.719460366544702</v>
      </c>
      <c r="AM1006">
        <f t="shared" si="62"/>
        <v>131.88884409230886</v>
      </c>
    </row>
    <row r="1007" spans="1:39">
      <c r="A1007">
        <v>301500</v>
      </c>
      <c r="B1007" s="7">
        <v>688</v>
      </c>
      <c r="C1007">
        <v>3.8113809364236402</v>
      </c>
      <c r="D1007">
        <f t="shared" si="64"/>
        <v>7.6227618728472804</v>
      </c>
      <c r="E1007">
        <v>75.595663564142498</v>
      </c>
      <c r="F1007">
        <f t="shared" si="63"/>
        <v>0.12152258746580458</v>
      </c>
      <c r="G1007">
        <f t="shared" si="65"/>
        <v>680.36097207728244</v>
      </c>
      <c r="H1007">
        <v>50.546628216286997</v>
      </c>
      <c r="AM1007">
        <f t="shared" si="62"/>
        <v>132.12668331517847</v>
      </c>
    </row>
    <row r="1008" spans="1:39">
      <c r="A1008">
        <v>301800</v>
      </c>
      <c r="B1008" s="7">
        <v>683</v>
      </c>
      <c r="C1008">
        <v>0.63928597746115201</v>
      </c>
      <c r="D1008">
        <f t="shared" si="64"/>
        <v>1.278571954922304</v>
      </c>
      <c r="E1008">
        <v>75.745055655297307</v>
      </c>
      <c r="F1008">
        <f t="shared" si="63"/>
        <v>0.14939209115480878</v>
      </c>
      <c r="G1008">
        <f t="shared" si="65"/>
        <v>681.70550089767573</v>
      </c>
      <c r="H1008">
        <v>50.383293453238302</v>
      </c>
      <c r="AM1008">
        <f t="shared" si="62"/>
        <v>132.41918599426955</v>
      </c>
    </row>
    <row r="1009" spans="1:39">
      <c r="A1009">
        <v>302100</v>
      </c>
      <c r="B1009" s="7">
        <v>683</v>
      </c>
      <c r="C1009">
        <v>0.61540487121891896</v>
      </c>
      <c r="D1009">
        <f t="shared" si="64"/>
        <v>1.2308097424378379</v>
      </c>
      <c r="E1009">
        <v>75.750344347667095</v>
      </c>
      <c r="F1009">
        <f t="shared" si="63"/>
        <v>5.2886923697883503E-3</v>
      </c>
      <c r="G1009">
        <f t="shared" si="65"/>
        <v>681.75309912900389</v>
      </c>
      <c r="H1009">
        <v>50.334602433362598</v>
      </c>
      <c r="AM1009">
        <f t="shared" si="62"/>
        <v>132.42954339726421</v>
      </c>
    </row>
    <row r="1010" spans="1:39">
      <c r="A1010">
        <v>302400</v>
      </c>
      <c r="B1010" s="7">
        <v>689</v>
      </c>
      <c r="C1010">
        <v>2.94226064583451</v>
      </c>
      <c r="D1010">
        <f t="shared" si="64"/>
        <v>5.8845212916690199</v>
      </c>
      <c r="E1010">
        <v>75.899902687556803</v>
      </c>
      <c r="F1010">
        <f t="shared" si="63"/>
        <v>0.14955833988970824</v>
      </c>
      <c r="G1010">
        <f t="shared" si="65"/>
        <v>683.09912418801127</v>
      </c>
      <c r="H1010">
        <v>50.189079401784703</v>
      </c>
      <c r="AM1010">
        <f t="shared" si="62"/>
        <v>132.72250696494078</v>
      </c>
    </row>
    <row r="1011" spans="1:39">
      <c r="A1011">
        <v>302700</v>
      </c>
      <c r="B1011" s="7">
        <v>685</v>
      </c>
      <c r="C1011">
        <v>0.29750785226450699</v>
      </c>
      <c r="D1011">
        <f t="shared" si="64"/>
        <v>0.59501570452901398</v>
      </c>
      <c r="E1011">
        <v>76.043208545608707</v>
      </c>
      <c r="F1011">
        <f t="shared" si="63"/>
        <v>0.1433058580519031</v>
      </c>
      <c r="G1011">
        <f t="shared" si="65"/>
        <v>684.3888769104783</v>
      </c>
      <c r="H1011">
        <v>50.0712092599641</v>
      </c>
      <c r="AM1011">
        <f t="shared" si="62"/>
        <v>133.00334554578885</v>
      </c>
    </row>
    <row r="1012" spans="1:39">
      <c r="A1012">
        <v>303000</v>
      </c>
      <c r="B1012" s="7">
        <v>684</v>
      </c>
      <c r="C1012">
        <v>-0.17392099736298799</v>
      </c>
      <c r="D1012">
        <f t="shared" si="64"/>
        <v>-0.34784199472597599</v>
      </c>
      <c r="E1012">
        <v>76.036848928494805</v>
      </c>
      <c r="F1012">
        <f t="shared" si="63"/>
        <v>6.3596171139010949E-3</v>
      </c>
      <c r="G1012">
        <f t="shared" si="65"/>
        <v>684.33164035645325</v>
      </c>
      <c r="H1012">
        <v>50.067865331298499</v>
      </c>
      <c r="AM1012">
        <f t="shared" si="62"/>
        <v>132.99087996433963</v>
      </c>
    </row>
    <row r="1013" spans="1:39">
      <c r="A1013">
        <v>303300</v>
      </c>
      <c r="B1013" s="7">
        <v>692</v>
      </c>
      <c r="C1013">
        <v>3.0987413290853598</v>
      </c>
      <c r="D1013">
        <f t="shared" si="64"/>
        <v>6.1974826581707196</v>
      </c>
      <c r="E1013">
        <v>76.198438828476498</v>
      </c>
      <c r="F1013">
        <f t="shared" si="63"/>
        <v>0.16158989998169204</v>
      </c>
      <c r="G1013">
        <f t="shared" si="65"/>
        <v>685.78594945628845</v>
      </c>
      <c r="H1013">
        <v>49.944054821681199</v>
      </c>
      <c r="AM1013">
        <f t="shared" si="62"/>
        <v>133.30768812173756</v>
      </c>
    </row>
    <row r="1014" spans="1:39">
      <c r="A1014">
        <v>303600</v>
      </c>
      <c r="B1014" s="7">
        <v>683</v>
      </c>
      <c r="C1014">
        <v>-1.7329704673091599</v>
      </c>
      <c r="D1014">
        <f t="shared" si="64"/>
        <v>-3.4659409346183199</v>
      </c>
      <c r="E1014">
        <v>76.272208691349405</v>
      </c>
      <c r="F1014">
        <f t="shared" si="63"/>
        <v>7.3769862872907765E-2</v>
      </c>
      <c r="G1014">
        <f t="shared" si="65"/>
        <v>686.44987822214466</v>
      </c>
      <c r="H1014">
        <v>49.905732841012401</v>
      </c>
      <c r="AM1014">
        <f t="shared" si="62"/>
        <v>133.45236980818854</v>
      </c>
    </row>
    <row r="1015" spans="1:39">
      <c r="A1015">
        <v>303900</v>
      </c>
      <c r="B1015" s="7">
        <v>687</v>
      </c>
      <c r="C1015">
        <v>0.48417864931693</v>
      </c>
      <c r="D1015">
        <f t="shared" si="64"/>
        <v>0.96835729863386</v>
      </c>
      <c r="E1015">
        <v>76.223909615712401</v>
      </c>
      <c r="F1015">
        <f t="shared" si="63"/>
        <v>4.8299075637004307E-2</v>
      </c>
      <c r="G1015">
        <f t="shared" si="65"/>
        <v>686.01518654141159</v>
      </c>
      <c r="H1015">
        <v>49.947493964367801</v>
      </c>
      <c r="AM1015">
        <f t="shared" si="62"/>
        <v>133.35763929290951</v>
      </c>
    </row>
    <row r="1016" spans="1:39">
      <c r="A1016">
        <v>304200</v>
      </c>
      <c r="B1016" s="7">
        <v>686</v>
      </c>
      <c r="C1016">
        <v>-0.13650951745244999</v>
      </c>
      <c r="D1016">
        <f t="shared" si="64"/>
        <v>-0.27301903490489998</v>
      </c>
      <c r="E1016">
        <v>76.250745782506698</v>
      </c>
      <c r="F1016">
        <f t="shared" si="63"/>
        <v>2.6836166794296901E-2</v>
      </c>
      <c r="G1016">
        <f t="shared" si="65"/>
        <v>686.25671204256025</v>
      </c>
      <c r="H1016">
        <v>49.935870548514004</v>
      </c>
      <c r="AM1016">
        <f t="shared" si="62"/>
        <v>133.41027223707476</v>
      </c>
    </row>
    <row r="1017" spans="1:39">
      <c r="A1017">
        <v>304500</v>
      </c>
      <c r="B1017" s="7">
        <v>681</v>
      </c>
      <c r="C1017">
        <v>-2.09753683269233</v>
      </c>
      <c r="D1017">
        <f t="shared" si="64"/>
        <v>-4.1950736653846601</v>
      </c>
      <c r="E1017">
        <v>76.130994556386298</v>
      </c>
      <c r="F1017">
        <f t="shared" si="63"/>
        <v>0.11975122612039968</v>
      </c>
      <c r="G1017">
        <f t="shared" si="65"/>
        <v>685.17895100747671</v>
      </c>
      <c r="H1017">
        <v>50.028715481313903</v>
      </c>
      <c r="AM1017">
        <f t="shared" si="62"/>
        <v>133.17544039975556</v>
      </c>
    </row>
    <row r="1018" spans="1:39">
      <c r="A1018">
        <v>304800</v>
      </c>
      <c r="B1018" s="7">
        <v>680</v>
      </c>
      <c r="C1018">
        <v>-1.6356858296836401</v>
      </c>
      <c r="D1018">
        <f t="shared" si="64"/>
        <v>-3.2713716593672801</v>
      </c>
      <c r="E1018">
        <v>75.917247435863501</v>
      </c>
      <c r="F1018">
        <f t="shared" si="63"/>
        <v>0.21374712052279676</v>
      </c>
      <c r="G1018">
        <f t="shared" si="65"/>
        <v>683.2552269227715</v>
      </c>
      <c r="H1018">
        <v>50.172391816619403</v>
      </c>
      <c r="AM1018">
        <f t="shared" si="62"/>
        <v>132.75649133195833</v>
      </c>
    </row>
    <row r="1019" spans="1:39">
      <c r="A1019">
        <v>305100</v>
      </c>
      <c r="B1019" s="7">
        <v>688</v>
      </c>
      <c r="C1019">
        <v>2.28563201504753</v>
      </c>
      <c r="D1019">
        <f t="shared" si="64"/>
        <v>4.57126403009506</v>
      </c>
      <c r="E1019">
        <v>75.934700104640697</v>
      </c>
      <c r="F1019">
        <f t="shared" si="63"/>
        <v>1.7452668777195868E-2</v>
      </c>
      <c r="G1019">
        <f t="shared" si="65"/>
        <v>683.41230094176626</v>
      </c>
      <c r="H1019">
        <v>50.135042278173898</v>
      </c>
      <c r="AM1019">
        <f t="shared" si="62"/>
        <v>132.79068892860127</v>
      </c>
    </row>
    <row r="1020" spans="1:39">
      <c r="A1020">
        <v>305400</v>
      </c>
      <c r="B1020" s="7">
        <v>691</v>
      </c>
      <c r="C1020">
        <v>2.6379160245061102</v>
      </c>
      <c r="D1020">
        <f t="shared" si="64"/>
        <v>5.2758320490122204</v>
      </c>
      <c r="E1020">
        <v>76.189751949400701</v>
      </c>
      <c r="F1020">
        <f t="shared" si="63"/>
        <v>0.25505184476000409</v>
      </c>
      <c r="G1020">
        <f t="shared" si="65"/>
        <v>685.70776754460633</v>
      </c>
      <c r="H1020">
        <v>49.942442650219903</v>
      </c>
      <c r="AM1020">
        <f t="shared" si="62"/>
        <v>133.29065301100204</v>
      </c>
    </row>
    <row r="1021" spans="1:39">
      <c r="A1021">
        <v>305700</v>
      </c>
      <c r="B1021" s="7">
        <v>685</v>
      </c>
      <c r="C1021">
        <v>-0.824550947180692</v>
      </c>
      <c r="D1021">
        <f t="shared" si="64"/>
        <v>-1.649101894361384</v>
      </c>
      <c r="E1021">
        <v>76.292548368546207</v>
      </c>
      <c r="F1021">
        <f t="shared" si="63"/>
        <v>0.10279641914550552</v>
      </c>
      <c r="G1021">
        <f t="shared" si="65"/>
        <v>686.6329353169159</v>
      </c>
      <c r="H1021">
        <v>49.882543876637399</v>
      </c>
      <c r="AM1021">
        <f t="shared" si="62"/>
        <v>133.49226674769153</v>
      </c>
    </row>
    <row r="1022" spans="1:39">
      <c r="A1022">
        <v>306000</v>
      </c>
      <c r="B1022" s="7">
        <v>687</v>
      </c>
      <c r="C1022">
        <v>0.22455441812350199</v>
      </c>
      <c r="D1022">
        <f t="shared" si="64"/>
        <v>0.44910883624700398</v>
      </c>
      <c r="E1022">
        <v>76.281608003118706</v>
      </c>
      <c r="F1022">
        <f t="shared" si="63"/>
        <v>1.094036542750132E-2</v>
      </c>
      <c r="G1022">
        <f t="shared" si="65"/>
        <v>686.53447202806831</v>
      </c>
      <c r="H1022">
        <v>49.902666811522799</v>
      </c>
      <c r="AM1022">
        <f t="shared" si="62"/>
        <v>133.47080656373058</v>
      </c>
    </row>
    <row r="1023" spans="1:39">
      <c r="A1023">
        <v>306300</v>
      </c>
      <c r="B1023" s="7">
        <v>692</v>
      </c>
      <c r="C1023">
        <v>2.05279698858994</v>
      </c>
      <c r="D1023">
        <f t="shared" si="64"/>
        <v>4.1055939771798799</v>
      </c>
      <c r="E1023">
        <v>76.430868646670106</v>
      </c>
      <c r="F1023">
        <f t="shared" si="63"/>
        <v>0.14926064355140056</v>
      </c>
      <c r="G1023">
        <f t="shared" si="65"/>
        <v>687.87781782003094</v>
      </c>
      <c r="H1023">
        <v>49.808490986243299</v>
      </c>
      <c r="AM1023">
        <f t="shared" si="62"/>
        <v>133.76365066012062</v>
      </c>
    </row>
    <row r="1024" spans="1:39">
      <c r="A1024">
        <v>306600</v>
      </c>
      <c r="B1024" s="7">
        <v>686</v>
      </c>
      <c r="C1024">
        <v>-1.25630345506788</v>
      </c>
      <c r="D1024">
        <f t="shared" si="64"/>
        <v>-2.51260691013576</v>
      </c>
      <c r="E1024">
        <v>76.499592838733193</v>
      </c>
      <c r="F1024">
        <f t="shared" si="63"/>
        <v>6.8724192063086775E-2</v>
      </c>
      <c r="G1024">
        <f t="shared" si="65"/>
        <v>688.49633554859872</v>
      </c>
      <c r="H1024">
        <v>49.787640262304002</v>
      </c>
      <c r="AM1024">
        <f t="shared" si="62"/>
        <v>133.89852890213538</v>
      </c>
    </row>
    <row r="1025" spans="1:39">
      <c r="A1025">
        <v>306900</v>
      </c>
      <c r="B1025" s="7">
        <v>678</v>
      </c>
      <c r="C1025">
        <v>-4.0467608093469503</v>
      </c>
      <c r="D1025">
        <f t="shared" si="64"/>
        <v>-8.0935216186939005</v>
      </c>
      <c r="E1025">
        <v>76.230826716025007</v>
      </c>
      <c r="F1025">
        <f t="shared" si="63"/>
        <v>0.26876612270818612</v>
      </c>
      <c r="G1025">
        <f t="shared" si="65"/>
        <v>686.07744044422509</v>
      </c>
      <c r="H1025">
        <v>50.002253239275397</v>
      </c>
      <c r="AM1025">
        <f t="shared" si="62"/>
        <v>133.37120518493617</v>
      </c>
    </row>
    <row r="1026" spans="1:39">
      <c r="A1026">
        <v>307200</v>
      </c>
      <c r="B1026" s="7">
        <v>675</v>
      </c>
      <c r="C1026">
        <v>-3.6115177302605299</v>
      </c>
      <c r="D1026">
        <f t="shared" si="64"/>
        <v>-7.2230354605210598</v>
      </c>
      <c r="E1026">
        <v>75.800778445905706</v>
      </c>
      <c r="F1026">
        <f t="shared" si="63"/>
        <v>0.43004827011930047</v>
      </c>
      <c r="G1026">
        <f t="shared" si="65"/>
        <v>682.20700601315139</v>
      </c>
      <c r="H1026">
        <v>50.298452002976198</v>
      </c>
      <c r="AM1026">
        <f t="shared" si="62"/>
        <v>132.52832201966137</v>
      </c>
    </row>
    <row r="1027" spans="1:39">
      <c r="A1027">
        <v>307500</v>
      </c>
      <c r="B1027" s="7">
        <v>684</v>
      </c>
      <c r="C1027">
        <v>1.57362951530822</v>
      </c>
      <c r="D1027">
        <f t="shared" si="64"/>
        <v>3.1472590306164401</v>
      </c>
      <c r="E1027">
        <v>75.6484905462179</v>
      </c>
      <c r="F1027">
        <f t="shared" si="63"/>
        <v>0.15228789968780632</v>
      </c>
      <c r="G1027">
        <f t="shared" si="65"/>
        <v>680.83641491596109</v>
      </c>
      <c r="H1027">
        <v>50.361675678037599</v>
      </c>
      <c r="AM1027">
        <f t="shared" ref="AM1027:AM1090" si="66">$AF$26*E1027^2+$AG$26*E1027+$AH$26</f>
        <v>132.23010113979294</v>
      </c>
    </row>
    <row r="1028" spans="1:39">
      <c r="A1028">
        <v>307800</v>
      </c>
      <c r="B1028" s="7">
        <v>687</v>
      </c>
      <c r="C1028">
        <v>2.3475669253864502</v>
      </c>
      <c r="D1028">
        <f t="shared" si="64"/>
        <v>4.6951338507729004</v>
      </c>
      <c r="E1028">
        <v>75.809850559244893</v>
      </c>
      <c r="F1028">
        <f t="shared" ref="F1028:F1091" si="67">ABS(E1028-E1027)</f>
        <v>0.16136001302699299</v>
      </c>
      <c r="G1028">
        <f t="shared" si="65"/>
        <v>682.28865503320401</v>
      </c>
      <c r="H1028">
        <v>50.206773602908797</v>
      </c>
      <c r="AM1028">
        <f t="shared" si="66"/>
        <v>132.54609195137661</v>
      </c>
    </row>
    <row r="1029" spans="1:39">
      <c r="A1029">
        <v>308100</v>
      </c>
      <c r="B1029" s="7">
        <v>676</v>
      </c>
      <c r="C1029">
        <v>-2.81435443153523</v>
      </c>
      <c r="D1029">
        <f t="shared" si="64"/>
        <v>-5.62870886307046</v>
      </c>
      <c r="E1029">
        <v>75.734774902312495</v>
      </c>
      <c r="F1029">
        <f t="shared" si="67"/>
        <v>7.507565693239826E-2</v>
      </c>
      <c r="G1029">
        <f t="shared" si="65"/>
        <v>681.6129741208124</v>
      </c>
      <c r="H1029">
        <v>50.240754040180697</v>
      </c>
      <c r="AM1029">
        <f t="shared" si="66"/>
        <v>132.39905258157995</v>
      </c>
    </row>
    <row r="1030" spans="1:39">
      <c r="A1030">
        <v>308400</v>
      </c>
      <c r="B1030" s="7">
        <v>683</v>
      </c>
      <c r="C1030">
        <v>1.22560076459634</v>
      </c>
      <c r="D1030">
        <f t="shared" si="64"/>
        <v>2.4512015291926801</v>
      </c>
      <c r="E1030">
        <v>75.614728136683894</v>
      </c>
      <c r="F1030">
        <f t="shared" si="67"/>
        <v>0.12004676562860084</v>
      </c>
      <c r="G1030">
        <f t="shared" si="65"/>
        <v>680.53255323015503</v>
      </c>
      <c r="H1030">
        <v>50.290081644094499</v>
      </c>
      <c r="AM1030">
        <f t="shared" si="66"/>
        <v>132.1640035841225</v>
      </c>
    </row>
    <row r="1031" spans="1:39">
      <c r="A1031">
        <v>308700</v>
      </c>
      <c r="B1031" s="7">
        <v>681</v>
      </c>
      <c r="C1031">
        <v>0.12040621779004</v>
      </c>
      <c r="D1031">
        <f t="shared" si="64"/>
        <v>0.24081243558008</v>
      </c>
      <c r="E1031">
        <v>75.638135387765502</v>
      </c>
      <c r="F1031">
        <f t="shared" si="67"/>
        <v>2.3407251081607683E-2</v>
      </c>
      <c r="G1031">
        <f t="shared" si="65"/>
        <v>680.7432184898895</v>
      </c>
      <c r="H1031">
        <v>50.241132838353501</v>
      </c>
      <c r="AM1031">
        <f t="shared" si="66"/>
        <v>132.20982786533486</v>
      </c>
    </row>
    <row r="1032" spans="1:39">
      <c r="A1032">
        <v>309000</v>
      </c>
      <c r="B1032" s="7">
        <v>686</v>
      </c>
      <c r="C1032">
        <v>2.1935650279359198</v>
      </c>
      <c r="D1032">
        <f t="shared" si="64"/>
        <v>4.3871300558718396</v>
      </c>
      <c r="E1032">
        <v>75.732959201184997</v>
      </c>
      <c r="F1032">
        <f t="shared" si="67"/>
        <v>9.4823813419495195E-2</v>
      </c>
      <c r="G1032">
        <f t="shared" si="65"/>
        <v>681.59663281066491</v>
      </c>
      <c r="H1032">
        <v>50.144768879626902</v>
      </c>
      <c r="AM1032">
        <f t="shared" si="66"/>
        <v>132.39549684983325</v>
      </c>
    </row>
    <row r="1033" spans="1:39">
      <c r="A1033">
        <v>309300</v>
      </c>
      <c r="B1033" s="7">
        <v>682</v>
      </c>
      <c r="C1033">
        <v>-0.17836174461574</v>
      </c>
      <c r="D1033">
        <f t="shared" si="64"/>
        <v>-0.35672348923148001</v>
      </c>
      <c r="E1033">
        <v>75.815636761133206</v>
      </c>
      <c r="F1033">
        <f t="shared" si="67"/>
        <v>8.2677559948209023E-2</v>
      </c>
      <c r="G1033">
        <f t="shared" si="65"/>
        <v>682.34073085019884</v>
      </c>
      <c r="H1033">
        <v>50.073696012295798</v>
      </c>
      <c r="AM1033">
        <f t="shared" si="66"/>
        <v>132.55742588092258</v>
      </c>
    </row>
    <row r="1034" spans="1:39">
      <c r="A1034">
        <v>309600</v>
      </c>
      <c r="B1034" s="7">
        <v>681</v>
      </c>
      <c r="C1034">
        <v>-0.45742219677564699</v>
      </c>
      <c r="D1034">
        <f t="shared" ref="D1034:D1097" si="68">$K$3*C1034</f>
        <v>-0.91484439355129399</v>
      </c>
      <c r="E1034">
        <v>75.766530867574204</v>
      </c>
      <c r="F1034">
        <f t="shared" si="67"/>
        <v>4.9105893559001856E-2</v>
      </c>
      <c r="G1034">
        <f t="shared" ref="G1034:G1097" si="69">$J$3*E1034</f>
        <v>681.89877780816778</v>
      </c>
      <c r="H1034">
        <v>50.099281072541402</v>
      </c>
      <c r="AM1034">
        <f t="shared" si="66"/>
        <v>132.46124417968659</v>
      </c>
    </row>
    <row r="1035" spans="1:39">
      <c r="A1035">
        <v>309900</v>
      </c>
      <c r="B1035" s="7">
        <v>679</v>
      </c>
      <c r="C1035">
        <v>-1.0038470402872199</v>
      </c>
      <c r="D1035">
        <f t="shared" si="68"/>
        <v>-2.0076940805744399</v>
      </c>
      <c r="E1035">
        <v>75.665745366548194</v>
      </c>
      <c r="F1035">
        <f t="shared" si="67"/>
        <v>0.10078550102601014</v>
      </c>
      <c r="G1035">
        <f t="shared" si="69"/>
        <v>680.99170829893376</v>
      </c>
      <c r="H1035">
        <v>50.157763428512602</v>
      </c>
      <c r="AM1035">
        <f t="shared" si="66"/>
        <v>132.26388392902638</v>
      </c>
    </row>
    <row r="1036" spans="1:39">
      <c r="A1036">
        <v>310200</v>
      </c>
      <c r="B1036" s="7">
        <v>672</v>
      </c>
      <c r="C1036">
        <v>-3.2701470927271798</v>
      </c>
      <c r="D1036">
        <f t="shared" si="68"/>
        <v>-6.5402941854543597</v>
      </c>
      <c r="E1036">
        <v>75.391621877134</v>
      </c>
      <c r="F1036">
        <f t="shared" si="67"/>
        <v>0.27412348941419395</v>
      </c>
      <c r="G1036">
        <f t="shared" si="69"/>
        <v>678.52459689420596</v>
      </c>
      <c r="H1036">
        <v>50.330820150426597</v>
      </c>
      <c r="AM1036">
        <f t="shared" si="66"/>
        <v>131.72739020057554</v>
      </c>
    </row>
    <row r="1037" spans="1:39">
      <c r="A1037">
        <v>310500</v>
      </c>
      <c r="B1037" s="7">
        <v>682</v>
      </c>
      <c r="C1037">
        <v>2.19321006213739</v>
      </c>
      <c r="D1037">
        <f t="shared" si="68"/>
        <v>4.38642012427478</v>
      </c>
      <c r="E1037">
        <v>75.2886002997991</v>
      </c>
      <c r="F1037">
        <f t="shared" si="67"/>
        <v>0.10302157733489992</v>
      </c>
      <c r="G1037">
        <f t="shared" si="69"/>
        <v>677.5974026981919</v>
      </c>
      <c r="H1037">
        <v>50.355805917657698</v>
      </c>
      <c r="AM1037">
        <f t="shared" si="66"/>
        <v>131.52587780134533</v>
      </c>
    </row>
    <row r="1038" spans="1:39">
      <c r="A1038">
        <v>310800</v>
      </c>
      <c r="B1038" s="7">
        <v>660</v>
      </c>
      <c r="C1038">
        <v>-7.1571723045956803</v>
      </c>
      <c r="D1038">
        <f t="shared" si="68"/>
        <v>-14.314344609191361</v>
      </c>
      <c r="E1038">
        <v>74.922148836897094</v>
      </c>
      <c r="F1038">
        <f t="shared" si="67"/>
        <v>0.36645146290200614</v>
      </c>
      <c r="G1038">
        <f t="shared" si="69"/>
        <v>674.29933953207387</v>
      </c>
      <c r="H1038">
        <v>50.577365656803401</v>
      </c>
      <c r="AM1038">
        <f t="shared" si="66"/>
        <v>130.8095940607586</v>
      </c>
    </row>
    <row r="1039" spans="1:39">
      <c r="A1039">
        <v>311100</v>
      </c>
      <c r="B1039" s="7">
        <v>662</v>
      </c>
      <c r="C1039">
        <v>-3.1327709373733001</v>
      </c>
      <c r="D1039">
        <f t="shared" si="68"/>
        <v>-6.2655418747466003</v>
      </c>
      <c r="E1039">
        <v>74.250012275344005</v>
      </c>
      <c r="F1039">
        <f t="shared" si="67"/>
        <v>0.67213656155308854</v>
      </c>
      <c r="G1039">
        <f t="shared" si="69"/>
        <v>668.25011047809608</v>
      </c>
      <c r="H1039">
        <v>50.964609277256102</v>
      </c>
      <c r="AM1039">
        <f t="shared" si="66"/>
        <v>129.49784495256694</v>
      </c>
    </row>
    <row r="1040" spans="1:39">
      <c r="A1040">
        <v>311400</v>
      </c>
      <c r="B1040" s="7">
        <v>671</v>
      </c>
      <c r="C1040">
        <v>2.2711224196773201</v>
      </c>
      <c r="D1040">
        <f t="shared" si="68"/>
        <v>4.5422448393546402</v>
      </c>
      <c r="E1040">
        <v>74.049135184814105</v>
      </c>
      <c r="F1040">
        <f t="shared" si="67"/>
        <v>0.20087709052990022</v>
      </c>
      <c r="G1040">
        <f t="shared" si="69"/>
        <v>666.44221666332692</v>
      </c>
      <c r="H1040">
        <v>50.981266663326501</v>
      </c>
      <c r="AM1040">
        <f t="shared" si="66"/>
        <v>129.10632387419588</v>
      </c>
    </row>
    <row r="1041" spans="1:39">
      <c r="A1041">
        <v>311700</v>
      </c>
      <c r="B1041" s="7">
        <v>676</v>
      </c>
      <c r="C1041">
        <v>3.92482401984909</v>
      </c>
      <c r="D1041">
        <f t="shared" si="68"/>
        <v>7.84964803969818</v>
      </c>
      <c r="E1041">
        <v>74.237205821967294</v>
      </c>
      <c r="F1041">
        <f t="shared" si="67"/>
        <v>0.18807063715318861</v>
      </c>
      <c r="G1041">
        <f t="shared" si="69"/>
        <v>668.13485239770569</v>
      </c>
      <c r="H1041">
        <v>50.735100002167599</v>
      </c>
      <c r="AM1041">
        <f t="shared" si="66"/>
        <v>129.47287738989809</v>
      </c>
    </row>
    <row r="1042" spans="1:39">
      <c r="A1042">
        <v>312000</v>
      </c>
      <c r="B1042" s="7">
        <v>674</v>
      </c>
      <c r="C1042">
        <v>2.0009133392568201</v>
      </c>
      <c r="D1042">
        <f t="shared" si="68"/>
        <v>4.0018266785136403</v>
      </c>
      <c r="E1042">
        <v>74.442532510724206</v>
      </c>
      <c r="F1042">
        <f t="shared" si="67"/>
        <v>0.20532668875691229</v>
      </c>
      <c r="G1042">
        <f t="shared" si="69"/>
        <v>669.98279259651781</v>
      </c>
      <c r="H1042">
        <v>50.5105871384417</v>
      </c>
      <c r="AM1042">
        <f t="shared" si="66"/>
        <v>129.87329952764972</v>
      </c>
    </row>
    <row r="1043" spans="1:39">
      <c r="A1043">
        <v>312300</v>
      </c>
      <c r="B1043" s="7">
        <v>648</v>
      </c>
      <c r="C1043">
        <v>-8.7474629686103995</v>
      </c>
      <c r="D1043">
        <f t="shared" si="68"/>
        <v>-17.494925937220799</v>
      </c>
      <c r="E1043">
        <v>73.942277978201105</v>
      </c>
      <c r="F1043">
        <f t="shared" si="67"/>
        <v>0.50025453252310115</v>
      </c>
      <c r="G1043">
        <f t="shared" si="69"/>
        <v>665.48050180380994</v>
      </c>
      <c r="H1043">
        <v>50.805833053277901</v>
      </c>
      <c r="AM1043">
        <f t="shared" si="66"/>
        <v>128.89814915997235</v>
      </c>
    </row>
    <row r="1044" spans="1:39">
      <c r="A1044">
        <v>312600</v>
      </c>
      <c r="B1044" s="7">
        <v>669</v>
      </c>
      <c r="C1044">
        <v>3.55867296061873</v>
      </c>
      <c r="D1044">
        <f t="shared" si="68"/>
        <v>7.1173459212374599</v>
      </c>
      <c r="E1044">
        <v>73.540776529268001</v>
      </c>
      <c r="F1044">
        <f t="shared" si="67"/>
        <v>0.40150144893310369</v>
      </c>
      <c r="G1044">
        <f t="shared" si="69"/>
        <v>661.866988763412</v>
      </c>
      <c r="H1044">
        <v>50.969045995368099</v>
      </c>
      <c r="AM1044">
        <f t="shared" si="66"/>
        <v>128.11655783521266</v>
      </c>
    </row>
    <row r="1045" spans="1:39">
      <c r="A1045">
        <v>312900</v>
      </c>
      <c r="B1045" s="7">
        <v>667</v>
      </c>
      <c r="C1045">
        <v>1.9245770976024199</v>
      </c>
      <c r="D1045">
        <f t="shared" si="68"/>
        <v>3.8491541952048398</v>
      </c>
      <c r="E1045">
        <v>73.681758755168801</v>
      </c>
      <c r="F1045">
        <f t="shared" si="67"/>
        <v>0.14098222590079956</v>
      </c>
      <c r="G1045">
        <f t="shared" si="69"/>
        <v>663.13582879651926</v>
      </c>
      <c r="H1045">
        <v>50.760828589556397</v>
      </c>
      <c r="AM1045">
        <f t="shared" si="66"/>
        <v>128.39089646818508</v>
      </c>
    </row>
    <row r="1046" spans="1:39">
      <c r="A1046">
        <v>313200</v>
      </c>
      <c r="B1046" s="7">
        <v>661</v>
      </c>
      <c r="C1046">
        <v>-0.75204026509254496</v>
      </c>
      <c r="D1046">
        <f t="shared" si="68"/>
        <v>-1.5040805301850899</v>
      </c>
      <c r="E1046">
        <v>73.609912895203195</v>
      </c>
      <c r="F1046">
        <f t="shared" si="67"/>
        <v>7.1845859965605996E-2</v>
      </c>
      <c r="G1046">
        <f t="shared" si="69"/>
        <v>662.48921605682881</v>
      </c>
      <c r="H1046">
        <v>50.723584098219597</v>
      </c>
      <c r="AM1046">
        <f t="shared" si="66"/>
        <v>128.25107641043661</v>
      </c>
    </row>
    <row r="1047" spans="1:39">
      <c r="A1047">
        <v>313500</v>
      </c>
      <c r="B1047" s="7">
        <v>661</v>
      </c>
      <c r="C1047">
        <v>-3.6506260105416302E-3</v>
      </c>
      <c r="D1047">
        <f t="shared" si="68"/>
        <v>-7.3012520210832604E-3</v>
      </c>
      <c r="E1047">
        <v>73.443592218151196</v>
      </c>
      <c r="F1047">
        <f t="shared" si="67"/>
        <v>0.16632067705199916</v>
      </c>
      <c r="G1047">
        <f t="shared" si="69"/>
        <v>660.99232996336082</v>
      </c>
      <c r="H1047">
        <v>50.750641565785799</v>
      </c>
      <c r="AM1047">
        <f t="shared" si="66"/>
        <v>127.92751366472916</v>
      </c>
    </row>
    <row r="1048" spans="1:39">
      <c r="A1048">
        <v>313800</v>
      </c>
      <c r="B1048" s="7">
        <v>661</v>
      </c>
      <c r="C1048">
        <v>0.458731837072889</v>
      </c>
      <c r="D1048">
        <f t="shared" si="68"/>
        <v>0.91746367414577801</v>
      </c>
      <c r="E1048">
        <v>73.340846116019705</v>
      </c>
      <c r="F1048">
        <f t="shared" si="67"/>
        <v>0.1027461021314906</v>
      </c>
      <c r="G1048">
        <f t="shared" si="69"/>
        <v>660.06761504417739</v>
      </c>
      <c r="H1048">
        <v>50.731506028336803</v>
      </c>
      <c r="AM1048">
        <f t="shared" si="66"/>
        <v>127.72771070178796</v>
      </c>
    </row>
    <row r="1049" spans="1:39">
      <c r="A1049">
        <v>314100</v>
      </c>
      <c r="B1049" s="7">
        <v>660</v>
      </c>
      <c r="C1049">
        <v>0.32824343792720401</v>
      </c>
      <c r="D1049">
        <f t="shared" si="68"/>
        <v>0.65648687585440801</v>
      </c>
      <c r="E1049">
        <v>73.258740186366893</v>
      </c>
      <c r="F1049">
        <f t="shared" si="67"/>
        <v>8.2105929652811938E-2</v>
      </c>
      <c r="G1049">
        <f t="shared" si="69"/>
        <v>659.32866167730208</v>
      </c>
      <c r="H1049">
        <v>50.701318385104102</v>
      </c>
      <c r="AM1049">
        <f t="shared" si="66"/>
        <v>127.56808958549962</v>
      </c>
    </row>
    <row r="1050" spans="1:39">
      <c r="A1050">
        <v>314400</v>
      </c>
      <c r="B1050" s="7">
        <v>665</v>
      </c>
      <c r="C1050">
        <v>2.5944253489670501</v>
      </c>
      <c r="D1050">
        <f t="shared" si="68"/>
        <v>5.1888506979341003</v>
      </c>
      <c r="E1050">
        <v>73.310676938003695</v>
      </c>
      <c r="F1050">
        <f t="shared" si="67"/>
        <v>5.1936751636802114E-2</v>
      </c>
      <c r="G1050">
        <f t="shared" si="69"/>
        <v>659.79609244203323</v>
      </c>
      <c r="H1050">
        <v>50.580580793172501</v>
      </c>
      <c r="AM1050">
        <f t="shared" si="66"/>
        <v>127.66905459583158</v>
      </c>
    </row>
    <row r="1051" spans="1:39">
      <c r="A1051">
        <v>314700</v>
      </c>
      <c r="B1051" s="7">
        <v>665</v>
      </c>
      <c r="C1051">
        <v>1.89895018465621</v>
      </c>
      <c r="D1051">
        <f t="shared" si="68"/>
        <v>3.79790036931242</v>
      </c>
      <c r="E1051">
        <v>73.465236040575505</v>
      </c>
      <c r="F1051">
        <f t="shared" si="67"/>
        <v>0.1545591025718096</v>
      </c>
      <c r="G1051">
        <f t="shared" si="69"/>
        <v>661.18712436517956</v>
      </c>
      <c r="H1051">
        <v>50.407986884316401</v>
      </c>
      <c r="AM1051">
        <f t="shared" si="66"/>
        <v>127.96961072468024</v>
      </c>
    </row>
    <row r="1052" spans="1:39">
      <c r="A1052">
        <v>315000</v>
      </c>
      <c r="B1052" s="7">
        <v>667</v>
      </c>
      <c r="C1052">
        <v>2.1673812454286301</v>
      </c>
      <c r="D1052">
        <f t="shared" si="68"/>
        <v>4.3347624908572602</v>
      </c>
      <c r="E1052">
        <v>73.627791503349798</v>
      </c>
      <c r="F1052">
        <f t="shared" si="67"/>
        <v>0.16255546277429289</v>
      </c>
      <c r="G1052">
        <f t="shared" si="69"/>
        <v>662.65012353014822</v>
      </c>
      <c r="H1052">
        <v>50.249006150804902</v>
      </c>
      <c r="AM1052">
        <f t="shared" si="66"/>
        <v>128.28586735449937</v>
      </c>
    </row>
    <row r="1053" spans="1:39">
      <c r="A1053">
        <v>315300</v>
      </c>
      <c r="B1053" s="7">
        <v>671</v>
      </c>
      <c r="C1053">
        <v>3.0182908207697001</v>
      </c>
      <c r="D1053">
        <f t="shared" si="68"/>
        <v>6.0365816415394002</v>
      </c>
      <c r="E1053">
        <v>73.883124645854096</v>
      </c>
      <c r="F1053">
        <f t="shared" si="67"/>
        <v>0.25533314250429839</v>
      </c>
      <c r="G1053">
        <f t="shared" si="69"/>
        <v>664.94812181268685</v>
      </c>
      <c r="H1053">
        <v>50.044642628294199</v>
      </c>
      <c r="AM1053">
        <f t="shared" si="66"/>
        <v>128.78293784521242</v>
      </c>
    </row>
    <row r="1054" spans="1:39">
      <c r="A1054">
        <v>315600</v>
      </c>
      <c r="B1054" s="7">
        <v>675</v>
      </c>
      <c r="C1054">
        <v>3.4016376195621301</v>
      </c>
      <c r="D1054">
        <f t="shared" si="68"/>
        <v>6.8032752391242601</v>
      </c>
      <c r="E1054">
        <v>74.242361833925301</v>
      </c>
      <c r="F1054">
        <f t="shared" si="67"/>
        <v>0.35923718807120508</v>
      </c>
      <c r="G1054">
        <f t="shared" si="69"/>
        <v>668.18125650532772</v>
      </c>
      <c r="H1054">
        <v>49.793691389897901</v>
      </c>
      <c r="AM1054">
        <f t="shared" si="66"/>
        <v>129.48292947618339</v>
      </c>
    </row>
    <row r="1055" spans="1:39">
      <c r="A1055">
        <v>315900</v>
      </c>
      <c r="B1055" s="7">
        <v>666</v>
      </c>
      <c r="C1055">
        <v>-1.64664319687581</v>
      </c>
      <c r="D1055">
        <f t="shared" si="68"/>
        <v>-3.2932863937516199</v>
      </c>
      <c r="E1055">
        <v>74.364239928710703</v>
      </c>
      <c r="F1055">
        <f t="shared" si="67"/>
        <v>0.12187809478540146</v>
      </c>
      <c r="G1055">
        <f t="shared" si="69"/>
        <v>669.27815935839635</v>
      </c>
      <c r="H1055">
        <v>49.7410882164423</v>
      </c>
      <c r="AM1055">
        <f t="shared" si="66"/>
        <v>129.72058652448879</v>
      </c>
    </row>
    <row r="1056" spans="1:39">
      <c r="A1056">
        <v>316200</v>
      </c>
      <c r="B1056" s="7">
        <v>662</v>
      </c>
      <c r="C1056">
        <v>-2.7179064658996501</v>
      </c>
      <c r="D1056">
        <f t="shared" si="68"/>
        <v>-5.4358129317993003</v>
      </c>
      <c r="E1056">
        <v>74.157846916503104</v>
      </c>
      <c r="F1056">
        <f t="shared" si="67"/>
        <v>0.20639301220759876</v>
      </c>
      <c r="G1056">
        <f t="shared" si="69"/>
        <v>667.42062224852793</v>
      </c>
      <c r="H1056">
        <v>49.914059077401802</v>
      </c>
      <c r="AM1056">
        <f t="shared" si="66"/>
        <v>129.31818003096498</v>
      </c>
    </row>
    <row r="1057" spans="1:39">
      <c r="A1057">
        <v>316500</v>
      </c>
      <c r="B1057" s="7">
        <v>667</v>
      </c>
      <c r="C1057">
        <v>0.29852206472097098</v>
      </c>
      <c r="D1057">
        <f t="shared" si="68"/>
        <v>0.59704412944194196</v>
      </c>
      <c r="E1057">
        <v>74.043060559569099</v>
      </c>
      <c r="F1057">
        <f t="shared" si="67"/>
        <v>0.11478635693400463</v>
      </c>
      <c r="G1057">
        <f t="shared" si="69"/>
        <v>666.38754503612188</v>
      </c>
      <c r="H1057">
        <v>49.9987282630658</v>
      </c>
      <c r="AM1057">
        <f t="shared" si="66"/>
        <v>129.09448775445074</v>
      </c>
    </row>
    <row r="1058" spans="1:39">
      <c r="A1058">
        <v>316800</v>
      </c>
      <c r="B1058" s="7">
        <v>663</v>
      </c>
      <c r="C1058">
        <v>-1.39927796178446</v>
      </c>
      <c r="D1058">
        <f t="shared" si="68"/>
        <v>-2.7985559235689199</v>
      </c>
      <c r="E1058">
        <v>73.975939533380995</v>
      </c>
      <c r="F1058">
        <f t="shared" si="67"/>
        <v>6.7121026188104338E-2</v>
      </c>
      <c r="G1058">
        <f t="shared" si="69"/>
        <v>665.78345580042901</v>
      </c>
      <c r="H1058">
        <v>50.046777875165297</v>
      </c>
      <c r="AM1058">
        <f t="shared" si="66"/>
        <v>128.96371997999753</v>
      </c>
    </row>
    <row r="1059" spans="1:39">
      <c r="A1059">
        <v>317100</v>
      </c>
      <c r="B1059" s="7">
        <v>663</v>
      </c>
      <c r="C1059">
        <v>-0.804919374820669</v>
      </c>
      <c r="D1059">
        <f t="shared" si="68"/>
        <v>-1.609838749641338</v>
      </c>
      <c r="E1059">
        <v>73.8438530284199</v>
      </c>
      <c r="F1059">
        <f t="shared" si="67"/>
        <v>0.13208650496109442</v>
      </c>
      <c r="G1059">
        <f t="shared" si="69"/>
        <v>664.59467725577906</v>
      </c>
      <c r="H1059">
        <v>50.130616466846099</v>
      </c>
      <c r="AM1059">
        <f t="shared" si="66"/>
        <v>128.70646090253115</v>
      </c>
    </row>
    <row r="1060" spans="1:39">
      <c r="A1060">
        <v>317400</v>
      </c>
      <c r="B1060" s="7">
        <v>663</v>
      </c>
      <c r="C1060">
        <v>-0.39914083575301501</v>
      </c>
      <c r="D1060">
        <f t="shared" si="68"/>
        <v>-0.79828167150603002</v>
      </c>
      <c r="E1060">
        <v>73.753684911578802</v>
      </c>
      <c r="F1060">
        <f t="shared" si="67"/>
        <v>9.0168116841098822E-2</v>
      </c>
      <c r="G1060">
        <f t="shared" si="69"/>
        <v>663.78316420420924</v>
      </c>
      <c r="H1060">
        <v>50.176157032259098</v>
      </c>
      <c r="AM1060">
        <f t="shared" si="66"/>
        <v>128.53090303372687</v>
      </c>
    </row>
    <row r="1061" spans="1:39">
      <c r="A1061">
        <v>317700</v>
      </c>
      <c r="B1061" s="7">
        <v>665</v>
      </c>
      <c r="C1061">
        <v>0.65839882520272697</v>
      </c>
      <c r="D1061">
        <f t="shared" si="68"/>
        <v>1.3167976504054539</v>
      </c>
      <c r="E1061">
        <v>73.740892332865499</v>
      </c>
      <c r="F1061">
        <f t="shared" si="67"/>
        <v>1.2792578713302305E-2</v>
      </c>
      <c r="G1061">
        <f t="shared" si="69"/>
        <v>663.66803099578954</v>
      </c>
      <c r="H1061">
        <v>50.162780400318098</v>
      </c>
      <c r="AM1061">
        <f t="shared" si="66"/>
        <v>128.50599965753423</v>
      </c>
    </row>
    <row r="1062" spans="1:39">
      <c r="A1062">
        <v>318000</v>
      </c>
      <c r="B1062" s="7">
        <v>678</v>
      </c>
      <c r="C1062">
        <v>5.6138882479688199</v>
      </c>
      <c r="D1062">
        <f t="shared" si="68"/>
        <v>11.22777649593764</v>
      </c>
      <c r="E1062">
        <v>74.084061223049702</v>
      </c>
      <c r="F1062">
        <f t="shared" si="67"/>
        <v>0.34316889018420227</v>
      </c>
      <c r="G1062">
        <f t="shared" si="69"/>
        <v>666.75655100744734</v>
      </c>
      <c r="H1062">
        <v>49.903280690320202</v>
      </c>
      <c r="AM1062">
        <f t="shared" si="66"/>
        <v>129.1743797942886</v>
      </c>
    </row>
    <row r="1063" spans="1:39">
      <c r="A1063">
        <v>318300</v>
      </c>
      <c r="B1063" s="7">
        <v>668</v>
      </c>
      <c r="C1063">
        <v>-0.65524589011772705</v>
      </c>
      <c r="D1063">
        <f t="shared" si="68"/>
        <v>-1.3104917802354541</v>
      </c>
      <c r="E1063">
        <v>74.366155332123</v>
      </c>
      <c r="F1063">
        <f t="shared" si="67"/>
        <v>0.28209410907329868</v>
      </c>
      <c r="G1063">
        <f t="shared" si="69"/>
        <v>669.29539798910696</v>
      </c>
      <c r="H1063">
        <v>49.729825138381898</v>
      </c>
      <c r="AM1063">
        <f t="shared" si="66"/>
        <v>129.72432217228354</v>
      </c>
    </row>
    <row r="1064" spans="1:39">
      <c r="A1064">
        <v>318600</v>
      </c>
      <c r="B1064" s="7">
        <v>671</v>
      </c>
      <c r="C1064">
        <v>0.626538968729627</v>
      </c>
      <c r="D1064">
        <f t="shared" si="68"/>
        <v>1.253077937459254</v>
      </c>
      <c r="E1064">
        <v>74.414599606999303</v>
      </c>
      <c r="F1064">
        <f t="shared" si="67"/>
        <v>4.8444274876302984E-2</v>
      </c>
      <c r="G1064">
        <f t="shared" si="69"/>
        <v>669.73139646299376</v>
      </c>
      <c r="H1064">
        <v>49.726992537006197</v>
      </c>
      <c r="AM1064">
        <f t="shared" si="66"/>
        <v>129.81881109990226</v>
      </c>
    </row>
    <row r="1065" spans="1:39">
      <c r="A1065">
        <v>318900</v>
      </c>
      <c r="B1065" s="7">
        <v>668</v>
      </c>
      <c r="C1065">
        <v>-0.97606993109083795</v>
      </c>
      <c r="D1065">
        <f t="shared" si="68"/>
        <v>-1.9521398621816759</v>
      </c>
      <c r="E1065">
        <v>74.437421001722299</v>
      </c>
      <c r="F1065">
        <f t="shared" si="67"/>
        <v>2.2821394722996047E-2</v>
      </c>
      <c r="G1065">
        <f t="shared" si="69"/>
        <v>669.93678901550072</v>
      </c>
      <c r="H1065">
        <v>49.745542918016497</v>
      </c>
      <c r="AM1065">
        <f t="shared" si="66"/>
        <v>129.86332821851317</v>
      </c>
    </row>
    <row r="1066" spans="1:39">
      <c r="A1066">
        <v>319200</v>
      </c>
      <c r="B1066" s="7">
        <v>664</v>
      </c>
      <c r="C1066">
        <v>-2.3152894614378101</v>
      </c>
      <c r="D1066">
        <f t="shared" si="68"/>
        <v>-4.6305789228756202</v>
      </c>
      <c r="E1066">
        <v>74.290591762445501</v>
      </c>
      <c r="F1066">
        <f t="shared" si="67"/>
        <v>0.14682923927679781</v>
      </c>
      <c r="G1066">
        <f t="shared" si="69"/>
        <v>668.61532586200951</v>
      </c>
      <c r="H1066">
        <v>49.877628646836897</v>
      </c>
      <c r="AM1066">
        <f t="shared" si="66"/>
        <v>129.57696537669864</v>
      </c>
    </row>
    <row r="1067" spans="1:39">
      <c r="A1067">
        <v>319500</v>
      </c>
      <c r="B1067" s="7">
        <v>675</v>
      </c>
      <c r="C1067">
        <v>2.8815567221909699</v>
      </c>
      <c r="D1067">
        <f t="shared" si="68"/>
        <v>5.7631134443819398</v>
      </c>
      <c r="E1067">
        <v>74.357904410990898</v>
      </c>
      <c r="F1067">
        <f t="shared" si="67"/>
        <v>6.7312648545396314E-2</v>
      </c>
      <c r="G1067">
        <f t="shared" si="69"/>
        <v>669.22113969891802</v>
      </c>
      <c r="H1067">
        <v>49.839443735854601</v>
      </c>
      <c r="AM1067">
        <f t="shared" si="66"/>
        <v>129.70823039635863</v>
      </c>
    </row>
    <row r="1068" spans="1:39">
      <c r="A1068">
        <v>319800</v>
      </c>
      <c r="B1068" s="7">
        <v>663</v>
      </c>
      <c r="C1068">
        <v>-3.1113445525528798</v>
      </c>
      <c r="D1068">
        <f t="shared" si="68"/>
        <v>-6.2226891051057596</v>
      </c>
      <c r="E1068">
        <v>74.356406162103298</v>
      </c>
      <c r="F1068">
        <f t="shared" si="67"/>
        <v>1.4982488876000843E-3</v>
      </c>
      <c r="G1068">
        <f t="shared" si="69"/>
        <v>669.20765545892971</v>
      </c>
      <c r="H1068">
        <v>49.866895266844097</v>
      </c>
      <c r="AM1068">
        <f t="shared" si="66"/>
        <v>129.70530840346368</v>
      </c>
    </row>
    <row r="1069" spans="1:39">
      <c r="A1069">
        <v>320100</v>
      </c>
      <c r="B1069" s="7">
        <v>661</v>
      </c>
      <c r="C1069">
        <v>-2.7256248163016599</v>
      </c>
      <c r="D1069">
        <f t="shared" si="68"/>
        <v>-5.4512496326033197</v>
      </c>
      <c r="E1069">
        <v>74.048449696601594</v>
      </c>
      <c r="F1069">
        <f t="shared" si="67"/>
        <v>0.30795646550170375</v>
      </c>
      <c r="G1069">
        <f t="shared" si="69"/>
        <v>666.4360472694143</v>
      </c>
      <c r="H1069">
        <v>50.092545944795603</v>
      </c>
      <c r="AM1069">
        <f t="shared" si="66"/>
        <v>129.10498822205804</v>
      </c>
    </row>
    <row r="1070" spans="1:39">
      <c r="A1070">
        <v>320400</v>
      </c>
      <c r="B1070" s="7">
        <v>670</v>
      </c>
      <c r="C1070">
        <v>1.98000984598747</v>
      </c>
      <c r="D1070">
        <f t="shared" si="68"/>
        <v>3.96001969197494</v>
      </c>
      <c r="E1070">
        <v>74.002718517709994</v>
      </c>
      <c r="F1070">
        <f t="shared" si="67"/>
        <v>4.5731178891600166E-2</v>
      </c>
      <c r="G1070">
        <f t="shared" si="69"/>
        <v>666.02446665938999</v>
      </c>
      <c r="H1070">
        <v>50.106871995849701</v>
      </c>
      <c r="AM1070">
        <f t="shared" si="66"/>
        <v>129.01588867170946</v>
      </c>
    </row>
    <row r="1071" spans="1:39">
      <c r="A1071">
        <v>320700</v>
      </c>
      <c r="B1071" s="7">
        <v>672</v>
      </c>
      <c r="C1071">
        <v>2.03379916666101</v>
      </c>
      <c r="D1071">
        <f t="shared" si="68"/>
        <v>4.06759833332202</v>
      </c>
      <c r="E1071">
        <v>74.213000842964306</v>
      </c>
      <c r="F1071">
        <f t="shared" si="67"/>
        <v>0.21028232525431179</v>
      </c>
      <c r="G1071">
        <f t="shared" si="69"/>
        <v>667.91700758667878</v>
      </c>
      <c r="H1071">
        <v>49.950572928457099</v>
      </c>
      <c r="AM1071">
        <f t="shared" si="66"/>
        <v>129.42568979155206</v>
      </c>
    </row>
    <row r="1072" spans="1:39">
      <c r="A1072">
        <v>321000</v>
      </c>
      <c r="B1072" s="7">
        <v>672</v>
      </c>
      <c r="C1072">
        <v>1.18231329748436</v>
      </c>
      <c r="D1072">
        <f t="shared" si="68"/>
        <v>2.36462659496872</v>
      </c>
      <c r="E1072">
        <v>74.402216637052206</v>
      </c>
      <c r="F1072">
        <f t="shared" si="67"/>
        <v>0.18921579408790024</v>
      </c>
      <c r="G1072">
        <f t="shared" si="69"/>
        <v>669.61994973346987</v>
      </c>
      <c r="H1072">
        <v>49.828140933757297</v>
      </c>
      <c r="AM1072">
        <f t="shared" si="66"/>
        <v>129.79465722788891</v>
      </c>
    </row>
    <row r="1073" spans="1:39">
      <c r="A1073">
        <v>321300</v>
      </c>
      <c r="B1073" s="7">
        <v>673</v>
      </c>
      <c r="C1073">
        <v>0.99459677891376697</v>
      </c>
      <c r="D1073">
        <f t="shared" si="68"/>
        <v>1.9891935578275339</v>
      </c>
      <c r="E1073">
        <v>74.555030908117899</v>
      </c>
      <c r="F1073">
        <f t="shared" si="67"/>
        <v>0.15281427106569367</v>
      </c>
      <c r="G1073">
        <f t="shared" si="69"/>
        <v>670.99527817306114</v>
      </c>
      <c r="H1073">
        <v>49.744073233435003</v>
      </c>
      <c r="AM1073">
        <f t="shared" si="66"/>
        <v>130.09279519515897</v>
      </c>
    </row>
    <row r="1074" spans="1:39">
      <c r="A1074">
        <v>321600</v>
      </c>
      <c r="B1074" s="7">
        <v>668</v>
      </c>
      <c r="C1074">
        <v>-1.5349866994136201</v>
      </c>
      <c r="D1074">
        <f t="shared" si="68"/>
        <v>-3.0699733988272402</v>
      </c>
      <c r="E1074">
        <v>74.5616250926048</v>
      </c>
      <c r="F1074">
        <f t="shared" si="67"/>
        <v>6.5941844869001898E-3</v>
      </c>
      <c r="G1074">
        <f t="shared" si="69"/>
        <v>671.0546258334432</v>
      </c>
      <c r="H1074">
        <v>49.772913268678202</v>
      </c>
      <c r="AM1074">
        <f t="shared" si="66"/>
        <v>130.10566340775935</v>
      </c>
    </row>
    <row r="1075" spans="1:39">
      <c r="A1075">
        <v>321900</v>
      </c>
      <c r="B1075" s="7">
        <v>664</v>
      </c>
      <c r="C1075">
        <v>-2.6325078360601402</v>
      </c>
      <c r="D1075">
        <f t="shared" si="68"/>
        <v>-5.2650156721202803</v>
      </c>
      <c r="E1075">
        <v>74.361080984476999</v>
      </c>
      <c r="F1075">
        <f t="shared" si="67"/>
        <v>0.20054410812780077</v>
      </c>
      <c r="G1075">
        <f t="shared" si="69"/>
        <v>669.24972886029298</v>
      </c>
      <c r="H1075">
        <v>49.938291832074803</v>
      </c>
      <c r="AM1075">
        <f t="shared" si="66"/>
        <v>129.71442562219852</v>
      </c>
    </row>
    <row r="1076" spans="1:39">
      <c r="A1076">
        <v>322200</v>
      </c>
      <c r="B1076" s="7">
        <v>663</v>
      </c>
      <c r="C1076">
        <v>-2.0018200471843199</v>
      </c>
      <c r="D1076">
        <f t="shared" si="68"/>
        <v>-4.0036400943686399</v>
      </c>
      <c r="E1076">
        <v>74.1098200968475</v>
      </c>
      <c r="F1076">
        <f t="shared" si="67"/>
        <v>0.25126088762949905</v>
      </c>
      <c r="G1076">
        <f t="shared" si="69"/>
        <v>666.98838087162744</v>
      </c>
      <c r="H1076">
        <v>50.116442723066498</v>
      </c>
      <c r="AM1076">
        <f t="shared" si="66"/>
        <v>129.22457740068501</v>
      </c>
    </row>
    <row r="1077" spans="1:39">
      <c r="A1077">
        <v>322500</v>
      </c>
      <c r="B1077" s="7">
        <v>664</v>
      </c>
      <c r="C1077">
        <v>-0.72725402744771495</v>
      </c>
      <c r="D1077">
        <f t="shared" si="68"/>
        <v>-1.4545080548954299</v>
      </c>
      <c r="E1077">
        <v>73.937696822180797</v>
      </c>
      <c r="F1077">
        <f t="shared" si="67"/>
        <v>0.17212327466670274</v>
      </c>
      <c r="G1077">
        <f t="shared" si="69"/>
        <v>665.43927139962716</v>
      </c>
      <c r="H1077">
        <v>50.2185529982726</v>
      </c>
      <c r="AM1077">
        <f t="shared" si="66"/>
        <v>128.88922583754749</v>
      </c>
    </row>
    <row r="1078" spans="1:39">
      <c r="A1078">
        <v>322800</v>
      </c>
      <c r="B1078" s="7">
        <v>672</v>
      </c>
      <c r="C1078">
        <v>2.8534733073824099</v>
      </c>
      <c r="D1078">
        <f t="shared" si="68"/>
        <v>5.7069466147648198</v>
      </c>
      <c r="E1078">
        <v>74.030840074781494</v>
      </c>
      <c r="F1078">
        <f t="shared" si="67"/>
        <v>9.3143252600697224E-2</v>
      </c>
      <c r="G1078">
        <f t="shared" si="69"/>
        <v>666.27756067303346</v>
      </c>
      <c r="H1078">
        <v>50.124704868856298</v>
      </c>
      <c r="AM1078">
        <f t="shared" si="66"/>
        <v>129.07067737214444</v>
      </c>
    </row>
    <row r="1079" spans="1:39">
      <c r="A1079">
        <v>323100</v>
      </c>
      <c r="B1079" s="7">
        <v>660</v>
      </c>
      <c r="C1079">
        <v>-2.9533393938949999</v>
      </c>
      <c r="D1079">
        <f t="shared" si="68"/>
        <v>-5.9066787877899998</v>
      </c>
      <c r="E1079">
        <v>73.987980112166596</v>
      </c>
      <c r="F1079">
        <f t="shared" si="67"/>
        <v>4.2859962614897995E-2</v>
      </c>
      <c r="G1079">
        <f t="shared" si="69"/>
        <v>665.89182100949938</v>
      </c>
      <c r="H1079">
        <v>50.146574541420399</v>
      </c>
      <c r="AM1079">
        <f t="shared" si="66"/>
        <v>128.98717596090242</v>
      </c>
    </row>
    <row r="1080" spans="1:39">
      <c r="A1080">
        <v>323400</v>
      </c>
      <c r="B1080" s="7">
        <v>671</v>
      </c>
      <c r="C1080">
        <v>2.66509335159909</v>
      </c>
      <c r="D1080">
        <f t="shared" si="68"/>
        <v>5.33018670319818</v>
      </c>
      <c r="E1080">
        <v>73.961584376293203</v>
      </c>
      <c r="F1080">
        <f t="shared" si="67"/>
        <v>2.6395735873393278E-2</v>
      </c>
      <c r="G1080">
        <f t="shared" si="69"/>
        <v>665.65425938663884</v>
      </c>
      <c r="H1080">
        <v>50.140291372727098</v>
      </c>
      <c r="AM1080">
        <f t="shared" si="66"/>
        <v>128.93575612925443</v>
      </c>
    </row>
    <row r="1081" spans="1:39">
      <c r="A1081">
        <v>323700</v>
      </c>
      <c r="B1081" s="7">
        <v>668</v>
      </c>
      <c r="C1081">
        <v>0.49155139805224901</v>
      </c>
      <c r="D1081">
        <f t="shared" si="68"/>
        <v>0.98310279610449802</v>
      </c>
      <c r="E1081">
        <v>74.111300811498893</v>
      </c>
      <c r="F1081">
        <f t="shared" si="67"/>
        <v>0.14971643520568989</v>
      </c>
      <c r="G1081">
        <f t="shared" si="69"/>
        <v>667.00170730349009</v>
      </c>
      <c r="H1081">
        <v>50.024262310227499</v>
      </c>
      <c r="AM1081">
        <f t="shared" si="66"/>
        <v>129.22746306138029</v>
      </c>
    </row>
    <row r="1082" spans="1:39">
      <c r="A1082">
        <v>324000</v>
      </c>
      <c r="B1082" s="7">
        <v>671</v>
      </c>
      <c r="C1082">
        <v>1.4901951165494201</v>
      </c>
      <c r="D1082">
        <f t="shared" si="68"/>
        <v>2.9803902330988401</v>
      </c>
      <c r="E1082">
        <v>74.222686631283693</v>
      </c>
      <c r="F1082">
        <f t="shared" si="67"/>
        <v>0.11138581978480033</v>
      </c>
      <c r="G1082">
        <f t="shared" si="69"/>
        <v>668.0041796815533</v>
      </c>
      <c r="H1082">
        <v>49.944104883221101</v>
      </c>
      <c r="AM1082">
        <f t="shared" si="66"/>
        <v>129.44457182132226</v>
      </c>
    </row>
    <row r="1083" spans="1:39">
      <c r="A1083">
        <v>324300</v>
      </c>
      <c r="B1083" s="7">
        <v>668</v>
      </c>
      <c r="C1083">
        <v>-0.32849904651918899</v>
      </c>
      <c r="D1083">
        <f t="shared" si="68"/>
        <v>-0.65699809303837797</v>
      </c>
      <c r="E1083">
        <v>74.2935243422002</v>
      </c>
      <c r="F1083">
        <f t="shared" si="67"/>
        <v>7.0837710916507035E-2</v>
      </c>
      <c r="G1083">
        <f t="shared" si="69"/>
        <v>668.64171907980176</v>
      </c>
      <c r="H1083">
        <v>49.904574174312501</v>
      </c>
      <c r="AM1083">
        <f t="shared" si="66"/>
        <v>129.5826835883781</v>
      </c>
    </row>
    <row r="1084" spans="1:39">
      <c r="A1084">
        <v>324600</v>
      </c>
      <c r="B1084" s="7">
        <v>668</v>
      </c>
      <c r="C1084">
        <v>-0.25437268829879001</v>
      </c>
      <c r="D1084">
        <f t="shared" si="68"/>
        <v>-0.50874537659758001</v>
      </c>
      <c r="E1084">
        <v>74.277042168860206</v>
      </c>
      <c r="F1084">
        <f t="shared" si="67"/>
        <v>1.6482173339994688E-2</v>
      </c>
      <c r="G1084">
        <f t="shared" si="69"/>
        <v>668.49337951974189</v>
      </c>
      <c r="H1084">
        <v>49.927013169533403</v>
      </c>
      <c r="AM1084">
        <f t="shared" si="66"/>
        <v>129.55054579548977</v>
      </c>
    </row>
    <row r="1085" spans="1:39">
      <c r="A1085">
        <v>324900</v>
      </c>
      <c r="B1085" s="7">
        <v>664</v>
      </c>
      <c r="C1085">
        <v>-1.7733807696756501</v>
      </c>
      <c r="D1085">
        <f t="shared" si="68"/>
        <v>-3.5467615393513001</v>
      </c>
      <c r="E1085">
        <v>74.170174309145594</v>
      </c>
      <c r="F1085">
        <f t="shared" si="67"/>
        <v>0.10686785971461177</v>
      </c>
      <c r="G1085">
        <f t="shared" si="69"/>
        <v>667.53156878231039</v>
      </c>
      <c r="H1085">
        <v>50.010545322620999</v>
      </c>
      <c r="AM1085">
        <f t="shared" si="66"/>
        <v>129.34220787380164</v>
      </c>
    </row>
    <row r="1086" spans="1:39">
      <c r="A1086">
        <v>325200</v>
      </c>
      <c r="B1086" s="7">
        <v>659</v>
      </c>
      <c r="C1086">
        <v>-3.0214054999337798</v>
      </c>
      <c r="D1086">
        <f t="shared" si="68"/>
        <v>-6.0428109998675597</v>
      </c>
      <c r="E1086">
        <v>73.891975290692699</v>
      </c>
      <c r="F1086">
        <f t="shared" si="67"/>
        <v>0.27819901845289507</v>
      </c>
      <c r="G1086">
        <f t="shared" si="69"/>
        <v>665.02777761623429</v>
      </c>
      <c r="H1086">
        <v>50.200756257341098</v>
      </c>
      <c r="AM1086">
        <f t="shared" si="66"/>
        <v>128.80017470017165</v>
      </c>
    </row>
    <row r="1087" spans="1:39">
      <c r="A1087">
        <v>325500</v>
      </c>
      <c r="B1087" s="7">
        <v>663</v>
      </c>
      <c r="C1087">
        <v>-9.9931988895921003E-2</v>
      </c>
      <c r="D1087">
        <f t="shared" si="68"/>
        <v>-0.19986397779184201</v>
      </c>
      <c r="E1087">
        <v>73.687183818210201</v>
      </c>
      <c r="F1087">
        <f t="shared" si="67"/>
        <v>0.20479147248249774</v>
      </c>
      <c r="G1087">
        <f t="shared" si="69"/>
        <v>663.18465436389181</v>
      </c>
      <c r="H1087">
        <v>50.312981589374502</v>
      </c>
      <c r="AM1087">
        <f t="shared" si="66"/>
        <v>128.401455471959</v>
      </c>
    </row>
    <row r="1088" spans="1:39">
      <c r="A1088">
        <v>325800</v>
      </c>
      <c r="B1088" s="7">
        <v>667</v>
      </c>
      <c r="C1088">
        <v>1.7084671514924099</v>
      </c>
      <c r="D1088">
        <f t="shared" si="68"/>
        <v>3.4169343029848198</v>
      </c>
      <c r="E1088">
        <v>73.729760067862799</v>
      </c>
      <c r="F1088">
        <f t="shared" si="67"/>
        <v>4.2576249652597653E-2</v>
      </c>
      <c r="G1088">
        <f t="shared" si="69"/>
        <v>663.56784061076519</v>
      </c>
      <c r="H1088">
        <v>50.244782545322202</v>
      </c>
      <c r="AM1088">
        <f t="shared" si="66"/>
        <v>128.48432920114536</v>
      </c>
    </row>
    <row r="1089" spans="1:39">
      <c r="A1089">
        <v>326100</v>
      </c>
      <c r="B1089" s="7">
        <v>663</v>
      </c>
      <c r="C1089">
        <v>-0.40887418468460002</v>
      </c>
      <c r="D1089">
        <f t="shared" si="68"/>
        <v>-0.81774836936920003</v>
      </c>
      <c r="E1089">
        <v>73.755861835264596</v>
      </c>
      <c r="F1089">
        <f t="shared" si="67"/>
        <v>2.6101767401797815E-2</v>
      </c>
      <c r="G1089">
        <f t="shared" si="69"/>
        <v>663.80275651738134</v>
      </c>
      <c r="H1089">
        <v>50.200833130509601</v>
      </c>
      <c r="AM1089">
        <f t="shared" si="66"/>
        <v>128.53514095712416</v>
      </c>
    </row>
    <row r="1090" spans="1:39">
      <c r="A1090">
        <v>326400</v>
      </c>
      <c r="B1090" s="7">
        <v>671</v>
      </c>
      <c r="C1090">
        <v>3.0314411866399098</v>
      </c>
      <c r="D1090">
        <f t="shared" si="68"/>
        <v>6.0628823732798196</v>
      </c>
      <c r="E1090">
        <v>73.880188671543905</v>
      </c>
      <c r="F1090">
        <f t="shared" si="67"/>
        <v>0.12432683627930885</v>
      </c>
      <c r="G1090">
        <f t="shared" si="69"/>
        <v>664.92169804389516</v>
      </c>
      <c r="H1090">
        <v>50.088120772191203</v>
      </c>
      <c r="AM1090">
        <f t="shared" si="66"/>
        <v>128.77722006209419</v>
      </c>
    </row>
    <row r="1091" spans="1:39">
      <c r="A1091">
        <v>326700</v>
      </c>
      <c r="B1091" s="7">
        <v>672</v>
      </c>
      <c r="C1091">
        <v>2.2538742790447399</v>
      </c>
      <c r="D1091">
        <f t="shared" si="68"/>
        <v>4.5077485580894798</v>
      </c>
      <c r="E1091">
        <v>74.164101410623104</v>
      </c>
      <c r="F1091">
        <f t="shared" si="67"/>
        <v>0.28391273907919867</v>
      </c>
      <c r="G1091">
        <f t="shared" si="69"/>
        <v>667.47691269560789</v>
      </c>
      <c r="H1091">
        <v>49.884937624690103</v>
      </c>
      <c r="AM1091">
        <f t="shared" ref="AM1091:AM1154" si="70">$AF$26*E1091^2+$AG$26*E1091+$AH$26</f>
        <v>129.33037081913622</v>
      </c>
    </row>
    <row r="1092" spans="1:39">
      <c r="A1092">
        <v>327000</v>
      </c>
      <c r="B1092" s="7">
        <v>692</v>
      </c>
      <c r="C1092">
        <v>9.1591075256181007</v>
      </c>
      <c r="D1092">
        <f t="shared" si="68"/>
        <v>18.318215051236201</v>
      </c>
      <c r="E1092">
        <v>74.851723950019206</v>
      </c>
      <c r="F1092">
        <f t="shared" ref="F1092:F1155" si="71">ABS(E1092-E1091)</f>
        <v>0.68762253939610218</v>
      </c>
      <c r="G1092">
        <f t="shared" si="69"/>
        <v>673.66551555017281</v>
      </c>
      <c r="H1092">
        <v>49.419135867970901</v>
      </c>
      <c r="AM1092">
        <f t="shared" si="70"/>
        <v>130.67202815049828</v>
      </c>
    </row>
    <row r="1093" spans="1:39">
      <c r="A1093">
        <v>327300</v>
      </c>
      <c r="B1093" s="7">
        <v>673</v>
      </c>
      <c r="C1093">
        <v>-2.3798289603444802</v>
      </c>
      <c r="D1093">
        <f t="shared" si="68"/>
        <v>-4.7596579206889604</v>
      </c>
      <c r="E1093">
        <v>75.304932984956494</v>
      </c>
      <c r="F1093">
        <f t="shared" si="71"/>
        <v>0.45320903493728792</v>
      </c>
      <c r="G1093">
        <f t="shared" si="69"/>
        <v>677.74439686460846</v>
      </c>
      <c r="H1093">
        <v>49.190896888039497</v>
      </c>
      <c r="AM1093">
        <f t="shared" si="70"/>
        <v>131.55782074067531</v>
      </c>
    </row>
    <row r="1094" spans="1:39">
      <c r="A1094">
        <v>327600</v>
      </c>
      <c r="B1094" s="7">
        <v>672</v>
      </c>
      <c r="C1094">
        <v>-2.3117853139390001</v>
      </c>
      <c r="D1094">
        <f t="shared" si="68"/>
        <v>-4.6235706278780002</v>
      </c>
      <c r="E1094">
        <v>75.178643446871007</v>
      </c>
      <c r="F1094">
        <f t="shared" si="71"/>
        <v>0.12628953808548715</v>
      </c>
      <c r="G1094">
        <f t="shared" si="69"/>
        <v>676.60779102183903</v>
      </c>
      <c r="H1094">
        <v>49.373092573150601</v>
      </c>
      <c r="AM1094">
        <f t="shared" si="70"/>
        <v>131.31086834211348</v>
      </c>
    </row>
    <row r="1095" spans="1:39">
      <c r="A1095">
        <v>327900</v>
      </c>
      <c r="B1095" s="7">
        <v>675</v>
      </c>
      <c r="C1095">
        <v>-0.57970270758609599</v>
      </c>
      <c r="D1095">
        <f t="shared" si="68"/>
        <v>-1.159405415172192</v>
      </c>
      <c r="E1095">
        <v>75.127058607944207</v>
      </c>
      <c r="F1095">
        <f t="shared" si="71"/>
        <v>5.1584838926800103E-2</v>
      </c>
      <c r="G1095">
        <f t="shared" si="69"/>
        <v>676.14352747149792</v>
      </c>
      <c r="H1095">
        <v>49.480141687250999</v>
      </c>
      <c r="AM1095">
        <f t="shared" si="70"/>
        <v>131.21002379828144</v>
      </c>
    </row>
    <row r="1096" spans="1:39">
      <c r="A1096">
        <v>328200</v>
      </c>
      <c r="B1096" s="7">
        <v>675</v>
      </c>
      <c r="C1096">
        <v>-0.66302092371675303</v>
      </c>
      <c r="D1096">
        <f t="shared" si="68"/>
        <v>-1.3260418474335061</v>
      </c>
      <c r="E1096">
        <v>75.145583385414099</v>
      </c>
      <c r="F1096">
        <f t="shared" si="71"/>
        <v>1.8524777469892229E-2</v>
      </c>
      <c r="G1096">
        <f t="shared" si="69"/>
        <v>676.31025046872685</v>
      </c>
      <c r="H1096">
        <v>49.528704603226203</v>
      </c>
      <c r="AM1096">
        <f t="shared" si="70"/>
        <v>131.2462365767235</v>
      </c>
    </row>
    <row r="1097" spans="1:39">
      <c r="A1097">
        <v>328500</v>
      </c>
      <c r="B1097" s="7">
        <v>664</v>
      </c>
      <c r="C1097">
        <v>-5.0256600134365703</v>
      </c>
      <c r="D1097">
        <f t="shared" si="68"/>
        <v>-10.051320026873141</v>
      </c>
      <c r="E1097">
        <v>74.892887628642896</v>
      </c>
      <c r="F1097">
        <f t="shared" si="71"/>
        <v>0.25269575677120315</v>
      </c>
      <c r="G1097">
        <f t="shared" si="69"/>
        <v>674.03598865778611</v>
      </c>
      <c r="H1097">
        <v>49.763202141074501</v>
      </c>
      <c r="AM1097">
        <f t="shared" si="70"/>
        <v>130.75243255150713</v>
      </c>
    </row>
    <row r="1098" spans="1:39">
      <c r="A1098">
        <v>328800</v>
      </c>
      <c r="B1098" s="7">
        <v>668</v>
      </c>
      <c r="C1098">
        <v>-1.56812460564497</v>
      </c>
      <c r="D1098">
        <f t="shared" ref="D1098:D1161" si="72">$K$3*C1098</f>
        <v>-3.1362492112899401</v>
      </c>
      <c r="E1098">
        <v>74.568956410693801</v>
      </c>
      <c r="F1098">
        <f t="shared" si="71"/>
        <v>0.32393121794909518</v>
      </c>
      <c r="G1098">
        <f t="shared" ref="G1098:G1161" si="73">$J$3*E1098</f>
        <v>671.12060769624418</v>
      </c>
      <c r="H1098">
        <v>50.008737312885302</v>
      </c>
      <c r="AM1098">
        <f t="shared" si="70"/>
        <v>130.11997039732003</v>
      </c>
    </row>
    <row r="1099" spans="1:39">
      <c r="A1099">
        <v>329100</v>
      </c>
      <c r="B1099" s="7">
        <v>671</v>
      </c>
      <c r="C1099">
        <v>0.25315244946113902</v>
      </c>
      <c r="D1099">
        <f t="shared" si="72"/>
        <v>0.50630489892227803</v>
      </c>
      <c r="E1099">
        <v>74.497569473289104</v>
      </c>
      <c r="F1099">
        <f t="shared" si="71"/>
        <v>7.1386937404696482E-2</v>
      </c>
      <c r="G1099">
        <f t="shared" si="73"/>
        <v>670.47812525960194</v>
      </c>
      <c r="H1099">
        <v>50.054190440023</v>
      </c>
      <c r="AM1099">
        <f t="shared" si="70"/>
        <v>129.98067291833306</v>
      </c>
    </row>
    <row r="1100" spans="1:39">
      <c r="A1100">
        <v>329400</v>
      </c>
      <c r="B1100" s="7">
        <v>672</v>
      </c>
      <c r="C1100">
        <v>0.57869969027948398</v>
      </c>
      <c r="D1100">
        <f t="shared" si="72"/>
        <v>1.157399380558968</v>
      </c>
      <c r="E1100">
        <v>74.536341625955004</v>
      </c>
      <c r="F1100">
        <f t="shared" si="71"/>
        <v>3.8772152665899284E-2</v>
      </c>
      <c r="G1100">
        <f t="shared" si="73"/>
        <v>670.82707463359498</v>
      </c>
      <c r="H1100">
        <v>50.020828931235997</v>
      </c>
      <c r="AM1100">
        <f t="shared" si="70"/>
        <v>130.05632540209086</v>
      </c>
    </row>
    <row r="1101" spans="1:39">
      <c r="A1101">
        <v>329700</v>
      </c>
      <c r="B1101" s="7">
        <v>677</v>
      </c>
      <c r="C1101">
        <v>2.3302521687157598</v>
      </c>
      <c r="D1101">
        <f t="shared" si="72"/>
        <v>4.6605043374315196</v>
      </c>
      <c r="E1101">
        <v>74.702640652174196</v>
      </c>
      <c r="F1101">
        <f t="shared" si="71"/>
        <v>0.16629902621919257</v>
      </c>
      <c r="G1101">
        <f t="shared" si="73"/>
        <v>672.32376586956775</v>
      </c>
      <c r="H1101">
        <v>49.902264135594997</v>
      </c>
      <c r="AM1101">
        <f t="shared" si="70"/>
        <v>130.3809089089211</v>
      </c>
    </row>
    <row r="1102" spans="1:39">
      <c r="A1102">
        <v>330000</v>
      </c>
      <c r="B1102" s="7">
        <v>675</v>
      </c>
      <c r="C1102">
        <v>0.54283883516602904</v>
      </c>
      <c r="D1102">
        <f t="shared" si="72"/>
        <v>1.0856776703320581</v>
      </c>
      <c r="E1102">
        <v>74.877636258199004</v>
      </c>
      <c r="F1102">
        <f t="shared" si="71"/>
        <v>0.17499560602480813</v>
      </c>
      <c r="G1102">
        <f t="shared" si="73"/>
        <v>673.89872632379104</v>
      </c>
      <c r="H1102">
        <v>49.796057242527397</v>
      </c>
      <c r="AM1102">
        <f t="shared" si="70"/>
        <v>130.72264112078474</v>
      </c>
    </row>
    <row r="1103" spans="1:39">
      <c r="A1103">
        <v>330300</v>
      </c>
      <c r="B1103" s="7">
        <v>674</v>
      </c>
      <c r="C1103">
        <v>-0.19483467334916099</v>
      </c>
      <c r="D1103">
        <f t="shared" si="72"/>
        <v>-0.38966934669832198</v>
      </c>
      <c r="E1103">
        <v>74.930445881787705</v>
      </c>
      <c r="F1103">
        <f t="shared" si="71"/>
        <v>5.2809623588700561E-2</v>
      </c>
      <c r="G1103">
        <f t="shared" si="73"/>
        <v>674.37401293608934</v>
      </c>
      <c r="H1103">
        <v>49.7848167981765</v>
      </c>
      <c r="AM1103">
        <f t="shared" si="70"/>
        <v>130.82580317525867</v>
      </c>
    </row>
    <row r="1104" spans="1:39">
      <c r="A1104">
        <v>330600</v>
      </c>
      <c r="B1104" s="7">
        <v>669</v>
      </c>
      <c r="C1104">
        <v>-2.2208248498873</v>
      </c>
      <c r="D1104">
        <f t="shared" si="72"/>
        <v>-4.4416496997746</v>
      </c>
      <c r="E1104">
        <v>74.825129559284804</v>
      </c>
      <c r="F1104">
        <f t="shared" si="71"/>
        <v>0.10531632250290102</v>
      </c>
      <c r="G1104">
        <f t="shared" si="73"/>
        <v>673.42616603356328</v>
      </c>
      <c r="H1104">
        <v>49.884974558875498</v>
      </c>
      <c r="AM1104">
        <f t="shared" si="70"/>
        <v>130.62008699262475</v>
      </c>
    </row>
    <row r="1105" spans="1:39">
      <c r="A1105">
        <v>330900</v>
      </c>
      <c r="B1105" s="7">
        <v>672</v>
      </c>
      <c r="C1105">
        <v>-0.21295290435988801</v>
      </c>
      <c r="D1105">
        <f t="shared" si="72"/>
        <v>-0.42590580871977601</v>
      </c>
      <c r="E1105">
        <v>74.712247503665495</v>
      </c>
      <c r="F1105">
        <f t="shared" si="71"/>
        <v>0.11288205561930909</v>
      </c>
      <c r="G1105">
        <f t="shared" si="73"/>
        <v>672.41022753298944</v>
      </c>
      <c r="H1105">
        <v>49.973369891901299</v>
      </c>
      <c r="AM1105">
        <f t="shared" si="70"/>
        <v>130.39966456541072</v>
      </c>
    </row>
    <row r="1106" spans="1:39">
      <c r="A1106">
        <v>331200</v>
      </c>
      <c r="B1106" s="7">
        <v>664</v>
      </c>
      <c r="C1106">
        <v>-3.29921256625481</v>
      </c>
      <c r="D1106">
        <f t="shared" si="72"/>
        <v>-6.5984251325096199</v>
      </c>
      <c r="E1106">
        <v>74.509242761736502</v>
      </c>
      <c r="F1106">
        <f t="shared" si="71"/>
        <v>0.20300474192899287</v>
      </c>
      <c r="G1106">
        <f t="shared" si="73"/>
        <v>670.58318485562847</v>
      </c>
      <c r="H1106">
        <v>50.119398503424399</v>
      </c>
      <c r="AM1106">
        <f t="shared" si="70"/>
        <v>130.00344899176403</v>
      </c>
    </row>
    <row r="1107" spans="1:39">
      <c r="A1107">
        <v>331500</v>
      </c>
      <c r="B1107" s="7">
        <v>668</v>
      </c>
      <c r="C1107">
        <v>-0.31799809438041099</v>
      </c>
      <c r="D1107">
        <f t="shared" si="72"/>
        <v>-0.63599618876082198</v>
      </c>
      <c r="E1107">
        <v>74.291165508907895</v>
      </c>
      <c r="F1107">
        <f t="shared" si="71"/>
        <v>0.21807725282860702</v>
      </c>
      <c r="G1107">
        <f t="shared" si="73"/>
        <v>668.62048958017101</v>
      </c>
      <c r="H1107">
        <v>50.250747330836397</v>
      </c>
      <c r="AM1107">
        <f t="shared" si="70"/>
        <v>129.57808411596233</v>
      </c>
    </row>
    <row r="1108" spans="1:39">
      <c r="A1108">
        <v>331800</v>
      </c>
      <c r="B1108" s="7">
        <v>670</v>
      </c>
      <c r="C1108">
        <v>0.75252884960219302</v>
      </c>
      <c r="D1108">
        <f t="shared" si="72"/>
        <v>1.505057699204386</v>
      </c>
      <c r="E1108">
        <v>74.275501046547205</v>
      </c>
      <c r="F1108">
        <f t="shared" si="71"/>
        <v>1.5664462360689413E-2</v>
      </c>
      <c r="G1108">
        <f t="shared" si="73"/>
        <v>668.47950941892486</v>
      </c>
      <c r="H1108">
        <v>50.230514134430798</v>
      </c>
      <c r="AM1108">
        <f t="shared" si="70"/>
        <v>129.54754091683503</v>
      </c>
    </row>
    <row r="1109" spans="1:39">
      <c r="A1109">
        <v>332100</v>
      </c>
      <c r="B1109" s="7">
        <v>683</v>
      </c>
      <c r="C1109">
        <v>5.7155340827557897</v>
      </c>
      <c r="D1109">
        <f t="shared" si="72"/>
        <v>11.431068165511579</v>
      </c>
      <c r="E1109">
        <v>74.616999307631602</v>
      </c>
      <c r="F1109">
        <f t="shared" si="71"/>
        <v>0.3414982610843964</v>
      </c>
      <c r="G1109">
        <f t="shared" si="73"/>
        <v>671.55299376868447</v>
      </c>
      <c r="H1109">
        <v>49.963425461409997</v>
      </c>
      <c r="AM1109">
        <f t="shared" si="70"/>
        <v>130.21373338168772</v>
      </c>
    </row>
    <row r="1110" spans="1:39">
      <c r="A1110">
        <v>332400</v>
      </c>
      <c r="B1110" s="7">
        <v>692</v>
      </c>
      <c r="C1110">
        <v>6.9420872713556099</v>
      </c>
      <c r="D1110">
        <f t="shared" si="72"/>
        <v>13.88417454271122</v>
      </c>
      <c r="E1110">
        <v>75.344406269975195</v>
      </c>
      <c r="F1110">
        <f t="shared" si="71"/>
        <v>0.72740696234359348</v>
      </c>
      <c r="G1110">
        <f t="shared" si="73"/>
        <v>678.09965642977681</v>
      </c>
      <c r="H1110">
        <v>49.466875324305697</v>
      </c>
      <c r="AM1110">
        <f t="shared" si="70"/>
        <v>131.63502776171251</v>
      </c>
    </row>
    <row r="1111" spans="1:39">
      <c r="A1111">
        <v>332700</v>
      </c>
      <c r="B1111" s="7">
        <v>684</v>
      </c>
      <c r="C1111">
        <v>0.67103081079129101</v>
      </c>
      <c r="D1111">
        <f t="shared" si="72"/>
        <v>1.342061621582582</v>
      </c>
      <c r="E1111">
        <v>75.849117663812095</v>
      </c>
      <c r="F1111">
        <f t="shared" si="71"/>
        <v>0.50471139383689945</v>
      </c>
      <c r="G1111">
        <f t="shared" si="73"/>
        <v>682.64205897430884</v>
      </c>
      <c r="H1111">
        <v>49.189967626075102</v>
      </c>
      <c r="AM1111">
        <f t="shared" si="70"/>
        <v>132.62301163929413</v>
      </c>
    </row>
    <row r="1112" spans="1:39">
      <c r="A1112">
        <v>333000</v>
      </c>
      <c r="B1112" s="7">
        <v>676</v>
      </c>
      <c r="C1112">
        <v>-3.25144243074647</v>
      </c>
      <c r="D1112">
        <f t="shared" si="72"/>
        <v>-6.50288486149294</v>
      </c>
      <c r="E1112">
        <v>75.831889254573895</v>
      </c>
      <c r="F1112">
        <f t="shared" si="71"/>
        <v>1.7228409238200015E-2</v>
      </c>
      <c r="G1112">
        <f t="shared" si="73"/>
        <v>682.48700329116502</v>
      </c>
      <c r="H1112">
        <v>49.302343611177598</v>
      </c>
      <c r="AM1112">
        <f t="shared" si="70"/>
        <v>132.5892620802486</v>
      </c>
    </row>
    <row r="1113" spans="1:39">
      <c r="A1113">
        <v>333300</v>
      </c>
      <c r="B1113" s="7">
        <v>670</v>
      </c>
      <c r="C1113">
        <v>-4.74241211335465</v>
      </c>
      <c r="D1113">
        <f t="shared" si="72"/>
        <v>-9.4848242267092999</v>
      </c>
      <c r="E1113">
        <v>75.496559627864002</v>
      </c>
      <c r="F1113">
        <f t="shared" si="71"/>
        <v>0.33532962670989264</v>
      </c>
      <c r="G1113">
        <f t="shared" si="73"/>
        <v>679.46903665077605</v>
      </c>
      <c r="H1113">
        <v>49.617528833388597</v>
      </c>
      <c r="AM1113">
        <f t="shared" si="70"/>
        <v>131.93271449606945</v>
      </c>
    </row>
    <row r="1114" spans="1:39">
      <c r="A1114">
        <v>333600</v>
      </c>
      <c r="B1114" s="7">
        <v>675</v>
      </c>
      <c r="C1114">
        <v>-1.09617834954606</v>
      </c>
      <c r="D1114">
        <f t="shared" si="72"/>
        <v>-2.1923566990921199</v>
      </c>
      <c r="E1114">
        <v>75.241816905020002</v>
      </c>
      <c r="F1114">
        <f t="shared" si="71"/>
        <v>0.25474272284400001</v>
      </c>
      <c r="G1114">
        <f t="shared" si="73"/>
        <v>677.17635214517998</v>
      </c>
      <c r="H1114">
        <v>49.833178186473297</v>
      </c>
      <c r="AM1114">
        <f t="shared" si="70"/>
        <v>131.43438898073333</v>
      </c>
    </row>
    <row r="1115" spans="1:39">
      <c r="A1115">
        <v>333900</v>
      </c>
      <c r="B1115" s="7">
        <v>672</v>
      </c>
      <c r="C1115">
        <v>-1.941107550755</v>
      </c>
      <c r="D1115">
        <f t="shared" si="72"/>
        <v>-3.8822151015099999</v>
      </c>
      <c r="E1115">
        <v>75.096281738325203</v>
      </c>
      <c r="F1115">
        <f t="shared" si="71"/>
        <v>0.14553516669479905</v>
      </c>
      <c r="G1115">
        <f t="shared" si="73"/>
        <v>675.86653564492678</v>
      </c>
      <c r="H1115">
        <v>49.953817986163003</v>
      </c>
      <c r="AM1115">
        <f t="shared" si="70"/>
        <v>131.14986470813901</v>
      </c>
    </row>
    <row r="1116" spans="1:39">
      <c r="A1116">
        <v>334200</v>
      </c>
      <c r="B1116" s="7">
        <v>681</v>
      </c>
      <c r="C1116">
        <v>2.3638699243425401</v>
      </c>
      <c r="D1116">
        <f t="shared" si="72"/>
        <v>4.7277398486850801</v>
      </c>
      <c r="E1116">
        <v>75.139576247220504</v>
      </c>
      <c r="F1116">
        <f t="shared" si="71"/>
        <v>4.329450889530051E-2</v>
      </c>
      <c r="G1116">
        <f t="shared" si="73"/>
        <v>676.2561862249845</v>
      </c>
      <c r="H1116">
        <v>49.924057254184497</v>
      </c>
      <c r="AM1116">
        <f t="shared" si="70"/>
        <v>131.23449342685009</v>
      </c>
    </row>
    <row r="1117" spans="1:39">
      <c r="A1117">
        <v>334500</v>
      </c>
      <c r="B1117" s="7">
        <v>682</v>
      </c>
      <c r="C1117">
        <v>1.7623756730115401</v>
      </c>
      <c r="D1117">
        <f t="shared" si="72"/>
        <v>3.5247513460230802</v>
      </c>
      <c r="E1117">
        <v>75.384367752350599</v>
      </c>
      <c r="F1117">
        <f t="shared" si="71"/>
        <v>0.24479150513009529</v>
      </c>
      <c r="G1117">
        <f t="shared" si="73"/>
        <v>678.4593097711554</v>
      </c>
      <c r="H1117">
        <v>49.765411920016099</v>
      </c>
      <c r="AM1117">
        <f t="shared" si="70"/>
        <v>131.71319894635155</v>
      </c>
    </row>
    <row r="1118" spans="1:39">
      <c r="A1118">
        <v>334800</v>
      </c>
      <c r="B1118" s="7">
        <v>682</v>
      </c>
      <c r="C1118">
        <v>0.91187647507533298</v>
      </c>
      <c r="D1118">
        <f t="shared" si="72"/>
        <v>1.823752950150666</v>
      </c>
      <c r="E1118">
        <v>75.573360587632607</v>
      </c>
      <c r="F1118">
        <f t="shared" si="71"/>
        <v>0.18899283528200783</v>
      </c>
      <c r="G1118">
        <f t="shared" si="73"/>
        <v>680.16024528869343</v>
      </c>
      <c r="H1118">
        <v>49.664040517278998</v>
      </c>
      <c r="AM1118">
        <f t="shared" si="70"/>
        <v>132.08302633623998</v>
      </c>
    </row>
    <row r="1119" spans="1:39">
      <c r="A1119">
        <v>335100</v>
      </c>
      <c r="B1119" s="7">
        <v>688</v>
      </c>
      <c r="C1119">
        <v>2.7119367564346799</v>
      </c>
      <c r="D1119">
        <f t="shared" si="72"/>
        <v>5.4238735128693598</v>
      </c>
      <c r="E1119">
        <v>75.839977998442293</v>
      </c>
      <c r="F1119">
        <f t="shared" si="71"/>
        <v>0.26661741080968682</v>
      </c>
      <c r="G1119">
        <f t="shared" si="73"/>
        <v>682.55980198598058</v>
      </c>
      <c r="H1119">
        <v>49.517550621144203</v>
      </c>
      <c r="AM1119">
        <f t="shared" si="70"/>
        <v>132.60510729324517</v>
      </c>
    </row>
    <row r="1120" spans="1:39">
      <c r="A1120">
        <v>335400</v>
      </c>
      <c r="B1120" s="7">
        <v>688</v>
      </c>
      <c r="C1120">
        <v>1.33277295214613</v>
      </c>
      <c r="D1120">
        <f t="shared" si="72"/>
        <v>2.66554590429226</v>
      </c>
      <c r="E1120">
        <v>76.1464631200745</v>
      </c>
      <c r="F1120">
        <f t="shared" si="71"/>
        <v>0.30648512163220687</v>
      </c>
      <c r="G1120">
        <f t="shared" si="73"/>
        <v>685.31816808067049</v>
      </c>
      <c r="H1120">
        <v>49.364466494141901</v>
      </c>
      <c r="AM1120">
        <f t="shared" si="70"/>
        <v>133.20576949469967</v>
      </c>
    </row>
    <row r="1121" spans="1:39">
      <c r="A1121">
        <v>335700</v>
      </c>
      <c r="B1121" s="7">
        <v>684</v>
      </c>
      <c r="C1121">
        <v>-1.16716607351694</v>
      </c>
      <c r="D1121">
        <f t="shared" si="72"/>
        <v>-2.33433214703388</v>
      </c>
      <c r="E1121">
        <v>76.257568316307498</v>
      </c>
      <c r="F1121">
        <f t="shared" si="71"/>
        <v>0.11110519623299808</v>
      </c>
      <c r="G1121">
        <f t="shared" si="73"/>
        <v>686.31811484676746</v>
      </c>
      <c r="H1121">
        <v>49.365701050560403</v>
      </c>
      <c r="AM1121">
        <f t="shared" si="70"/>
        <v>133.42365373323767</v>
      </c>
    </row>
    <row r="1122" spans="1:39">
      <c r="A1122">
        <v>336000</v>
      </c>
      <c r="B1122" s="7">
        <v>677</v>
      </c>
      <c r="C1122">
        <v>-3.8522985161267802</v>
      </c>
      <c r="D1122">
        <f t="shared" si="72"/>
        <v>-7.7045970322535604</v>
      </c>
      <c r="E1122">
        <v>76.076506528198394</v>
      </c>
      <c r="F1122">
        <f t="shared" si="71"/>
        <v>0.18106178810910478</v>
      </c>
      <c r="G1122">
        <f t="shared" si="73"/>
        <v>684.68855875378551</v>
      </c>
      <c r="H1122">
        <v>49.5690037980279</v>
      </c>
      <c r="AM1122">
        <f t="shared" si="70"/>
        <v>133.06861728564095</v>
      </c>
    </row>
    <row r="1123" spans="1:39">
      <c r="A1123">
        <v>336300</v>
      </c>
      <c r="B1123" s="7">
        <v>674</v>
      </c>
      <c r="C1123">
        <v>-3.75670667861124</v>
      </c>
      <c r="D1123">
        <f t="shared" si="72"/>
        <v>-7.5134133572224799</v>
      </c>
      <c r="E1123">
        <v>75.721935610181404</v>
      </c>
      <c r="F1123">
        <f t="shared" si="71"/>
        <v>0.35457091801698937</v>
      </c>
      <c r="G1123">
        <f t="shared" si="73"/>
        <v>681.49742049163262</v>
      </c>
      <c r="H1123">
        <v>49.864354757340998</v>
      </c>
      <c r="AM1123">
        <f t="shared" si="70"/>
        <v>132.37390949696351</v>
      </c>
    </row>
    <row r="1124" spans="1:39">
      <c r="A1124">
        <v>336600</v>
      </c>
      <c r="B1124" s="7">
        <v>678</v>
      </c>
      <c r="C1124">
        <v>-0.75193681357583597</v>
      </c>
      <c r="D1124">
        <f t="shared" si="72"/>
        <v>-1.5038736271516719</v>
      </c>
      <c r="E1124">
        <v>75.498641616280395</v>
      </c>
      <c r="F1124">
        <f t="shared" si="71"/>
        <v>0.22329399390100946</v>
      </c>
      <c r="G1124">
        <f t="shared" si="73"/>
        <v>679.4877745465235</v>
      </c>
      <c r="H1124">
        <v>50.0303171965517</v>
      </c>
      <c r="AM1124">
        <f t="shared" si="70"/>
        <v>131.93678882757385</v>
      </c>
    </row>
    <row r="1125" spans="1:39">
      <c r="A1125">
        <v>336900</v>
      </c>
      <c r="B1125" s="7">
        <v>679</v>
      </c>
      <c r="C1125">
        <v>-3.6384709875472002E-2</v>
      </c>
      <c r="D1125">
        <f t="shared" si="72"/>
        <v>-7.2769419750944003E-2</v>
      </c>
      <c r="E1125">
        <v>75.450754734938599</v>
      </c>
      <c r="F1125">
        <f t="shared" si="71"/>
        <v>4.7886881341796084E-2</v>
      </c>
      <c r="G1125">
        <f t="shared" si="73"/>
        <v>679.05679261444743</v>
      </c>
      <c r="H1125">
        <v>50.058742098052399</v>
      </c>
      <c r="AM1125">
        <f t="shared" si="70"/>
        <v>131.8430833715739</v>
      </c>
    </row>
    <row r="1126" spans="1:39">
      <c r="A1126">
        <v>337200</v>
      </c>
      <c r="B1126" s="7">
        <v>672</v>
      </c>
      <c r="C1126">
        <v>-2.7502846270671499</v>
      </c>
      <c r="D1126">
        <f t="shared" si="72"/>
        <v>-5.5005692541342999</v>
      </c>
      <c r="E1126">
        <v>75.276103017082406</v>
      </c>
      <c r="F1126">
        <f t="shared" si="71"/>
        <v>0.17465171785619305</v>
      </c>
      <c r="G1126">
        <f t="shared" si="73"/>
        <v>677.48492715374164</v>
      </c>
      <c r="H1126">
        <v>50.175398265811999</v>
      </c>
      <c r="AM1126">
        <f t="shared" si="70"/>
        <v>131.50143707219689</v>
      </c>
    </row>
    <row r="1127" spans="1:39">
      <c r="A1127">
        <v>337500</v>
      </c>
      <c r="B1127" s="7">
        <v>678</v>
      </c>
      <c r="C1127">
        <v>0.83055702346141302</v>
      </c>
      <c r="D1127">
        <f t="shared" si="72"/>
        <v>1.661114046922826</v>
      </c>
      <c r="E1127">
        <v>75.146988948371899</v>
      </c>
      <c r="F1127">
        <f t="shared" si="71"/>
        <v>0.12911406871050701</v>
      </c>
      <c r="G1127">
        <f t="shared" si="73"/>
        <v>676.32290053534712</v>
      </c>
      <c r="H1127">
        <v>50.238965940620901</v>
      </c>
      <c r="AM1127">
        <f t="shared" si="70"/>
        <v>131.24898429435157</v>
      </c>
    </row>
    <row r="1128" spans="1:39">
      <c r="A1128">
        <v>337800</v>
      </c>
      <c r="B1128" s="7">
        <v>681</v>
      </c>
      <c r="C1128">
        <v>1.82664564820158</v>
      </c>
      <c r="D1128">
        <f t="shared" si="72"/>
        <v>3.6532912964031601</v>
      </c>
      <c r="E1128">
        <v>75.258974077279206</v>
      </c>
      <c r="F1128">
        <f t="shared" si="71"/>
        <v>0.11198512890730683</v>
      </c>
      <c r="G1128">
        <f t="shared" si="73"/>
        <v>677.33076669551281</v>
      </c>
      <c r="H1128">
        <v>50.132542053284297</v>
      </c>
      <c r="AM1128">
        <f t="shared" si="70"/>
        <v>131.46793977194906</v>
      </c>
    </row>
    <row r="1129" spans="1:39">
      <c r="A1129">
        <v>338100</v>
      </c>
      <c r="B1129" s="7">
        <v>672</v>
      </c>
      <c r="C1129">
        <v>-2.38019676668327</v>
      </c>
      <c r="D1129">
        <f t="shared" si="72"/>
        <v>-4.7603935333665399</v>
      </c>
      <c r="E1129">
        <v>75.193873016418806</v>
      </c>
      <c r="F1129">
        <f t="shared" si="71"/>
        <v>6.5101060860399684E-2</v>
      </c>
      <c r="G1129">
        <f t="shared" si="73"/>
        <v>676.74485714776927</v>
      </c>
      <c r="H1129">
        <v>50.167012705530297</v>
      </c>
      <c r="AM1129">
        <f t="shared" si="70"/>
        <v>131.34064399970728</v>
      </c>
    </row>
    <row r="1130" spans="1:39">
      <c r="A1130">
        <v>338400</v>
      </c>
      <c r="B1130" s="7">
        <v>678</v>
      </c>
      <c r="C1130">
        <v>1.04675991581811</v>
      </c>
      <c r="D1130">
        <f t="shared" si="72"/>
        <v>2.09351983163622</v>
      </c>
      <c r="E1130">
        <v>75.098946577288402</v>
      </c>
      <c r="F1130">
        <f t="shared" si="71"/>
        <v>9.4926439130404106E-2</v>
      </c>
      <c r="G1130">
        <f t="shared" si="73"/>
        <v>675.89051919559563</v>
      </c>
      <c r="H1130">
        <v>50.2082714107218</v>
      </c>
      <c r="AM1130">
        <f t="shared" si="70"/>
        <v>131.15507341021458</v>
      </c>
    </row>
    <row r="1131" spans="1:39">
      <c r="A1131">
        <v>338700</v>
      </c>
      <c r="B1131" s="7">
        <v>674</v>
      </c>
      <c r="C1131">
        <v>-0.82603522224113202</v>
      </c>
      <c r="D1131">
        <f t="shared" si="72"/>
        <v>-1.652070444482264</v>
      </c>
      <c r="E1131">
        <v>75.070715392230497</v>
      </c>
      <c r="F1131">
        <f t="shared" si="71"/>
        <v>2.8231185057904895E-2</v>
      </c>
      <c r="G1131">
        <f t="shared" si="73"/>
        <v>675.63643853007443</v>
      </c>
      <c r="H1131">
        <v>50.205454579739801</v>
      </c>
      <c r="AM1131">
        <f t="shared" si="70"/>
        <v>131.09989476366067</v>
      </c>
    </row>
    <row r="1132" spans="1:39">
      <c r="A1132">
        <v>339000</v>
      </c>
      <c r="B1132" s="7">
        <v>672</v>
      </c>
      <c r="C1132">
        <v>-1.1579883553172401</v>
      </c>
      <c r="D1132">
        <f t="shared" si="72"/>
        <v>-2.3159767106344802</v>
      </c>
      <c r="E1132">
        <v>74.922261335727001</v>
      </c>
      <c r="F1132">
        <f t="shared" si="71"/>
        <v>0.14845405650349619</v>
      </c>
      <c r="G1132">
        <f t="shared" si="73"/>
        <v>674.30035202154295</v>
      </c>
      <c r="H1132">
        <v>50.2836060420127</v>
      </c>
      <c r="AM1132">
        <f t="shared" si="70"/>
        <v>130.80981383588306</v>
      </c>
    </row>
    <row r="1133" spans="1:39">
      <c r="A1133">
        <v>339300</v>
      </c>
      <c r="B1133" s="7">
        <v>675</v>
      </c>
      <c r="C1133">
        <v>0.66496706069850198</v>
      </c>
      <c r="D1133">
        <f t="shared" si="72"/>
        <v>1.329934121397004</v>
      </c>
      <c r="E1133">
        <v>74.850480187682095</v>
      </c>
      <c r="F1133">
        <f t="shared" si="71"/>
        <v>7.1781148044905763E-2</v>
      </c>
      <c r="G1133">
        <f t="shared" si="73"/>
        <v>673.6543216891389</v>
      </c>
      <c r="H1133">
        <v>50.297131847725197</v>
      </c>
      <c r="AM1133">
        <f t="shared" si="70"/>
        <v>130.66959888228135</v>
      </c>
    </row>
    <row r="1134" spans="1:39">
      <c r="A1134">
        <v>339600</v>
      </c>
      <c r="B1134" s="7">
        <v>674</v>
      </c>
      <c r="C1134">
        <v>0.18395082286737699</v>
      </c>
      <c r="D1134">
        <f t="shared" si="72"/>
        <v>0.36790164573475398</v>
      </c>
      <c r="E1134">
        <v>74.846275745714493</v>
      </c>
      <c r="F1134">
        <f t="shared" si="71"/>
        <v>4.2044419676017242E-3</v>
      </c>
      <c r="G1134">
        <f t="shared" si="73"/>
        <v>673.61648171143042</v>
      </c>
      <c r="H1134">
        <v>50.265606719598701</v>
      </c>
      <c r="AM1134">
        <f t="shared" si="70"/>
        <v>130.66138699676486</v>
      </c>
    </row>
    <row r="1135" spans="1:39">
      <c r="A1135">
        <v>339900</v>
      </c>
      <c r="B1135" s="7">
        <v>675</v>
      </c>
      <c r="C1135">
        <v>0.66638855878381098</v>
      </c>
      <c r="D1135">
        <f t="shared" si="72"/>
        <v>1.332777117567622</v>
      </c>
      <c r="E1135">
        <v>74.850171429531301</v>
      </c>
      <c r="F1135">
        <f t="shared" si="71"/>
        <v>3.8956838168076047E-3</v>
      </c>
      <c r="G1135">
        <f t="shared" si="73"/>
        <v>673.65154286578172</v>
      </c>
      <c r="H1135">
        <v>50.231055751439797</v>
      </c>
      <c r="AM1135">
        <f t="shared" si="70"/>
        <v>130.66899582927317</v>
      </c>
    </row>
    <row r="1136" spans="1:39">
      <c r="A1136">
        <v>340200</v>
      </c>
      <c r="B1136" s="7">
        <v>676</v>
      </c>
      <c r="C1136">
        <v>0.93355751534443798</v>
      </c>
      <c r="D1136">
        <f t="shared" si="72"/>
        <v>1.867115030688876</v>
      </c>
      <c r="E1136">
        <v>74.901908857578206</v>
      </c>
      <c r="F1136">
        <f t="shared" si="71"/>
        <v>5.173742804690562E-2</v>
      </c>
      <c r="G1136">
        <f t="shared" si="73"/>
        <v>674.11717971820383</v>
      </c>
      <c r="H1136">
        <v>50.168017501358001</v>
      </c>
      <c r="AM1136">
        <f t="shared" si="70"/>
        <v>130.77005490776415</v>
      </c>
    </row>
    <row r="1137" spans="1:39">
      <c r="A1137">
        <v>340500</v>
      </c>
      <c r="B1137" s="7">
        <v>677</v>
      </c>
      <c r="C1137">
        <v>1.0547866127296299</v>
      </c>
      <c r="D1137">
        <f t="shared" si="72"/>
        <v>2.1095732254592598</v>
      </c>
      <c r="E1137">
        <v>74.986075708571803</v>
      </c>
      <c r="F1137">
        <f t="shared" si="71"/>
        <v>8.4166850993597109E-2</v>
      </c>
      <c r="G1137">
        <f t="shared" si="73"/>
        <v>674.8746813771462</v>
      </c>
      <c r="H1137">
        <v>50.090326655947997</v>
      </c>
      <c r="AM1137">
        <f t="shared" si="70"/>
        <v>130.93449205598739</v>
      </c>
    </row>
    <row r="1138" spans="1:39">
      <c r="A1138">
        <v>340800</v>
      </c>
      <c r="B1138" s="7">
        <v>677</v>
      </c>
      <c r="C1138">
        <v>0.68536415604329604</v>
      </c>
      <c r="D1138">
        <f t="shared" si="72"/>
        <v>1.3707283120865921</v>
      </c>
      <c r="E1138">
        <v>75.068168596061597</v>
      </c>
      <c r="F1138">
        <f t="shared" si="71"/>
        <v>8.2092887489793043E-2</v>
      </c>
      <c r="G1138">
        <f t="shared" si="73"/>
        <v>675.61351736455435</v>
      </c>
      <c r="H1138">
        <v>50.023805484404399</v>
      </c>
      <c r="AM1138">
        <f t="shared" si="70"/>
        <v>131.09491720803368</v>
      </c>
    </row>
    <row r="1139" spans="1:39">
      <c r="A1139">
        <v>341100</v>
      </c>
      <c r="B1139" s="7">
        <v>681</v>
      </c>
      <c r="C1139">
        <v>2.00302333975677</v>
      </c>
      <c r="D1139">
        <f t="shared" si="72"/>
        <v>4.0060466795135401</v>
      </c>
      <c r="E1139">
        <v>75.219777726728495</v>
      </c>
      <c r="F1139">
        <f t="shared" si="71"/>
        <v>0.1516091306668983</v>
      </c>
      <c r="G1139">
        <f t="shared" si="73"/>
        <v>676.97799954055643</v>
      </c>
      <c r="H1139">
        <v>49.915186583969003</v>
      </c>
      <c r="AM1139">
        <f t="shared" si="70"/>
        <v>131.39129396987639</v>
      </c>
    </row>
    <row r="1140" spans="1:39">
      <c r="A1140">
        <v>341400</v>
      </c>
      <c r="B1140" s="7">
        <v>679</v>
      </c>
      <c r="C1140">
        <v>0.35677265695587401</v>
      </c>
      <c r="D1140">
        <f t="shared" si="72"/>
        <v>0.71354531391174802</v>
      </c>
      <c r="E1140">
        <v>75.363402151183806</v>
      </c>
      <c r="F1140">
        <f t="shared" si="71"/>
        <v>0.14362442445531087</v>
      </c>
      <c r="G1140">
        <f t="shared" si="73"/>
        <v>678.27061936065422</v>
      </c>
      <c r="H1140">
        <v>49.828496492355903</v>
      </c>
      <c r="AM1140">
        <f t="shared" si="70"/>
        <v>131.67218564239641</v>
      </c>
    </row>
    <row r="1141" spans="1:39">
      <c r="A1141">
        <v>341700</v>
      </c>
      <c r="B1141" s="7">
        <v>678</v>
      </c>
      <c r="C1141">
        <v>-0.285908286957748</v>
      </c>
      <c r="D1141">
        <f t="shared" si="72"/>
        <v>-0.57181657391549601</v>
      </c>
      <c r="E1141">
        <v>75.395103530086999</v>
      </c>
      <c r="F1141">
        <f t="shared" si="71"/>
        <v>3.1701378903193245E-2</v>
      </c>
      <c r="G1141">
        <f t="shared" si="73"/>
        <v>678.55593177078299</v>
      </c>
      <c r="H1141">
        <v>49.827731110210898</v>
      </c>
      <c r="AM1141">
        <f t="shared" si="70"/>
        <v>131.73420147231593</v>
      </c>
    </row>
    <row r="1142" spans="1:39">
      <c r="A1142">
        <v>342000</v>
      </c>
      <c r="B1142" s="7">
        <v>671</v>
      </c>
      <c r="C1142">
        <v>-3.0400713118824099</v>
      </c>
      <c r="D1142">
        <f t="shared" si="72"/>
        <v>-6.0801426237648197</v>
      </c>
      <c r="E1142">
        <v>75.229391471188194</v>
      </c>
      <c r="F1142">
        <f t="shared" si="71"/>
        <v>0.16571205889880503</v>
      </c>
      <c r="G1142">
        <f t="shared" si="73"/>
        <v>677.06452324069369</v>
      </c>
      <c r="H1142">
        <v>49.965479954308499</v>
      </c>
      <c r="AM1142">
        <f t="shared" si="70"/>
        <v>131.41009216267381</v>
      </c>
    </row>
    <row r="1143" spans="1:39">
      <c r="A1143">
        <v>342300</v>
      </c>
      <c r="B1143" s="7">
        <v>670</v>
      </c>
      <c r="C1143">
        <v>-2.2335942655426599</v>
      </c>
      <c r="D1143">
        <f t="shared" si="72"/>
        <v>-4.4671885310853199</v>
      </c>
      <c r="E1143">
        <v>74.9390576517184</v>
      </c>
      <c r="F1143">
        <f t="shared" si="71"/>
        <v>0.29033381946979375</v>
      </c>
      <c r="G1143">
        <f t="shared" si="73"/>
        <v>674.45151886546557</v>
      </c>
      <c r="H1143">
        <v>50.167935197270701</v>
      </c>
      <c r="AM1143">
        <f t="shared" si="70"/>
        <v>130.84262756273304</v>
      </c>
    </row>
    <row r="1144" spans="1:39">
      <c r="A1144">
        <v>342600</v>
      </c>
      <c r="B1144" s="7">
        <v>668</v>
      </c>
      <c r="C1144">
        <v>-2.0208788907480701</v>
      </c>
      <c r="D1144">
        <f t="shared" si="72"/>
        <v>-4.0417577814961403</v>
      </c>
      <c r="E1144">
        <v>74.669583474238806</v>
      </c>
      <c r="F1144">
        <f t="shared" si="71"/>
        <v>0.26947417747959435</v>
      </c>
      <c r="G1144">
        <f t="shared" si="73"/>
        <v>672.02625126814928</v>
      </c>
      <c r="H1144">
        <v>50.332609410134303</v>
      </c>
      <c r="AM1144">
        <f t="shared" si="70"/>
        <v>130.31637481567321</v>
      </c>
    </row>
    <row r="1145" spans="1:39">
      <c r="A1145">
        <v>342900</v>
      </c>
      <c r="B1145" s="7">
        <v>676</v>
      </c>
      <c r="C1145">
        <v>2.15246814679641</v>
      </c>
      <c r="D1145">
        <f t="shared" si="72"/>
        <v>4.3049362935928199</v>
      </c>
      <c r="E1145">
        <v>74.631029937555994</v>
      </c>
      <c r="F1145">
        <f t="shared" si="71"/>
        <v>3.8553536682812251E-2</v>
      </c>
      <c r="G1145">
        <f t="shared" si="73"/>
        <v>671.67926943800398</v>
      </c>
      <c r="H1145">
        <v>50.314541108422397</v>
      </c>
      <c r="AM1145">
        <f t="shared" si="70"/>
        <v>130.24111882645312</v>
      </c>
    </row>
    <row r="1146" spans="1:39">
      <c r="A1146">
        <v>343200</v>
      </c>
      <c r="B1146" s="7">
        <v>675</v>
      </c>
      <c r="C1146">
        <v>1.0826894594004901</v>
      </c>
      <c r="D1146">
        <f t="shared" si="72"/>
        <v>2.1653789188009802</v>
      </c>
      <c r="E1146">
        <v>74.757672212012494</v>
      </c>
      <c r="F1146">
        <f t="shared" si="71"/>
        <v>0.12664227445650056</v>
      </c>
      <c r="G1146">
        <f t="shared" si="73"/>
        <v>672.81904990811245</v>
      </c>
      <c r="H1146">
        <v>50.192027985561097</v>
      </c>
      <c r="AM1146">
        <f t="shared" si="70"/>
        <v>130.48835548131109</v>
      </c>
    </row>
    <row r="1147" spans="1:39">
      <c r="A1147">
        <v>343500</v>
      </c>
      <c r="B1147" s="7">
        <v>675</v>
      </c>
      <c r="C1147">
        <v>0.76355971806533096</v>
      </c>
      <c r="D1147">
        <f t="shared" si="72"/>
        <v>1.5271194361306619</v>
      </c>
      <c r="E1147">
        <v>74.828582499224595</v>
      </c>
      <c r="F1147">
        <f t="shared" si="71"/>
        <v>7.0910287212100798E-2</v>
      </c>
      <c r="G1147">
        <f t="shared" si="73"/>
        <v>673.45724249302134</v>
      </c>
      <c r="H1147">
        <v>50.1212332202361</v>
      </c>
      <c r="AM1147">
        <f t="shared" si="70"/>
        <v>130.62683065092693</v>
      </c>
    </row>
    <row r="1148" spans="1:39">
      <c r="A1148">
        <v>343800</v>
      </c>
      <c r="B1148" s="7">
        <v>676</v>
      </c>
      <c r="C1148">
        <v>0.92453809109427898</v>
      </c>
      <c r="D1148">
        <f t="shared" si="72"/>
        <v>1.849076182188558</v>
      </c>
      <c r="E1148">
        <v>74.903912984308306</v>
      </c>
      <c r="F1148">
        <f t="shared" si="71"/>
        <v>7.5330485083711096E-2</v>
      </c>
      <c r="G1148">
        <f t="shared" si="73"/>
        <v>674.13521685877481</v>
      </c>
      <c r="H1148">
        <v>50.055097960498401</v>
      </c>
      <c r="AM1148">
        <f t="shared" si="70"/>
        <v>130.7739698974431</v>
      </c>
    </row>
    <row r="1149" spans="1:39">
      <c r="A1149">
        <v>344100</v>
      </c>
      <c r="B1149" s="7">
        <v>672</v>
      </c>
      <c r="C1149">
        <v>-0.99258012436987697</v>
      </c>
      <c r="D1149">
        <f t="shared" si="72"/>
        <v>-1.9851602487397539</v>
      </c>
      <c r="E1149">
        <v>74.885512978654106</v>
      </c>
      <c r="F1149">
        <f t="shared" si="71"/>
        <v>1.8400005654200413E-2</v>
      </c>
      <c r="G1149">
        <f t="shared" si="73"/>
        <v>673.96961680788695</v>
      </c>
      <c r="H1149">
        <v>50.063666336665598</v>
      </c>
      <c r="AM1149">
        <f t="shared" si="70"/>
        <v>130.73802702867798</v>
      </c>
    </row>
    <row r="1150" spans="1:39">
      <c r="A1150">
        <v>344400</v>
      </c>
      <c r="B1150" s="7">
        <v>671</v>
      </c>
      <c r="C1150">
        <v>-0.94879614304039595</v>
      </c>
      <c r="D1150">
        <f t="shared" si="72"/>
        <v>-1.8975922860807919</v>
      </c>
      <c r="E1150">
        <v>74.764668169285102</v>
      </c>
      <c r="F1150">
        <f t="shared" si="71"/>
        <v>0.12084480936900377</v>
      </c>
      <c r="G1150">
        <f t="shared" si="73"/>
        <v>672.88201352356589</v>
      </c>
      <c r="H1150">
        <v>50.1390022631807</v>
      </c>
      <c r="AM1150">
        <f t="shared" si="70"/>
        <v>130.50201603299769</v>
      </c>
    </row>
    <row r="1151" spans="1:39">
      <c r="A1151">
        <v>344700</v>
      </c>
      <c r="B1151" s="7">
        <v>671</v>
      </c>
      <c r="C1151">
        <v>-0.481676827543916</v>
      </c>
      <c r="D1151">
        <f t="shared" si="72"/>
        <v>-0.96335365508783199</v>
      </c>
      <c r="E1151">
        <v>74.660866076482094</v>
      </c>
      <c r="F1151">
        <f t="shared" si="71"/>
        <v>0.10380209280300789</v>
      </c>
      <c r="G1151">
        <f t="shared" si="73"/>
        <v>671.94779468833883</v>
      </c>
      <c r="H1151">
        <v>50.193161333739702</v>
      </c>
      <c r="AM1151">
        <f t="shared" si="70"/>
        <v>130.2993578109222</v>
      </c>
    </row>
    <row r="1152" spans="1:39">
      <c r="A1152">
        <v>345000</v>
      </c>
      <c r="B1152" s="7">
        <v>672</v>
      </c>
      <c r="C1152">
        <v>0.22491375835864699</v>
      </c>
      <c r="D1152">
        <f t="shared" si="72"/>
        <v>0.44982751671729398</v>
      </c>
      <c r="E1152">
        <v>74.614956025759099</v>
      </c>
      <c r="F1152">
        <f t="shared" si="71"/>
        <v>4.5910050722994811E-2</v>
      </c>
      <c r="G1152">
        <f t="shared" si="73"/>
        <v>671.53460423183185</v>
      </c>
      <c r="H1152">
        <v>50.200951872612599</v>
      </c>
      <c r="AM1152">
        <f t="shared" si="70"/>
        <v>130.20974533300316</v>
      </c>
    </row>
    <row r="1153" spans="1:39">
      <c r="A1153">
        <v>345300</v>
      </c>
      <c r="B1153" s="7">
        <v>669</v>
      </c>
      <c r="C1153">
        <v>-0.92636459811566696</v>
      </c>
      <c r="D1153">
        <f t="shared" si="72"/>
        <v>-1.8527291962313339</v>
      </c>
      <c r="E1153">
        <v>74.537480268740694</v>
      </c>
      <c r="F1153">
        <f t="shared" si="71"/>
        <v>7.7475757018405034E-2</v>
      </c>
      <c r="G1153">
        <f t="shared" si="73"/>
        <v>670.83732241866619</v>
      </c>
      <c r="H1153">
        <v>50.231781380442399</v>
      </c>
      <c r="AM1153">
        <f t="shared" si="70"/>
        <v>130.05854726241495</v>
      </c>
    </row>
    <row r="1154" spans="1:39">
      <c r="A1154">
        <v>345600</v>
      </c>
      <c r="B1154" s="7">
        <v>676</v>
      </c>
      <c r="C1154">
        <v>2.3495231718499801</v>
      </c>
      <c r="D1154">
        <f t="shared" si="72"/>
        <v>4.6990463436999601</v>
      </c>
      <c r="E1154">
        <v>74.587245953758497</v>
      </c>
      <c r="F1154">
        <f t="shared" si="71"/>
        <v>4.9765685017803207E-2</v>
      </c>
      <c r="G1154">
        <f t="shared" si="73"/>
        <v>671.28521358382648</v>
      </c>
      <c r="H1154">
        <v>50.166278483994397</v>
      </c>
      <c r="AM1154">
        <f t="shared" si="70"/>
        <v>130.1556636171897</v>
      </c>
    </row>
    <row r="1155" spans="1:39">
      <c r="A1155">
        <v>345900</v>
      </c>
      <c r="B1155" s="7">
        <v>679</v>
      </c>
      <c r="C1155">
        <v>2.6875944967544898</v>
      </c>
      <c r="D1155">
        <f t="shared" si="72"/>
        <v>5.3751889935089796</v>
      </c>
      <c r="E1155">
        <v>74.845452534749995</v>
      </c>
      <c r="F1155">
        <f t="shared" si="71"/>
        <v>0.25820658099149796</v>
      </c>
      <c r="G1155">
        <f t="shared" si="73"/>
        <v>673.6090728127499</v>
      </c>
      <c r="H1155">
        <v>49.969291233187697</v>
      </c>
      <c r="AM1155">
        <f t="shared" ref="AM1155:AM1218" si="74">$AF$26*E1155^2+$AG$26*E1155+$AH$26</f>
        <v>130.65977915835057</v>
      </c>
    </row>
    <row r="1156" spans="1:39">
      <c r="A1156">
        <v>346200</v>
      </c>
      <c r="B1156" s="7">
        <v>672</v>
      </c>
      <c r="C1156">
        <v>-1.1756254635869501</v>
      </c>
      <c r="D1156">
        <f t="shared" si="72"/>
        <v>-2.3512509271739002</v>
      </c>
      <c r="E1156">
        <v>74.9261981759891</v>
      </c>
      <c r="F1156">
        <f t="shared" ref="F1156:F1219" si="75">ABS(E1156-E1155)</f>
        <v>8.0745641239104771E-2</v>
      </c>
      <c r="G1156">
        <f t="shared" si="73"/>
        <v>674.33578358390196</v>
      </c>
      <c r="H1156">
        <v>49.922433480287602</v>
      </c>
      <c r="AM1156">
        <f t="shared" si="74"/>
        <v>130.81750480301653</v>
      </c>
    </row>
    <row r="1157" spans="1:39">
      <c r="A1157">
        <v>346500</v>
      </c>
      <c r="B1157" s="7">
        <v>680</v>
      </c>
      <c r="C1157">
        <v>2.4070069989298699</v>
      </c>
      <c r="D1157">
        <f t="shared" si="72"/>
        <v>4.8140139978597398</v>
      </c>
      <c r="E1157">
        <v>75.0188892058639</v>
      </c>
      <c r="F1157">
        <f t="shared" si="75"/>
        <v>9.2691029874799824E-2</v>
      </c>
      <c r="G1157">
        <f t="shared" si="73"/>
        <v>675.17000285277504</v>
      </c>
      <c r="H1157">
        <v>49.863471272791202</v>
      </c>
      <c r="AM1157">
        <f t="shared" si="74"/>
        <v>130.99861115617327</v>
      </c>
    </row>
    <row r="1158" spans="1:39">
      <c r="A1158">
        <v>346800</v>
      </c>
      <c r="B1158" s="7">
        <v>671</v>
      </c>
      <c r="C1158">
        <v>-2.1967202808200699</v>
      </c>
      <c r="D1158">
        <f t="shared" si="72"/>
        <v>-4.3934405616401397</v>
      </c>
      <c r="E1158">
        <v>75.041997567189</v>
      </c>
      <c r="F1158">
        <f t="shared" si="75"/>
        <v>2.3108361325100191E-2</v>
      </c>
      <c r="G1158">
        <f t="shared" si="73"/>
        <v>675.37797810470101</v>
      </c>
      <c r="H1158">
        <v>49.8694766831386</v>
      </c>
      <c r="AM1158">
        <f t="shared" si="74"/>
        <v>131.04376974839457</v>
      </c>
    </row>
    <row r="1159" spans="1:39">
      <c r="A1159">
        <v>347100</v>
      </c>
      <c r="B1159" s="7">
        <v>670</v>
      </c>
      <c r="C1159">
        <v>-1.78731974789033</v>
      </c>
      <c r="D1159">
        <f t="shared" si="72"/>
        <v>-3.57463949578066</v>
      </c>
      <c r="E1159">
        <v>74.839890953611203</v>
      </c>
      <c r="F1159">
        <f t="shared" si="75"/>
        <v>0.20210661357779713</v>
      </c>
      <c r="G1159">
        <f t="shared" si="73"/>
        <v>673.55901858250081</v>
      </c>
      <c r="H1159">
        <v>50.023072030061698</v>
      </c>
      <c r="AM1159">
        <f t="shared" si="74"/>
        <v>130.64891676863886</v>
      </c>
    </row>
    <row r="1160" spans="1:39">
      <c r="A1160">
        <v>347400</v>
      </c>
      <c r="B1160" s="7">
        <v>672</v>
      </c>
      <c r="C1160">
        <v>-0.264179696300329</v>
      </c>
      <c r="D1160">
        <f t="shared" si="72"/>
        <v>-0.52835939260065801</v>
      </c>
      <c r="E1160">
        <v>74.723633749408904</v>
      </c>
      <c r="F1160">
        <f t="shared" si="75"/>
        <v>0.11625720420229868</v>
      </c>
      <c r="G1160">
        <f t="shared" si="73"/>
        <v>672.51270374468015</v>
      </c>
      <c r="H1160">
        <v>50.098098583483598</v>
      </c>
      <c r="AM1160">
        <f t="shared" si="74"/>
        <v>130.42189486944881</v>
      </c>
    </row>
    <row r="1161" spans="1:39">
      <c r="A1161">
        <v>347700</v>
      </c>
      <c r="B1161" s="7">
        <v>670</v>
      </c>
      <c r="C1161">
        <v>-0.88673724248338504</v>
      </c>
      <c r="D1161">
        <f t="shared" si="72"/>
        <v>-1.7734744849667701</v>
      </c>
      <c r="E1161">
        <v>74.6397761078575</v>
      </c>
      <c r="F1161">
        <f t="shared" si="75"/>
        <v>8.3857641551404072E-2</v>
      </c>
      <c r="G1161">
        <f t="shared" si="73"/>
        <v>671.75798497071753</v>
      </c>
      <c r="H1161">
        <v>50.144757418429101</v>
      </c>
      <c r="AM1161">
        <f t="shared" si="74"/>
        <v>130.25819047177663</v>
      </c>
    </row>
    <row r="1162" spans="1:39">
      <c r="A1162">
        <v>348000</v>
      </c>
      <c r="B1162" s="7">
        <v>672</v>
      </c>
      <c r="C1162">
        <v>0.34798104262012802</v>
      </c>
      <c r="D1162">
        <f t="shared" ref="D1162:D1221" si="76">$K$3*C1162</f>
        <v>0.69596208524025605</v>
      </c>
      <c r="E1162">
        <v>74.587605548515896</v>
      </c>
      <c r="F1162">
        <f t="shared" si="75"/>
        <v>5.2170559341604417E-2</v>
      </c>
      <c r="G1162">
        <f t="shared" ref="G1162:G1221" si="77">$J$3*E1162</f>
        <v>671.28844993664302</v>
      </c>
      <c r="H1162">
        <v>50.161878027333998</v>
      </c>
      <c r="AM1162">
        <f t="shared" si="74"/>
        <v>130.15636540910373</v>
      </c>
    </row>
    <row r="1163" spans="1:39">
      <c r="A1163">
        <v>348300</v>
      </c>
      <c r="B1163" s="7">
        <v>675</v>
      </c>
      <c r="C1163">
        <v>1.48995870690633</v>
      </c>
      <c r="D1163">
        <f t="shared" si="76"/>
        <v>2.9799174138126601</v>
      </c>
      <c r="E1163">
        <v>74.667158563459495</v>
      </c>
      <c r="F1163">
        <f t="shared" si="75"/>
        <v>7.955301494359901E-2</v>
      </c>
      <c r="G1163">
        <f t="shared" si="77"/>
        <v>672.00442707113541</v>
      </c>
      <c r="H1163">
        <v>50.086864035072701</v>
      </c>
      <c r="AM1163">
        <f t="shared" si="74"/>
        <v>130.31164116597549</v>
      </c>
    </row>
    <row r="1164" spans="1:39">
      <c r="A1164">
        <v>348600</v>
      </c>
      <c r="B1164" s="7">
        <v>678</v>
      </c>
      <c r="C1164">
        <v>2.1261593502221801</v>
      </c>
      <c r="D1164">
        <f t="shared" si="76"/>
        <v>4.2523187004443601</v>
      </c>
      <c r="E1164">
        <v>74.859103759006899</v>
      </c>
      <c r="F1164">
        <f t="shared" si="75"/>
        <v>0.19194519554740452</v>
      </c>
      <c r="G1164">
        <f t="shared" si="77"/>
        <v>673.73193383106207</v>
      </c>
      <c r="H1164">
        <v>49.944251869805697</v>
      </c>
      <c r="AM1164">
        <f t="shared" si="74"/>
        <v>130.68644229246775</v>
      </c>
    </row>
    <row r="1165" spans="1:39">
      <c r="A1165">
        <v>348900</v>
      </c>
      <c r="B1165" s="7">
        <v>670</v>
      </c>
      <c r="C1165">
        <v>-1.92084319610535</v>
      </c>
      <c r="D1165">
        <f t="shared" si="76"/>
        <v>-3.8416863922107001</v>
      </c>
      <c r="E1165">
        <v>74.869586059568803</v>
      </c>
      <c r="F1165">
        <f t="shared" si="75"/>
        <v>1.0482300561903912E-2</v>
      </c>
      <c r="G1165">
        <f t="shared" si="77"/>
        <v>673.82627453611917</v>
      </c>
      <c r="H1165">
        <v>49.948763123641697</v>
      </c>
      <c r="AM1165">
        <f t="shared" si="74"/>
        <v>130.70691672611017</v>
      </c>
    </row>
    <row r="1166" spans="1:39">
      <c r="A1166">
        <v>349200</v>
      </c>
      <c r="B1166" s="7">
        <v>664</v>
      </c>
      <c r="C1166">
        <v>-3.5461433186132099</v>
      </c>
      <c r="D1166">
        <f t="shared" si="76"/>
        <v>-7.0922866372264197</v>
      </c>
      <c r="E1166">
        <v>74.564105812047302</v>
      </c>
      <c r="F1166">
        <f t="shared" si="75"/>
        <v>0.30548024752150127</v>
      </c>
      <c r="G1166">
        <f t="shared" si="77"/>
        <v>671.07695230842569</v>
      </c>
      <c r="H1166">
        <v>50.166241773495798</v>
      </c>
      <c r="AM1166">
        <f t="shared" si="74"/>
        <v>130.11050447027301</v>
      </c>
    </row>
    <row r="1167" spans="1:39">
      <c r="A1167">
        <v>349500</v>
      </c>
      <c r="B1167" s="7">
        <v>665</v>
      </c>
      <c r="C1167">
        <v>-1.61982836018895</v>
      </c>
      <c r="D1167">
        <f t="shared" si="76"/>
        <v>-3.2396567203779001</v>
      </c>
      <c r="E1167">
        <v>74.2471399647238</v>
      </c>
      <c r="F1167">
        <f t="shared" si="75"/>
        <v>0.31696584732350175</v>
      </c>
      <c r="G1167">
        <f t="shared" si="77"/>
        <v>668.22425968251423</v>
      </c>
      <c r="H1167">
        <v>50.3610245965004</v>
      </c>
      <c r="AM1167">
        <f t="shared" si="74"/>
        <v>129.49224498964477</v>
      </c>
    </row>
    <row r="1168" spans="1:39">
      <c r="A1168">
        <v>349800</v>
      </c>
      <c r="B1168" s="7">
        <v>676</v>
      </c>
      <c r="C1168">
        <v>3.59190339154669</v>
      </c>
      <c r="D1168">
        <f t="shared" si="76"/>
        <v>7.1838067830933801</v>
      </c>
      <c r="E1168">
        <v>74.311162492377804</v>
      </c>
      <c r="F1168">
        <f t="shared" si="75"/>
        <v>6.4022527654003625E-2</v>
      </c>
      <c r="G1168">
        <f t="shared" si="77"/>
        <v>668.80046243140021</v>
      </c>
      <c r="H1168">
        <v>50.268103918126698</v>
      </c>
      <c r="AM1168">
        <f t="shared" si="74"/>
        <v>129.61707712461981</v>
      </c>
    </row>
    <row r="1169" spans="1:39">
      <c r="A1169">
        <v>350100</v>
      </c>
      <c r="B1169" s="7">
        <v>664</v>
      </c>
      <c r="C1169">
        <v>-2.4256691957532399</v>
      </c>
      <c r="D1169">
        <f t="shared" si="76"/>
        <v>-4.8513383915064798</v>
      </c>
      <c r="E1169">
        <v>74.315146466195699</v>
      </c>
      <c r="F1169">
        <f t="shared" si="75"/>
        <v>3.9839738178955031E-3</v>
      </c>
      <c r="G1169">
        <f t="shared" si="77"/>
        <v>668.83631819576135</v>
      </c>
      <c r="H1169">
        <v>50.241364716338197</v>
      </c>
      <c r="AM1169">
        <f t="shared" si="74"/>
        <v>129.62484593200173</v>
      </c>
    </row>
    <row r="1170" spans="1:39">
      <c r="A1170">
        <v>350400</v>
      </c>
      <c r="B1170" s="7">
        <v>667</v>
      </c>
      <c r="C1170">
        <v>-0.11630280515644099</v>
      </c>
      <c r="D1170">
        <f t="shared" si="76"/>
        <v>-0.23260561031288199</v>
      </c>
      <c r="E1170">
        <v>74.135244877708303</v>
      </c>
      <c r="F1170">
        <f t="shared" si="75"/>
        <v>0.17990158848739668</v>
      </c>
      <c r="G1170">
        <f t="shared" si="77"/>
        <v>667.21720389937468</v>
      </c>
      <c r="H1170">
        <v>50.333023507608303</v>
      </c>
      <c r="AM1170">
        <f t="shared" si="74"/>
        <v>129.27412774917934</v>
      </c>
    </row>
    <row r="1171" spans="1:39">
      <c r="A1171">
        <v>350700</v>
      </c>
      <c r="B1171" s="7">
        <v>666</v>
      </c>
      <c r="C1171">
        <v>-0.25949617812092401</v>
      </c>
      <c r="D1171">
        <f t="shared" si="76"/>
        <v>-0.51899235624184803</v>
      </c>
      <c r="E1171">
        <v>74.055972586762806</v>
      </c>
      <c r="F1171">
        <f t="shared" si="75"/>
        <v>7.9272290945496593E-2</v>
      </c>
      <c r="G1171">
        <f t="shared" si="77"/>
        <v>666.50375328086523</v>
      </c>
      <c r="H1171">
        <v>50.348066883815399</v>
      </c>
      <c r="AM1171">
        <f t="shared" si="74"/>
        <v>129.11964648642871</v>
      </c>
    </row>
    <row r="1172" spans="1:39">
      <c r="A1172">
        <v>351000</v>
      </c>
      <c r="B1172" s="7">
        <v>674</v>
      </c>
      <c r="C1172">
        <v>3.2115859997243499</v>
      </c>
      <c r="D1172">
        <f t="shared" si="76"/>
        <v>6.4231719994486998</v>
      </c>
      <c r="E1172">
        <v>74.173473004351095</v>
      </c>
      <c r="F1172">
        <f t="shared" si="75"/>
        <v>0.117500417588289</v>
      </c>
      <c r="G1172">
        <f t="shared" si="77"/>
        <v>667.56125703915984</v>
      </c>
      <c r="H1172">
        <v>50.222453484652497</v>
      </c>
      <c r="AM1172">
        <f t="shared" si="74"/>
        <v>129.34863765100982</v>
      </c>
    </row>
    <row r="1173" spans="1:39">
      <c r="A1173">
        <v>351300</v>
      </c>
      <c r="B1173" s="7">
        <v>670</v>
      </c>
      <c r="C1173">
        <v>0.473730656206099</v>
      </c>
      <c r="D1173">
        <f t="shared" si="76"/>
        <v>0.947461312412198</v>
      </c>
      <c r="E1173">
        <v>74.337473555098299</v>
      </c>
      <c r="F1173">
        <f t="shared" si="75"/>
        <v>0.16400055074720399</v>
      </c>
      <c r="G1173">
        <f t="shared" si="77"/>
        <v>669.03726199588471</v>
      </c>
      <c r="H1173">
        <v>50.087613589715602</v>
      </c>
      <c r="AM1173">
        <f t="shared" si="74"/>
        <v>129.66838580084018</v>
      </c>
    </row>
    <row r="1174" spans="1:39">
      <c r="A1174">
        <v>351600</v>
      </c>
      <c r="B1174" s="7">
        <v>664</v>
      </c>
      <c r="C1174">
        <v>-2.03003194125428</v>
      </c>
      <c r="D1174">
        <f t="shared" si="76"/>
        <v>-4.06006388250856</v>
      </c>
      <c r="E1174">
        <v>74.227210676405804</v>
      </c>
      <c r="F1174">
        <f t="shared" si="75"/>
        <v>0.11026287869249529</v>
      </c>
      <c r="G1174">
        <f t="shared" si="77"/>
        <v>668.04489608765221</v>
      </c>
      <c r="H1174">
        <v>50.155882168984</v>
      </c>
      <c r="AM1174">
        <f t="shared" si="74"/>
        <v>129.45339144165843</v>
      </c>
    </row>
    <row r="1175" spans="1:39">
      <c r="A1175">
        <v>351900</v>
      </c>
      <c r="B1175" s="7">
        <v>664</v>
      </c>
      <c r="C1175">
        <v>-1.1148098149493999</v>
      </c>
      <c r="D1175">
        <f t="shared" si="76"/>
        <v>-2.2296196298987998</v>
      </c>
      <c r="E1175">
        <v>74.023818024054904</v>
      </c>
      <c r="F1175">
        <f t="shared" si="75"/>
        <v>0.20339265235089954</v>
      </c>
      <c r="G1175">
        <f t="shared" si="77"/>
        <v>666.21436221649412</v>
      </c>
      <c r="H1175">
        <v>50.275281347160004</v>
      </c>
      <c r="AM1175">
        <f t="shared" si="74"/>
        <v>129.05699600956254</v>
      </c>
    </row>
    <row r="1176" spans="1:39">
      <c r="A1176">
        <v>352200</v>
      </c>
      <c r="B1176" s="7">
        <v>669</v>
      </c>
      <c r="C1176">
        <v>1.4751053377504999</v>
      </c>
      <c r="D1176">
        <f t="shared" si="76"/>
        <v>2.9502106755009998</v>
      </c>
      <c r="E1176">
        <v>74.003821239648204</v>
      </c>
      <c r="F1176">
        <f t="shared" si="75"/>
        <v>1.9996784406700385E-2</v>
      </c>
      <c r="G1176">
        <f t="shared" si="77"/>
        <v>666.03439115683386</v>
      </c>
      <c r="H1176">
        <v>50.253206458773199</v>
      </c>
      <c r="AM1176">
        <f t="shared" si="74"/>
        <v>129.01803699697729</v>
      </c>
    </row>
    <row r="1177" spans="1:39">
      <c r="A1177">
        <v>352500</v>
      </c>
      <c r="B1177" s="7">
        <v>669</v>
      </c>
      <c r="C1177">
        <v>1.0339959408839301</v>
      </c>
      <c r="D1177">
        <f t="shared" si="76"/>
        <v>2.0679918817678602</v>
      </c>
      <c r="E1177">
        <v>74.101857727789394</v>
      </c>
      <c r="F1177">
        <f t="shared" si="75"/>
        <v>9.8036488141190148E-2</v>
      </c>
      <c r="G1177">
        <f t="shared" si="77"/>
        <v>666.91671955010452</v>
      </c>
      <c r="H1177">
        <v>50.156996812403101</v>
      </c>
      <c r="AM1177">
        <f t="shared" si="74"/>
        <v>129.20906031924261</v>
      </c>
    </row>
    <row r="1178" spans="1:39">
      <c r="A1178">
        <v>352800</v>
      </c>
      <c r="B1178" s="7">
        <v>679</v>
      </c>
      <c r="C1178">
        <v>4.6542815674721796</v>
      </c>
      <c r="D1178">
        <f t="shared" si="76"/>
        <v>9.3085631349443592</v>
      </c>
      <c r="E1178">
        <v>74.408410165098502</v>
      </c>
      <c r="F1178">
        <f t="shared" si="75"/>
        <v>0.30655243730910797</v>
      </c>
      <c r="G1178">
        <f t="shared" si="77"/>
        <v>669.67569148588655</v>
      </c>
      <c r="H1178">
        <v>49.924445528268798</v>
      </c>
      <c r="AM1178">
        <f t="shared" si="74"/>
        <v>129.80673803694725</v>
      </c>
    </row>
    <row r="1179" spans="1:39">
      <c r="A1179">
        <v>353100</v>
      </c>
      <c r="B1179" s="7">
        <v>394</v>
      </c>
      <c r="C1179">
        <v>-79.030744859642596</v>
      </c>
      <c r="D1179">
        <f t="shared" si="76"/>
        <v>-158.06148971928519</v>
      </c>
      <c r="E1179">
        <v>64.047097158155694</v>
      </c>
      <c r="F1179">
        <f t="shared" si="75"/>
        <v>10.361313006942808</v>
      </c>
      <c r="G1179">
        <f t="shared" si="77"/>
        <v>576.42387442340123</v>
      </c>
      <c r="H1179">
        <v>53.962619628876702</v>
      </c>
      <c r="AM1179">
        <f t="shared" si="74"/>
        <v>109.91021575772227</v>
      </c>
    </row>
    <row r="1180" spans="1:39">
      <c r="A1180">
        <v>353400</v>
      </c>
      <c r="B1180" s="7">
        <v>852</v>
      </c>
      <c r="C1180">
        <v>84.820049563944394</v>
      </c>
      <c r="D1180">
        <f t="shared" si="76"/>
        <v>169.64009912788879</v>
      </c>
      <c r="E1180">
        <v>69.622264238320696</v>
      </c>
      <c r="F1180">
        <f t="shared" si="75"/>
        <v>5.5751670801650022</v>
      </c>
      <c r="G1180">
        <f t="shared" si="77"/>
        <v>626.60037814488624</v>
      </c>
      <c r="H1180">
        <v>52.012346662231302</v>
      </c>
      <c r="AM1180">
        <f t="shared" si="74"/>
        <v>120.53800831833561</v>
      </c>
    </row>
    <row r="1181" spans="1:39">
      <c r="A1181">
        <v>353700</v>
      </c>
      <c r="B1181" s="7">
        <v>847</v>
      </c>
      <c r="C1181">
        <v>57.3839976441731</v>
      </c>
      <c r="D1181">
        <f t="shared" si="76"/>
        <v>114.7679952883462</v>
      </c>
      <c r="E1181">
        <v>81.356963097687697</v>
      </c>
      <c r="F1181">
        <f t="shared" si="75"/>
        <v>11.734698859367001</v>
      </c>
      <c r="G1181">
        <f t="shared" si="77"/>
        <v>732.21266787918921</v>
      </c>
      <c r="H1181">
        <v>46.169520059711203</v>
      </c>
      <c r="AM1181">
        <f t="shared" si="74"/>
        <v>143.50159041798057</v>
      </c>
    </row>
    <row r="1182" spans="1:39">
      <c r="A1182">
        <v>354000</v>
      </c>
      <c r="B1182" s="7">
        <v>852</v>
      </c>
      <c r="C1182">
        <v>34.908623202659498</v>
      </c>
      <c r="D1182">
        <f t="shared" si="76"/>
        <v>69.817246405318997</v>
      </c>
      <c r="E1182">
        <v>86.906668246695006</v>
      </c>
      <c r="F1182">
        <f t="shared" si="75"/>
        <v>5.549705149007309</v>
      </c>
      <c r="G1182">
        <f t="shared" si="77"/>
        <v>782.16001422025511</v>
      </c>
      <c r="H1182">
        <v>42.611746195437803</v>
      </c>
      <c r="AM1182">
        <f t="shared" si="74"/>
        <v>154.6423106377319</v>
      </c>
    </row>
    <row r="1183" spans="1:39">
      <c r="A1183">
        <v>354300</v>
      </c>
      <c r="B1183" s="7">
        <v>852</v>
      </c>
      <c r="C1183">
        <v>17.573725074082301</v>
      </c>
      <c r="D1183">
        <f t="shared" si="76"/>
        <v>35.147450148164602</v>
      </c>
      <c r="E1183">
        <v>90.758620740218404</v>
      </c>
      <c r="F1183">
        <f t="shared" si="75"/>
        <v>3.8519524935233989</v>
      </c>
      <c r="G1183">
        <f t="shared" si="77"/>
        <v>816.8275866619656</v>
      </c>
      <c r="H1183">
        <v>40.607107419919402</v>
      </c>
      <c r="AM1183">
        <f t="shared" si="74"/>
        <v>162.48079739183365</v>
      </c>
    </row>
    <row r="1184" spans="1:39">
      <c r="A1184">
        <v>354600</v>
      </c>
      <c r="B1184" s="7">
        <v>837</v>
      </c>
      <c r="C1184">
        <v>-0.20254250189838199</v>
      </c>
      <c r="D1184">
        <f t="shared" si="76"/>
        <v>-0.40508500379676399</v>
      </c>
      <c r="E1184">
        <v>93.042131999680805</v>
      </c>
      <c r="F1184">
        <f t="shared" si="75"/>
        <v>2.2835112594624007</v>
      </c>
      <c r="G1184">
        <f t="shared" si="77"/>
        <v>837.37918799712725</v>
      </c>
      <c r="H1184">
        <v>39.978980205045403</v>
      </c>
      <c r="AM1184">
        <f t="shared" si="74"/>
        <v>167.16857569771585</v>
      </c>
    </row>
    <row r="1185" spans="1:39">
      <c r="A1185">
        <v>354900</v>
      </c>
      <c r="B1185" s="7">
        <v>853</v>
      </c>
      <c r="C1185">
        <v>0.84850092213433803</v>
      </c>
      <c r="D1185">
        <f t="shared" si="76"/>
        <v>1.6970018442686761</v>
      </c>
      <c r="E1185">
        <v>94.586077381340203</v>
      </c>
      <c r="F1185">
        <f t="shared" si="75"/>
        <v>1.5439453816593982</v>
      </c>
      <c r="G1185">
        <f t="shared" si="77"/>
        <v>851.27469643206177</v>
      </c>
      <c r="H1185">
        <v>39.951571955196599</v>
      </c>
      <c r="AM1185">
        <f t="shared" si="74"/>
        <v>170.35539467763726</v>
      </c>
    </row>
    <row r="1186" spans="1:39">
      <c r="A1186">
        <v>355200</v>
      </c>
      <c r="B1186" s="7">
        <v>846</v>
      </c>
      <c r="C1186">
        <v>-7.78431214286912</v>
      </c>
      <c r="D1186">
        <f t="shared" si="76"/>
        <v>-15.56862428573824</v>
      </c>
      <c r="E1186">
        <v>95.726713724635204</v>
      </c>
      <c r="F1186">
        <f t="shared" si="75"/>
        <v>1.1406363432950002</v>
      </c>
      <c r="G1186">
        <f t="shared" si="77"/>
        <v>861.54042352171678</v>
      </c>
      <c r="H1186">
        <v>40.245191953166803</v>
      </c>
      <c r="AM1186">
        <f t="shared" si="74"/>
        <v>172.71870871834443</v>
      </c>
    </row>
    <row r="1187" spans="1:39">
      <c r="A1187">
        <v>355500</v>
      </c>
      <c r="B1187" s="7">
        <v>856</v>
      </c>
      <c r="C1187">
        <v>-6.2113089350004502</v>
      </c>
      <c r="D1187">
        <f t="shared" si="76"/>
        <v>-12.4226178700009</v>
      </c>
      <c r="E1187">
        <v>96.4881235588674</v>
      </c>
      <c r="F1187">
        <f t="shared" si="75"/>
        <v>0.76140983423219666</v>
      </c>
      <c r="G1187">
        <f t="shared" si="77"/>
        <v>868.39311202980662</v>
      </c>
      <c r="H1187">
        <v>40.785861686188397</v>
      </c>
      <c r="AM1187">
        <f t="shared" si="74"/>
        <v>174.30052885265204</v>
      </c>
    </row>
    <row r="1188" spans="1:39">
      <c r="A1188">
        <v>355800</v>
      </c>
      <c r="B1188" s="7">
        <v>852</v>
      </c>
      <c r="C1188">
        <v>-10.6014602679564</v>
      </c>
      <c r="D1188">
        <f t="shared" si="76"/>
        <v>-21.202920535912799</v>
      </c>
      <c r="E1188">
        <v>97.019287731234101</v>
      </c>
      <c r="F1188">
        <f t="shared" si="75"/>
        <v>0.53116417236670088</v>
      </c>
      <c r="G1188">
        <f t="shared" si="77"/>
        <v>873.17358958110685</v>
      </c>
      <c r="H1188">
        <v>41.4514956355697</v>
      </c>
      <c r="AM1188">
        <f t="shared" si="74"/>
        <v>175.40602414170041</v>
      </c>
    </row>
    <row r="1189" spans="1:39">
      <c r="A1189">
        <v>356100</v>
      </c>
      <c r="B1189" s="7">
        <v>860</v>
      </c>
      <c r="C1189">
        <v>-8.1705833701328405</v>
      </c>
      <c r="D1189">
        <f t="shared" si="76"/>
        <v>-16.341166740265681</v>
      </c>
      <c r="E1189">
        <v>97.367894339437498</v>
      </c>
      <c r="F1189">
        <f t="shared" si="75"/>
        <v>0.34860660820339717</v>
      </c>
      <c r="G1189">
        <f t="shared" si="77"/>
        <v>876.31104905493748</v>
      </c>
      <c r="H1189">
        <v>42.174988669138997</v>
      </c>
      <c r="AM1189">
        <f t="shared" si="74"/>
        <v>176.1324650333294</v>
      </c>
    </row>
    <row r="1190" spans="1:39">
      <c r="A1190">
        <v>356400</v>
      </c>
      <c r="B1190" s="7">
        <v>864</v>
      </c>
      <c r="C1190">
        <v>-7.8418574278071098</v>
      </c>
      <c r="D1190">
        <f t="shared" si="76"/>
        <v>-15.68371485561422</v>
      </c>
      <c r="E1190">
        <v>97.739274592610997</v>
      </c>
      <c r="F1190">
        <f t="shared" si="75"/>
        <v>0.37138025317349843</v>
      </c>
      <c r="G1190">
        <f t="shared" si="77"/>
        <v>879.65347133349894</v>
      </c>
      <c r="H1190">
        <v>42.7967013194502</v>
      </c>
      <c r="AM1190">
        <f t="shared" si="74"/>
        <v>176.9071445632718</v>
      </c>
    </row>
    <row r="1191" spans="1:39">
      <c r="A1191">
        <v>356700</v>
      </c>
      <c r="B1191" s="7">
        <v>867</v>
      </c>
      <c r="C1191">
        <v>-7.7017083709822796</v>
      </c>
      <c r="D1191">
        <f t="shared" si="76"/>
        <v>-15.403416741964559</v>
      </c>
      <c r="E1191">
        <v>98.0414414838162</v>
      </c>
      <c r="F1191">
        <f t="shared" si="75"/>
        <v>0.30216689120520357</v>
      </c>
      <c r="G1191">
        <f t="shared" si="77"/>
        <v>882.37297335434585</v>
      </c>
      <c r="H1191">
        <v>43.4005661591383</v>
      </c>
      <c r="AM1191">
        <f t="shared" si="74"/>
        <v>177.53804388836349</v>
      </c>
    </row>
    <row r="1192" spans="1:39">
      <c r="A1192">
        <v>357000</v>
      </c>
      <c r="B1192" s="7">
        <v>862</v>
      </c>
      <c r="C1192">
        <v>-10.559402097543099</v>
      </c>
      <c r="D1192">
        <f t="shared" si="76"/>
        <v>-21.118804195086199</v>
      </c>
      <c r="E1192">
        <v>98.120959662136897</v>
      </c>
      <c r="F1192">
        <f t="shared" si="75"/>
        <v>7.9518178320697075E-2</v>
      </c>
      <c r="G1192">
        <f t="shared" si="77"/>
        <v>883.08863695923208</v>
      </c>
      <c r="H1192">
        <v>44.117603212238599</v>
      </c>
      <c r="AM1192">
        <f t="shared" si="74"/>
        <v>177.70415998847844</v>
      </c>
    </row>
    <row r="1193" spans="1:39">
      <c r="A1193">
        <v>357300</v>
      </c>
      <c r="B1193" s="7">
        <v>846</v>
      </c>
      <c r="C1193">
        <v>-16.519091621788501</v>
      </c>
      <c r="D1193">
        <f t="shared" si="76"/>
        <v>-33.038183243577002</v>
      </c>
      <c r="E1193">
        <v>97.6676478861623</v>
      </c>
      <c r="F1193">
        <f t="shared" si="75"/>
        <v>0.45331177597459771</v>
      </c>
      <c r="G1193">
        <f t="shared" si="77"/>
        <v>879.00883097546068</v>
      </c>
      <c r="H1193">
        <v>45.183961492356602</v>
      </c>
      <c r="AM1193">
        <f t="shared" si="74"/>
        <v>176.75767225923923</v>
      </c>
    </row>
    <row r="1194" spans="1:39">
      <c r="A1194">
        <v>357600</v>
      </c>
      <c r="B1194" s="7">
        <v>878</v>
      </c>
      <c r="C1194">
        <v>-0.18601704989812501</v>
      </c>
      <c r="D1194">
        <f t="shared" si="76"/>
        <v>-0.37203409979625002</v>
      </c>
      <c r="E1194">
        <v>97.593412043865399</v>
      </c>
      <c r="F1194">
        <f t="shared" si="75"/>
        <v>7.4235842296900501E-2</v>
      </c>
      <c r="G1194">
        <f t="shared" si="77"/>
        <v>878.34070839478863</v>
      </c>
      <c r="H1194">
        <v>45.789620426155203</v>
      </c>
      <c r="AM1194">
        <f t="shared" si="74"/>
        <v>176.602786815787</v>
      </c>
    </row>
    <row r="1195" spans="1:39">
      <c r="A1195">
        <v>357900</v>
      </c>
      <c r="B1195" s="7">
        <v>848</v>
      </c>
      <c r="C1195">
        <v>-14.633661937126</v>
      </c>
      <c r="D1195">
        <f t="shared" si="76"/>
        <v>-29.267323874252</v>
      </c>
      <c r="E1195">
        <v>97.470969638121105</v>
      </c>
      <c r="F1195">
        <f t="shared" si="75"/>
        <v>0.12244240574429455</v>
      </c>
      <c r="G1195">
        <f t="shared" si="77"/>
        <v>877.23872674308996</v>
      </c>
      <c r="H1195">
        <v>46.402683879935701</v>
      </c>
      <c r="AM1195">
        <f t="shared" si="74"/>
        <v>176.34739376648557</v>
      </c>
    </row>
    <row r="1196" spans="1:39">
      <c r="A1196">
        <v>358200</v>
      </c>
      <c r="B1196" s="7">
        <v>831</v>
      </c>
      <c r="C1196">
        <v>-18.315104375013298</v>
      </c>
      <c r="D1196">
        <f t="shared" si="76"/>
        <v>-36.630208750026597</v>
      </c>
      <c r="E1196">
        <v>96.400207075803394</v>
      </c>
      <c r="F1196">
        <f t="shared" si="75"/>
        <v>1.0707625623177108</v>
      </c>
      <c r="G1196">
        <f t="shared" si="77"/>
        <v>867.60186368223049</v>
      </c>
      <c r="H1196">
        <v>47.6896680172987</v>
      </c>
      <c r="AM1196">
        <f t="shared" si="74"/>
        <v>174.1177102128828</v>
      </c>
    </row>
    <row r="1197" spans="1:39">
      <c r="A1197">
        <v>358500</v>
      </c>
      <c r="B1197" s="7">
        <v>853</v>
      </c>
      <c r="C1197">
        <v>-4.05568081008429</v>
      </c>
      <c r="D1197">
        <f t="shared" si="76"/>
        <v>-8.1113616201685801</v>
      </c>
      <c r="E1197">
        <v>95.675774919366802</v>
      </c>
      <c r="F1197">
        <f t="shared" si="75"/>
        <v>0.72443215643659187</v>
      </c>
      <c r="G1197">
        <f t="shared" si="77"/>
        <v>861.08197427430127</v>
      </c>
      <c r="H1197">
        <v>48.519493024232297</v>
      </c>
      <c r="AM1197">
        <f t="shared" si="74"/>
        <v>172.61300495406275</v>
      </c>
    </row>
    <row r="1198" spans="1:39">
      <c r="A1198">
        <v>358800</v>
      </c>
      <c r="B1198" s="7">
        <v>849</v>
      </c>
      <c r="C1198">
        <v>-5.0323112959462302</v>
      </c>
      <c r="D1198">
        <f t="shared" si="76"/>
        <v>-10.06462259189246</v>
      </c>
      <c r="E1198">
        <v>95.448499096588094</v>
      </c>
      <c r="F1198">
        <f t="shared" si="75"/>
        <v>0.22727582277870795</v>
      </c>
      <c r="G1198">
        <f t="shared" si="77"/>
        <v>859.03649186929283</v>
      </c>
      <c r="H1198">
        <v>48.874925622145703</v>
      </c>
      <c r="AM1198">
        <f t="shared" si="74"/>
        <v>172.14156691558603</v>
      </c>
    </row>
    <row r="1199" spans="1:39">
      <c r="A1199">
        <v>359100</v>
      </c>
      <c r="B1199" s="7">
        <v>856</v>
      </c>
      <c r="C1199">
        <v>-0.98783866663566899</v>
      </c>
      <c r="D1199">
        <f t="shared" si="76"/>
        <v>-1.975677333271338</v>
      </c>
      <c r="E1199">
        <v>95.327464875522196</v>
      </c>
      <c r="F1199">
        <f t="shared" si="75"/>
        <v>0.1210342210658979</v>
      </c>
      <c r="G1199">
        <f t="shared" si="77"/>
        <v>857.94718387969976</v>
      </c>
      <c r="H1199">
        <v>49.097912017310001</v>
      </c>
      <c r="AM1199">
        <f t="shared" si="74"/>
        <v>171.89062902629254</v>
      </c>
    </row>
    <row r="1200" spans="1:39">
      <c r="A1200">
        <v>359400</v>
      </c>
      <c r="B1200" s="7">
        <v>877</v>
      </c>
      <c r="C1200">
        <v>7.4220743545165897</v>
      </c>
      <c r="D1200">
        <f t="shared" si="76"/>
        <v>14.844148709033179</v>
      </c>
      <c r="E1200">
        <v>95.791823434457896</v>
      </c>
      <c r="F1200">
        <f t="shared" si="75"/>
        <v>0.46435855893570022</v>
      </c>
      <c r="G1200">
        <f t="shared" si="77"/>
        <v>862.12641091012108</v>
      </c>
      <c r="H1200">
        <v>48.825036229933801</v>
      </c>
      <c r="AM1200">
        <f t="shared" si="74"/>
        <v>172.85384080438061</v>
      </c>
    </row>
    <row r="1201" spans="1:39">
      <c r="A1201">
        <v>359700</v>
      </c>
      <c r="B1201" s="7">
        <v>854</v>
      </c>
      <c r="C1201">
        <v>-5.2430219434332104</v>
      </c>
      <c r="D1201">
        <f t="shared" si="76"/>
        <v>-10.486043886866421</v>
      </c>
      <c r="E1201">
        <v>96.050916857683504</v>
      </c>
      <c r="F1201">
        <f t="shared" si="75"/>
        <v>0.25909342322560747</v>
      </c>
      <c r="G1201">
        <f t="shared" si="77"/>
        <v>864.45825171915158</v>
      </c>
      <c r="H1201">
        <v>48.773901736017798</v>
      </c>
      <c r="AM1201">
        <f t="shared" si="74"/>
        <v>173.39182245498685</v>
      </c>
    </row>
    <row r="1202" spans="1:39">
      <c r="A1202">
        <v>360000</v>
      </c>
      <c r="B1202" s="7">
        <v>871</v>
      </c>
      <c r="C1202">
        <v>2.8923807679781199</v>
      </c>
      <c r="D1202">
        <f t="shared" si="76"/>
        <v>5.7847615359562399</v>
      </c>
      <c r="E1202">
        <v>96.131745330413395</v>
      </c>
      <c r="F1202">
        <f t="shared" si="75"/>
        <v>8.0828472729891132E-2</v>
      </c>
      <c r="G1202">
        <f t="shared" si="77"/>
        <v>865.18570797372058</v>
      </c>
      <c r="H1202">
        <v>48.843541350849399</v>
      </c>
      <c r="AM1202">
        <f t="shared" si="74"/>
        <v>173.55973506770994</v>
      </c>
    </row>
    <row r="1203" spans="1:39">
      <c r="A1203">
        <v>360300</v>
      </c>
      <c r="B1203" s="7">
        <v>813</v>
      </c>
      <c r="C1203">
        <v>-22.398073014081401</v>
      </c>
      <c r="D1203">
        <f t="shared" si="76"/>
        <v>-44.796146028162802</v>
      </c>
      <c r="E1203">
        <v>95.307811752615294</v>
      </c>
      <c r="F1203">
        <f t="shared" si="75"/>
        <v>0.82393357779810117</v>
      </c>
      <c r="G1203">
        <f t="shared" si="77"/>
        <v>857.77030577353764</v>
      </c>
      <c r="H1203">
        <v>49.666379859137898</v>
      </c>
      <c r="AM1203">
        <f t="shared" si="74"/>
        <v>171.84989067600841</v>
      </c>
    </row>
    <row r="1204" spans="1:39">
      <c r="A1204">
        <v>360600</v>
      </c>
      <c r="B1204" s="7">
        <v>882</v>
      </c>
      <c r="C1204">
        <v>13.541825314604701</v>
      </c>
      <c r="D1204">
        <f t="shared" si="76"/>
        <v>27.083650629209401</v>
      </c>
      <c r="E1204">
        <v>94.987281731988503</v>
      </c>
      <c r="F1204">
        <f t="shared" si="75"/>
        <v>0.3205300206267907</v>
      </c>
      <c r="G1204">
        <f t="shared" si="77"/>
        <v>854.88553558789658</v>
      </c>
      <c r="H1204">
        <v>49.9123173473116</v>
      </c>
      <c r="AM1204">
        <f t="shared" si="74"/>
        <v>171.18579279755093</v>
      </c>
    </row>
    <row r="1205" spans="1:39">
      <c r="A1205">
        <v>360900</v>
      </c>
      <c r="B1205" s="7">
        <v>887</v>
      </c>
      <c r="C1205">
        <v>10.6591624635091</v>
      </c>
      <c r="D1205">
        <f t="shared" si="76"/>
        <v>21.3183249270182</v>
      </c>
      <c r="E1205">
        <v>96.183621115212702</v>
      </c>
      <c r="F1205">
        <f t="shared" si="75"/>
        <v>1.1963393832241991</v>
      </c>
      <c r="G1205">
        <f t="shared" si="77"/>
        <v>865.65259003691426</v>
      </c>
      <c r="H1205">
        <v>48.977412630506898</v>
      </c>
      <c r="AM1205">
        <f t="shared" si="74"/>
        <v>173.66752166257564</v>
      </c>
    </row>
    <row r="1206" spans="1:39">
      <c r="A1206">
        <v>361200</v>
      </c>
      <c r="B1206" s="7">
        <v>813</v>
      </c>
      <c r="C1206">
        <v>-23.8649432658218</v>
      </c>
      <c r="D1206">
        <f t="shared" si="76"/>
        <v>-47.729886531643601</v>
      </c>
      <c r="E1206">
        <v>95.633830244623894</v>
      </c>
      <c r="F1206">
        <f t="shared" si="75"/>
        <v>0.54979087058880793</v>
      </c>
      <c r="G1206">
        <f t="shared" si="77"/>
        <v>860.70447220161509</v>
      </c>
      <c r="H1206">
        <v>49.579984607963297</v>
      </c>
      <c r="AM1206">
        <f t="shared" si="74"/>
        <v>172.52597641838818</v>
      </c>
    </row>
    <row r="1207" spans="1:39">
      <c r="A1207">
        <v>361500</v>
      </c>
      <c r="B1207" s="7">
        <v>835</v>
      </c>
      <c r="C1207">
        <v>-6.55899138815637</v>
      </c>
      <c r="D1207">
        <f t="shared" si="76"/>
        <v>-13.11798277631274</v>
      </c>
      <c r="E1207">
        <v>94.232187162928398</v>
      </c>
      <c r="F1207">
        <f t="shared" si="75"/>
        <v>1.4016430816954966</v>
      </c>
      <c r="G1207">
        <f t="shared" si="77"/>
        <v>848.08968446635561</v>
      </c>
      <c r="H1207">
        <v>50.712650698558797</v>
      </c>
      <c r="AM1207">
        <f t="shared" si="74"/>
        <v>169.62370710277878</v>
      </c>
    </row>
    <row r="1208" spans="1:39">
      <c r="A1208">
        <v>361800</v>
      </c>
      <c r="B1208" s="7">
        <v>850</v>
      </c>
      <c r="C1208">
        <v>2.3031846013755701</v>
      </c>
      <c r="D1208">
        <f t="shared" si="76"/>
        <v>4.6063692027511403</v>
      </c>
      <c r="E1208">
        <v>93.9295397150279</v>
      </c>
      <c r="F1208">
        <f t="shared" si="75"/>
        <v>0.30264744790049747</v>
      </c>
      <c r="G1208">
        <f t="shared" si="77"/>
        <v>845.36585743525109</v>
      </c>
      <c r="H1208">
        <v>50.853770208242302</v>
      </c>
      <c r="AM1208">
        <f t="shared" si="74"/>
        <v>168.99854787908077</v>
      </c>
    </row>
    <row r="1209" spans="1:39">
      <c r="A1209">
        <v>362100</v>
      </c>
      <c r="B1209" s="7">
        <v>845</v>
      </c>
      <c r="C1209">
        <v>-9.2129489402419301E-2</v>
      </c>
      <c r="D1209">
        <f t="shared" si="76"/>
        <v>-0.1842589788048386</v>
      </c>
      <c r="E1209">
        <v>93.906368749834897</v>
      </c>
      <c r="F1209">
        <f t="shared" si="75"/>
        <v>2.3170965193003212E-2</v>
      </c>
      <c r="G1209">
        <f t="shared" si="77"/>
        <v>845.15731874851406</v>
      </c>
      <c r="H1209">
        <v>50.774304592122199</v>
      </c>
      <c r="AM1209">
        <f t="shared" si="74"/>
        <v>168.95070719603851</v>
      </c>
    </row>
    <row r="1210" spans="1:39">
      <c r="A1210">
        <v>362400</v>
      </c>
      <c r="B1210" s="7">
        <v>878</v>
      </c>
      <c r="C1210">
        <v>13.763150264116501</v>
      </c>
      <c r="D1210">
        <f t="shared" si="76"/>
        <v>27.526300528233001</v>
      </c>
      <c r="E1210">
        <v>94.493860711665107</v>
      </c>
      <c r="F1210">
        <f t="shared" si="75"/>
        <v>0.58749196183021013</v>
      </c>
      <c r="G1210">
        <f t="shared" si="77"/>
        <v>850.44474640498595</v>
      </c>
      <c r="H1210">
        <v>50.2045455890132</v>
      </c>
      <c r="AM1210">
        <f t="shared" si="74"/>
        <v>170.16466104955052</v>
      </c>
    </row>
    <row r="1211" spans="1:39">
      <c r="A1211">
        <v>362700</v>
      </c>
      <c r="B1211" s="7">
        <v>664</v>
      </c>
      <c r="C1211">
        <v>-78.015001633388493</v>
      </c>
      <c r="D1211">
        <f t="shared" si="76"/>
        <v>-156.03000326677699</v>
      </c>
      <c r="E1211">
        <v>91.112496957779896</v>
      </c>
      <c r="F1211">
        <f t="shared" si="75"/>
        <v>3.3813637538852106</v>
      </c>
      <c r="G1211">
        <f t="shared" si="77"/>
        <v>820.01247262001903</v>
      </c>
      <c r="H1211">
        <v>52.919586063535696</v>
      </c>
      <c r="AM1211">
        <f t="shared" si="74"/>
        <v>163.20526638965163</v>
      </c>
    </row>
    <row r="1212" spans="1:39">
      <c r="A1212">
        <v>363000</v>
      </c>
      <c r="B1212" s="7">
        <v>641</v>
      </c>
      <c r="C1212">
        <v>-56.464738474626103</v>
      </c>
      <c r="D1212">
        <f t="shared" si="76"/>
        <v>-112.92947694925221</v>
      </c>
      <c r="E1212">
        <v>83.767684189145697</v>
      </c>
      <c r="F1212">
        <f t="shared" si="75"/>
        <v>7.3448127686341991</v>
      </c>
      <c r="G1212">
        <f t="shared" si="77"/>
        <v>753.90915770231129</v>
      </c>
      <c r="H1212">
        <v>58.020125100671699</v>
      </c>
      <c r="AM1212">
        <f t="shared" si="74"/>
        <v>148.31884693456473</v>
      </c>
    </row>
    <row r="1213" spans="1:39">
      <c r="A1213">
        <v>363300</v>
      </c>
      <c r="B1213" s="7">
        <v>192</v>
      </c>
      <c r="C1213">
        <v>-59.265041475883699</v>
      </c>
      <c r="D1213">
        <f t="shared" si="76"/>
        <v>-118.5300829517674</v>
      </c>
      <c r="E1213">
        <v>36.608972385781101</v>
      </c>
      <c r="F1213">
        <f t="shared" si="75"/>
        <v>47.158711803364596</v>
      </c>
      <c r="G1213">
        <f t="shared" si="77"/>
        <v>329.48075147202991</v>
      </c>
      <c r="H1213">
        <v>62.905894247127698</v>
      </c>
      <c r="AM1213">
        <f t="shared" si="74"/>
        <v>60.254709794743427</v>
      </c>
    </row>
    <row r="1214" spans="1:39">
      <c r="A1214">
        <v>363600</v>
      </c>
      <c r="B1214" s="7">
        <v>135</v>
      </c>
      <c r="C1214">
        <v>-40.575341848965699</v>
      </c>
      <c r="D1214">
        <f t="shared" si="76"/>
        <v>-81.150683697931399</v>
      </c>
      <c r="E1214">
        <v>24.016594154246601</v>
      </c>
      <c r="F1214">
        <f t="shared" si="75"/>
        <v>12.5923782315345</v>
      </c>
      <c r="G1214">
        <f t="shared" si="77"/>
        <v>216.14934738821941</v>
      </c>
      <c r="H1214">
        <v>66.550275483765503</v>
      </c>
      <c r="AM1214">
        <f t="shared" si="74"/>
        <v>38.94011680794749</v>
      </c>
    </row>
    <row r="1215" spans="1:39">
      <c r="A1215">
        <v>363900</v>
      </c>
      <c r="B1215" s="7">
        <v>135</v>
      </c>
      <c r="C1215">
        <v>-9.2833896181900801</v>
      </c>
      <c r="D1215">
        <f t="shared" si="76"/>
        <v>-18.56677923638016</v>
      </c>
      <c r="E1215">
        <v>17.062895333456801</v>
      </c>
      <c r="F1215">
        <f t="shared" si="75"/>
        <v>6.9536988207897998</v>
      </c>
      <c r="G1215">
        <f t="shared" si="77"/>
        <v>153.5660580011112</v>
      </c>
      <c r="H1215">
        <v>68.356070881756196</v>
      </c>
      <c r="AM1215">
        <f t="shared" si="74"/>
        <v>27.567369190155041</v>
      </c>
    </row>
    <row r="1216" spans="1:39">
      <c r="A1216">
        <v>364200</v>
      </c>
      <c r="B1216" s="7">
        <v>135</v>
      </c>
      <c r="C1216">
        <v>8.5645438899823407</v>
      </c>
      <c r="D1216">
        <f t="shared" si="76"/>
        <v>17.129087779964681</v>
      </c>
      <c r="E1216" s="17">
        <v>13.096729186715001</v>
      </c>
      <c r="F1216">
        <f t="shared" si="75"/>
        <v>3.9661661467418003</v>
      </c>
      <c r="G1216">
        <f t="shared" si="77"/>
        <v>117.870562680435</v>
      </c>
      <c r="H1216">
        <v>68.314240972821906</v>
      </c>
      <c r="AM1216">
        <f t="shared" si="74"/>
        <v>21.207378970252638</v>
      </c>
    </row>
    <row r="1217" spans="1:48">
      <c r="A1217">
        <v>364500</v>
      </c>
      <c r="B1217" s="7">
        <v>96</v>
      </c>
      <c r="C1217">
        <v>3.4482344124536701</v>
      </c>
      <c r="D1217">
        <f t="shared" si="76"/>
        <v>6.8964688249073403</v>
      </c>
      <c r="E1217" s="17">
        <v>9.9003784661685401</v>
      </c>
      <c r="F1217">
        <f t="shared" si="75"/>
        <v>3.1963507205464605</v>
      </c>
      <c r="G1217">
        <f t="shared" si="77"/>
        <v>89.103406195516868</v>
      </c>
      <c r="H1217">
        <v>67.868599856012096</v>
      </c>
      <c r="AM1217">
        <f t="shared" si="74"/>
        <v>16.148787712683514</v>
      </c>
    </row>
    <row r="1218" spans="1:48">
      <c r="A1218">
        <v>364800</v>
      </c>
      <c r="B1218" s="7">
        <v>55</v>
      </c>
      <c r="C1218">
        <v>-0.162712739660344</v>
      </c>
      <c r="D1218">
        <f t="shared" si="76"/>
        <v>-0.32542547932068799</v>
      </c>
      <c r="E1218" s="17">
        <v>6.1472654063105896</v>
      </c>
      <c r="F1218">
        <f t="shared" si="75"/>
        <v>3.7531130598579505</v>
      </c>
      <c r="G1218">
        <f t="shared" si="77"/>
        <v>55.325388656795305</v>
      </c>
      <c r="H1218">
        <v>67.756395505846001</v>
      </c>
      <c r="AM1218">
        <f t="shared" si="74"/>
        <v>10.285332906422086</v>
      </c>
    </row>
    <row r="1219" spans="1:48">
      <c r="A1219">
        <v>365100</v>
      </c>
      <c r="B1219" s="7">
        <v>32</v>
      </c>
      <c r="C1219">
        <v>4.6771320260498497</v>
      </c>
      <c r="D1219">
        <f t="shared" si="76"/>
        <v>9.3542640520996994</v>
      </c>
      <c r="E1219" s="17">
        <v>2.5161960199793101</v>
      </c>
      <c r="F1219">
        <f t="shared" si="75"/>
        <v>3.6310693863312795</v>
      </c>
      <c r="G1219">
        <f t="shared" si="77"/>
        <v>22.645764179813792</v>
      </c>
      <c r="H1219">
        <v>67.565152435107706</v>
      </c>
      <c r="AM1219">
        <f>$AF$26*E1219^2+$AG$26*E1219+$AH$26</f>
        <v>4.6909583926418508</v>
      </c>
    </row>
    <row r="1220" spans="1:48">
      <c r="A1220">
        <v>365400</v>
      </c>
      <c r="B1220" s="7">
        <v>0</v>
      </c>
      <c r="C1220">
        <v>-1.55564504745848</v>
      </c>
      <c r="D1220">
        <f t="shared" si="76"/>
        <v>-3.11129009491696</v>
      </c>
      <c r="E1220" s="17">
        <v>0.36411004726098101</v>
      </c>
      <c r="F1220">
        <f>ABS(E1220-E1219)</f>
        <v>2.152085972718329</v>
      </c>
      <c r="G1220">
        <f t="shared" si="77"/>
        <v>3.2769904253488291</v>
      </c>
      <c r="H1220">
        <v>67.361427895330905</v>
      </c>
      <c r="AM1220">
        <f>$AF$26*E1220^2+$AG$26*E1220+$AH$26</f>
        <v>1.4116455174478748</v>
      </c>
    </row>
    <row r="1221" spans="1:48" s="12" customFormat="1">
      <c r="A1221" s="12">
        <v>365700</v>
      </c>
      <c r="B1221" s="8">
        <v>0</v>
      </c>
      <c r="C1221" s="12">
        <v>-9.8319448825690704E-3</v>
      </c>
      <c r="D1221" s="12">
        <f t="shared" si="76"/>
        <v>-1.9663889765138141E-2</v>
      </c>
      <c r="E1221" s="22">
        <v>2.1837484390548399E-3</v>
      </c>
      <c r="F1221">
        <f>ABS(E1221-E1220)</f>
        <v>0.36192629882192617</v>
      </c>
      <c r="G1221" s="12">
        <f t="shared" si="77"/>
        <v>1.965373595149356E-2</v>
      </c>
      <c r="H1221" s="12">
        <v>67.397508227211205</v>
      </c>
      <c r="AM1221" s="12">
        <f>$AF$26*E1221^2+$AG$26*E1221+$AH$26</f>
        <v>0.86280917898074139</v>
      </c>
      <c r="AR1221"/>
      <c r="AS1221"/>
      <c r="AT1221"/>
      <c r="AU1221"/>
      <c r="AV1221"/>
    </row>
    <row r="1222" spans="1:48">
      <c r="B1222" s="3"/>
      <c r="E1222" s="10" t="s">
        <v>21</v>
      </c>
      <c r="F1222" s="11">
        <f>SUM(F2:F1221)</f>
        <v>1029.5297043509015</v>
      </c>
      <c r="AL1222" t="s">
        <v>21</v>
      </c>
      <c r="AM1222" s="10">
        <f>SUM(AM2:AM1221)</f>
        <v>178233.27495586986</v>
      </c>
    </row>
    <row r="1223" spans="1:48">
      <c r="B1223" s="3"/>
    </row>
    <row r="1224" spans="1:48">
      <c r="B1224" s="3"/>
    </row>
    <row r="1225" spans="1:48">
      <c r="A1225" s="221" t="s">
        <v>36</v>
      </c>
      <c r="B1225" s="221"/>
    </row>
    <row r="1226" spans="1:48">
      <c r="A1226" t="s">
        <v>37</v>
      </c>
      <c r="B1226">
        <v>0.41849999999999998</v>
      </c>
      <c r="C1226" t="s">
        <v>38</v>
      </c>
    </row>
    <row r="1227" spans="1:48">
      <c r="A1227" t="s">
        <v>39</v>
      </c>
      <c r="B1227">
        <f>F1222</f>
        <v>1029.5297043509015</v>
      </c>
      <c r="C1227" t="s">
        <v>40</v>
      </c>
      <c r="D1227" s="81" t="s">
        <v>954</v>
      </c>
      <c r="E1227" s="19"/>
      <c r="F1227" s="19"/>
      <c r="G1227" s="19"/>
      <c r="H1227" s="19"/>
      <c r="I1227" s="19"/>
      <c r="J1227" s="19"/>
    </row>
    <row r="1228" spans="1:48">
      <c r="A1228" t="s">
        <v>41</v>
      </c>
      <c r="B1228" s="11">
        <f>B1227*B1226</f>
        <v>430.85818127085224</v>
      </c>
      <c r="C1228" t="s">
        <v>42</v>
      </c>
      <c r="D1228" s="19" t="s">
        <v>512</v>
      </c>
      <c r="E1228" s="19"/>
      <c r="F1228" s="19"/>
      <c r="G1228" s="19"/>
      <c r="H1228" s="19"/>
      <c r="I1228" s="19"/>
      <c r="J1228" s="19"/>
    </row>
    <row r="1230" spans="1:48">
      <c r="A1230" s="221" t="s">
        <v>43</v>
      </c>
      <c r="B1230" s="221"/>
    </row>
    <row r="1231" spans="1:48">
      <c r="A1231" t="s">
        <v>44</v>
      </c>
      <c r="B1231">
        <v>1</v>
      </c>
      <c r="C1231" t="s">
        <v>44</v>
      </c>
      <c r="D1231" t="s">
        <v>47</v>
      </c>
    </row>
    <row r="1232" spans="1:48">
      <c r="A1232" t="s">
        <v>45</v>
      </c>
      <c r="B1232">
        <v>23.91</v>
      </c>
      <c r="C1232" t="s">
        <v>60</v>
      </c>
    </row>
    <row r="1233" spans="1:17">
      <c r="A1233" t="s">
        <v>46</v>
      </c>
      <c r="B1233" s="11">
        <f>B1232*B1231</f>
        <v>23.91</v>
      </c>
      <c r="C1233" t="s">
        <v>42</v>
      </c>
    </row>
    <row r="1235" spans="1:17">
      <c r="A1235" s="221" t="s">
        <v>48</v>
      </c>
      <c r="B1235" s="221"/>
      <c r="C1235" s="12" t="s">
        <v>49</v>
      </c>
    </row>
    <row r="1236" spans="1:17">
      <c r="A1236" t="s">
        <v>37</v>
      </c>
      <c r="B1236">
        <v>10.17</v>
      </c>
      <c r="C1236" t="s">
        <v>52</v>
      </c>
    </row>
    <row r="1237" spans="1:17">
      <c r="A1237" t="s">
        <v>53</v>
      </c>
      <c r="B1237">
        <f>20/60 +20/60+25/60+25/60</f>
        <v>1.5</v>
      </c>
      <c r="C1237" t="s">
        <v>59</v>
      </c>
      <c r="D1237" t="s">
        <v>77</v>
      </c>
      <c r="E1237" s="17" t="s">
        <v>61</v>
      </c>
      <c r="F1237" s="17"/>
    </row>
    <row r="1238" spans="1:17" ht="17.25">
      <c r="A1238" t="s">
        <v>54</v>
      </c>
      <c r="B1238">
        <f>B1237*B1236</f>
        <v>15.254999999999999</v>
      </c>
      <c r="C1238" t="s">
        <v>42</v>
      </c>
      <c r="E1238" s="16" t="s">
        <v>62</v>
      </c>
      <c r="F1238" s="16"/>
    </row>
    <row r="1239" spans="1:17" ht="17.25">
      <c r="E1239" s="16" t="s">
        <v>63</v>
      </c>
      <c r="F1239" s="16"/>
    </row>
    <row r="1240" spans="1:17" ht="17.25">
      <c r="A1240" s="221" t="s">
        <v>50</v>
      </c>
      <c r="B1240" s="221"/>
      <c r="C1240" s="12" t="s">
        <v>51</v>
      </c>
      <c r="E1240" s="16" t="s">
        <v>64</v>
      </c>
      <c r="F1240" s="16"/>
    </row>
    <row r="1241" spans="1:17">
      <c r="A1241" t="s">
        <v>37</v>
      </c>
      <c r="B1241">
        <v>11.74</v>
      </c>
      <c r="C1241" t="s">
        <v>52</v>
      </c>
    </row>
    <row r="1242" spans="1:17" ht="17.25">
      <c r="A1242" t="s">
        <v>55</v>
      </c>
      <c r="B1242">
        <v>0</v>
      </c>
      <c r="C1242" t="s">
        <v>59</v>
      </c>
      <c r="E1242" s="16" t="s">
        <v>65</v>
      </c>
      <c r="F1242" s="16"/>
      <c r="G1242" t="s">
        <v>73</v>
      </c>
    </row>
    <row r="1243" spans="1:17">
      <c r="A1243" t="s">
        <v>56</v>
      </c>
      <c r="B1243">
        <f>B1242*B1241</f>
        <v>0</v>
      </c>
      <c r="C1243" t="s">
        <v>42</v>
      </c>
    </row>
    <row r="1245" spans="1:17">
      <c r="A1245" s="222"/>
      <c r="B1245" s="222"/>
      <c r="C1245" s="21"/>
      <c r="D1245" s="21"/>
      <c r="E1245" s="21"/>
      <c r="F1245" s="21"/>
      <c r="G1245" s="21"/>
      <c r="H1245" s="21"/>
      <c r="I1245" s="21"/>
      <c r="J1245" s="21"/>
      <c r="K1245" s="21"/>
      <c r="L1245" s="21"/>
      <c r="M1245" s="21"/>
      <c r="N1245" s="21"/>
      <c r="O1245" s="21"/>
      <c r="P1245" s="21"/>
      <c r="Q1245" s="21"/>
    </row>
    <row r="1246" spans="1:17">
      <c r="A1246" s="21"/>
      <c r="B1246" s="21"/>
      <c r="C1246" s="21"/>
      <c r="D1246" s="21"/>
      <c r="E1246" s="21"/>
      <c r="F1246" s="21"/>
      <c r="G1246" s="21"/>
      <c r="H1246" s="21"/>
      <c r="I1246" s="21"/>
      <c r="J1246" s="21"/>
      <c r="K1246" s="21"/>
      <c r="L1246" s="21"/>
      <c r="M1246" s="21"/>
      <c r="N1246" s="21"/>
      <c r="O1246" s="21"/>
      <c r="P1246" s="21"/>
      <c r="Q1246" s="21"/>
    </row>
    <row r="1247" spans="1:17">
      <c r="A1247" s="21"/>
      <c r="B1247" s="21"/>
      <c r="C1247" s="21"/>
      <c r="D1247" s="21"/>
      <c r="G1247" s="21"/>
      <c r="H1247" s="21"/>
      <c r="I1247" s="21"/>
      <c r="J1247" s="21"/>
      <c r="K1247" s="21"/>
      <c r="L1247" s="21"/>
      <c r="M1247" s="21"/>
      <c r="N1247" s="21"/>
      <c r="O1247" s="21"/>
      <c r="P1247" s="21"/>
      <c r="Q1247" s="21"/>
    </row>
    <row r="1248" spans="1:17">
      <c r="A1248" s="21"/>
      <c r="B1248" s="21"/>
      <c r="C1248" s="21"/>
      <c r="D1248" s="21"/>
      <c r="E1248" s="21"/>
      <c r="F1248" s="21"/>
      <c r="G1248" s="21"/>
      <c r="H1248" s="21"/>
      <c r="I1248" s="21"/>
      <c r="J1248" s="21"/>
      <c r="K1248" s="21"/>
      <c r="L1248" s="21"/>
      <c r="M1248" s="21"/>
      <c r="N1248" s="21"/>
      <c r="O1248" s="21"/>
      <c r="P1248" s="21"/>
      <c r="Q1248" s="21"/>
    </row>
    <row r="1250" spans="1:4">
      <c r="A1250" s="11" t="s">
        <v>66</v>
      </c>
    </row>
    <row r="1251" spans="1:4">
      <c r="A1251" t="s">
        <v>67</v>
      </c>
      <c r="B1251" t="s">
        <v>74</v>
      </c>
    </row>
    <row r="1252" spans="1:4">
      <c r="A1252" t="s">
        <v>68</v>
      </c>
      <c r="B1252" t="s">
        <v>72</v>
      </c>
    </row>
    <row r="1253" spans="1:4">
      <c r="A1253" t="s">
        <v>69</v>
      </c>
      <c r="B1253" t="s">
        <v>71</v>
      </c>
    </row>
    <row r="1254" spans="1:4">
      <c r="A1254" t="s">
        <v>70</v>
      </c>
      <c r="B1254" t="s">
        <v>75</v>
      </c>
    </row>
    <row r="1258" spans="1:4">
      <c r="A1258" s="1" t="s">
        <v>57</v>
      </c>
      <c r="B1258" s="1">
        <f>B1248+B1243+B1238+B1233+B1228</f>
        <v>470.02318127085226</v>
      </c>
      <c r="C1258" s="1" t="s">
        <v>58</v>
      </c>
      <c r="D1258" s="19"/>
    </row>
    <row r="1259" spans="1:4">
      <c r="B1259" s="3"/>
    </row>
    <row r="1260" spans="1:4">
      <c r="B1260" s="3"/>
    </row>
    <row r="1261" spans="1:4">
      <c r="B1261" s="3"/>
    </row>
    <row r="1262" spans="1:4">
      <c r="B1262" s="3"/>
    </row>
    <row r="1263" spans="1:4">
      <c r="B1263" s="3"/>
    </row>
    <row r="1264" spans="1:4">
      <c r="B1264" s="3"/>
    </row>
    <row r="1265" spans="2:2">
      <c r="B1265" s="3"/>
    </row>
    <row r="1266" spans="2:2">
      <c r="B1266" s="3"/>
    </row>
    <row r="1267" spans="2:2">
      <c r="B1267" s="3"/>
    </row>
    <row r="1268" spans="2:2">
      <c r="B1268" s="3"/>
    </row>
    <row r="1269" spans="2:2">
      <c r="B1269" s="3"/>
    </row>
    <row r="1270" spans="2:2">
      <c r="B1270" s="3"/>
    </row>
    <row r="1271" spans="2:2">
      <c r="B1271" s="3"/>
    </row>
    <row r="1272" spans="2:2">
      <c r="B1272" s="3"/>
    </row>
    <row r="1273" spans="2:2">
      <c r="B1273" s="3"/>
    </row>
    <row r="1274" spans="2:2">
      <c r="B1274" s="3"/>
    </row>
    <row r="1275" spans="2:2">
      <c r="B1275" s="3"/>
    </row>
    <row r="1276" spans="2:2">
      <c r="B1276" s="3"/>
    </row>
    <row r="1277" spans="2:2">
      <c r="B1277" s="3"/>
    </row>
    <row r="1278" spans="2:2">
      <c r="B1278" s="3"/>
    </row>
    <row r="1279" spans="2:2">
      <c r="B1279" s="3"/>
    </row>
    <row r="1280" spans="2:2">
      <c r="B1280" s="3"/>
    </row>
    <row r="1281" spans="2:2">
      <c r="B1281" s="3"/>
    </row>
    <row r="1282" spans="2:2">
      <c r="B1282" s="3"/>
    </row>
    <row r="1283" spans="2:2">
      <c r="B1283" s="3"/>
    </row>
    <row r="1284" spans="2:2">
      <c r="B1284" s="3"/>
    </row>
    <row r="1285" spans="2:2">
      <c r="B1285" s="3"/>
    </row>
    <row r="1286" spans="2:2">
      <c r="B1286" s="3"/>
    </row>
    <row r="1287" spans="2:2">
      <c r="B1287" s="3"/>
    </row>
    <row r="1288" spans="2:2">
      <c r="B1288" s="3"/>
    </row>
    <row r="1289" spans="2:2">
      <c r="B1289" s="3"/>
    </row>
    <row r="1290" spans="2:2">
      <c r="B1290" s="3"/>
    </row>
    <row r="1291" spans="2:2">
      <c r="B1291" s="3"/>
    </row>
    <row r="1292" spans="2:2">
      <c r="B1292" s="3"/>
    </row>
    <row r="1293" spans="2:2">
      <c r="B1293" s="3"/>
    </row>
    <row r="1294" spans="2:2">
      <c r="B1294" s="3"/>
    </row>
    <row r="1295" spans="2:2">
      <c r="B1295" s="3"/>
    </row>
    <row r="1296" spans="2:2">
      <c r="B1296" s="3"/>
    </row>
    <row r="1297" spans="2:2">
      <c r="B1297" s="3"/>
    </row>
    <row r="1298" spans="2:2">
      <c r="B1298" s="3"/>
    </row>
    <row r="1299" spans="2:2">
      <c r="B1299" s="3"/>
    </row>
    <row r="1300" spans="2:2">
      <c r="B1300" s="3"/>
    </row>
    <row r="1301" spans="2:2">
      <c r="B1301" s="3"/>
    </row>
    <row r="1302" spans="2:2">
      <c r="B1302" s="3"/>
    </row>
    <row r="1303" spans="2:2">
      <c r="B1303" s="3"/>
    </row>
    <row r="1304" spans="2:2">
      <c r="B1304" s="3"/>
    </row>
    <row r="1305" spans="2:2">
      <c r="B1305" s="3"/>
    </row>
    <row r="1306" spans="2:2">
      <c r="B1306" s="3"/>
    </row>
    <row r="1307" spans="2:2">
      <c r="B1307" s="3"/>
    </row>
    <row r="1308" spans="2:2">
      <c r="B1308" s="3"/>
    </row>
    <row r="1309" spans="2:2">
      <c r="B1309" s="3"/>
    </row>
    <row r="1310" spans="2:2">
      <c r="B1310" s="3"/>
    </row>
    <row r="1311" spans="2:2">
      <c r="B1311" s="3"/>
    </row>
    <row r="1312" spans="2:2">
      <c r="B1312" s="3"/>
    </row>
    <row r="1313" spans="2:2">
      <c r="B1313" s="3"/>
    </row>
    <row r="1314" spans="2:2">
      <c r="B1314" s="3"/>
    </row>
    <row r="1315" spans="2:2">
      <c r="B1315" s="3"/>
    </row>
    <row r="1316" spans="2:2">
      <c r="B1316" s="3"/>
    </row>
    <row r="1317" spans="2:2">
      <c r="B1317" s="3"/>
    </row>
    <row r="1318" spans="2:2">
      <c r="B1318" s="3"/>
    </row>
    <row r="1319" spans="2:2">
      <c r="B1319" s="3"/>
    </row>
    <row r="1320" spans="2:2">
      <c r="B1320" s="3"/>
    </row>
    <row r="1321" spans="2:2">
      <c r="B1321" s="3"/>
    </row>
    <row r="1322" spans="2:2">
      <c r="B1322" s="3"/>
    </row>
    <row r="1323" spans="2:2">
      <c r="B1323" s="3"/>
    </row>
    <row r="1324" spans="2:2">
      <c r="B1324" s="3"/>
    </row>
    <row r="1325" spans="2:2">
      <c r="B1325" s="3"/>
    </row>
    <row r="1326" spans="2:2">
      <c r="B1326" s="3"/>
    </row>
    <row r="1327" spans="2:2">
      <c r="B1327" s="3"/>
    </row>
    <row r="1328" spans="2:2">
      <c r="B1328" s="3"/>
    </row>
    <row r="1329" spans="2:2">
      <c r="B1329" s="3"/>
    </row>
    <row r="1330" spans="2:2">
      <c r="B1330" s="3"/>
    </row>
    <row r="1331" spans="2:2">
      <c r="B1331" s="3"/>
    </row>
    <row r="1332" spans="2:2">
      <c r="B1332" s="3"/>
    </row>
    <row r="1333" spans="2:2">
      <c r="B1333" s="3"/>
    </row>
    <row r="1334" spans="2:2">
      <c r="B1334" s="3"/>
    </row>
    <row r="1335" spans="2:2">
      <c r="B1335" s="3"/>
    </row>
    <row r="1336" spans="2:2">
      <c r="B1336" s="3"/>
    </row>
    <row r="1337" spans="2:2">
      <c r="B1337" s="3"/>
    </row>
    <row r="1338" spans="2:2">
      <c r="B1338" s="3"/>
    </row>
    <row r="1339" spans="2:2">
      <c r="B1339" s="3"/>
    </row>
    <row r="1340" spans="2:2">
      <c r="B1340" s="3"/>
    </row>
    <row r="1341" spans="2:2">
      <c r="B1341" s="3"/>
    </row>
    <row r="1342" spans="2:2">
      <c r="B1342" s="3"/>
    </row>
    <row r="1343" spans="2:2">
      <c r="B1343" s="3"/>
    </row>
    <row r="1344" spans="2:2">
      <c r="B1344" s="3"/>
    </row>
    <row r="1345" spans="2:2">
      <c r="B1345" s="3"/>
    </row>
    <row r="1346" spans="2:2">
      <c r="B1346" s="3"/>
    </row>
    <row r="1347" spans="2:2">
      <c r="B1347" s="3"/>
    </row>
    <row r="1348" spans="2:2">
      <c r="B1348" s="3"/>
    </row>
    <row r="1349" spans="2:2">
      <c r="B1349" s="3"/>
    </row>
    <row r="1350" spans="2:2">
      <c r="B1350" s="3"/>
    </row>
    <row r="1351" spans="2:2">
      <c r="B1351" s="3"/>
    </row>
    <row r="1352" spans="2:2">
      <c r="B1352" s="3"/>
    </row>
    <row r="1353" spans="2:2">
      <c r="B1353" s="3"/>
    </row>
    <row r="1354" spans="2:2">
      <c r="B1354" s="3"/>
    </row>
    <row r="1355" spans="2:2">
      <c r="B1355" s="3"/>
    </row>
    <row r="1356" spans="2:2">
      <c r="B1356" s="3"/>
    </row>
    <row r="1357" spans="2:2">
      <c r="B1357" s="3"/>
    </row>
    <row r="1358" spans="2:2">
      <c r="B1358" s="3"/>
    </row>
    <row r="1359" spans="2:2">
      <c r="B1359" s="3"/>
    </row>
    <row r="1360" spans="2:2">
      <c r="B1360" s="3"/>
    </row>
    <row r="1361" spans="2:2">
      <c r="B1361" s="3"/>
    </row>
    <row r="1362" spans="2:2">
      <c r="B1362" s="3"/>
    </row>
    <row r="1363" spans="2:2">
      <c r="B1363" s="3"/>
    </row>
    <row r="1364" spans="2:2">
      <c r="B1364" s="3"/>
    </row>
    <row r="1365" spans="2:2">
      <c r="B1365" s="3"/>
    </row>
    <row r="1366" spans="2:2">
      <c r="B1366" s="3"/>
    </row>
    <row r="1367" spans="2:2">
      <c r="B1367" s="3"/>
    </row>
    <row r="1368" spans="2:2">
      <c r="B1368" s="3"/>
    </row>
    <row r="1369" spans="2:2">
      <c r="B1369" s="3"/>
    </row>
    <row r="1370" spans="2:2">
      <c r="B1370" s="3"/>
    </row>
    <row r="1371" spans="2:2">
      <c r="B1371" s="3"/>
    </row>
    <row r="1372" spans="2:2">
      <c r="B1372" s="3"/>
    </row>
    <row r="1373" spans="2:2">
      <c r="B1373" s="3"/>
    </row>
    <row r="1374" spans="2:2">
      <c r="B1374" s="3"/>
    </row>
    <row r="1375" spans="2:2">
      <c r="B1375" s="3"/>
    </row>
    <row r="1376" spans="2:2">
      <c r="B1376" s="3"/>
    </row>
    <row r="1377" spans="2:2">
      <c r="B1377" s="3"/>
    </row>
    <row r="1378" spans="2:2">
      <c r="B1378" s="3"/>
    </row>
    <row r="1379" spans="2:2">
      <c r="B1379" s="3"/>
    </row>
    <row r="1380" spans="2:2">
      <c r="B1380" s="3"/>
    </row>
    <row r="1381" spans="2:2">
      <c r="B1381" s="3"/>
    </row>
    <row r="1382" spans="2:2">
      <c r="B1382" s="3"/>
    </row>
    <row r="1383" spans="2:2">
      <c r="B1383" s="3"/>
    </row>
    <row r="1384" spans="2:2">
      <c r="B1384" s="3"/>
    </row>
    <row r="1385" spans="2:2">
      <c r="B1385" s="3"/>
    </row>
    <row r="1386" spans="2:2">
      <c r="B1386" s="3"/>
    </row>
    <row r="1387" spans="2:2">
      <c r="B1387" s="3"/>
    </row>
    <row r="1388" spans="2:2">
      <c r="B1388" s="3"/>
    </row>
    <row r="1389" spans="2:2">
      <c r="B1389" s="3"/>
    </row>
    <row r="1390" spans="2:2">
      <c r="B1390" s="3"/>
    </row>
    <row r="1391" spans="2:2">
      <c r="B1391" s="3"/>
    </row>
    <row r="1392" spans="2:2">
      <c r="B1392" s="3"/>
    </row>
    <row r="1393" spans="2:2">
      <c r="B1393" s="3"/>
    </row>
    <row r="1394" spans="2:2">
      <c r="B1394" s="3"/>
    </row>
    <row r="1395" spans="2:2">
      <c r="B1395" s="3"/>
    </row>
    <row r="1396" spans="2:2">
      <c r="B1396" s="3"/>
    </row>
    <row r="1397" spans="2:2">
      <c r="B1397" s="3"/>
    </row>
    <row r="1398" spans="2:2">
      <c r="B1398" s="3"/>
    </row>
    <row r="1399" spans="2:2">
      <c r="B1399" s="3"/>
    </row>
    <row r="1400" spans="2:2">
      <c r="B1400" s="3"/>
    </row>
    <row r="1401" spans="2:2">
      <c r="B1401" s="3"/>
    </row>
    <row r="1402" spans="2:2">
      <c r="B1402" s="3"/>
    </row>
    <row r="1403" spans="2:2">
      <c r="B1403" s="3"/>
    </row>
    <row r="1404" spans="2:2">
      <c r="B1404" s="3"/>
    </row>
    <row r="1405" spans="2:2">
      <c r="B1405" s="3"/>
    </row>
    <row r="1406" spans="2:2">
      <c r="B1406" s="3"/>
    </row>
    <row r="1407" spans="2:2">
      <c r="B1407" s="3"/>
    </row>
    <row r="1408" spans="2:2">
      <c r="B1408" s="3"/>
    </row>
    <row r="1409" spans="2:2">
      <c r="B1409" s="3"/>
    </row>
    <row r="1410" spans="2:2">
      <c r="B1410" s="3"/>
    </row>
    <row r="1411" spans="2:2">
      <c r="B1411" s="3"/>
    </row>
    <row r="1412" spans="2:2">
      <c r="B1412" s="3"/>
    </row>
    <row r="1413" spans="2:2">
      <c r="B1413" s="3"/>
    </row>
    <row r="1414" spans="2:2">
      <c r="B1414" s="3"/>
    </row>
    <row r="1415" spans="2:2">
      <c r="B1415" s="3"/>
    </row>
    <row r="1416" spans="2:2">
      <c r="B1416" s="3"/>
    </row>
    <row r="1417" spans="2:2">
      <c r="B1417" s="3"/>
    </row>
    <row r="1418" spans="2:2">
      <c r="B1418" s="3"/>
    </row>
    <row r="1419" spans="2:2">
      <c r="B1419" s="3"/>
    </row>
    <row r="1420" spans="2:2">
      <c r="B1420" s="3"/>
    </row>
    <row r="1421" spans="2:2">
      <c r="B1421" s="3"/>
    </row>
    <row r="1422" spans="2:2">
      <c r="B1422" s="3"/>
    </row>
    <row r="1423" spans="2:2">
      <c r="B1423" s="3"/>
    </row>
    <row r="1424" spans="2:2">
      <c r="B1424" s="3"/>
    </row>
    <row r="1425" spans="2:2">
      <c r="B1425" s="3"/>
    </row>
    <row r="1426" spans="2:2">
      <c r="B1426" s="3"/>
    </row>
    <row r="1427" spans="2:2">
      <c r="B1427" s="3"/>
    </row>
    <row r="1428" spans="2:2">
      <c r="B1428" s="3"/>
    </row>
    <row r="1429" spans="2:2">
      <c r="B1429" s="3"/>
    </row>
    <row r="1430" spans="2:2">
      <c r="B1430" s="3"/>
    </row>
    <row r="1431" spans="2:2">
      <c r="B1431" s="3"/>
    </row>
    <row r="1432" spans="2:2">
      <c r="B1432" s="3"/>
    </row>
    <row r="1433" spans="2:2">
      <c r="B1433" s="3"/>
    </row>
    <row r="1434" spans="2:2">
      <c r="B1434" s="3"/>
    </row>
    <row r="1435" spans="2:2">
      <c r="B1435" s="3"/>
    </row>
    <row r="1436" spans="2:2">
      <c r="B1436" s="3"/>
    </row>
    <row r="1437" spans="2:2">
      <c r="B1437" s="3"/>
    </row>
    <row r="1438" spans="2:2">
      <c r="B1438" s="3"/>
    </row>
    <row r="1439" spans="2:2">
      <c r="B1439" s="3"/>
    </row>
    <row r="1440" spans="2:2">
      <c r="B1440" s="3"/>
    </row>
    <row r="1441" spans="2:2">
      <c r="B1441" s="3"/>
    </row>
    <row r="1442" spans="2:2">
      <c r="B1442" s="3"/>
    </row>
    <row r="1443" spans="2:2">
      <c r="B1443" s="3"/>
    </row>
    <row r="1444" spans="2:2">
      <c r="B1444" s="3"/>
    </row>
    <row r="1445" spans="2:2">
      <c r="B1445" s="3"/>
    </row>
    <row r="1446" spans="2:2">
      <c r="B1446" s="3"/>
    </row>
    <row r="1447" spans="2:2">
      <c r="B1447" s="3"/>
    </row>
    <row r="1448" spans="2:2">
      <c r="B1448" s="3"/>
    </row>
    <row r="1449" spans="2:2">
      <c r="B1449" s="3"/>
    </row>
    <row r="1450" spans="2:2">
      <c r="B1450" s="3"/>
    </row>
    <row r="1451" spans="2:2">
      <c r="B1451" s="3"/>
    </row>
    <row r="1452" spans="2:2">
      <c r="B1452" s="3"/>
    </row>
    <row r="1453" spans="2:2">
      <c r="B1453" s="3"/>
    </row>
    <row r="1454" spans="2:2">
      <c r="B1454" s="3"/>
    </row>
    <row r="1455" spans="2:2">
      <c r="B1455" s="3"/>
    </row>
    <row r="1456" spans="2:2">
      <c r="B1456" s="3"/>
    </row>
    <row r="1457" spans="2:2">
      <c r="B1457" s="3"/>
    </row>
    <row r="1458" spans="2:2">
      <c r="B1458" s="3"/>
    </row>
    <row r="1459" spans="2:2">
      <c r="B1459" s="3"/>
    </row>
    <row r="1460" spans="2:2">
      <c r="B1460" s="3"/>
    </row>
    <row r="1461" spans="2:2">
      <c r="B1461" s="3"/>
    </row>
    <row r="1462" spans="2:2">
      <c r="B1462" s="3"/>
    </row>
    <row r="1463" spans="2:2">
      <c r="B1463" s="3"/>
    </row>
    <row r="1464" spans="2:2">
      <c r="B1464" s="3"/>
    </row>
    <row r="1465" spans="2:2">
      <c r="B1465" s="3"/>
    </row>
    <row r="1466" spans="2:2">
      <c r="B1466" s="3"/>
    </row>
    <row r="1467" spans="2:2">
      <c r="B1467" s="3"/>
    </row>
    <row r="1468" spans="2:2">
      <c r="B1468" s="3"/>
    </row>
    <row r="1469" spans="2:2">
      <c r="B1469" s="3"/>
    </row>
    <row r="1470" spans="2:2">
      <c r="B1470" s="3"/>
    </row>
    <row r="1471" spans="2:2">
      <c r="B1471" s="3"/>
    </row>
    <row r="1472" spans="2:2">
      <c r="B1472" s="3"/>
    </row>
    <row r="1473" spans="2:2">
      <c r="B1473" s="3"/>
    </row>
    <row r="1474" spans="2:2">
      <c r="B1474" s="3"/>
    </row>
    <row r="1475" spans="2:2">
      <c r="B1475" s="3"/>
    </row>
    <row r="1476" spans="2:2">
      <c r="B1476" s="3"/>
    </row>
    <row r="1477" spans="2:2">
      <c r="B1477" s="3"/>
    </row>
    <row r="1478" spans="2:2">
      <c r="B1478" s="3"/>
    </row>
    <row r="1479" spans="2:2">
      <c r="B1479" s="3"/>
    </row>
    <row r="1480" spans="2:2">
      <c r="B1480" s="3"/>
    </row>
    <row r="1481" spans="2:2">
      <c r="B1481" s="3"/>
    </row>
    <row r="1482" spans="2:2">
      <c r="B1482" s="3"/>
    </row>
    <row r="1483" spans="2:2">
      <c r="B1483" s="3"/>
    </row>
    <row r="1484" spans="2:2">
      <c r="B1484" s="3"/>
    </row>
    <row r="1485" spans="2:2">
      <c r="B1485" s="3"/>
    </row>
    <row r="1486" spans="2:2">
      <c r="B1486" s="3"/>
    </row>
    <row r="1487" spans="2:2">
      <c r="B1487" s="3"/>
    </row>
    <row r="1488" spans="2:2">
      <c r="B1488" s="3"/>
    </row>
    <row r="1489" spans="2:2">
      <c r="B1489" s="3"/>
    </row>
    <row r="1490" spans="2:2">
      <c r="B1490" s="3"/>
    </row>
    <row r="1491" spans="2:2">
      <c r="B1491" s="3"/>
    </row>
    <row r="1492" spans="2:2">
      <c r="B1492" s="3"/>
    </row>
    <row r="1493" spans="2:2">
      <c r="B1493" s="3"/>
    </row>
    <row r="1494" spans="2:2">
      <c r="B1494" s="3"/>
    </row>
    <row r="1495" spans="2:2">
      <c r="B1495" s="3"/>
    </row>
    <row r="1496" spans="2:2">
      <c r="B1496" s="3"/>
    </row>
    <row r="1497" spans="2:2">
      <c r="B1497" s="3"/>
    </row>
    <row r="1498" spans="2:2">
      <c r="B1498" s="3"/>
    </row>
    <row r="1499" spans="2:2">
      <c r="B1499" s="3"/>
    </row>
    <row r="1500" spans="2:2">
      <c r="B1500" s="3"/>
    </row>
    <row r="1501" spans="2:2">
      <c r="B1501" s="3"/>
    </row>
    <row r="1502" spans="2:2">
      <c r="B1502" s="3"/>
    </row>
    <row r="1503" spans="2:2">
      <c r="B1503" s="3"/>
    </row>
    <row r="1504" spans="2:2">
      <c r="B1504" s="3"/>
    </row>
    <row r="1505" spans="2:2">
      <c r="B1505" s="3"/>
    </row>
    <row r="1506" spans="2:2">
      <c r="B1506" s="3"/>
    </row>
    <row r="1507" spans="2:2">
      <c r="B1507" s="3"/>
    </row>
    <row r="1508" spans="2:2">
      <c r="B1508" s="3"/>
    </row>
    <row r="1509" spans="2:2">
      <c r="B1509" s="3"/>
    </row>
    <row r="1510" spans="2:2">
      <c r="B1510" s="3"/>
    </row>
    <row r="1511" spans="2:2">
      <c r="B1511" s="3"/>
    </row>
    <row r="1512" spans="2:2">
      <c r="B1512" s="3"/>
    </row>
    <row r="1513" spans="2:2">
      <c r="B1513" s="3"/>
    </row>
    <row r="1514" spans="2:2">
      <c r="B1514" s="3"/>
    </row>
    <row r="1515" spans="2:2">
      <c r="B1515" s="3"/>
    </row>
    <row r="1516" spans="2:2">
      <c r="B1516" s="3"/>
    </row>
    <row r="1517" spans="2:2">
      <c r="B1517" s="3"/>
    </row>
    <row r="1518" spans="2:2">
      <c r="B1518" s="3"/>
    </row>
    <row r="1519" spans="2:2">
      <c r="B1519" s="3"/>
    </row>
    <row r="1520" spans="2:2">
      <c r="B1520" s="3"/>
    </row>
    <row r="1521" spans="2:2">
      <c r="B1521" s="3"/>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4"/>
    </row>
  </sheetData>
  <mergeCells count="5">
    <mergeCell ref="A1225:B1225"/>
    <mergeCell ref="A1230:B1230"/>
    <mergeCell ref="A1235:B1235"/>
    <mergeCell ref="A1240:B1240"/>
    <mergeCell ref="A1245:B1245"/>
  </mergeCells>
  <hyperlinks>
    <hyperlink ref="W105" r:id="rId1" display="https://www.praxis-automation.eu/uploads/default_site/files/brochures/513.01_GreenBattery_Rev1.12_A4.pdf" xr:uid="{866B0B19-ECB4-4B1B-832B-A954F263241B}"/>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522D-EB23-4FEE-9F39-9287853DB5A1}">
  <dimension ref="A1:BJ1586"/>
  <sheetViews>
    <sheetView topLeftCell="K1" zoomScale="70" zoomScaleNormal="70" workbookViewId="0">
      <selection activeCell="A302" sqref="A302:F305"/>
    </sheetView>
  </sheetViews>
  <sheetFormatPr defaultRowHeight="15"/>
  <cols>
    <col min="1" max="1" width="23.42578125" bestFit="1" customWidth="1"/>
    <col min="2" max="2" width="21.85546875" customWidth="1"/>
    <col min="3" max="3" width="17.28515625" bestFit="1" customWidth="1"/>
    <col min="4" max="4" width="64.42578125" customWidth="1"/>
    <col min="5" max="5" width="22.42578125" customWidth="1"/>
    <col min="6" max="7" width="18.5703125" customWidth="1"/>
    <col min="8" max="8" width="16.140625" customWidth="1"/>
    <col min="26" max="26" width="12.7109375" customWidth="1"/>
    <col min="32" max="32" width="29.7109375" bestFit="1" customWidth="1"/>
    <col min="33" max="33" width="12.28515625" customWidth="1"/>
    <col min="37" max="37" width="16.42578125" bestFit="1" customWidth="1"/>
    <col min="38" max="38" width="16.28515625" bestFit="1" customWidth="1"/>
    <col min="39" max="39" width="36.28515625" bestFit="1" customWidth="1"/>
    <col min="40" max="40" width="16" bestFit="1" customWidth="1"/>
    <col min="41" max="41" width="18.140625" customWidth="1"/>
    <col min="42" max="42" width="21.42578125" customWidth="1"/>
    <col min="43" max="43" width="17.42578125" bestFit="1" customWidth="1"/>
    <col min="44" max="45" width="36.5703125" customWidth="1"/>
    <col min="47" max="47" width="12" customWidth="1"/>
    <col min="48" max="48" width="22.5703125" customWidth="1"/>
    <col min="49" max="49" width="16" customWidth="1"/>
    <col min="51" max="51" width="10.85546875" style="54" customWidth="1"/>
    <col min="54" max="54" width="26.5703125" bestFit="1" customWidth="1"/>
    <col min="55" max="55" width="12.42578125" customWidth="1"/>
    <col min="58" max="58" width="36.28515625" bestFit="1" customWidth="1"/>
    <col min="60" max="60" width="13.42578125" customWidth="1"/>
  </cols>
  <sheetData>
    <row r="1" spans="1:60" s="1" customFormat="1">
      <c r="A1" s="1" t="s">
        <v>1</v>
      </c>
      <c r="B1" s="1" t="s">
        <v>7</v>
      </c>
      <c r="C1" s="1" t="s">
        <v>0</v>
      </c>
      <c r="D1" s="1" t="s">
        <v>8</v>
      </c>
      <c r="E1" s="1" t="s">
        <v>10</v>
      </c>
      <c r="F1" s="1" t="s">
        <v>34</v>
      </c>
      <c r="G1" s="1" t="s">
        <v>11</v>
      </c>
      <c r="H1" s="1" t="s">
        <v>3</v>
      </c>
      <c r="AK1" s="1" t="s">
        <v>18</v>
      </c>
      <c r="AL1" s="1" t="s">
        <v>19</v>
      </c>
      <c r="AM1" s="1" t="s">
        <v>20</v>
      </c>
      <c r="AN1" s="1" t="s">
        <v>27</v>
      </c>
      <c r="AO1" s="1" t="s">
        <v>26</v>
      </c>
      <c r="AQ1" s="1" t="s">
        <v>22</v>
      </c>
      <c r="AR1" s="1" t="s">
        <v>30</v>
      </c>
      <c r="AS1" s="1" t="s">
        <v>31</v>
      </c>
      <c r="AU1" s="1" t="s">
        <v>25</v>
      </c>
      <c r="AV1" s="1" t="s">
        <v>33</v>
      </c>
      <c r="AW1" s="1" t="s">
        <v>23</v>
      </c>
      <c r="AY1" s="85" t="s">
        <v>24</v>
      </c>
      <c r="BA1" s="1" t="s">
        <v>350</v>
      </c>
      <c r="BF1" s="1" t="s">
        <v>20</v>
      </c>
      <c r="BH1" s="1" t="s">
        <v>352</v>
      </c>
    </row>
    <row r="2" spans="1:60">
      <c r="A2">
        <v>0</v>
      </c>
      <c r="B2" s="7">
        <v>0</v>
      </c>
      <c r="C2">
        <v>12.3501364346132</v>
      </c>
      <c r="D2">
        <f t="shared" ref="D2:D65" si="0">$K$3*C2</f>
        <v>24.700272869226399</v>
      </c>
      <c r="E2" s="17">
        <v>0</v>
      </c>
      <c r="F2">
        <v>0</v>
      </c>
      <c r="G2">
        <f>$J$3*E2</f>
        <v>0</v>
      </c>
      <c r="H2">
        <v>50</v>
      </c>
      <c r="J2" t="s">
        <v>5</v>
      </c>
      <c r="K2" t="s">
        <v>6</v>
      </c>
      <c r="AK2">
        <v>300</v>
      </c>
      <c r="AL2">
        <f>AK2/3600</f>
        <v>8.3333333333333329E-2</v>
      </c>
      <c r="AM2">
        <f>$AF$26*E2^2+$AG$26*E2+$AH$26</f>
        <v>0.85950000000000004</v>
      </c>
      <c r="AO2">
        <f>J3*AM279+AN2</f>
        <v>225317.63457057986</v>
      </c>
      <c r="AQ2">
        <f>AO2*AL2</f>
        <v>18776.46954754832</v>
      </c>
      <c r="AR2">
        <v>0.03</v>
      </c>
      <c r="AS2" s="15">
        <f>AQ2*AR2</f>
        <v>563.29408642644955</v>
      </c>
      <c r="AU2">
        <v>4</v>
      </c>
      <c r="AV2" s="10">
        <f>AU2*AS2</f>
        <v>2253.1763457057982</v>
      </c>
      <c r="AW2">
        <f>AU2/33.35</f>
        <v>0.1199400299850075</v>
      </c>
      <c r="AY2" s="54">
        <f>AQ2*AW2</f>
        <v>2252.0503205455257</v>
      </c>
      <c r="BF2">
        <f>$BB$5*E2^2+$BC$5*E2+$BD$5</f>
        <v>0.08</v>
      </c>
      <c r="BH2" s="15">
        <f>J3*BF279*AL2</f>
        <v>570.27970603753215</v>
      </c>
    </row>
    <row r="3" spans="1:60">
      <c r="A3">
        <v>300</v>
      </c>
      <c r="B3" s="7">
        <v>0</v>
      </c>
      <c r="C3">
        <v>-7.5000176214164604E-2</v>
      </c>
      <c r="D3">
        <f t="shared" si="0"/>
        <v>-0.15000035242832921</v>
      </c>
      <c r="E3" s="17">
        <v>1.6667062691946202E-2</v>
      </c>
      <c r="F3">
        <f>ABS(E3-E2)</f>
        <v>1.6667062691946202E-2</v>
      </c>
      <c r="G3">
        <f t="shared" ref="G3:G66" si="1">$J$3*E3</f>
        <v>0.15000356422751582</v>
      </c>
      <c r="H3">
        <v>50.5428687088679</v>
      </c>
      <c r="J3">
        <v>9</v>
      </c>
      <c r="K3">
        <v>2</v>
      </c>
      <c r="AM3">
        <f t="shared" ref="AM3:AM66" si="2">$AF$26*E3^2+$AG$26*E3+$AH$26</f>
        <v>0.88475741251502926</v>
      </c>
      <c r="BB3" s="10" t="s">
        <v>351</v>
      </c>
      <c r="BF3">
        <f t="shared" ref="BF3:BF66" si="3">$BB$5*E3^2+$BC$5*E3+$BD$5</f>
        <v>8.0739544550701509E-2</v>
      </c>
    </row>
    <row r="4" spans="1:60" ht="30">
      <c r="A4">
        <v>600</v>
      </c>
      <c r="B4" s="7">
        <v>16</v>
      </c>
      <c r="C4">
        <v>7.9998941655460802</v>
      </c>
      <c r="D4">
        <f t="shared" si="0"/>
        <v>15.99978833109216</v>
      </c>
      <c r="E4" s="20">
        <v>2.9644006075213499E-5</v>
      </c>
      <c r="F4" s="2">
        <f>ABS(E4-E3)</f>
        <v>1.663741868587099E-2</v>
      </c>
      <c r="G4">
        <f t="shared" si="1"/>
        <v>2.6679605467692149E-4</v>
      </c>
      <c r="H4">
        <v>50.234001159763999</v>
      </c>
      <c r="AG4" t="s">
        <v>12</v>
      </c>
      <c r="AM4">
        <f t="shared" si="2"/>
        <v>0.85954492134361615</v>
      </c>
      <c r="AR4" s="14" t="s">
        <v>29</v>
      </c>
      <c r="AS4" s="14"/>
      <c r="BB4" t="s">
        <v>15</v>
      </c>
      <c r="BC4" t="s">
        <v>16</v>
      </c>
      <c r="BD4" t="s">
        <v>17</v>
      </c>
      <c r="BF4">
        <f t="shared" si="3"/>
        <v>8.0001315304634904E-2</v>
      </c>
      <c r="BH4" s="10" t="s">
        <v>353</v>
      </c>
    </row>
    <row r="5" spans="1:60">
      <c r="A5">
        <v>900</v>
      </c>
      <c r="B5" s="7">
        <v>95</v>
      </c>
      <c r="C5">
        <v>35.959935455387402</v>
      </c>
      <c r="D5">
        <f t="shared" si="0"/>
        <v>71.919870910774804</v>
      </c>
      <c r="E5" s="17">
        <v>2.5644687489957501</v>
      </c>
      <c r="F5">
        <f t="shared" ref="F5:F68" si="4">ABS(E5-E4)</f>
        <v>2.5644391049896749</v>
      </c>
      <c r="G5">
        <f t="shared" si="1"/>
        <v>23.080218740961751</v>
      </c>
      <c r="H5">
        <v>48.278260499613197</v>
      </c>
      <c r="AM5">
        <f t="shared" si="2"/>
        <v>4.7648262060946021</v>
      </c>
      <c r="AR5" s="17" t="s">
        <v>616</v>
      </c>
      <c r="AS5" s="10">
        <f>AS2+25.29%*AS2</f>
        <v>705.75116088369862</v>
      </c>
      <c r="BB5" s="86">
        <v>9.7120000000000005E-5</v>
      </c>
      <c r="BC5" s="86">
        <v>4.437E-2</v>
      </c>
      <c r="BD5" s="86">
        <v>0.08</v>
      </c>
      <c r="BF5">
        <f t="shared" si="3"/>
        <v>0.19442418806950101</v>
      </c>
      <c r="BH5">
        <f>BH2</f>
        <v>570.27970603753215</v>
      </c>
    </row>
    <row r="6" spans="1:60">
      <c r="A6">
        <v>1200</v>
      </c>
      <c r="B6" s="7">
        <v>115</v>
      </c>
      <c r="C6">
        <v>24.5048227924866</v>
      </c>
      <c r="D6">
        <f t="shared" si="0"/>
        <v>49.0096455849732</v>
      </c>
      <c r="E6" s="17">
        <v>7.33222411892124</v>
      </c>
      <c r="F6" s="2">
        <f t="shared" si="4"/>
        <v>4.7677553699254904</v>
      </c>
      <c r="G6">
        <f t="shared" si="1"/>
        <v>65.990017070291159</v>
      </c>
      <c r="H6">
        <v>45.984932178597703</v>
      </c>
      <c r="K6" t="s">
        <v>4</v>
      </c>
      <c r="AM6">
        <f t="shared" si="2"/>
        <v>12.127683603163531</v>
      </c>
      <c r="AR6" t="s">
        <v>617</v>
      </c>
      <c r="BF6">
        <f t="shared" si="3"/>
        <v>0.41055210205921783</v>
      </c>
      <c r="BH6" s="10" t="s">
        <v>354</v>
      </c>
    </row>
    <row r="7" spans="1:60">
      <c r="A7">
        <v>1500</v>
      </c>
      <c r="B7" s="7">
        <v>131</v>
      </c>
      <c r="C7">
        <v>15.678158098943401</v>
      </c>
      <c r="D7">
        <f t="shared" si="0"/>
        <v>31.356316197886802</v>
      </c>
      <c r="E7" s="17">
        <v>11.071472162960999</v>
      </c>
      <c r="F7">
        <f t="shared" si="4"/>
        <v>3.7392480440397593</v>
      </c>
      <c r="G7">
        <f t="shared" si="1"/>
        <v>99.643249466648996</v>
      </c>
      <c r="H7">
        <v>44.445618181919897</v>
      </c>
      <c r="AM7">
        <f t="shared" si="2"/>
        <v>17.995241491943254</v>
      </c>
      <c r="BF7">
        <f t="shared" si="3"/>
        <v>0.58314594626803851</v>
      </c>
      <c r="BH7">
        <v>550.20000000000005</v>
      </c>
    </row>
    <row r="8" spans="1:60">
      <c r="A8">
        <v>1800</v>
      </c>
      <c r="B8" s="7">
        <v>160</v>
      </c>
      <c r="C8">
        <v>14.776299159386999</v>
      </c>
      <c r="D8">
        <f t="shared" si="0"/>
        <v>29.552598318773999</v>
      </c>
      <c r="E8" s="17">
        <v>14.4940789097456</v>
      </c>
      <c r="F8" s="2">
        <f t="shared" si="4"/>
        <v>3.4226067467846004</v>
      </c>
      <c r="G8">
        <f t="shared" si="1"/>
        <v>130.44671018771041</v>
      </c>
      <c r="H8">
        <v>43.257533969504401</v>
      </c>
      <c r="AM8">
        <f t="shared" si="2"/>
        <v>23.437617272011554</v>
      </c>
      <c r="BF8">
        <f t="shared" si="3"/>
        <v>0.74350508799809267</v>
      </c>
      <c r="BH8" s="10" t="s">
        <v>355</v>
      </c>
    </row>
    <row r="9" spans="1:60">
      <c r="A9">
        <v>2100</v>
      </c>
      <c r="B9" s="7">
        <v>150</v>
      </c>
      <c r="C9">
        <v>-0.92292812074574104</v>
      </c>
      <c r="D9">
        <f t="shared" si="0"/>
        <v>-1.8458562414914821</v>
      </c>
      <c r="E9">
        <v>16.871690759952202</v>
      </c>
      <c r="F9">
        <f t="shared" si="4"/>
        <v>2.3776118502066019</v>
      </c>
      <c r="G9">
        <f t="shared" si="1"/>
        <v>151.84521683956982</v>
      </c>
      <c r="H9">
        <v>42.778195618741996</v>
      </c>
      <c r="AM9">
        <f t="shared" si="2"/>
        <v>27.258650091063547</v>
      </c>
      <c r="BF9">
        <f t="shared" si="3"/>
        <v>0.8562425105556184</v>
      </c>
      <c r="BH9">
        <v>514.6</v>
      </c>
    </row>
    <row r="10" spans="1:60">
      <c r="A10">
        <v>2400</v>
      </c>
      <c r="B10" s="7">
        <v>139</v>
      </c>
      <c r="C10">
        <v>-9.78726894945477</v>
      </c>
      <c r="D10">
        <f t="shared" si="0"/>
        <v>-19.57453789890954</v>
      </c>
      <c r="E10">
        <v>17.619317678333001</v>
      </c>
      <c r="F10" s="2">
        <f t="shared" si="4"/>
        <v>0.74762691838079931</v>
      </c>
      <c r="G10">
        <f t="shared" si="1"/>
        <v>158.57385910499701</v>
      </c>
      <c r="H10">
        <v>43.230202508221304</v>
      </c>
      <c r="AM10">
        <f t="shared" si="2"/>
        <v>28.466985847745164</v>
      </c>
      <c r="BF10">
        <f t="shared" si="3"/>
        <v>0.89191909270894087</v>
      </c>
      <c r="BH10" s="17"/>
    </row>
    <row r="11" spans="1:60">
      <c r="A11">
        <v>2700</v>
      </c>
      <c r="B11" s="7">
        <v>150</v>
      </c>
      <c r="C11">
        <v>-5.9217727224589396</v>
      </c>
      <c r="D11">
        <f t="shared" si="0"/>
        <v>-11.843545444917879</v>
      </c>
      <c r="E11">
        <v>17.9825244828107</v>
      </c>
      <c r="F11">
        <f t="shared" si="4"/>
        <v>0.3632068044776986</v>
      </c>
      <c r="G11">
        <f t="shared" si="1"/>
        <v>161.8427203452963</v>
      </c>
      <c r="H11">
        <v>43.826877492856497</v>
      </c>
      <c r="AM11">
        <f t="shared" si="2"/>
        <v>29.05519086857144</v>
      </c>
      <c r="BF11">
        <f t="shared" si="3"/>
        <v>0.90929042096188761</v>
      </c>
    </row>
    <row r="12" spans="1:60">
      <c r="A12">
        <v>3000</v>
      </c>
      <c r="B12" s="7">
        <v>272</v>
      </c>
      <c r="C12">
        <v>37.676743280992198</v>
      </c>
      <c r="D12">
        <f t="shared" si="0"/>
        <v>75.353486561984397</v>
      </c>
      <c r="E12">
        <v>21.849368925824098</v>
      </c>
      <c r="F12" s="2">
        <f t="shared" si="4"/>
        <v>3.8668444430133988</v>
      </c>
      <c r="G12">
        <f t="shared" si="1"/>
        <v>196.6443203324169</v>
      </c>
      <c r="H12">
        <v>42.4088753807914</v>
      </c>
      <c r="AM12">
        <f t="shared" si="2"/>
        <v>35.36529159826317</v>
      </c>
      <c r="BF12">
        <f t="shared" si="3"/>
        <v>1.0958210941078166</v>
      </c>
    </row>
    <row r="13" spans="1:60">
      <c r="A13">
        <v>3300</v>
      </c>
      <c r="B13" s="7">
        <v>179</v>
      </c>
      <c r="C13">
        <v>-20.3292469496777</v>
      </c>
      <c r="D13">
        <f t="shared" si="0"/>
        <v>-40.658493899355399</v>
      </c>
      <c r="E13">
        <v>24.4064281998937</v>
      </c>
      <c r="F13">
        <f t="shared" si="4"/>
        <v>2.5570592740696014</v>
      </c>
      <c r="G13">
        <f t="shared" si="1"/>
        <v>219.65785379904329</v>
      </c>
      <c r="H13">
        <v>41.9522211459498</v>
      </c>
      <c r="AM13">
        <f t="shared" si="2"/>
        <v>39.586060968766382</v>
      </c>
      <c r="BF13">
        <f t="shared" si="3"/>
        <v>1.2207650526130076</v>
      </c>
    </row>
    <row r="14" spans="1:60">
      <c r="A14">
        <v>3600</v>
      </c>
      <c r="B14" s="7">
        <v>119</v>
      </c>
      <c r="C14">
        <v>-38.832687395770201</v>
      </c>
      <c r="D14">
        <f t="shared" si="0"/>
        <v>-77.665374791540401</v>
      </c>
      <c r="E14">
        <v>21.851614169210698</v>
      </c>
      <c r="F14" s="2">
        <f t="shared" si="4"/>
        <v>2.5548140306830014</v>
      </c>
      <c r="G14">
        <f t="shared" si="1"/>
        <v>196.66452752289629</v>
      </c>
      <c r="H14">
        <v>44.317612531614103</v>
      </c>
      <c r="AM14">
        <f t="shared" si="2"/>
        <v>35.368980898338528</v>
      </c>
      <c r="BF14">
        <f t="shared" si="3"/>
        <v>1.0959302449074995</v>
      </c>
    </row>
    <row r="15" spans="1:60">
      <c r="A15">
        <v>3900</v>
      </c>
      <c r="B15" s="7">
        <v>119</v>
      </c>
      <c r="C15">
        <v>-24.433912620082602</v>
      </c>
      <c r="D15">
        <f t="shared" si="0"/>
        <v>-48.867825240165203</v>
      </c>
      <c r="E15">
        <v>18.651881521789999</v>
      </c>
      <c r="F15">
        <f t="shared" si="4"/>
        <v>3.1997326474206993</v>
      </c>
      <c r="G15">
        <f t="shared" si="1"/>
        <v>167.86693369610998</v>
      </c>
      <c r="H15">
        <v>46.714131452375</v>
      </c>
      <c r="AM15">
        <f t="shared" si="2"/>
        <v>30.141220380249813</v>
      </c>
      <c r="BF15">
        <f t="shared" si="3"/>
        <v>0.94137132062131901</v>
      </c>
    </row>
    <row r="16" spans="1:60">
      <c r="A16">
        <v>4200</v>
      </c>
      <c r="B16" s="7">
        <v>117</v>
      </c>
      <c r="C16">
        <v>-15.8564213769919</v>
      </c>
      <c r="D16">
        <f t="shared" si="0"/>
        <v>-31.7128427539838</v>
      </c>
      <c r="E16">
        <v>16.5235759206689</v>
      </c>
      <c r="F16" s="2">
        <f t="shared" si="4"/>
        <v>2.1283056011210988</v>
      </c>
      <c r="G16">
        <f t="shared" si="1"/>
        <v>148.71218328602009</v>
      </c>
      <c r="H16">
        <v>48.2445072625584</v>
      </c>
      <c r="AM16">
        <f t="shared" si="2"/>
        <v>26.697132573820866</v>
      </c>
      <c r="BF16">
        <f t="shared" si="3"/>
        <v>0.83966759746441633</v>
      </c>
    </row>
    <row r="17" spans="1:58">
      <c r="A17">
        <v>4500</v>
      </c>
      <c r="B17" s="7">
        <v>118</v>
      </c>
      <c r="C17">
        <v>-9.1460806150678806</v>
      </c>
      <c r="D17">
        <f t="shared" si="0"/>
        <v>-18.292161230135761</v>
      </c>
      <c r="E17">
        <v>15.1435121565475</v>
      </c>
      <c r="F17">
        <f t="shared" si="4"/>
        <v>1.3800637641214006</v>
      </c>
      <c r="G17">
        <f t="shared" si="1"/>
        <v>136.29160940892748</v>
      </c>
      <c r="H17">
        <v>49.189641909994798</v>
      </c>
      <c r="AM17">
        <f t="shared" si="2"/>
        <v>24.478031766320235</v>
      </c>
      <c r="BF17">
        <f t="shared" si="3"/>
        <v>0.77418977166350855</v>
      </c>
    </row>
    <row r="18" spans="1:58">
      <c r="A18">
        <v>4800</v>
      </c>
      <c r="B18" s="7">
        <v>118</v>
      </c>
      <c r="C18">
        <v>-5.3354730096391201</v>
      </c>
      <c r="D18">
        <f t="shared" si="0"/>
        <v>-10.67094601927824</v>
      </c>
      <c r="E18" s="17">
        <v>14.2967179737712</v>
      </c>
      <c r="F18" s="2">
        <f t="shared" si="4"/>
        <v>0.84679418277629992</v>
      </c>
      <c r="G18">
        <f t="shared" si="1"/>
        <v>128.67046176394081</v>
      </c>
      <c r="H18">
        <v>49.737756213661697</v>
      </c>
      <c r="AM18">
        <f t="shared" si="2"/>
        <v>23.121926986341663</v>
      </c>
      <c r="BF18">
        <f t="shared" si="3"/>
        <v>0.73419633008129725</v>
      </c>
    </row>
    <row r="19" spans="1:58">
      <c r="A19">
        <v>5100</v>
      </c>
      <c r="B19" s="7">
        <v>115</v>
      </c>
      <c r="C19">
        <v>-4.0654112021964002</v>
      </c>
      <c r="D19">
        <f t="shared" si="0"/>
        <v>-8.1308224043928004</v>
      </c>
      <c r="E19" s="17">
        <v>13.6811543892129</v>
      </c>
      <c r="F19">
        <f t="shared" si="4"/>
        <v>0.61556358455830029</v>
      </c>
      <c r="G19">
        <f t="shared" si="1"/>
        <v>123.1303895029161</v>
      </c>
      <c r="H19">
        <v>50.098428145170402</v>
      </c>
      <c r="AM19">
        <f t="shared" si="2"/>
        <v>22.138760692123068</v>
      </c>
      <c r="BF19">
        <f t="shared" si="3"/>
        <v>0.70521115771351039</v>
      </c>
    </row>
    <row r="20" spans="1:58">
      <c r="A20">
        <v>5400</v>
      </c>
      <c r="B20" s="7">
        <v>113</v>
      </c>
      <c r="C20">
        <v>-2.7733654657028501</v>
      </c>
      <c r="D20">
        <f t="shared" si="0"/>
        <v>-5.5467309314057003</v>
      </c>
      <c r="E20" s="17">
        <v>13.1718140966242</v>
      </c>
      <c r="F20" s="2">
        <f t="shared" si="4"/>
        <v>0.50934029258869984</v>
      </c>
      <c r="G20">
        <f t="shared" si="1"/>
        <v>118.5463268696178</v>
      </c>
      <c r="H20">
        <v>50.3593880737182</v>
      </c>
      <c r="AM20">
        <f t="shared" si="2"/>
        <v>21.326927799476803</v>
      </c>
      <c r="BF20">
        <f t="shared" si="3"/>
        <v>0.68128338966942192</v>
      </c>
    </row>
    <row r="21" spans="1:58">
      <c r="A21">
        <v>5700</v>
      </c>
      <c r="B21" s="7">
        <v>114</v>
      </c>
      <c r="C21">
        <v>-0.80574284496938997</v>
      </c>
      <c r="D21">
        <f t="shared" si="0"/>
        <v>-1.6114856899387799</v>
      </c>
      <c r="E21" s="17">
        <v>12.845676688909499</v>
      </c>
      <c r="F21">
        <f t="shared" si="4"/>
        <v>0.32613740771470034</v>
      </c>
      <c r="G21">
        <f t="shared" si="1"/>
        <v>115.61109020018549</v>
      </c>
      <c r="H21">
        <v>50.490898917891698</v>
      </c>
      <c r="AF21" t="s">
        <v>13</v>
      </c>
      <c r="AM21">
        <f t="shared" si="2"/>
        <v>20.807897194441189</v>
      </c>
      <c r="BF21">
        <f t="shared" si="3"/>
        <v>0.66598858278687734</v>
      </c>
    </row>
    <row r="22" spans="1:58">
      <c r="A22">
        <v>6000</v>
      </c>
      <c r="B22" s="7">
        <v>116</v>
      </c>
      <c r="C22">
        <v>0.67814368416031001</v>
      </c>
      <c r="D22">
        <f t="shared" si="0"/>
        <v>1.35628736832062</v>
      </c>
      <c r="E22" s="17">
        <v>12.738146526539699</v>
      </c>
      <c r="F22" s="2">
        <f t="shared" si="4"/>
        <v>0.10753016236979995</v>
      </c>
      <c r="G22">
        <f t="shared" si="1"/>
        <v>114.64331873885729</v>
      </c>
      <c r="H22">
        <v>50.490009298901199</v>
      </c>
      <c r="AF22" t="s">
        <v>14</v>
      </c>
      <c r="AM22">
        <f t="shared" si="2"/>
        <v>20.636904947586114</v>
      </c>
      <c r="BF22">
        <f t="shared" si="3"/>
        <v>0.66095028919016297</v>
      </c>
    </row>
    <row r="23" spans="1:58">
      <c r="A23">
        <v>6300</v>
      </c>
      <c r="B23" s="7">
        <v>119</v>
      </c>
      <c r="C23">
        <v>1.81481215780642</v>
      </c>
      <c r="D23">
        <f t="shared" si="0"/>
        <v>3.62962431561284</v>
      </c>
      <c r="E23" s="17">
        <v>12.818885735246999</v>
      </c>
      <c r="F23">
        <f t="shared" si="4"/>
        <v>8.0739208707299781E-2</v>
      </c>
      <c r="G23">
        <f t="shared" si="1"/>
        <v>115.36997161722299</v>
      </c>
      <c r="H23">
        <v>50.388455192609001</v>
      </c>
      <c r="AM23">
        <f t="shared" si="2"/>
        <v>20.765288446489475</v>
      </c>
      <c r="BF23">
        <f t="shared" si="3"/>
        <v>0.66473309058754049</v>
      </c>
    </row>
    <row r="24" spans="1:58">
      <c r="A24">
        <v>6600</v>
      </c>
      <c r="B24" s="7">
        <v>125</v>
      </c>
      <c r="C24">
        <v>3.4365848141304398</v>
      </c>
      <c r="D24">
        <f t="shared" si="0"/>
        <v>6.8731696282608796</v>
      </c>
      <c r="E24" s="17">
        <v>13.125154923458901</v>
      </c>
      <c r="F24" s="2">
        <f t="shared" si="4"/>
        <v>0.30626918821190152</v>
      </c>
      <c r="G24">
        <f t="shared" si="1"/>
        <v>118.1263943111301</v>
      </c>
      <c r="H24">
        <v>50.177510786296999</v>
      </c>
      <c r="AM24">
        <f t="shared" si="2"/>
        <v>21.252634032984997</v>
      </c>
      <c r="BF24">
        <f t="shared" si="3"/>
        <v>0.67909395641806858</v>
      </c>
    </row>
    <row r="25" spans="1:58">
      <c r="A25">
        <v>6900</v>
      </c>
      <c r="B25" s="7">
        <v>125</v>
      </c>
      <c r="C25">
        <v>1.9091149079494001</v>
      </c>
      <c r="D25">
        <f t="shared" si="0"/>
        <v>3.8182298158988002</v>
      </c>
      <c r="E25" s="17">
        <v>13.464592496354699</v>
      </c>
      <c r="F25">
        <f t="shared" si="4"/>
        <v>0.33943757289579857</v>
      </c>
      <c r="G25">
        <f t="shared" si="1"/>
        <v>121.18133246719229</v>
      </c>
      <c r="H25">
        <v>49.975332065537003</v>
      </c>
      <c r="AF25" t="s">
        <v>15</v>
      </c>
      <c r="AG25" t="s">
        <v>16</v>
      </c>
      <c r="AH25" t="s">
        <v>17</v>
      </c>
      <c r="AM25">
        <f t="shared" si="2"/>
        <v>21.793399221192196</v>
      </c>
      <c r="BF25">
        <f t="shared" si="3"/>
        <v>0.69503136384939956</v>
      </c>
    </row>
    <row r="26" spans="1:58">
      <c r="A26">
        <v>7200</v>
      </c>
      <c r="B26" s="7">
        <v>125</v>
      </c>
      <c r="C26">
        <v>0.97123458172025101</v>
      </c>
      <c r="D26">
        <f t="shared" si="0"/>
        <v>1.942469163440502</v>
      </c>
      <c r="E26" s="17">
        <v>13.6730090583016</v>
      </c>
      <c r="F26" s="2">
        <f t="shared" si="4"/>
        <v>0.20841656194690117</v>
      </c>
      <c r="G26">
        <f t="shared" si="1"/>
        <v>123.05708152471441</v>
      </c>
      <c r="H26">
        <v>49.866862283680803</v>
      </c>
      <c r="AF26">
        <v>2.9244800000000001E-3</v>
      </c>
      <c r="AG26">
        <v>1.51536</v>
      </c>
      <c r="AH26">
        <v>0.85950000000000004</v>
      </c>
      <c r="AM26">
        <f t="shared" si="2"/>
        <v>22.12576598384809</v>
      </c>
      <c r="BF26">
        <f t="shared" si="3"/>
        <v>0.70482811019876157</v>
      </c>
    </row>
    <row r="27" spans="1:58">
      <c r="A27">
        <v>7500</v>
      </c>
      <c r="B27" s="7">
        <v>126</v>
      </c>
      <c r="C27">
        <v>0.77571200324223899</v>
      </c>
      <c r="D27">
        <f t="shared" si="0"/>
        <v>1.551424006484478</v>
      </c>
      <c r="E27" s="17">
        <v>13.8275682488673</v>
      </c>
      <c r="F27">
        <f t="shared" si="4"/>
        <v>0.15455919056569911</v>
      </c>
      <c r="G27">
        <f t="shared" si="1"/>
        <v>124.44811423980569</v>
      </c>
      <c r="H27">
        <v>49.799607959768601</v>
      </c>
      <c r="AM27">
        <f t="shared" si="2"/>
        <v>22.372409204504308</v>
      </c>
      <c r="BF27">
        <f t="shared" si="3"/>
        <v>0.71209870683616028</v>
      </c>
    </row>
    <row r="28" spans="1:58">
      <c r="A28">
        <v>7800</v>
      </c>
      <c r="B28" s="7">
        <v>124</v>
      </c>
      <c r="C28">
        <v>-0.48244144933037802</v>
      </c>
      <c r="D28">
        <f t="shared" si="0"/>
        <v>-0.96488289866075605</v>
      </c>
      <c r="E28" s="17">
        <v>13.884936572982401</v>
      </c>
      <c r="F28" s="2">
        <f t="shared" si="4"/>
        <v>5.7368324115101288E-2</v>
      </c>
      <c r="G28">
        <f t="shared" si="1"/>
        <v>124.9644291568416</v>
      </c>
      <c r="H28">
        <v>49.793149369741698</v>
      </c>
      <c r="AM28">
        <f t="shared" si="2"/>
        <v>22.463992264808073</v>
      </c>
      <c r="BF28">
        <f t="shared" si="3"/>
        <v>0.71479854269153253</v>
      </c>
    </row>
    <row r="29" spans="1:58">
      <c r="A29">
        <v>8100</v>
      </c>
      <c r="B29" s="7">
        <v>118</v>
      </c>
      <c r="C29">
        <v>-2.61645666698448</v>
      </c>
      <c r="D29">
        <f t="shared" si="0"/>
        <v>-5.23291333396896</v>
      </c>
      <c r="E29" s="17">
        <v>13.6924985927603</v>
      </c>
      <c r="F29">
        <f t="shared" si="4"/>
        <v>0.19243798022210079</v>
      </c>
      <c r="G29">
        <f t="shared" si="1"/>
        <v>123.2324873348427</v>
      </c>
      <c r="H29">
        <v>49.9221589490217</v>
      </c>
      <c r="AM29">
        <f t="shared" si="2"/>
        <v>22.156859389885813</v>
      </c>
      <c r="BF29">
        <f t="shared" si="3"/>
        <v>0.70574465892103599</v>
      </c>
    </row>
    <row r="30" spans="1:58">
      <c r="A30">
        <v>8400</v>
      </c>
      <c r="B30" s="7">
        <v>127</v>
      </c>
      <c r="C30">
        <v>1.9108416619063799</v>
      </c>
      <c r="D30">
        <f t="shared" si="0"/>
        <v>3.8216833238127599</v>
      </c>
      <c r="E30" s="17">
        <v>13.6864264713218</v>
      </c>
      <c r="F30" s="2">
        <f t="shared" si="4"/>
        <v>6.0721214384997779E-3</v>
      </c>
      <c r="G30">
        <f t="shared" si="1"/>
        <v>123.1778382418962</v>
      </c>
      <c r="H30">
        <v>49.931734769700697</v>
      </c>
      <c r="AM30">
        <f t="shared" si="2"/>
        <v>22.147171750530113</v>
      </c>
      <c r="BF30">
        <f t="shared" si="3"/>
        <v>0.70545909287171993</v>
      </c>
    </row>
    <row r="31" spans="1:58">
      <c r="A31">
        <v>8700</v>
      </c>
      <c r="B31" s="7">
        <v>136</v>
      </c>
      <c r="C31">
        <v>4.2638445665124696</v>
      </c>
      <c r="D31">
        <f t="shared" si="0"/>
        <v>8.5276891330249391</v>
      </c>
      <c r="E31" s="17">
        <v>14.1635325192259</v>
      </c>
      <c r="F31">
        <f t="shared" si="4"/>
        <v>0.47710604790409938</v>
      </c>
      <c r="G31">
        <f t="shared" si="1"/>
        <v>127.47179267303309</v>
      </c>
      <c r="H31">
        <v>49.681906007952598</v>
      </c>
      <c r="AM31">
        <f t="shared" si="2"/>
        <v>22.909017859657151</v>
      </c>
      <c r="BF31">
        <f t="shared" si="3"/>
        <v>0.72791875893851132</v>
      </c>
    </row>
    <row r="32" spans="1:58">
      <c r="A32">
        <v>9000</v>
      </c>
      <c r="B32" s="7">
        <v>139</v>
      </c>
      <c r="C32">
        <v>3.0873328388269701</v>
      </c>
      <c r="D32">
        <f t="shared" si="0"/>
        <v>6.1746656776539401</v>
      </c>
      <c r="E32" s="17">
        <v>14.7583107267724</v>
      </c>
      <c r="F32" s="2">
        <f t="shared" si="4"/>
        <v>0.59477820754650068</v>
      </c>
      <c r="G32">
        <f t="shared" si="1"/>
        <v>132.82479654095161</v>
      </c>
      <c r="H32">
        <v>49.4001337637999</v>
      </c>
      <c r="AM32">
        <f t="shared" si="2"/>
        <v>23.860628109260162</v>
      </c>
      <c r="BF32">
        <f t="shared" si="3"/>
        <v>0.75597973421942499</v>
      </c>
    </row>
    <row r="33" spans="1:58">
      <c r="A33">
        <v>9300</v>
      </c>
      <c r="B33" s="7">
        <v>162</v>
      </c>
      <c r="C33">
        <v>9.6672208587507598</v>
      </c>
      <c r="D33">
        <f t="shared" si="0"/>
        <v>19.33444171750152</v>
      </c>
      <c r="E33">
        <v>15.851648706020701</v>
      </c>
      <c r="F33">
        <f t="shared" si="4"/>
        <v>1.0933379792483002</v>
      </c>
      <c r="G33">
        <f t="shared" si="1"/>
        <v>142.66483835418632</v>
      </c>
      <c r="H33">
        <v>48.876809626423203</v>
      </c>
      <c r="AF33" s="1" t="s">
        <v>222</v>
      </c>
      <c r="AM33">
        <f t="shared" si="2"/>
        <v>25.615302412871678</v>
      </c>
      <c r="BF33">
        <f t="shared" si="3"/>
        <v>0.80774145842795386</v>
      </c>
    </row>
    <row r="34" spans="1:58">
      <c r="A34">
        <v>9600</v>
      </c>
      <c r="B34" s="7">
        <v>128</v>
      </c>
      <c r="C34">
        <v>-8.3766230311450496</v>
      </c>
      <c r="D34">
        <f t="shared" si="0"/>
        <v>-16.753246062290099</v>
      </c>
      <c r="E34">
        <v>16.0836421192231</v>
      </c>
      <c r="F34" s="2">
        <f t="shared" si="4"/>
        <v>0.23199341320239952</v>
      </c>
      <c r="G34">
        <f t="shared" si="1"/>
        <v>144.7527790730079</v>
      </c>
      <c r="H34">
        <v>48.897036370035103</v>
      </c>
      <c r="AM34">
        <f t="shared" si="2"/>
        <v>25.988522772014431</v>
      </c>
      <c r="BF34">
        <f t="shared" si="3"/>
        <v>0.81875454660565417</v>
      </c>
    </row>
    <row r="35" spans="1:58">
      <c r="A35">
        <v>9900</v>
      </c>
      <c r="B35" s="7">
        <v>141</v>
      </c>
      <c r="C35">
        <v>-0.34222636249823601</v>
      </c>
      <c r="D35">
        <f t="shared" si="0"/>
        <v>-0.68445272499647203</v>
      </c>
      <c r="E35">
        <v>15.742645404712301</v>
      </c>
      <c r="F35">
        <f t="shared" si="4"/>
        <v>0.34099671451079949</v>
      </c>
      <c r="G35">
        <f t="shared" si="1"/>
        <v>141.6838086424107</v>
      </c>
      <c r="H35">
        <v>49.204625738612997</v>
      </c>
      <c r="AM35">
        <f t="shared" si="2"/>
        <v>25.440051605115119</v>
      </c>
      <c r="BF35">
        <f t="shared" si="3"/>
        <v>0.80257051209404073</v>
      </c>
    </row>
    <row r="36" spans="1:58">
      <c r="A36">
        <v>10200</v>
      </c>
      <c r="B36" s="7">
        <v>156</v>
      </c>
      <c r="C36">
        <v>4.7931665889682398</v>
      </c>
      <c r="D36">
        <f t="shared" si="0"/>
        <v>9.5863331779364795</v>
      </c>
      <c r="E36">
        <v>16.268106836371999</v>
      </c>
      <c r="F36" s="2">
        <f t="shared" si="4"/>
        <v>0.52546143165969816</v>
      </c>
      <c r="G36">
        <f t="shared" si="1"/>
        <v>146.41296152734799</v>
      </c>
      <c r="H36">
        <v>49.011009773341698</v>
      </c>
      <c r="AM36">
        <f t="shared" si="2"/>
        <v>26.285505809504521</v>
      </c>
      <c r="BF36">
        <f t="shared" si="3"/>
        <v>0.82751883458967279</v>
      </c>
    </row>
    <row r="37" spans="1:58">
      <c r="A37">
        <v>10500</v>
      </c>
      <c r="B37" s="7">
        <v>126</v>
      </c>
      <c r="C37">
        <v>-9.3314132790387294</v>
      </c>
      <c r="D37">
        <f t="shared" si="0"/>
        <v>-18.662826558077459</v>
      </c>
      <c r="E37">
        <v>16.073593505946601</v>
      </c>
      <c r="F37">
        <f t="shared" si="4"/>
        <v>0.19451333042539787</v>
      </c>
      <c r="G37">
        <f t="shared" si="1"/>
        <v>144.66234155351941</v>
      </c>
      <c r="H37">
        <v>49.242794692083699</v>
      </c>
      <c r="AM37">
        <f t="shared" si="2"/>
        <v>25.972350501727625</v>
      </c>
      <c r="BF37">
        <f t="shared" si="3"/>
        <v>0.81827730670269161</v>
      </c>
    </row>
    <row r="38" spans="1:58">
      <c r="A38">
        <v>10800</v>
      </c>
      <c r="B38" s="7">
        <v>130</v>
      </c>
      <c r="C38">
        <v>-3.9167413141222198</v>
      </c>
      <c r="D38">
        <f t="shared" si="0"/>
        <v>-7.8334826282444396</v>
      </c>
      <c r="E38">
        <v>15.3147678044276</v>
      </c>
      <c r="F38" s="2">
        <f t="shared" si="4"/>
        <v>0.75882570151900097</v>
      </c>
      <c r="G38">
        <f t="shared" si="1"/>
        <v>137.83291023984839</v>
      </c>
      <c r="H38">
        <v>49.7366822800278</v>
      </c>
      <c r="AM38">
        <f t="shared" si="2"/>
        <v>24.75280025846153</v>
      </c>
      <c r="BF38">
        <f t="shared" si="3"/>
        <v>0.78229497748764365</v>
      </c>
    </row>
    <row r="39" spans="1:58">
      <c r="A39">
        <v>11100</v>
      </c>
      <c r="B39" s="7">
        <v>121</v>
      </c>
      <c r="C39">
        <v>-5.5517622533635302</v>
      </c>
      <c r="D39">
        <f t="shared" si="0"/>
        <v>-11.10352450672706</v>
      </c>
      <c r="E39" s="17">
        <v>14.678116305865201</v>
      </c>
      <c r="F39">
        <f t="shared" si="4"/>
        <v>0.636651498562399</v>
      </c>
      <c r="G39">
        <f t="shared" si="1"/>
        <v>132.10304675278681</v>
      </c>
      <c r="H39">
        <v>50.111397756343898</v>
      </c>
      <c r="AM39">
        <f t="shared" si="2"/>
        <v>23.732201055258663</v>
      </c>
      <c r="BF39">
        <f t="shared" si="3"/>
        <v>0.75219224267701867</v>
      </c>
    </row>
    <row r="40" spans="1:58">
      <c r="A40">
        <v>11400</v>
      </c>
      <c r="B40" s="7">
        <v>126</v>
      </c>
      <c r="C40">
        <v>-0.95054881696482396</v>
      </c>
      <c r="D40">
        <f t="shared" si="0"/>
        <v>-1.9010976339296479</v>
      </c>
      <c r="E40" s="17">
        <v>14.211177903452199</v>
      </c>
      <c r="F40" s="2">
        <f t="shared" si="4"/>
        <v>0.46693840241300144</v>
      </c>
      <c r="G40">
        <f t="shared" si="1"/>
        <v>127.90060113106979</v>
      </c>
      <c r="H40">
        <v>50.346229723145797</v>
      </c>
      <c r="AM40">
        <f t="shared" si="2"/>
        <v>22.985171443740512</v>
      </c>
      <c r="BF40">
        <f t="shared" si="3"/>
        <v>0.73016408349360862</v>
      </c>
    </row>
    <row r="41" spans="1:58">
      <c r="A41">
        <v>11700</v>
      </c>
      <c r="B41" s="7">
        <v>130</v>
      </c>
      <c r="C41">
        <v>1.2365534647768199</v>
      </c>
      <c r="D41">
        <f t="shared" si="0"/>
        <v>2.4731069295536399</v>
      </c>
      <c r="E41" s="17">
        <v>14.1695999664976</v>
      </c>
      <c r="F41">
        <f t="shared" si="4"/>
        <v>4.1577936954599437E-2</v>
      </c>
      <c r="G41">
        <f t="shared" si="1"/>
        <v>127.5263996984784</v>
      </c>
      <c r="H41">
        <v>50.3264798572269</v>
      </c>
      <c r="AM41">
        <f t="shared" si="2"/>
        <v>22.918714973289848</v>
      </c>
      <c r="BF41">
        <f t="shared" si="3"/>
        <v>0.72820466745250889</v>
      </c>
    </row>
    <row r="42" spans="1:58">
      <c r="A42">
        <v>12000</v>
      </c>
      <c r="B42" s="7">
        <v>148</v>
      </c>
      <c r="C42">
        <v>7.5277224597024501</v>
      </c>
      <c r="D42">
        <f t="shared" si="0"/>
        <v>15.0554449194049</v>
      </c>
      <c r="E42" s="17">
        <v>14.7715503791231</v>
      </c>
      <c r="F42" s="2">
        <f t="shared" si="4"/>
        <v>0.60195041262550042</v>
      </c>
      <c r="G42">
        <f t="shared" si="1"/>
        <v>132.9439534121079</v>
      </c>
      <c r="H42">
        <v>49.960098487405503</v>
      </c>
      <c r="AM42">
        <f t="shared" si="2"/>
        <v>23.88183431844736</v>
      </c>
      <c r="BF42">
        <f t="shared" si="3"/>
        <v>0.7566051481242525</v>
      </c>
    </row>
    <row r="43" spans="1:58">
      <c r="A43">
        <v>12300</v>
      </c>
      <c r="B43" s="7">
        <v>176</v>
      </c>
      <c r="C43">
        <v>14.225277301884301</v>
      </c>
      <c r="D43">
        <f t="shared" si="0"/>
        <v>28.450554603768602</v>
      </c>
      <c r="E43">
        <v>16.394293100819599</v>
      </c>
      <c r="F43">
        <f t="shared" si="4"/>
        <v>1.6227427216964987</v>
      </c>
      <c r="G43">
        <f t="shared" si="1"/>
        <v>147.54863790737639</v>
      </c>
      <c r="H43">
        <v>49.084743348231001</v>
      </c>
      <c r="AM43">
        <f t="shared" si="2"/>
        <v>26.488776806733998</v>
      </c>
      <c r="BF43">
        <f t="shared" si="3"/>
        <v>0.83351800371365004</v>
      </c>
    </row>
    <row r="44" spans="1:58">
      <c r="A44">
        <v>12600</v>
      </c>
      <c r="B44" s="7">
        <v>236</v>
      </c>
      <c r="C44">
        <v>28.9395055662442</v>
      </c>
      <c r="D44">
        <f t="shared" si="0"/>
        <v>57.879011132488401</v>
      </c>
      <c r="E44">
        <v>19.791062306356199</v>
      </c>
      <c r="F44" s="2">
        <f t="shared" si="4"/>
        <v>3.3967692055366001</v>
      </c>
      <c r="G44">
        <f t="shared" si="1"/>
        <v>178.11956075720579</v>
      </c>
      <c r="H44">
        <v>47.337486314122799</v>
      </c>
      <c r="AM44">
        <f t="shared" si="2"/>
        <v>31.995562480364544</v>
      </c>
      <c r="BF44">
        <f t="shared" si="3"/>
        <v>0.99616999315045529</v>
      </c>
    </row>
    <row r="45" spans="1:58">
      <c r="A45">
        <v>12900</v>
      </c>
      <c r="B45" s="7">
        <v>240</v>
      </c>
      <c r="C45">
        <v>14.678356040572201</v>
      </c>
      <c r="D45">
        <f t="shared" si="0"/>
        <v>29.356712081144401</v>
      </c>
      <c r="E45">
        <v>23.404655061038898</v>
      </c>
      <c r="F45">
        <f t="shared" si="4"/>
        <v>3.6135927546826991</v>
      </c>
      <c r="G45">
        <f t="shared" si="1"/>
        <v>210.6418955493501</v>
      </c>
      <c r="H45">
        <v>45.686543400865801</v>
      </c>
      <c r="AM45">
        <f t="shared" si="2"/>
        <v>37.92794354348824</v>
      </c>
      <c r="BF45">
        <f t="shared" si="3"/>
        <v>1.1716647326207619</v>
      </c>
    </row>
    <row r="46" spans="1:58">
      <c r="A46">
        <v>13200</v>
      </c>
      <c r="B46" s="7">
        <v>243</v>
      </c>
      <c r="C46">
        <v>5.7386126612312802</v>
      </c>
      <c r="D46">
        <f t="shared" si="0"/>
        <v>11.47722532246256</v>
      </c>
      <c r="E46">
        <v>25.7245728082478</v>
      </c>
      <c r="F46" s="2">
        <f t="shared" si="4"/>
        <v>2.3199177472089012</v>
      </c>
      <c r="G46">
        <f t="shared" si="1"/>
        <v>231.52115527423018</v>
      </c>
      <c r="H46">
        <v>44.923983021608798</v>
      </c>
      <c r="AM46">
        <f t="shared" si="2"/>
        <v>41.776773953848391</v>
      </c>
      <c r="BF46">
        <f t="shared" si="3"/>
        <v>1.2856688096176787</v>
      </c>
    </row>
    <row r="47" spans="1:58">
      <c r="A47">
        <v>13500</v>
      </c>
      <c r="B47" s="7">
        <v>243</v>
      </c>
      <c r="C47">
        <v>-0.59526341446531605</v>
      </c>
      <c r="D47">
        <f t="shared" si="0"/>
        <v>-1.1905268289306321</v>
      </c>
      <c r="E47">
        <v>27.1320850818148</v>
      </c>
      <c r="F47">
        <f t="shared" si="4"/>
        <v>1.4075122735670007</v>
      </c>
      <c r="G47">
        <f t="shared" si="1"/>
        <v>244.18876573633321</v>
      </c>
      <c r="H47">
        <v>44.747846391779703</v>
      </c>
      <c r="AM47">
        <f t="shared" si="2"/>
        <v>44.127232521151612</v>
      </c>
      <c r="BF47">
        <f t="shared" si="3"/>
        <v>1.3553455070510525</v>
      </c>
    </row>
    <row r="48" spans="1:58">
      <c r="A48">
        <v>13800</v>
      </c>
      <c r="B48" s="7">
        <v>241</v>
      </c>
      <c r="C48">
        <v>-4.8022090224237601</v>
      </c>
      <c r="D48">
        <f t="shared" si="0"/>
        <v>-9.6044180448475203</v>
      </c>
      <c r="E48">
        <v>27.8447311764813</v>
      </c>
      <c r="F48" s="2">
        <f t="shared" si="4"/>
        <v>0.71264609466649986</v>
      </c>
      <c r="G48">
        <f t="shared" si="1"/>
        <v>250.6025805883317</v>
      </c>
      <c r="H48">
        <v>44.974231426224698</v>
      </c>
      <c r="AM48">
        <f t="shared" si="2"/>
        <v>45.321726148284213</v>
      </c>
      <c r="BF48">
        <f t="shared" si="3"/>
        <v>1.3907706800531696</v>
      </c>
    </row>
    <row r="49" spans="1:58">
      <c r="A49">
        <v>14100</v>
      </c>
      <c r="B49" s="7">
        <v>242</v>
      </c>
      <c r="C49">
        <v>-5.7436316451777101</v>
      </c>
      <c r="D49">
        <f t="shared" si="0"/>
        <v>-11.48726329035542</v>
      </c>
      <c r="E49">
        <v>28.165038900497098</v>
      </c>
      <c r="F49">
        <f t="shared" si="4"/>
        <v>0.3203077240157981</v>
      </c>
      <c r="G49">
        <f t="shared" si="1"/>
        <v>253.48535010447389</v>
      </c>
      <c r="H49">
        <v>45.388449212595802</v>
      </c>
      <c r="AM49">
        <f t="shared" si="2"/>
        <v>45.859573890740378</v>
      </c>
      <c r="BF49">
        <f t="shared" si="3"/>
        <v>1.4067251017228601</v>
      </c>
    </row>
    <row r="50" spans="1:58">
      <c r="A50">
        <v>14400</v>
      </c>
      <c r="B50" s="7">
        <v>246</v>
      </c>
      <c r="C50">
        <v>-4.8250550092911597</v>
      </c>
      <c r="D50">
        <f t="shared" si="0"/>
        <v>-9.6501100185823194</v>
      </c>
      <c r="E50">
        <v>28.4053481282759</v>
      </c>
      <c r="F50" s="2">
        <f t="shared" si="4"/>
        <v>0.24030922777880193</v>
      </c>
      <c r="G50">
        <f t="shared" si="1"/>
        <v>255.64813315448311</v>
      </c>
      <c r="H50">
        <v>45.796414245251</v>
      </c>
      <c r="AM50">
        <f t="shared" si="2"/>
        <v>46.263485392180975</v>
      </c>
      <c r="BF50">
        <f t="shared" si="3"/>
        <v>1.4187079089298655</v>
      </c>
    </row>
    <row r="51" spans="1:58">
      <c r="A51">
        <v>14700</v>
      </c>
      <c r="B51" s="7">
        <v>245</v>
      </c>
      <c r="C51">
        <v>-5.9186127250658398</v>
      </c>
      <c r="D51">
        <f t="shared" si="0"/>
        <v>-11.83722545013168</v>
      </c>
      <c r="E51">
        <v>28.537253223522601</v>
      </c>
      <c r="F51">
        <f t="shared" si="4"/>
        <v>0.13190509524670091</v>
      </c>
      <c r="G51">
        <f t="shared" si="1"/>
        <v>256.83527901170339</v>
      </c>
      <c r="H51">
        <v>46.218767788345701</v>
      </c>
      <c r="AM51">
        <f t="shared" si="2"/>
        <v>46.485334922904599</v>
      </c>
      <c r="BF51">
        <f t="shared" si="3"/>
        <v>1.4252900081959978</v>
      </c>
    </row>
    <row r="52" spans="1:58">
      <c r="A52">
        <v>15000</v>
      </c>
      <c r="B52" s="7">
        <v>245</v>
      </c>
      <c r="C52">
        <v>-5.8243434406587298</v>
      </c>
      <c r="D52">
        <f t="shared" si="0"/>
        <v>-11.64868688131746</v>
      </c>
      <c r="E52">
        <v>28.516303563463602</v>
      </c>
      <c r="F52" s="2">
        <f t="shared" si="4"/>
        <v>2.0949660058999342E-2</v>
      </c>
      <c r="G52">
        <f t="shared" si="1"/>
        <v>256.64673207117244</v>
      </c>
      <c r="H52">
        <v>46.675403161297602</v>
      </c>
      <c r="AM52">
        <f t="shared" si="2"/>
        <v>46.450093153655914</v>
      </c>
      <c r="BF52">
        <f t="shared" si="3"/>
        <v>1.4242443888447407</v>
      </c>
    </row>
    <row r="53" spans="1:58">
      <c r="A53">
        <v>15300</v>
      </c>
      <c r="B53" s="7">
        <v>244</v>
      </c>
      <c r="C53">
        <v>-5.8241128380600804</v>
      </c>
      <c r="D53">
        <f t="shared" si="0"/>
        <v>-11.648225676120161</v>
      </c>
      <c r="E53">
        <v>28.4051438687756</v>
      </c>
      <c r="F53">
        <f t="shared" si="4"/>
        <v>0.11115969468800202</v>
      </c>
      <c r="G53">
        <f t="shared" si="1"/>
        <v>255.64629481898041</v>
      </c>
      <c r="H53">
        <v>47.128658454633502</v>
      </c>
      <c r="AM53">
        <f t="shared" si="2"/>
        <v>46.263141929596806</v>
      </c>
      <c r="BF53">
        <f t="shared" si="3"/>
        <v>1.4186977189473247</v>
      </c>
    </row>
    <row r="54" spans="1:58">
      <c r="A54">
        <v>15600</v>
      </c>
      <c r="B54" s="7">
        <v>243</v>
      </c>
      <c r="C54">
        <v>-5.50168484553667</v>
      </c>
      <c r="D54">
        <f t="shared" si="0"/>
        <v>-11.00336969107334</v>
      </c>
      <c r="E54">
        <v>28.222384889044399</v>
      </c>
      <c r="F54" s="2">
        <f t="shared" si="4"/>
        <v>0.18275897973120081</v>
      </c>
      <c r="G54">
        <f t="shared" si="1"/>
        <v>254.0014640013996</v>
      </c>
      <c r="H54">
        <v>47.568092802703397</v>
      </c>
      <c r="AM54">
        <f t="shared" si="2"/>
        <v>45.955930284711911</v>
      </c>
      <c r="BF54">
        <f t="shared" si="3"/>
        <v>1.4095835897440192</v>
      </c>
    </row>
    <row r="55" spans="1:58">
      <c r="A55">
        <v>15900</v>
      </c>
      <c r="B55" s="7">
        <v>242</v>
      </c>
      <c r="C55">
        <v>-5.0179550962127797</v>
      </c>
      <c r="D55">
        <f t="shared" si="0"/>
        <v>-10.035910192425559</v>
      </c>
      <c r="E55">
        <v>28.003781599655799</v>
      </c>
      <c r="F55">
        <f t="shared" si="4"/>
        <v>0.21860328938860007</v>
      </c>
      <c r="G55">
        <f t="shared" si="1"/>
        <v>252.0340343969022</v>
      </c>
      <c r="H55">
        <v>47.975530930936898</v>
      </c>
      <c r="AM55">
        <f t="shared" si="2"/>
        <v>45.588722162579366</v>
      </c>
      <c r="BF55">
        <f t="shared" si="3"/>
        <v>1.398690438027272</v>
      </c>
    </row>
    <row r="56" spans="1:58">
      <c r="A56">
        <v>16200</v>
      </c>
      <c r="B56" s="7">
        <v>243</v>
      </c>
      <c r="C56">
        <v>-3.7234470441537901</v>
      </c>
      <c r="D56">
        <f t="shared" si="0"/>
        <v>-7.4468940883075803</v>
      </c>
      <c r="E56">
        <v>27.827224909371299</v>
      </c>
      <c r="F56" s="2">
        <f t="shared" si="4"/>
        <v>0.1765566902844995</v>
      </c>
      <c r="G56">
        <f t="shared" si="1"/>
        <v>250.44502418434169</v>
      </c>
      <c r="H56">
        <v>48.310719366596601</v>
      </c>
      <c r="AM56">
        <f t="shared" si="2"/>
        <v>45.292347629361338</v>
      </c>
      <c r="BF56">
        <f t="shared" si="3"/>
        <v>1.3898992730395467</v>
      </c>
    </row>
    <row r="57" spans="1:58">
      <c r="A57">
        <v>16500</v>
      </c>
      <c r="B57" s="7">
        <v>244</v>
      </c>
      <c r="C57">
        <v>-2.7992774414428401</v>
      </c>
      <c r="D57">
        <f t="shared" si="0"/>
        <v>-5.5985548828856802</v>
      </c>
      <c r="E57">
        <v>27.732966476985901</v>
      </c>
      <c r="F57">
        <f t="shared" si="4"/>
        <v>9.425843238539855E-2</v>
      </c>
      <c r="G57">
        <f t="shared" si="1"/>
        <v>249.5966982928731</v>
      </c>
      <c r="H57">
        <v>48.561020463170102</v>
      </c>
      <c r="AM57">
        <f t="shared" si="2"/>
        <v>45.134196621121802</v>
      </c>
      <c r="BF57">
        <f t="shared" si="3"/>
        <v>1.3852084073479396</v>
      </c>
    </row>
    <row r="58" spans="1:58">
      <c r="A58">
        <v>16800</v>
      </c>
      <c r="B58" s="7">
        <v>245</v>
      </c>
      <c r="C58">
        <v>-2.1319005446458599</v>
      </c>
      <c r="D58">
        <f t="shared" si="0"/>
        <v>-4.2638010892917197</v>
      </c>
      <c r="E58">
        <v>27.695772284471399</v>
      </c>
      <c r="F58" s="2">
        <f t="shared" si="4"/>
        <v>3.7194192514501623E-2</v>
      </c>
      <c r="G58">
        <f t="shared" si="1"/>
        <v>249.26195056024258</v>
      </c>
      <c r="H58">
        <v>48.7503839160794</v>
      </c>
      <c r="AM58">
        <f t="shared" si="2"/>
        <v>45.071804842096697</v>
      </c>
      <c r="BF58">
        <f t="shared" si="3"/>
        <v>1.3833578757943175</v>
      </c>
    </row>
    <row r="59" spans="1:58">
      <c r="A59">
        <v>17100</v>
      </c>
      <c r="B59" s="7">
        <v>246</v>
      </c>
      <c r="C59">
        <v>-1.64391232285268</v>
      </c>
      <c r="D59">
        <f t="shared" si="0"/>
        <v>-3.2878246457053599</v>
      </c>
      <c r="E59">
        <v>27.698441473320099</v>
      </c>
      <c r="F59">
        <f t="shared" si="4"/>
        <v>2.6691888486993776E-3</v>
      </c>
      <c r="G59">
        <f t="shared" si="1"/>
        <v>249.28597325988088</v>
      </c>
      <c r="H59">
        <v>48.895476972450503</v>
      </c>
      <c r="AM59">
        <f t="shared" si="2"/>
        <v>45.076282030756119</v>
      </c>
      <c r="BF59">
        <f t="shared" si="3"/>
        <v>1.3834906676353602</v>
      </c>
    </row>
    <row r="60" spans="1:58">
      <c r="A60">
        <v>17400</v>
      </c>
      <c r="B60" s="7">
        <v>244</v>
      </c>
      <c r="C60">
        <v>-2.4038751820578002</v>
      </c>
      <c r="D60">
        <f t="shared" si="0"/>
        <v>-4.8077503641156003</v>
      </c>
      <c r="E60">
        <v>27.645103836438</v>
      </c>
      <c r="F60" s="2">
        <f t="shared" si="4"/>
        <v>5.3337636882098138E-2</v>
      </c>
      <c r="G60">
        <f t="shared" si="1"/>
        <v>248.80593452794201</v>
      </c>
      <c r="H60">
        <v>49.055901714541299</v>
      </c>
      <c r="AM60">
        <f t="shared" si="2"/>
        <v>44.986823554589058</v>
      </c>
      <c r="BF60">
        <f t="shared" si="3"/>
        <v>1.380837388749051</v>
      </c>
    </row>
    <row r="61" spans="1:58">
      <c r="A61">
        <v>17700</v>
      </c>
      <c r="B61" s="7">
        <v>242</v>
      </c>
      <c r="C61">
        <v>-2.6916790590000201</v>
      </c>
      <c r="D61">
        <f t="shared" si="0"/>
        <v>-5.3833581180000403</v>
      </c>
      <c r="E61">
        <v>27.486840345072999</v>
      </c>
      <c r="F61">
        <f t="shared" si="4"/>
        <v>0.15826349136500184</v>
      </c>
      <c r="G61">
        <f t="shared" si="1"/>
        <v>247.38156310565699</v>
      </c>
      <c r="H61">
        <v>49.2552774873757</v>
      </c>
      <c r="AM61">
        <f t="shared" si="2"/>
        <v>44.721480208640827</v>
      </c>
      <c r="BF61">
        <f t="shared" si="3"/>
        <v>1.3729678293170342</v>
      </c>
    </row>
    <row r="62" spans="1:58">
      <c r="A62">
        <v>18000</v>
      </c>
      <c r="B62" s="7">
        <v>239</v>
      </c>
      <c r="C62">
        <v>-3.0752513623039399</v>
      </c>
      <c r="D62">
        <f t="shared" si="0"/>
        <v>-6.1505027246078798</v>
      </c>
      <c r="E62">
        <v>27.238749959303899</v>
      </c>
      <c r="F62" s="2">
        <f t="shared" si="4"/>
        <v>0.2480903857690997</v>
      </c>
      <c r="G62">
        <f t="shared" si="1"/>
        <v>245.14874963373509</v>
      </c>
      <c r="H62">
        <v>49.481118142243297</v>
      </c>
      <c r="AM62">
        <f t="shared" si="2"/>
        <v>44.305828610176619</v>
      </c>
      <c r="BF62">
        <f t="shared" si="3"/>
        <v>1.3606414710707471</v>
      </c>
    </row>
    <row r="63" spans="1:58">
      <c r="A63">
        <v>18300</v>
      </c>
      <c r="B63" s="7">
        <v>243</v>
      </c>
      <c r="C63">
        <v>-0.50092948684678296</v>
      </c>
      <c r="D63">
        <f t="shared" si="0"/>
        <v>-1.0018589736935659</v>
      </c>
      <c r="E63">
        <v>27.111117663062</v>
      </c>
      <c r="F63">
        <f t="shared" si="4"/>
        <v>0.12763229624189876</v>
      </c>
      <c r="G63">
        <f t="shared" si="1"/>
        <v>244.000058967558</v>
      </c>
      <c r="H63">
        <v>49.610445397031697</v>
      </c>
      <c r="AM63">
        <f t="shared" si="2"/>
        <v>44.092133205543789</v>
      </c>
      <c r="BF63">
        <f t="shared" si="3"/>
        <v>1.3543047242253918</v>
      </c>
    </row>
    <row r="64" spans="1:58">
      <c r="A64">
        <v>18600</v>
      </c>
      <c r="B64" s="7">
        <v>245</v>
      </c>
      <c r="C64">
        <v>0.20480311470232501</v>
      </c>
      <c r="D64">
        <f t="shared" si="0"/>
        <v>0.40960622940465002</v>
      </c>
      <c r="E64">
        <v>27.176511554507002</v>
      </c>
      <c r="F64" s="2">
        <f t="shared" si="4"/>
        <v>6.5393891445001628E-2</v>
      </c>
      <c r="G64">
        <f t="shared" si="1"/>
        <v>244.588603990563</v>
      </c>
      <c r="H64">
        <v>49.619270800270499</v>
      </c>
      <c r="AM64">
        <f t="shared" si="2"/>
        <v>44.201610628888325</v>
      </c>
      <c r="BF64">
        <f t="shared" si="3"/>
        <v>1.3575510348935169</v>
      </c>
    </row>
    <row r="65" spans="1:58">
      <c r="A65">
        <v>18900</v>
      </c>
      <c r="B65" s="7">
        <v>242</v>
      </c>
      <c r="C65">
        <v>-1.2839990523543601</v>
      </c>
      <c r="D65">
        <f t="shared" si="0"/>
        <v>-2.5679981047087201</v>
      </c>
      <c r="E65">
        <v>27.174028333319399</v>
      </c>
      <c r="F65">
        <f t="shared" si="4"/>
        <v>2.4832211876031351E-3</v>
      </c>
      <c r="G65">
        <f t="shared" si="1"/>
        <v>244.56625499987459</v>
      </c>
      <c r="H65">
        <v>49.666959142984197</v>
      </c>
      <c r="AM65">
        <f t="shared" si="2"/>
        <v>44.197452954105273</v>
      </c>
      <c r="BF65">
        <f t="shared" si="3"/>
        <v>1.3574277466257094</v>
      </c>
    </row>
    <row r="66" spans="1:58">
      <c r="A66">
        <v>19200</v>
      </c>
      <c r="B66" s="7">
        <v>235</v>
      </c>
      <c r="C66">
        <v>-3.5313279528590602</v>
      </c>
      <c r="D66">
        <f t="shared" ref="D66:D129" si="5">$K$3*C66</f>
        <v>-7.0626559057181204</v>
      </c>
      <c r="E66">
        <v>26.895664888527801</v>
      </c>
      <c r="F66" s="2">
        <f t="shared" si="4"/>
        <v>0.27836344479159791</v>
      </c>
      <c r="G66">
        <f t="shared" si="1"/>
        <v>242.0609839967502</v>
      </c>
      <c r="H66">
        <v>49.862886311919901</v>
      </c>
      <c r="AM66">
        <f t="shared" si="2"/>
        <v>43.731615699702054</v>
      </c>
      <c r="BF66">
        <f t="shared" si="3"/>
        <v>1.3436150049289648</v>
      </c>
    </row>
    <row r="67" spans="1:58">
      <c r="A67">
        <v>19500</v>
      </c>
      <c r="B67" s="7">
        <v>239</v>
      </c>
      <c r="C67">
        <v>-0.46918995784696699</v>
      </c>
      <c r="D67">
        <f t="shared" si="5"/>
        <v>-0.93837991569393397</v>
      </c>
      <c r="E67">
        <v>26.659626642083101</v>
      </c>
      <c r="F67">
        <f t="shared" si="4"/>
        <v>0.23603824644469995</v>
      </c>
      <c r="G67">
        <f t="shared" ref="G67:G130" si="6">$J$3*E67</f>
        <v>239.93663977874792</v>
      </c>
      <c r="H67">
        <v>50.006833966073899</v>
      </c>
      <c r="AM67">
        <f t="shared" ref="AM67:AM130" si="7">$AF$26*E67^2+$AG$26*E67+$AH$26</f>
        <v>43.336964146920494</v>
      </c>
      <c r="BF67">
        <f t="shared" ref="BF67:BF130" si="8">$BB$5*E67^2+$BC$5*E67+$BD$5</f>
        <v>1.3319142845837915</v>
      </c>
    </row>
    <row r="68" spans="1:58">
      <c r="A68">
        <v>19800</v>
      </c>
      <c r="B68" s="7">
        <v>240</v>
      </c>
      <c r="C68">
        <v>0.13063778404989199</v>
      </c>
      <c r="D68">
        <f t="shared" si="5"/>
        <v>0.26127556809978397</v>
      </c>
      <c r="E68">
        <v>26.637446174989201</v>
      </c>
      <c r="F68" s="2">
        <f t="shared" si="4"/>
        <v>2.2180467093900091E-2</v>
      </c>
      <c r="G68">
        <f t="shared" si="6"/>
        <v>239.73701557490281</v>
      </c>
      <c r="H68">
        <v>50.0177106738414</v>
      </c>
      <c r="AM68">
        <f t="shared" si="7"/>
        <v>43.299895568663423</v>
      </c>
      <c r="BF68">
        <f t="shared" si="8"/>
        <v>1.3308153264652862</v>
      </c>
    </row>
    <row r="69" spans="1:58">
      <c r="A69">
        <v>20100</v>
      </c>
      <c r="B69" s="7">
        <v>244</v>
      </c>
      <c r="C69">
        <v>1.5752812347712599</v>
      </c>
      <c r="D69">
        <f t="shared" si="5"/>
        <v>3.1505624695425198</v>
      </c>
      <c r="E69">
        <v>26.760853914100199</v>
      </c>
      <c r="F69">
        <f t="shared" ref="F69:F132" si="9">ABS(E69-E68)</f>
        <v>0.12340773911099845</v>
      </c>
      <c r="G69">
        <f t="shared" si="6"/>
        <v>240.8476852269018</v>
      </c>
      <c r="H69">
        <v>49.945763957199802</v>
      </c>
      <c r="AM69">
        <f t="shared" si="7"/>
        <v>43.506174351723274</v>
      </c>
      <c r="BF69">
        <f t="shared" si="8"/>
        <v>1.3369309256794373</v>
      </c>
    </row>
    <row r="70" spans="1:58">
      <c r="A70">
        <v>20400</v>
      </c>
      <c r="B70" s="7">
        <v>316</v>
      </c>
      <c r="C70">
        <v>27.680902433539</v>
      </c>
      <c r="D70">
        <f t="shared" si="5"/>
        <v>55.361804867078</v>
      </c>
      <c r="E70">
        <v>28.9594858627168</v>
      </c>
      <c r="F70" s="2">
        <f t="shared" si="9"/>
        <v>2.1986319486166011</v>
      </c>
      <c r="G70">
        <f t="shared" si="6"/>
        <v>260.63537276445118</v>
      </c>
      <c r="H70">
        <v>48.701840109090902</v>
      </c>
      <c r="AM70">
        <f t="shared" si="7"/>
        <v>47.1961669756706</v>
      </c>
      <c r="BF70">
        <f t="shared" si="8"/>
        <v>1.4463822526263073</v>
      </c>
    </row>
    <row r="71" spans="1:58">
      <c r="A71">
        <v>20700</v>
      </c>
      <c r="B71" s="7">
        <v>319</v>
      </c>
      <c r="C71">
        <v>14.895694530536</v>
      </c>
      <c r="D71">
        <f t="shared" si="5"/>
        <v>29.791389061072</v>
      </c>
      <c r="E71">
        <v>32.134005719034697</v>
      </c>
      <c r="F71">
        <f t="shared" si="9"/>
        <v>3.1745198563178967</v>
      </c>
      <c r="G71">
        <f t="shared" si="6"/>
        <v>289.20605147131226</v>
      </c>
      <c r="H71">
        <v>47.0858334415231</v>
      </c>
      <c r="AM71">
        <f t="shared" si="7"/>
        <v>52.573888353734709</v>
      </c>
      <c r="BF71">
        <f t="shared" si="8"/>
        <v>1.6060713944568383</v>
      </c>
    </row>
    <row r="72" spans="1:58">
      <c r="A72">
        <v>21000</v>
      </c>
      <c r="B72" s="7">
        <v>329</v>
      </c>
      <c r="C72">
        <v>9.6637919609302507</v>
      </c>
      <c r="D72">
        <f t="shared" si="5"/>
        <v>19.327583921860501</v>
      </c>
      <c r="E72">
        <v>34.407712040878501</v>
      </c>
      <c r="F72" s="2">
        <f t="shared" si="9"/>
        <v>2.2737063218438038</v>
      </c>
      <c r="G72">
        <f t="shared" si="6"/>
        <v>309.6694083679065</v>
      </c>
      <c r="H72">
        <v>46.146812596551101</v>
      </c>
      <c r="AM72">
        <f t="shared" si="7"/>
        <v>56.461835040201187</v>
      </c>
      <c r="BF72">
        <f t="shared" si="8"/>
        <v>1.7216496429766632</v>
      </c>
    </row>
    <row r="73" spans="1:58">
      <c r="A73">
        <v>21300</v>
      </c>
      <c r="B73" s="7">
        <v>354</v>
      </c>
      <c r="C73">
        <v>11.904466291366701</v>
      </c>
      <c r="D73">
        <f t="shared" si="5"/>
        <v>23.808932582733402</v>
      </c>
      <c r="E73">
        <v>36.687492255594101</v>
      </c>
      <c r="F73">
        <f t="shared" si="9"/>
        <v>2.2797802147156006</v>
      </c>
      <c r="G73">
        <f t="shared" si="6"/>
        <v>330.18743030034693</v>
      </c>
      <c r="H73">
        <v>45.296485506170598</v>
      </c>
      <c r="AM73">
        <f t="shared" si="7"/>
        <v>60.390526716363823</v>
      </c>
      <c r="BF73">
        <f t="shared" si="8"/>
        <v>1.8385448405676856</v>
      </c>
    </row>
    <row r="74" spans="1:58">
      <c r="A74">
        <v>21600</v>
      </c>
      <c r="B74" s="7">
        <v>367</v>
      </c>
      <c r="C74">
        <v>8.0611067804535299</v>
      </c>
      <c r="D74">
        <f t="shared" si="5"/>
        <v>16.12221356090706</v>
      </c>
      <c r="E74">
        <v>38.985985217537802</v>
      </c>
      <c r="F74" s="2">
        <f t="shared" si="9"/>
        <v>2.2984929619437011</v>
      </c>
      <c r="G74">
        <f t="shared" si="6"/>
        <v>350.87386695784022</v>
      </c>
      <c r="H74">
        <v>44.5314715797346</v>
      </c>
      <c r="AM74">
        <f t="shared" si="7"/>
        <v>64.382240309478092</v>
      </c>
      <c r="BF74">
        <f t="shared" si="8"/>
        <v>1.9574215361554197</v>
      </c>
    </row>
    <row r="75" spans="1:58">
      <c r="A75">
        <v>21900</v>
      </c>
      <c r="B75" s="7">
        <v>361</v>
      </c>
      <c r="C75">
        <v>-1.6771481417113501</v>
      </c>
      <c r="D75">
        <f t="shared" si="5"/>
        <v>-3.3542962834227001</v>
      </c>
      <c r="E75">
        <v>40.483373761715399</v>
      </c>
      <c r="F75">
        <f t="shared" si="9"/>
        <v>1.4973885441775963</v>
      </c>
      <c r="G75">
        <f t="shared" si="6"/>
        <v>364.35036385543856</v>
      </c>
      <c r="H75">
        <v>44.318425688241902</v>
      </c>
      <c r="AM75">
        <f t="shared" si="7"/>
        <v>66.999325920763894</v>
      </c>
      <c r="BF75">
        <f t="shared" si="8"/>
        <v>2.0354176066931302</v>
      </c>
    </row>
    <row r="76" spans="1:58">
      <c r="A76">
        <v>22200</v>
      </c>
      <c r="B76" s="7">
        <v>368</v>
      </c>
      <c r="C76">
        <v>-2.17666666140618</v>
      </c>
      <c r="D76">
        <f t="shared" si="5"/>
        <v>-4.3533333228123601</v>
      </c>
      <c r="E76">
        <v>41.372111402225201</v>
      </c>
      <c r="F76" s="2">
        <f t="shared" si="9"/>
        <v>0.88873764050980242</v>
      </c>
      <c r="G76">
        <f t="shared" si="6"/>
        <v>372.34900262002679</v>
      </c>
      <c r="H76">
        <v>44.470518370969003</v>
      </c>
      <c r="AM76">
        <f t="shared" si="7"/>
        <v>68.558833611136535</v>
      </c>
      <c r="BF76">
        <f t="shared" si="8"/>
        <v>2.0819161864911364</v>
      </c>
    </row>
    <row r="77" spans="1:58">
      <c r="A77">
        <v>22500</v>
      </c>
      <c r="B77" s="7">
        <v>349</v>
      </c>
      <c r="C77">
        <v>-12.1932846664956</v>
      </c>
      <c r="D77">
        <f t="shared" si="5"/>
        <v>-24.386569332991201</v>
      </c>
      <c r="E77">
        <v>41.486956239799198</v>
      </c>
      <c r="F77">
        <f t="shared" si="9"/>
        <v>0.11484483757399744</v>
      </c>
      <c r="G77">
        <f t="shared" si="6"/>
        <v>373.3826061581928</v>
      </c>
      <c r="H77">
        <v>45.065971990694699</v>
      </c>
      <c r="AM77">
        <f t="shared" si="7"/>
        <v>68.76069404919815</v>
      </c>
      <c r="BF77">
        <f t="shared" si="8"/>
        <v>2.087936039654628</v>
      </c>
    </row>
    <row r="78" spans="1:58">
      <c r="A78">
        <v>22800</v>
      </c>
      <c r="B78" s="7">
        <v>356</v>
      </c>
      <c r="C78">
        <v>-7.3909095461345302</v>
      </c>
      <c r="D78">
        <f t="shared" si="5"/>
        <v>-14.78181909226906</v>
      </c>
      <c r="E78">
        <v>41.197500780836997</v>
      </c>
      <c r="F78" s="2">
        <f t="shared" si="9"/>
        <v>0.28945545896220182</v>
      </c>
      <c r="G78">
        <f t="shared" si="6"/>
        <v>370.77750702753298</v>
      </c>
      <c r="H78">
        <v>45.810200879506098</v>
      </c>
      <c r="AM78">
        <f t="shared" si="7"/>
        <v>68.252071877999612</v>
      </c>
      <c r="BF78">
        <f t="shared" si="8"/>
        <v>2.0727684825811532</v>
      </c>
    </row>
    <row r="79" spans="1:58">
      <c r="A79">
        <v>23100</v>
      </c>
      <c r="B79" s="7">
        <v>361</v>
      </c>
      <c r="C79">
        <v>-5.0170133846739002</v>
      </c>
      <c r="D79">
        <f t="shared" si="5"/>
        <v>-10.0340267693478</v>
      </c>
      <c r="E79">
        <v>41.225527368278399</v>
      </c>
      <c r="F79">
        <f t="shared" si="9"/>
        <v>2.8026587441402739E-2</v>
      </c>
      <c r="G79">
        <f t="shared" si="6"/>
        <v>371.02974631450559</v>
      </c>
      <c r="H79">
        <v>46.2843288006842</v>
      </c>
      <c r="AM79">
        <f t="shared" si="7"/>
        <v>68.30129790222739</v>
      </c>
      <c r="BF79">
        <f t="shared" si="8"/>
        <v>2.0742363729822166</v>
      </c>
    </row>
    <row r="80" spans="1:58">
      <c r="A80">
        <v>23400</v>
      </c>
      <c r="B80" s="7">
        <v>365</v>
      </c>
      <c r="C80">
        <v>-3.7757389954609</v>
      </c>
      <c r="D80">
        <f t="shared" si="5"/>
        <v>-7.5514779909217999</v>
      </c>
      <c r="E80">
        <v>41.394130986858599</v>
      </c>
      <c r="F80" s="2">
        <f t="shared" si="9"/>
        <v>0.16860361858019957</v>
      </c>
      <c r="G80">
        <f t="shared" si="6"/>
        <v>372.5471788817274</v>
      </c>
      <c r="H80">
        <v>46.621998745018999</v>
      </c>
      <c r="AM80">
        <f t="shared" si="7"/>
        <v>68.597531010184198</v>
      </c>
      <c r="BF80">
        <f t="shared" si="8"/>
        <v>2.0830701945517842</v>
      </c>
    </row>
    <row r="81" spans="1:58">
      <c r="A81">
        <v>23700</v>
      </c>
      <c r="B81" s="7">
        <v>367</v>
      </c>
      <c r="C81">
        <v>-3.6244037750359102</v>
      </c>
      <c r="D81">
        <f t="shared" si="5"/>
        <v>-7.2488075500718203</v>
      </c>
      <c r="E81">
        <v>41.582722092474398</v>
      </c>
      <c r="F81">
        <f t="shared" si="9"/>
        <v>0.18859110561579939</v>
      </c>
      <c r="G81">
        <f t="shared" si="6"/>
        <v>374.24449883226958</v>
      </c>
      <c r="H81">
        <v>46.909450947038302</v>
      </c>
      <c r="AM81">
        <f t="shared" si="7"/>
        <v>68.929078727821533</v>
      </c>
      <c r="BF81">
        <f t="shared" si="8"/>
        <v>2.0929577833084196</v>
      </c>
    </row>
    <row r="82" spans="1:58">
      <c r="A82">
        <v>24000</v>
      </c>
      <c r="B82" s="7">
        <v>349</v>
      </c>
      <c r="C82">
        <v>-10.9263794524235</v>
      </c>
      <c r="D82">
        <f t="shared" si="5"/>
        <v>-21.852758904847001</v>
      </c>
      <c r="E82">
        <v>41.205425274682803</v>
      </c>
      <c r="F82" s="2">
        <f t="shared" si="9"/>
        <v>0.37729681779159563</v>
      </c>
      <c r="G82">
        <f t="shared" si="6"/>
        <v>370.84882747214522</v>
      </c>
      <c r="H82">
        <v>47.501682362128101</v>
      </c>
      <c r="AM82">
        <f t="shared" si="7"/>
        <v>68.265990028763198</v>
      </c>
      <c r="BF82">
        <f t="shared" si="8"/>
        <v>2.0731835118768682</v>
      </c>
    </row>
    <row r="83" spans="1:58">
      <c r="A83">
        <v>24300</v>
      </c>
      <c r="B83" s="7">
        <v>357</v>
      </c>
      <c r="C83">
        <v>-4.6427592358425898</v>
      </c>
      <c r="D83">
        <f t="shared" si="5"/>
        <v>-9.2855184716851795</v>
      </c>
      <c r="E83">
        <v>40.697921889072703</v>
      </c>
      <c r="F83">
        <f t="shared" si="9"/>
        <v>0.50750338561010011</v>
      </c>
      <c r="G83">
        <f t="shared" si="6"/>
        <v>366.28129700165431</v>
      </c>
      <c r="H83">
        <v>48.0841494869942</v>
      </c>
      <c r="AB83" t="s">
        <v>252</v>
      </c>
      <c r="AD83" t="s">
        <v>251</v>
      </c>
      <c r="AM83">
        <f t="shared" si="7"/>
        <v>67.375380101795756</v>
      </c>
      <c r="BF83">
        <f t="shared" si="8"/>
        <v>2.0466286747903255</v>
      </c>
    </row>
    <row r="84" spans="1:58">
      <c r="A84">
        <v>24600</v>
      </c>
      <c r="B84" s="7">
        <v>376</v>
      </c>
      <c r="C84">
        <v>3.3480786842048</v>
      </c>
      <c r="D84">
        <f t="shared" si="5"/>
        <v>6.6961573684096001</v>
      </c>
      <c r="E84">
        <v>41.033265466365798</v>
      </c>
      <c r="F84" s="2">
        <f t="shared" si="9"/>
        <v>0.33534357729309505</v>
      </c>
      <c r="G84">
        <f t="shared" si="6"/>
        <v>369.29938919729216</v>
      </c>
      <c r="H84">
        <v>48.105296705439301</v>
      </c>
      <c r="AB84">
        <v>4.2</v>
      </c>
      <c r="AD84" s="2">
        <v>65000</v>
      </c>
      <c r="AM84">
        <f t="shared" si="7"/>
        <v>67.963700576984408</v>
      </c>
      <c r="BF84">
        <f t="shared" si="8"/>
        <v>2.0641697370664556</v>
      </c>
    </row>
    <row r="85" spans="1:58">
      <c r="A85">
        <v>24900</v>
      </c>
      <c r="B85" s="7">
        <v>393</v>
      </c>
      <c r="C85">
        <v>6.9616635033855996</v>
      </c>
      <c r="D85">
        <f t="shared" si="5"/>
        <v>13.923327006771199</v>
      </c>
      <c r="E85">
        <v>42.119112097383898</v>
      </c>
      <c r="F85">
        <f t="shared" si="9"/>
        <v>1.0858466310181001</v>
      </c>
      <c r="G85">
        <f t="shared" si="6"/>
        <v>379.07200887645507</v>
      </c>
      <c r="H85">
        <v>47.690322134982502</v>
      </c>
      <c r="AM85">
        <f t="shared" si="7"/>
        <v>69.873202559023227</v>
      </c>
      <c r="BF85">
        <f t="shared" si="8"/>
        <v>2.1211177876889713</v>
      </c>
    </row>
    <row r="86" spans="1:58">
      <c r="A86">
        <v>25200</v>
      </c>
      <c r="B86" s="7">
        <v>405</v>
      </c>
      <c r="C86">
        <v>6.7717060101230198</v>
      </c>
      <c r="D86">
        <f t="shared" si="5"/>
        <v>13.54341202024604</v>
      </c>
      <c r="E86">
        <v>43.494632205421297</v>
      </c>
      <c r="F86" s="2">
        <f t="shared" si="9"/>
        <v>1.3755201080373993</v>
      </c>
      <c r="G86">
        <f t="shared" si="6"/>
        <v>391.45168984879166</v>
      </c>
      <c r="H86">
        <v>47.155656940578602</v>
      </c>
      <c r="AM86">
        <f t="shared" si="7"/>
        <v>72.302007496384505</v>
      </c>
      <c r="BF86">
        <f t="shared" si="8"/>
        <v>2.1935867988946578</v>
      </c>
    </row>
    <row r="87" spans="1:58">
      <c r="A87">
        <v>25500</v>
      </c>
      <c r="B87" s="7">
        <v>404</v>
      </c>
      <c r="C87">
        <v>1.3881587070474699</v>
      </c>
      <c r="D87">
        <f t="shared" si="5"/>
        <v>2.7763174140949398</v>
      </c>
      <c r="E87">
        <v>44.579861630555598</v>
      </c>
      <c r="F87">
        <f t="shared" si="9"/>
        <v>1.0852294251343011</v>
      </c>
      <c r="G87">
        <f t="shared" si="6"/>
        <v>401.21875467500035</v>
      </c>
      <c r="H87">
        <v>46.857185167292698</v>
      </c>
      <c r="AM87">
        <f t="shared" si="7"/>
        <v>74.226045575439457</v>
      </c>
      <c r="BF87">
        <f t="shared" si="8"/>
        <v>2.2510212583462619</v>
      </c>
    </row>
    <row r="88" spans="1:58">
      <c r="A88">
        <v>25800</v>
      </c>
      <c r="B88" s="7">
        <v>404</v>
      </c>
      <c r="C88">
        <v>-1.3791222080571199</v>
      </c>
      <c r="D88">
        <f t="shared" si="5"/>
        <v>-2.7582444161142399</v>
      </c>
      <c r="E88">
        <v>45.194794204131</v>
      </c>
      <c r="F88" s="2">
        <f t="shared" si="9"/>
        <v>0.61493257357540188</v>
      </c>
      <c r="G88">
        <f t="shared" si="6"/>
        <v>406.75314783717897</v>
      </c>
      <c r="H88">
        <v>46.866831707832802</v>
      </c>
      <c r="AM88">
        <f t="shared" si="7"/>
        <v>75.319336771796642</v>
      </c>
      <c r="BF88">
        <f t="shared" si="8"/>
        <v>2.2836673612139853</v>
      </c>
    </row>
    <row r="89" spans="1:58">
      <c r="A89">
        <v>26100</v>
      </c>
      <c r="B89" s="7">
        <v>415</v>
      </c>
      <c r="C89">
        <v>1.2964261574432301</v>
      </c>
      <c r="D89">
        <f t="shared" si="5"/>
        <v>2.5928523148864602</v>
      </c>
      <c r="E89">
        <v>45.822411419985997</v>
      </c>
      <c r="F89">
        <f t="shared" si="9"/>
        <v>0.62761721585499686</v>
      </c>
      <c r="G89">
        <f t="shared" si="6"/>
        <v>412.40170277987397</v>
      </c>
      <c r="H89">
        <v>46.860505139223598</v>
      </c>
      <c r="AM89">
        <f t="shared" si="7"/>
        <v>76.437460689729747</v>
      </c>
      <c r="BF89">
        <f t="shared" si="8"/>
        <v>2.3170626165805985</v>
      </c>
    </row>
    <row r="90" spans="1:58">
      <c r="A90">
        <v>26400</v>
      </c>
      <c r="B90" s="7">
        <v>453</v>
      </c>
      <c r="C90">
        <v>13.059462351421301</v>
      </c>
      <c r="D90">
        <f t="shared" si="5"/>
        <v>26.118924702842602</v>
      </c>
      <c r="E90">
        <v>47.430523360839501</v>
      </c>
      <c r="F90" s="2">
        <f t="shared" si="9"/>
        <v>1.6081119408535045</v>
      </c>
      <c r="G90">
        <f t="shared" si="6"/>
        <v>426.87471024755553</v>
      </c>
      <c r="H90">
        <v>46.258357413994702</v>
      </c>
      <c r="AM90">
        <f t="shared" si="7"/>
        <v>79.312887607595869</v>
      </c>
      <c r="BF90">
        <f t="shared" si="8"/>
        <v>2.4029787710554675</v>
      </c>
    </row>
    <row r="91" spans="1:58">
      <c r="A91">
        <v>26700</v>
      </c>
      <c r="B91" s="7">
        <v>453</v>
      </c>
      <c r="C91">
        <v>4.7074458469607503</v>
      </c>
      <c r="D91">
        <f t="shared" si="5"/>
        <v>9.4148916939215006</v>
      </c>
      <c r="E91">
        <v>49.286553460516998</v>
      </c>
      <c r="F91">
        <f t="shared" si="9"/>
        <v>1.856030099677497</v>
      </c>
      <c r="G91">
        <f t="shared" si="6"/>
        <v>443.57898114465297</v>
      </c>
      <c r="H91">
        <v>45.595046529450499</v>
      </c>
      <c r="AM91">
        <f t="shared" si="7"/>
        <v>82.650414216113958</v>
      </c>
      <c r="BF91">
        <f t="shared" si="8"/>
        <v>2.5027648189109719</v>
      </c>
    </row>
    <row r="92" spans="1:58">
      <c r="A92">
        <v>27000</v>
      </c>
      <c r="B92" s="7">
        <v>466</v>
      </c>
      <c r="C92">
        <v>4.6345344749301898</v>
      </c>
      <c r="D92">
        <f t="shared" si="5"/>
        <v>9.2690689498603795</v>
      </c>
      <c r="E92">
        <v>50.747126588854698</v>
      </c>
      <c r="F92" s="2">
        <f t="shared" si="9"/>
        <v>1.4605731283376997</v>
      </c>
      <c r="G92">
        <f t="shared" si="6"/>
        <v>456.7241392996923</v>
      </c>
      <c r="H92">
        <v>45.2313039309578</v>
      </c>
      <c r="Z92" s="11" t="s">
        <v>256</v>
      </c>
      <c r="AM92">
        <f t="shared" si="7"/>
        <v>85.29099386364004</v>
      </c>
      <c r="BF92">
        <f t="shared" si="8"/>
        <v>2.5817603123817743</v>
      </c>
    </row>
    <row r="93" spans="1:58">
      <c r="A93">
        <v>27300</v>
      </c>
      <c r="B93" s="7">
        <v>448</v>
      </c>
      <c r="C93">
        <v>-7.4953107306233298</v>
      </c>
      <c r="D93">
        <f t="shared" si="5"/>
        <v>-14.99062146124666</v>
      </c>
      <c r="E93">
        <v>51.442694886334102</v>
      </c>
      <c r="F93">
        <f t="shared" si="9"/>
        <v>0.69556829747940441</v>
      </c>
      <c r="G93">
        <f t="shared" si="6"/>
        <v>462.98425397700692</v>
      </c>
      <c r="H93">
        <v>45.385031394549003</v>
      </c>
      <c r="Y93" s="49" t="s">
        <v>257</v>
      </c>
      <c r="AM93">
        <f t="shared" si="7"/>
        <v>86.552902277727284</v>
      </c>
      <c r="BF93">
        <f t="shared" si="8"/>
        <v>2.6195259673548454</v>
      </c>
    </row>
    <row r="94" spans="1:58">
      <c r="A94">
        <v>27600</v>
      </c>
      <c r="B94" s="7">
        <v>474</v>
      </c>
      <c r="C94">
        <v>2.6956467174469698</v>
      </c>
      <c r="D94">
        <f t="shared" si="5"/>
        <v>5.3912934348939396</v>
      </c>
      <c r="E94">
        <v>52.066806135238799</v>
      </c>
      <c r="F94" s="2">
        <f t="shared" si="9"/>
        <v>0.62411124890469694</v>
      </c>
      <c r="G94">
        <f t="shared" si="6"/>
        <v>468.60125521714917</v>
      </c>
      <c r="H94">
        <v>45.536310931778502</v>
      </c>
      <c r="AM94">
        <f t="shared" si="7"/>
        <v>87.687581130688159</v>
      </c>
      <c r="BF94">
        <f t="shared" si="8"/>
        <v>2.6534918757057611</v>
      </c>
    </row>
    <row r="95" spans="1:58">
      <c r="A95">
        <v>27900</v>
      </c>
      <c r="B95" s="7">
        <v>476</v>
      </c>
      <c r="C95">
        <v>-0.69139953940052001</v>
      </c>
      <c r="D95">
        <f t="shared" si="5"/>
        <v>-1.38279907880104</v>
      </c>
      <c r="E95">
        <v>53.041729399192803</v>
      </c>
      <c r="F95">
        <f t="shared" si="9"/>
        <v>0.97492326395400397</v>
      </c>
      <c r="G95">
        <f t="shared" si="6"/>
        <v>477.37556459273526</v>
      </c>
      <c r="H95">
        <v>45.470091704780799</v>
      </c>
      <c r="AM95">
        <f t="shared" si="7"/>
        <v>89.464620374978111</v>
      </c>
      <c r="BF95">
        <f t="shared" si="8"/>
        <v>2.7067013750418512</v>
      </c>
    </row>
    <row r="96" spans="1:58">
      <c r="A96">
        <v>28200</v>
      </c>
      <c r="B96" s="7">
        <v>475</v>
      </c>
      <c r="C96">
        <v>-3.7777199788156399</v>
      </c>
      <c r="D96">
        <f t="shared" si="5"/>
        <v>-7.5554399576312798</v>
      </c>
      <c r="E96">
        <v>53.616454363287403</v>
      </c>
      <c r="F96" s="2">
        <f t="shared" si="9"/>
        <v>0.5747249640945995</v>
      </c>
      <c r="G96">
        <f t="shared" si="6"/>
        <v>482.54808926958663</v>
      </c>
      <c r="H96">
        <v>45.654821985157902</v>
      </c>
      <c r="AM96">
        <f t="shared" si="7"/>
        <v>90.514803649463033</v>
      </c>
      <c r="BF96">
        <f t="shared" si="8"/>
        <v>2.7381552923140577</v>
      </c>
    </row>
    <row r="97" spans="1:58">
      <c r="A97">
        <v>28500</v>
      </c>
      <c r="B97" s="7">
        <v>417</v>
      </c>
      <c r="C97">
        <v>-27.2898699453783</v>
      </c>
      <c r="D97">
        <f t="shared" si="5"/>
        <v>-54.579739890756599</v>
      </c>
      <c r="E97">
        <v>52.397091841221503</v>
      </c>
      <c r="F97">
        <f t="shared" si="9"/>
        <v>1.2193625220659001</v>
      </c>
      <c r="G97">
        <f t="shared" si="6"/>
        <v>471.5738265709935</v>
      </c>
      <c r="H97">
        <v>46.941183095641797</v>
      </c>
      <c r="AM97">
        <f t="shared" si="7"/>
        <v>88.288986013537937</v>
      </c>
      <c r="BF97">
        <f t="shared" si="8"/>
        <v>2.6714975772644962</v>
      </c>
    </row>
    <row r="98" spans="1:58">
      <c r="A98">
        <v>28800</v>
      </c>
      <c r="B98" s="7">
        <v>419</v>
      </c>
      <c r="C98">
        <v>-16.549044765248901</v>
      </c>
      <c r="D98">
        <f t="shared" si="5"/>
        <v>-33.098089530497802</v>
      </c>
      <c r="E98">
        <v>50.232395798515498</v>
      </c>
      <c r="F98" s="2">
        <f t="shared" si="9"/>
        <v>2.1646960427060051</v>
      </c>
      <c r="G98">
        <f t="shared" si="6"/>
        <v>452.09156218663946</v>
      </c>
      <c r="H98">
        <v>48.6039738136392</v>
      </c>
      <c r="AM98">
        <f t="shared" si="7"/>
        <v>84.358984928474612</v>
      </c>
      <c r="BF98">
        <f t="shared" si="8"/>
        <v>2.5538736748135475</v>
      </c>
    </row>
    <row r="99" spans="1:58">
      <c r="A99">
        <v>29100</v>
      </c>
      <c r="B99" s="7">
        <v>422</v>
      </c>
      <c r="C99">
        <v>-9.0013515282722008</v>
      </c>
      <c r="D99">
        <f t="shared" si="5"/>
        <v>-18.002703056544402</v>
      </c>
      <c r="E99">
        <v>48.888507184739403</v>
      </c>
      <c r="F99">
        <f t="shared" si="9"/>
        <v>1.3438886137760946</v>
      </c>
      <c r="G99">
        <f t="shared" si="6"/>
        <v>439.99656466265463</v>
      </c>
      <c r="H99">
        <v>49.569507144375699</v>
      </c>
      <c r="AM99">
        <f t="shared" si="7"/>
        <v>81.932947346827163</v>
      </c>
      <c r="BF99">
        <f t="shared" si="8"/>
        <v>2.481308229194032</v>
      </c>
    </row>
    <row r="100" spans="1:58">
      <c r="A100">
        <v>29400</v>
      </c>
      <c r="B100" s="7">
        <v>420</v>
      </c>
      <c r="C100">
        <v>-6.04773551744427</v>
      </c>
      <c r="D100">
        <f t="shared" si="5"/>
        <v>-12.09547103488854</v>
      </c>
      <c r="E100">
        <v>48.0099637670044</v>
      </c>
      <c r="F100" s="2">
        <f t="shared" si="9"/>
        <v>0.87854341773500266</v>
      </c>
      <c r="G100">
        <f t="shared" si="6"/>
        <v>432.08967390303962</v>
      </c>
      <c r="H100">
        <v>50.143806524113003</v>
      </c>
      <c r="AM100">
        <f t="shared" si="7"/>
        <v>80.352678232683957</v>
      </c>
      <c r="BF100">
        <f t="shared" si="8"/>
        <v>2.4340594793646746</v>
      </c>
    </row>
    <row r="101" spans="1:58">
      <c r="A101">
        <v>29700</v>
      </c>
      <c r="B101" s="7">
        <v>422</v>
      </c>
      <c r="C101">
        <v>-2.4876082860685398</v>
      </c>
      <c r="D101">
        <f t="shared" si="5"/>
        <v>-4.9752165721370796</v>
      </c>
      <c r="E101">
        <v>47.441055809264199</v>
      </c>
      <c r="F101">
        <f t="shared" si="9"/>
        <v>0.5689079577402012</v>
      </c>
      <c r="G101">
        <f t="shared" si="6"/>
        <v>426.96950228337778</v>
      </c>
      <c r="H101">
        <v>50.462996185622899</v>
      </c>
      <c r="AM101">
        <f t="shared" si="7"/>
        <v>79.331770286833745</v>
      </c>
      <c r="BF101">
        <f t="shared" si="8"/>
        <v>2.4035431410110872</v>
      </c>
    </row>
    <row r="102" spans="1:58">
      <c r="A102">
        <v>30000</v>
      </c>
      <c r="B102" s="7">
        <v>422</v>
      </c>
      <c r="C102">
        <v>-1.06183137490157</v>
      </c>
      <c r="D102">
        <f t="shared" si="5"/>
        <v>-2.12366274980314</v>
      </c>
      <c r="E102">
        <v>47.124230158229601</v>
      </c>
      <c r="F102" s="2">
        <f t="shared" si="9"/>
        <v>0.31682565103459837</v>
      </c>
      <c r="G102">
        <f t="shared" si="6"/>
        <v>424.11807142406639</v>
      </c>
      <c r="H102">
        <v>50.595960569197601</v>
      </c>
      <c r="AM102">
        <f t="shared" si="7"/>
        <v>78.76404587609639</v>
      </c>
      <c r="AT102" s="12"/>
      <c r="AU102" s="12"/>
      <c r="AV102" s="12"/>
      <c r="BF102">
        <f t="shared" si="8"/>
        <v>2.3865758028853703</v>
      </c>
    </row>
    <row r="103" spans="1:58">
      <c r="A103">
        <v>30300</v>
      </c>
      <c r="B103" s="7">
        <v>424</v>
      </c>
      <c r="C103">
        <v>0.57954730481725303</v>
      </c>
      <c r="D103">
        <f t="shared" si="5"/>
        <v>1.1590946096345061</v>
      </c>
      <c r="E103">
        <v>46.981701908388899</v>
      </c>
      <c r="F103">
        <f t="shared" si="9"/>
        <v>0.14252824984070145</v>
      </c>
      <c r="G103">
        <f t="shared" si="6"/>
        <v>422.83531717550011</v>
      </c>
      <c r="H103">
        <v>50.6088780956485</v>
      </c>
      <c r="AL103" s="11"/>
      <c r="AM103">
        <f t="shared" si="7"/>
        <v>78.508838937193303</v>
      </c>
      <c r="BF103">
        <f t="shared" si="8"/>
        <v>2.3789491777911658</v>
      </c>
    </row>
    <row r="104" spans="1:58">
      <c r="A104">
        <v>30600</v>
      </c>
      <c r="B104" s="7">
        <v>424</v>
      </c>
      <c r="C104">
        <v>0.73261119032703903</v>
      </c>
      <c r="D104">
        <f t="shared" si="5"/>
        <v>1.4652223806540781</v>
      </c>
      <c r="E104">
        <v>46.947692895974299</v>
      </c>
      <c r="F104" s="2">
        <f t="shared" si="9"/>
        <v>3.4009012414600193E-2</v>
      </c>
      <c r="G104">
        <f t="shared" si="6"/>
        <v>422.52923606376868</v>
      </c>
      <c r="H104">
        <v>50.557276464283603</v>
      </c>
      <c r="Y104" t="s">
        <v>259</v>
      </c>
      <c r="Z104" t="s">
        <v>258</v>
      </c>
      <c r="AM104">
        <f t="shared" si="7"/>
        <v>78.447960946837156</v>
      </c>
      <c r="BF104">
        <f t="shared" si="8"/>
        <v>2.3771299533192778</v>
      </c>
    </row>
    <row r="105" spans="1:58">
      <c r="A105">
        <v>30900</v>
      </c>
      <c r="B105" s="7">
        <v>453</v>
      </c>
      <c r="C105">
        <v>11.8370210458366</v>
      </c>
      <c r="D105">
        <f t="shared" si="5"/>
        <v>23.674042091673201</v>
      </c>
      <c r="E105">
        <v>47.702187204218703</v>
      </c>
      <c r="F105">
        <f t="shared" si="9"/>
        <v>0.75449430824440356</v>
      </c>
      <c r="G105">
        <f t="shared" si="6"/>
        <v>429.31968483796834</v>
      </c>
      <c r="H105">
        <v>50.027846297823402</v>
      </c>
      <c r="Y105">
        <v>5</v>
      </c>
      <c r="Z105" s="31">
        <v>180000</v>
      </c>
      <c r="AM105">
        <f t="shared" si="7"/>
        <v>79.800136734873547</v>
      </c>
      <c r="BF105">
        <f t="shared" si="8"/>
        <v>2.4175424765053055</v>
      </c>
    </row>
    <row r="106" spans="1:58">
      <c r="A106">
        <v>31200</v>
      </c>
      <c r="B106" s="7">
        <v>469</v>
      </c>
      <c r="C106">
        <v>12.6799068666582</v>
      </c>
      <c r="D106">
        <f t="shared" si="5"/>
        <v>25.3598137333164</v>
      </c>
      <c r="E106">
        <v>49.292636426861002</v>
      </c>
      <c r="F106" s="2">
        <f t="shared" si="9"/>
        <v>1.5904492226422988</v>
      </c>
      <c r="G106">
        <f t="shared" si="6"/>
        <v>443.63372784174902</v>
      </c>
      <c r="H106">
        <v>49.068624886788299</v>
      </c>
      <c r="Y106">
        <v>10</v>
      </c>
      <c r="Z106" s="31">
        <v>130000</v>
      </c>
      <c r="AM106">
        <f t="shared" si="7"/>
        <v>82.661385775813812</v>
      </c>
      <c r="BF106">
        <f t="shared" si="8"/>
        <v>2.5030929585138701</v>
      </c>
    </row>
    <row r="107" spans="1:58">
      <c r="A107">
        <v>31500</v>
      </c>
      <c r="B107" s="7">
        <v>493</v>
      </c>
      <c r="C107">
        <v>15.603841467367699</v>
      </c>
      <c r="D107">
        <f t="shared" si="5"/>
        <v>31.207682934735399</v>
      </c>
      <c r="E107">
        <v>51.3094576607308</v>
      </c>
      <c r="F107">
        <f t="shared" si="9"/>
        <v>2.0168212338697984</v>
      </c>
      <c r="G107">
        <f t="shared" si="6"/>
        <v>461.7851189465772</v>
      </c>
      <c r="H107">
        <v>47.9545420301489</v>
      </c>
      <c r="Y107">
        <v>20</v>
      </c>
      <c r="Z107" s="31">
        <v>80000</v>
      </c>
      <c r="AM107">
        <f t="shared" si="7"/>
        <v>86.310962580240499</v>
      </c>
      <c r="BF107">
        <f t="shared" si="8"/>
        <v>2.6122846188675961</v>
      </c>
    </row>
    <row r="108" spans="1:58">
      <c r="A108">
        <v>31800</v>
      </c>
      <c r="B108" s="7">
        <v>464</v>
      </c>
      <c r="C108">
        <v>-3.7593487850759999</v>
      </c>
      <c r="D108">
        <f t="shared" si="5"/>
        <v>-7.5186975701519998</v>
      </c>
      <c r="E108">
        <v>52.390255306830298</v>
      </c>
      <c r="F108" s="2">
        <f t="shared" si="9"/>
        <v>1.0807976460994979</v>
      </c>
      <c r="G108">
        <f t="shared" si="6"/>
        <v>471.51229776147267</v>
      </c>
      <c r="H108">
        <v>47.560313298250598</v>
      </c>
      <c r="Y108">
        <v>50</v>
      </c>
      <c r="Z108" s="31">
        <v>24000</v>
      </c>
      <c r="AF108" t="s">
        <v>266</v>
      </c>
      <c r="AM108">
        <f t="shared" si="7"/>
        <v>88.276531157066742</v>
      </c>
      <c r="BF108">
        <f t="shared" si="8"/>
        <v>2.6711246651843359</v>
      </c>
    </row>
    <row r="109" spans="1:58">
      <c r="A109">
        <v>32100</v>
      </c>
      <c r="B109" s="7">
        <v>469</v>
      </c>
      <c r="C109">
        <v>-1.8128214490764201</v>
      </c>
      <c r="D109">
        <f t="shared" si="5"/>
        <v>-3.6256428981528401</v>
      </c>
      <c r="E109">
        <v>52.5131649173399</v>
      </c>
      <c r="F109">
        <f t="shared" si="9"/>
        <v>0.12290961050960192</v>
      </c>
      <c r="G109">
        <f t="shared" si="6"/>
        <v>472.61848425605911</v>
      </c>
      <c r="H109">
        <v>47.7704154514945</v>
      </c>
      <c r="Y109">
        <v>80</v>
      </c>
      <c r="Z109" s="31">
        <v>6200</v>
      </c>
      <c r="AF109" t="s">
        <v>538</v>
      </c>
      <c r="AG109" t="s">
        <v>226</v>
      </c>
      <c r="AM109">
        <f t="shared" si="7"/>
        <v>88.500490652430116</v>
      </c>
      <c r="BF109">
        <f t="shared" si="8"/>
        <v>2.6778303947757944</v>
      </c>
    </row>
    <row r="110" spans="1:58">
      <c r="A110">
        <v>32400</v>
      </c>
      <c r="B110" s="7">
        <v>468</v>
      </c>
      <c r="C110">
        <v>-2.8826150739354501</v>
      </c>
      <c r="D110">
        <f t="shared" si="5"/>
        <v>-5.7652301478709003</v>
      </c>
      <c r="E110">
        <v>52.6397954728291</v>
      </c>
      <c r="F110" s="2">
        <f t="shared" si="9"/>
        <v>0.12663055548919999</v>
      </c>
      <c r="G110">
        <f t="shared" si="6"/>
        <v>473.75815925546192</v>
      </c>
      <c r="H110">
        <v>47.956801144712202</v>
      </c>
      <c r="Y110">
        <v>90</v>
      </c>
      <c r="Z110" s="31">
        <v>5000</v>
      </c>
      <c r="AF110">
        <v>4.2</v>
      </c>
      <c r="AG110" s="31">
        <f>Z116</f>
        <v>37813.333333333336</v>
      </c>
      <c r="AM110">
        <f t="shared" si="7"/>
        <v>88.731322671918491</v>
      </c>
      <c r="BF110">
        <f t="shared" si="8"/>
        <v>2.6847422014373818</v>
      </c>
    </row>
    <row r="111" spans="1:58">
      <c r="A111">
        <v>32700</v>
      </c>
      <c r="B111" s="7">
        <v>468</v>
      </c>
      <c r="C111">
        <v>-2.9747465540715501</v>
      </c>
      <c r="D111">
        <f t="shared" si="5"/>
        <v>-5.9494931081431002</v>
      </c>
      <c r="E111">
        <v>52.660265910427</v>
      </c>
      <c r="F111">
        <f t="shared" si="9"/>
        <v>2.047043759790057E-2</v>
      </c>
      <c r="G111">
        <f t="shared" si="6"/>
        <v>473.94239319384303</v>
      </c>
      <c r="H111">
        <v>48.184971177129398</v>
      </c>
      <c r="AM111">
        <f t="shared" si="7"/>
        <v>88.768646582988538</v>
      </c>
      <c r="BF111">
        <f t="shared" si="8"/>
        <v>2.6858598206367543</v>
      </c>
    </row>
    <row r="112" spans="1:58">
      <c r="A112">
        <v>33000</v>
      </c>
      <c r="B112" s="7">
        <v>466</v>
      </c>
      <c r="C112">
        <v>-3.6421317021858002</v>
      </c>
      <c r="D112">
        <f t="shared" si="5"/>
        <v>-7.2842634043716004</v>
      </c>
      <c r="E112">
        <v>52.586358281330703</v>
      </c>
      <c r="F112" s="2">
        <f t="shared" si="9"/>
        <v>7.3907629096297001E-2</v>
      </c>
      <c r="G112">
        <f t="shared" si="6"/>
        <v>473.27722453197634</v>
      </c>
      <c r="H112">
        <v>48.444638853382401</v>
      </c>
      <c r="AC112" t="s">
        <v>535</v>
      </c>
      <c r="AM112">
        <f t="shared" si="7"/>
        <v>88.633901767237603</v>
      </c>
      <c r="BF112">
        <f t="shared" si="8"/>
        <v>2.6818250884492891</v>
      </c>
    </row>
    <row r="113" spans="1:58">
      <c r="A113">
        <v>33300</v>
      </c>
      <c r="B113" s="7">
        <v>502</v>
      </c>
      <c r="C113">
        <v>10.7378609741838</v>
      </c>
      <c r="D113">
        <f t="shared" si="5"/>
        <v>21.4757219483676</v>
      </c>
      <c r="E113">
        <v>53.390688963623802</v>
      </c>
      <c r="F113">
        <f t="shared" si="9"/>
        <v>0.80433068229309868</v>
      </c>
      <c r="G113">
        <f t="shared" si="6"/>
        <v>480.51620067261422</v>
      </c>
      <c r="H113">
        <v>48.117988052488698</v>
      </c>
      <c r="AC113" t="s">
        <v>534</v>
      </c>
      <c r="AM113">
        <f t="shared" si="7"/>
        <v>90.10203671270007</v>
      </c>
      <c r="BF113">
        <f t="shared" si="8"/>
        <v>2.7257918069931604</v>
      </c>
    </row>
    <row r="114" spans="1:58">
      <c r="A114">
        <v>33600</v>
      </c>
      <c r="B114" s="7">
        <v>563</v>
      </c>
      <c r="C114">
        <v>28.232928817497601</v>
      </c>
      <c r="D114">
        <f t="shared" si="5"/>
        <v>56.465857634995203</v>
      </c>
      <c r="E114">
        <v>56.280499776688501</v>
      </c>
      <c r="F114" s="2">
        <f t="shared" si="9"/>
        <v>2.8898108130646989</v>
      </c>
      <c r="G114">
        <f t="shared" si="6"/>
        <v>506.52449799019649</v>
      </c>
      <c r="H114">
        <v>46.5336615548783</v>
      </c>
      <c r="Y114" s="11" t="s">
        <v>263</v>
      </c>
      <c r="Z114" s="11" t="s">
        <v>264</v>
      </c>
      <c r="AM114">
        <f t="shared" si="7"/>
        <v>95.407992910589982</v>
      </c>
      <c r="BF114">
        <f t="shared" si="8"/>
        <v>2.8847928559963245</v>
      </c>
    </row>
    <row r="115" spans="1:58">
      <c r="A115">
        <v>33900</v>
      </c>
      <c r="B115" s="7">
        <v>611</v>
      </c>
      <c r="C115">
        <v>32.2698221206659</v>
      </c>
      <c r="D115">
        <f t="shared" si="5"/>
        <v>64.5396442413318</v>
      </c>
      <c r="E115">
        <v>60.716596586438897</v>
      </c>
      <c r="F115">
        <f t="shared" si="9"/>
        <v>4.4360968097503957</v>
      </c>
      <c r="G115">
        <f t="shared" si="6"/>
        <v>546.44936927795004</v>
      </c>
      <c r="H115">
        <v>44.149436802073303</v>
      </c>
      <c r="Y115">
        <v>20</v>
      </c>
      <c r="Z115" s="31">
        <v>80000</v>
      </c>
      <c r="AM115">
        <f t="shared" si="7"/>
        <v>103.64811224111656</v>
      </c>
      <c r="BF115">
        <f t="shared" si="8"/>
        <v>3.1320287659533341</v>
      </c>
    </row>
    <row r="116" spans="1:58">
      <c r="A116">
        <v>34200</v>
      </c>
      <c r="B116" s="7">
        <v>603</v>
      </c>
      <c r="C116">
        <v>11.669691903267699</v>
      </c>
      <c r="D116">
        <f t="shared" si="5"/>
        <v>23.339383806535398</v>
      </c>
      <c r="E116">
        <v>64.405530388803797</v>
      </c>
      <c r="F116" s="2">
        <f t="shared" si="9"/>
        <v>3.6889338023649003</v>
      </c>
      <c r="G116">
        <f t="shared" si="6"/>
        <v>579.64977349923413</v>
      </c>
      <c r="H116">
        <v>42.4994315986374</v>
      </c>
      <c r="Y116">
        <v>42.6</v>
      </c>
      <c r="Z116" s="31">
        <f>Z115+((Y116-Y115)*(Z117-Z115))/(Y117-Y115)</f>
        <v>37813.333333333336</v>
      </c>
      <c r="AM116">
        <f t="shared" si="7"/>
        <v>110.58801914049816</v>
      </c>
      <c r="BF116">
        <f t="shared" si="8"/>
        <v>3.3405341694649073</v>
      </c>
    </row>
    <row r="117" spans="1:58">
      <c r="A117">
        <v>34500</v>
      </c>
      <c r="B117" s="7">
        <v>650</v>
      </c>
      <c r="C117">
        <v>20.331196918355101</v>
      </c>
      <c r="D117">
        <f t="shared" si="5"/>
        <v>40.662393836710201</v>
      </c>
      <c r="E117">
        <v>67.702650751750994</v>
      </c>
      <c r="F117">
        <f t="shared" si="9"/>
        <v>3.2971203629471972</v>
      </c>
      <c r="G117">
        <f t="shared" si="6"/>
        <v>609.32385676575893</v>
      </c>
      <c r="H117">
        <v>41.219997047376602</v>
      </c>
      <c r="Y117">
        <v>50</v>
      </c>
      <c r="Z117" s="31">
        <v>24000</v>
      </c>
      <c r="AM117">
        <f t="shared" si="7"/>
        <v>116.85817843326529</v>
      </c>
      <c r="BF117">
        <f t="shared" si="8"/>
        <v>3.5291305968503655</v>
      </c>
    </row>
    <row r="118" spans="1:58">
      <c r="A118">
        <v>34800</v>
      </c>
      <c r="B118" s="7">
        <v>753</v>
      </c>
      <c r="C118">
        <v>46.778006121838501</v>
      </c>
      <c r="D118">
        <f t="shared" si="5"/>
        <v>93.556012243677003</v>
      </c>
      <c r="E118">
        <v>73.269517404634101</v>
      </c>
      <c r="F118" s="2">
        <f t="shared" si="9"/>
        <v>5.5668666528831068</v>
      </c>
      <c r="G118">
        <f t="shared" si="6"/>
        <v>659.42565664170695</v>
      </c>
      <c r="H118">
        <v>38.496581277356597</v>
      </c>
      <c r="AM118">
        <f t="shared" si="7"/>
        <v>127.5890391933232</v>
      </c>
      <c r="BF118">
        <f t="shared" si="8"/>
        <v>3.8523496494339744</v>
      </c>
    </row>
    <row r="119" spans="1:58">
      <c r="A119">
        <v>35100</v>
      </c>
      <c r="B119" s="7">
        <v>722</v>
      </c>
      <c r="C119">
        <v>8.69591882939066</v>
      </c>
      <c r="D119">
        <f t="shared" si="5"/>
        <v>17.39183765878132</v>
      </c>
      <c r="E119">
        <v>78.287982976071604</v>
      </c>
      <c r="F119">
        <f t="shared" si="9"/>
        <v>5.0184655714375026</v>
      </c>
      <c r="G119">
        <f t="shared" si="6"/>
        <v>704.59184678464442</v>
      </c>
      <c r="H119">
        <v>36.438253464339198</v>
      </c>
      <c r="AM119">
        <f t="shared" si="7"/>
        <v>137.41814001281546</v>
      </c>
      <c r="BF119">
        <f t="shared" si="8"/>
        <v>4.1488870886524953</v>
      </c>
    </row>
    <row r="120" spans="1:58">
      <c r="A120">
        <v>35400</v>
      </c>
      <c r="B120" s="7">
        <v>714</v>
      </c>
      <c r="C120">
        <v>-5.9961908519751903</v>
      </c>
      <c r="D120">
        <f t="shared" si="5"/>
        <v>-11.992381703950381</v>
      </c>
      <c r="E120">
        <v>80.663782065603201</v>
      </c>
      <c r="F120" s="2">
        <f t="shared" si="9"/>
        <v>2.375799089531597</v>
      </c>
      <c r="G120">
        <f t="shared" si="6"/>
        <v>725.97403859042879</v>
      </c>
      <c r="H120">
        <v>36.378285244694702</v>
      </c>
      <c r="AM120">
        <f t="shared" si="7"/>
        <v>142.12272411624602</v>
      </c>
      <c r="BF120">
        <f t="shared" si="8"/>
        <v>4.2909774442406006</v>
      </c>
    </row>
    <row r="121" spans="1:58">
      <c r="A121">
        <v>35700</v>
      </c>
      <c r="B121" s="7">
        <v>717</v>
      </c>
      <c r="C121">
        <v>-10.501777753094199</v>
      </c>
      <c r="D121">
        <f t="shared" si="5"/>
        <v>-21.003555506188398</v>
      </c>
      <c r="E121">
        <v>81.998229405167194</v>
      </c>
      <c r="F121">
        <f t="shared" si="9"/>
        <v>1.3344473395639938</v>
      </c>
      <c r="G121">
        <f t="shared" si="6"/>
        <v>737.98406464650475</v>
      </c>
      <c r="H121">
        <v>37.035396087077103</v>
      </c>
      <c r="AM121">
        <f t="shared" si="7"/>
        <v>144.77969123723747</v>
      </c>
      <c r="BF121">
        <f t="shared" si="8"/>
        <v>4.3712681175438339</v>
      </c>
    </row>
    <row r="122" spans="1:58">
      <c r="A122">
        <v>36000</v>
      </c>
      <c r="B122" s="7">
        <v>718</v>
      </c>
      <c r="C122">
        <v>-13.6380675833267</v>
      </c>
      <c r="D122">
        <f t="shared" si="5"/>
        <v>-27.2761351666534</v>
      </c>
      <c r="E122">
        <v>82.806248434609898</v>
      </c>
      <c r="F122" s="2">
        <f t="shared" si="9"/>
        <v>0.8080190294427041</v>
      </c>
      <c r="G122">
        <f t="shared" si="6"/>
        <v>745.25623591148906</v>
      </c>
      <c r="H122">
        <v>37.985019578668201</v>
      </c>
      <c r="AM122">
        <f t="shared" si="7"/>
        <v>146.39356978394187</v>
      </c>
      <c r="BF122">
        <f t="shared" si="8"/>
        <v>4.4200529216592095</v>
      </c>
    </row>
    <row r="123" spans="1:58">
      <c r="A123">
        <v>36300</v>
      </c>
      <c r="B123" s="7">
        <v>692</v>
      </c>
      <c r="C123">
        <v>-25.780562239382501</v>
      </c>
      <c r="D123">
        <f t="shared" si="5"/>
        <v>-51.561124478765002</v>
      </c>
      <c r="E123">
        <v>82.615803532458997</v>
      </c>
      <c r="F123">
        <f t="shared" si="9"/>
        <v>0.19044490215090093</v>
      </c>
      <c r="G123">
        <f t="shared" si="6"/>
        <v>743.54223179213102</v>
      </c>
      <c r="H123">
        <v>39.552677295341503</v>
      </c>
      <c r="AM123">
        <f t="shared" si="7"/>
        <v>146.01284500347359</v>
      </c>
      <c r="BF123">
        <f t="shared" si="8"/>
        <v>4.4085432336058483</v>
      </c>
    </row>
    <row r="124" spans="1:58">
      <c r="A124">
        <v>36600</v>
      </c>
      <c r="B124" s="7">
        <v>631</v>
      </c>
      <c r="C124">
        <v>-46.252546541444097</v>
      </c>
      <c r="D124">
        <f t="shared" si="5"/>
        <v>-92.505093082888195</v>
      </c>
      <c r="E124">
        <v>80.387600886407299</v>
      </c>
      <c r="F124" s="2">
        <f t="shared" si="9"/>
        <v>2.2282026460516988</v>
      </c>
      <c r="G124">
        <f t="shared" si="6"/>
        <v>723.4884079776657</v>
      </c>
      <c r="H124">
        <v>42.401936443713602</v>
      </c>
      <c r="AM124">
        <f t="shared" si="7"/>
        <v>141.57413120330702</v>
      </c>
      <c r="BF124">
        <f t="shared" si="8"/>
        <v>4.2744034497934589</v>
      </c>
    </row>
    <row r="125" spans="1:58">
      <c r="A125">
        <v>36900</v>
      </c>
      <c r="B125" s="7">
        <v>565</v>
      </c>
      <c r="C125">
        <v>-58.796779945999802</v>
      </c>
      <c r="D125">
        <f t="shared" si="5"/>
        <v>-117.5935598919996</v>
      </c>
      <c r="E125">
        <v>75.842111768814803</v>
      </c>
      <c r="F125">
        <f t="shared" si="9"/>
        <v>4.5454891175924956</v>
      </c>
      <c r="G125">
        <f t="shared" si="6"/>
        <v>682.57900591933321</v>
      </c>
      <c r="H125">
        <v>46.492298627961802</v>
      </c>
      <c r="AM125">
        <f t="shared" si="7"/>
        <v>132.60928724535776</v>
      </c>
      <c r="BF125">
        <f t="shared" si="8"/>
        <v>4.0037512562950992</v>
      </c>
    </row>
    <row r="126" spans="1:58">
      <c r="A126">
        <v>37200</v>
      </c>
      <c r="B126" s="7">
        <v>444</v>
      </c>
      <c r="C126">
        <v>-83.113452881205802</v>
      </c>
      <c r="D126">
        <f t="shared" si="5"/>
        <v>-166.2269057624116</v>
      </c>
      <c r="E126">
        <v>68.052901055488306</v>
      </c>
      <c r="F126" s="2">
        <f t="shared" si="9"/>
        <v>7.7892107133264972</v>
      </c>
      <c r="G126">
        <f t="shared" si="6"/>
        <v>612.47610949939474</v>
      </c>
      <c r="H126">
        <v>52.0859985996196</v>
      </c>
      <c r="AM126">
        <f t="shared" si="7"/>
        <v>117.52798814637603</v>
      </c>
      <c r="BF126">
        <f t="shared" si="8"/>
        <v>3.5492891056936684</v>
      </c>
    </row>
    <row r="127" spans="1:58">
      <c r="A127">
        <v>37500</v>
      </c>
      <c r="B127" s="7">
        <v>267</v>
      </c>
      <c r="C127">
        <v>-70.274226852678595</v>
      </c>
      <c r="D127">
        <f t="shared" si="5"/>
        <v>-140.54845370535719</v>
      </c>
      <c r="E127">
        <v>46.097935368203302</v>
      </c>
      <c r="F127">
        <f t="shared" si="9"/>
        <v>21.954965687285004</v>
      </c>
      <c r="G127">
        <f t="shared" si="6"/>
        <v>414.88141831382973</v>
      </c>
      <c r="H127">
        <v>57.907939228348503</v>
      </c>
      <c r="AM127">
        <f t="shared" si="7"/>
        <v>76.929044791587359</v>
      </c>
      <c r="BF127">
        <f t="shared" si="8"/>
        <v>2.3317473002300777</v>
      </c>
    </row>
    <row r="128" spans="1:58">
      <c r="A128">
        <v>37800</v>
      </c>
      <c r="B128" s="7">
        <v>135</v>
      </c>
      <c r="C128">
        <v>-59.455469659494199</v>
      </c>
      <c r="D128">
        <f t="shared" si="5"/>
        <v>-118.9109393189884</v>
      </c>
      <c r="E128">
        <v>28.4119946159534</v>
      </c>
      <c r="F128" s="2">
        <f t="shared" si="9"/>
        <v>17.685940752249902</v>
      </c>
      <c r="G128">
        <f t="shared" si="6"/>
        <v>255.70795154358061</v>
      </c>
      <c r="H128">
        <v>62.833919400163502</v>
      </c>
      <c r="AM128">
        <f t="shared" si="7"/>
        <v>46.274661601999973</v>
      </c>
      <c r="BF128">
        <f t="shared" si="8"/>
        <v>1.4190394895739449</v>
      </c>
    </row>
    <row r="129" spans="1:58">
      <c r="A129">
        <v>38100</v>
      </c>
      <c r="B129" s="7">
        <v>139</v>
      </c>
      <c r="C129">
        <v>-20.614812071112102</v>
      </c>
      <c r="D129">
        <f t="shared" si="5"/>
        <v>-41.229624142224203</v>
      </c>
      <c r="E129">
        <v>20.025390030083301</v>
      </c>
      <c r="F129">
        <f t="shared" si="9"/>
        <v>8.3866045858700993</v>
      </c>
      <c r="G129">
        <f t="shared" si="6"/>
        <v>180.22851027074972</v>
      </c>
      <c r="H129">
        <v>65.777973682688497</v>
      </c>
      <c r="AM129">
        <f t="shared" si="7"/>
        <v>32.377939026670795</v>
      </c>
      <c r="BF129">
        <f t="shared" si="8"/>
        <v>1.007473253432424</v>
      </c>
    </row>
    <row r="130" spans="1:58">
      <c r="A130">
        <v>38400</v>
      </c>
      <c r="B130" s="7">
        <v>142</v>
      </c>
      <c r="C130">
        <v>1.8372610147672599</v>
      </c>
      <c r="D130">
        <f t="shared" ref="D130:D193" si="10">$K$3*C130</f>
        <v>3.6745220295345198</v>
      </c>
      <c r="E130">
        <v>15.3694385072535</v>
      </c>
      <c r="F130" s="2">
        <f t="shared" si="9"/>
        <v>4.6559515228298007</v>
      </c>
      <c r="G130">
        <f t="shared" si="6"/>
        <v>138.32494656528149</v>
      </c>
      <c r="H130">
        <v>66.418486835402007</v>
      </c>
      <c r="AM130">
        <f t="shared" si="7"/>
        <v>24.840551949221471</v>
      </c>
      <c r="BF130">
        <f t="shared" si="8"/>
        <v>0.78488363800638106</v>
      </c>
    </row>
    <row r="131" spans="1:58">
      <c r="A131">
        <v>38700</v>
      </c>
      <c r="B131" s="7">
        <v>131</v>
      </c>
      <c r="C131">
        <v>8.8637035524571708</v>
      </c>
      <c r="D131">
        <f t="shared" si="10"/>
        <v>17.727407104914342</v>
      </c>
      <c r="E131" s="17">
        <v>12.5858108665819</v>
      </c>
      <c r="F131">
        <f t="shared" si="9"/>
        <v>2.7836276406716003</v>
      </c>
      <c r="G131">
        <f t="shared" ref="G131:G194" si="11">$J$3*E131</f>
        <v>113.27229779923709</v>
      </c>
      <c r="H131">
        <v>65.975427971219503</v>
      </c>
      <c r="AM131">
        <f t="shared" ref="AM131:AM194" si="12">$AF$26*E131^2+$AG$26*E131+$AH$26</f>
        <v>20.39477969328367</v>
      </c>
      <c r="BF131">
        <f t="shared" ref="BF131:BF194" si="13">$BB$5*E131^2+$BC$5*E131+$BD$5</f>
        <v>0.65381649207788817</v>
      </c>
    </row>
    <row r="132" spans="1:58">
      <c r="A132">
        <v>39000</v>
      </c>
      <c r="B132" s="7">
        <v>156</v>
      </c>
      <c r="C132">
        <v>25.4437007027643</v>
      </c>
      <c r="D132">
        <f t="shared" si="10"/>
        <v>50.8874014055286</v>
      </c>
      <c r="E132" s="17">
        <v>11.6791363183247</v>
      </c>
      <c r="F132" s="2">
        <f t="shared" si="9"/>
        <v>0.90667454825720029</v>
      </c>
      <c r="G132">
        <f t="shared" si="11"/>
        <v>105.11222686492229</v>
      </c>
      <c r="H132">
        <v>64.573234138260801</v>
      </c>
      <c r="AM132">
        <f t="shared" si="12"/>
        <v>18.956501590719824</v>
      </c>
      <c r="BF132">
        <f t="shared" si="13"/>
        <v>0.61145066254985891</v>
      </c>
    </row>
    <row r="133" spans="1:58">
      <c r="A133">
        <v>39300</v>
      </c>
      <c r="B133" s="7">
        <v>129</v>
      </c>
      <c r="C133">
        <v>13.8277826345218</v>
      </c>
      <c r="D133">
        <f t="shared" si="10"/>
        <v>27.655565269043599</v>
      </c>
      <c r="E133" s="17">
        <v>11.260467281278199</v>
      </c>
      <c r="F133">
        <f t="shared" ref="F133:F196" si="14">ABS(E133-E132)</f>
        <v>0.41866903704650049</v>
      </c>
      <c r="G133">
        <f t="shared" si="11"/>
        <v>101.34420553150379</v>
      </c>
      <c r="H133">
        <v>63.089416625303599</v>
      </c>
      <c r="AM133">
        <f t="shared" si="12"/>
        <v>18.293980275257326</v>
      </c>
      <c r="BF133">
        <f t="shared" si="13"/>
        <v>0.5919415670142163</v>
      </c>
    </row>
    <row r="134" spans="1:58">
      <c r="A134">
        <v>39600</v>
      </c>
      <c r="B134" s="7">
        <v>131</v>
      </c>
      <c r="C134">
        <v>17.429858899096601</v>
      </c>
      <c r="D134">
        <f t="shared" si="10"/>
        <v>34.859717798193202</v>
      </c>
      <c r="E134" s="17">
        <v>10.6822240064868</v>
      </c>
      <c r="F134" s="2">
        <f t="shared" si="14"/>
        <v>0.57824327479139903</v>
      </c>
      <c r="G134">
        <f t="shared" si="11"/>
        <v>96.140016058381207</v>
      </c>
      <c r="H134">
        <v>61.8576887809824</v>
      </c>
      <c r="AM134">
        <f t="shared" si="12"/>
        <v>17.380627119261714</v>
      </c>
      <c r="BF134">
        <f t="shared" si="13"/>
        <v>0.56505263360028823</v>
      </c>
    </row>
    <row r="135" spans="1:58">
      <c r="A135">
        <v>39900</v>
      </c>
      <c r="B135" s="7">
        <v>133</v>
      </c>
      <c r="C135">
        <v>18.386967008790101</v>
      </c>
      <c r="D135">
        <f t="shared" si="10"/>
        <v>36.773934017580203</v>
      </c>
      <c r="E135" s="17">
        <v>10.691753591734599</v>
      </c>
      <c r="F135">
        <f t="shared" si="14"/>
        <v>9.5295852477992327E-3</v>
      </c>
      <c r="G135">
        <f t="shared" si="11"/>
        <v>96.225782325611391</v>
      </c>
      <c r="H135">
        <v>60.4580733394845</v>
      </c>
      <c r="AM135">
        <f t="shared" si="12"/>
        <v>17.395663544685746</v>
      </c>
      <c r="BF135">
        <f t="shared" si="13"/>
        <v>0.56549524319868594</v>
      </c>
    </row>
    <row r="136" spans="1:58">
      <c r="A136">
        <v>40200</v>
      </c>
      <c r="B136" s="7">
        <v>98</v>
      </c>
      <c r="C136">
        <v>4.2489441703208097</v>
      </c>
      <c r="D136">
        <f t="shared" si="10"/>
        <v>8.4978883406416195</v>
      </c>
      <c r="E136" s="17">
        <v>9.9446611293524292</v>
      </c>
      <c r="F136" s="2">
        <f t="shared" si="14"/>
        <v>0.7470924623821702</v>
      </c>
      <c r="G136">
        <f t="shared" si="11"/>
        <v>89.501950164171859</v>
      </c>
      <c r="H136">
        <v>59.632945301921403</v>
      </c>
      <c r="AM136">
        <f t="shared" si="12"/>
        <v>16.218461896466945</v>
      </c>
      <c r="BF136">
        <f t="shared" si="13"/>
        <v>0.53084942150639691</v>
      </c>
    </row>
    <row r="137" spans="1:58">
      <c r="A137">
        <v>40500</v>
      </c>
      <c r="B137" s="7">
        <v>96</v>
      </c>
      <c r="C137">
        <v>8.4917432252146696</v>
      </c>
      <c r="D137">
        <f t="shared" si="10"/>
        <v>16.983486450429339</v>
      </c>
      <c r="E137" s="17">
        <v>8.7795948904609897</v>
      </c>
      <c r="F137">
        <f t="shared" si="14"/>
        <v>1.1650662388914395</v>
      </c>
      <c r="G137">
        <f t="shared" si="11"/>
        <v>79.016354014148902</v>
      </c>
      <c r="H137">
        <v>59.120367542499501</v>
      </c>
      <c r="AM137">
        <f t="shared" si="12"/>
        <v>14.389169593778798</v>
      </c>
      <c r="BF137">
        <f t="shared" si="13"/>
        <v>0.47703675982886601</v>
      </c>
    </row>
    <row r="138" spans="1:58">
      <c r="A138">
        <v>40800</v>
      </c>
      <c r="B138" s="7">
        <v>154</v>
      </c>
      <c r="C138">
        <v>32.351110213698099</v>
      </c>
      <c r="D138">
        <f t="shared" si="10"/>
        <v>64.702220427396199</v>
      </c>
      <c r="E138" s="17">
        <v>9.9219290874859691</v>
      </c>
      <c r="F138" s="2">
        <f t="shared" si="14"/>
        <v>1.1423341970249794</v>
      </c>
      <c r="G138">
        <f t="shared" si="11"/>
        <v>89.297361787373717</v>
      </c>
      <c r="H138">
        <v>57.431039553340803</v>
      </c>
      <c r="AM138">
        <f t="shared" si="12"/>
        <v>16.18269395047081</v>
      </c>
      <c r="BF138">
        <f t="shared" si="13"/>
        <v>0.52979694062422922</v>
      </c>
    </row>
    <row r="139" spans="1:58">
      <c r="A139">
        <v>41100</v>
      </c>
      <c r="B139" s="7">
        <v>141</v>
      </c>
      <c r="C139">
        <v>17.341471034708999</v>
      </c>
      <c r="D139">
        <f t="shared" si="10"/>
        <v>34.682942069417997</v>
      </c>
      <c r="E139" s="17">
        <v>11.812967198928</v>
      </c>
      <c r="F139">
        <f t="shared" si="14"/>
        <v>1.8910381114420307</v>
      </c>
      <c r="G139">
        <f t="shared" si="11"/>
        <v>106.31670479035199</v>
      </c>
      <c r="H139">
        <v>55.549614492512703</v>
      </c>
      <c r="AM139">
        <f t="shared" si="12"/>
        <v>19.168498028122258</v>
      </c>
      <c r="BF139">
        <f t="shared" si="13"/>
        <v>0.6176940809818865</v>
      </c>
    </row>
    <row r="140" spans="1:58">
      <c r="A140">
        <v>41400</v>
      </c>
      <c r="B140" s="7">
        <v>140</v>
      </c>
      <c r="C140">
        <v>12.643129729078099</v>
      </c>
      <c r="D140">
        <f t="shared" si="10"/>
        <v>25.286259458156199</v>
      </c>
      <c r="E140" s="17">
        <v>12.745925963433701</v>
      </c>
      <c r="F140" s="2">
        <f t="shared" si="14"/>
        <v>0.9329587645057007</v>
      </c>
      <c r="G140">
        <f t="shared" si="11"/>
        <v>114.71333367090331</v>
      </c>
      <c r="H140">
        <v>54.398766578625398</v>
      </c>
      <c r="AM140">
        <f t="shared" si="12"/>
        <v>20.649273378308088</v>
      </c>
      <c r="BF140">
        <f t="shared" si="13"/>
        <v>0.6613147170135304</v>
      </c>
    </row>
    <row r="141" spans="1:58">
      <c r="A141">
        <v>41700</v>
      </c>
      <c r="B141" s="7">
        <v>182</v>
      </c>
      <c r="C141">
        <v>25.239385377169501</v>
      </c>
      <c r="D141">
        <f t="shared" si="10"/>
        <v>50.478770754339003</v>
      </c>
      <c r="E141" s="17">
        <v>14.613387107538101</v>
      </c>
      <c r="F141">
        <f t="shared" si="14"/>
        <v>1.8674611441044</v>
      </c>
      <c r="G141">
        <f t="shared" si="11"/>
        <v>131.52048396784289</v>
      </c>
      <c r="H141">
        <v>52.8692669431138</v>
      </c>
      <c r="AM141">
        <f t="shared" si="12"/>
        <v>23.628568157773582</v>
      </c>
      <c r="BF141">
        <f t="shared" si="13"/>
        <v>0.74913606711860781</v>
      </c>
    </row>
    <row r="142" spans="1:58">
      <c r="A142">
        <v>42000</v>
      </c>
      <c r="B142" s="7">
        <v>224</v>
      </c>
      <c r="C142">
        <v>30.688401840202701</v>
      </c>
      <c r="D142">
        <f t="shared" si="10"/>
        <v>61.376803680405402</v>
      </c>
      <c r="E142">
        <v>18.069117434355199</v>
      </c>
      <c r="F142" s="2">
        <f t="shared" si="14"/>
        <v>3.4557303268170987</v>
      </c>
      <c r="G142">
        <f t="shared" si="11"/>
        <v>162.6220569091968</v>
      </c>
      <c r="H142">
        <v>50.658962719390303</v>
      </c>
      <c r="AM142">
        <f t="shared" si="12"/>
        <v>29.195540058167289</v>
      </c>
      <c r="BF142">
        <f t="shared" si="13"/>
        <v>0.91343574119400528</v>
      </c>
    </row>
    <row r="143" spans="1:58">
      <c r="A143">
        <v>42300</v>
      </c>
      <c r="B143" s="7">
        <v>175</v>
      </c>
      <c r="C143">
        <v>-1.71607974821762</v>
      </c>
      <c r="D143">
        <f t="shared" si="10"/>
        <v>-3.43215949643524</v>
      </c>
      <c r="E143">
        <v>19.825724433585599</v>
      </c>
      <c r="F143">
        <f t="shared" si="14"/>
        <v>1.7566069992303994</v>
      </c>
      <c r="G143">
        <f t="shared" si="11"/>
        <v>178.4315199022704</v>
      </c>
      <c r="H143">
        <v>49.654077571868697</v>
      </c>
      <c r="AM143">
        <f t="shared" si="12"/>
        <v>32.052103983567314</v>
      </c>
      <c r="BF143">
        <f t="shared" si="13"/>
        <v>0.99784131712380875</v>
      </c>
    </row>
    <row r="144" spans="1:58">
      <c r="A144">
        <v>42600</v>
      </c>
      <c r="B144" s="7">
        <v>323</v>
      </c>
      <c r="C144">
        <v>53.772707953043103</v>
      </c>
      <c r="D144">
        <f t="shared" si="10"/>
        <v>107.54541590608621</v>
      </c>
      <c r="E144">
        <v>23.9390811918657</v>
      </c>
      <c r="F144" s="2">
        <f t="shared" si="14"/>
        <v>4.1133567582801014</v>
      </c>
      <c r="G144">
        <f t="shared" si="11"/>
        <v>215.45173072679131</v>
      </c>
      <c r="H144">
        <v>47.391965543808801</v>
      </c>
      <c r="AM144">
        <f t="shared" si="12"/>
        <v>38.811785927818192</v>
      </c>
      <c r="BF144">
        <f t="shared" si="13"/>
        <v>1.1978345240422199</v>
      </c>
    </row>
    <row r="145" spans="1:58">
      <c r="A145">
        <v>42900</v>
      </c>
      <c r="B145" s="7">
        <v>425</v>
      </c>
      <c r="C145">
        <v>64.447538928175703</v>
      </c>
      <c r="D145">
        <f t="shared" si="10"/>
        <v>128.89507785635141</v>
      </c>
      <c r="E145">
        <v>32.9000534710352</v>
      </c>
      <c r="F145">
        <f t="shared" si="14"/>
        <v>8.9609722791694999</v>
      </c>
      <c r="G145">
        <f t="shared" si="11"/>
        <v>296.10048123931682</v>
      </c>
      <c r="H145">
        <v>42.683907696340597</v>
      </c>
      <c r="AM145">
        <f t="shared" si="12"/>
        <v>53.880421714149485</v>
      </c>
      <c r="BF145">
        <f t="shared" si="13"/>
        <v>1.6448993734165462</v>
      </c>
    </row>
    <row r="146" spans="1:58">
      <c r="A146">
        <v>43200</v>
      </c>
      <c r="B146" s="7">
        <v>430</v>
      </c>
      <c r="C146">
        <v>31.306981853990301</v>
      </c>
      <c r="D146">
        <f t="shared" si="10"/>
        <v>62.613963707980602</v>
      </c>
      <c r="E146">
        <v>40.820187896494701</v>
      </c>
      <c r="F146" s="2">
        <f t="shared" si="14"/>
        <v>7.9201344254595014</v>
      </c>
      <c r="G146">
        <f t="shared" si="11"/>
        <v>367.38169106845231</v>
      </c>
      <c r="H146">
        <v>39.035845880645702</v>
      </c>
      <c r="AM146">
        <f t="shared" si="12"/>
        <v>67.58980510042997</v>
      </c>
      <c r="BF146">
        <f t="shared" si="13"/>
        <v>2.0530216022670564</v>
      </c>
    </row>
    <row r="147" spans="1:58">
      <c r="A147">
        <v>43500</v>
      </c>
      <c r="B147" s="7">
        <v>429</v>
      </c>
      <c r="C147">
        <v>9.1898929300503092</v>
      </c>
      <c r="D147">
        <f t="shared" si="10"/>
        <v>18.379785860100618</v>
      </c>
      <c r="E147">
        <v>45.623894548001203</v>
      </c>
      <c r="F147">
        <f t="shared" si="14"/>
        <v>4.8037066515065021</v>
      </c>
      <c r="G147">
        <f t="shared" si="11"/>
        <v>410.61505093201083</v>
      </c>
      <c r="H147">
        <v>37.529679895178099</v>
      </c>
      <c r="AM147">
        <f t="shared" si="12"/>
        <v>76.083546221239033</v>
      </c>
      <c r="BF147">
        <f t="shared" si="13"/>
        <v>2.306491341976793</v>
      </c>
    </row>
    <row r="148" spans="1:58">
      <c r="A148">
        <v>43800</v>
      </c>
      <c r="B148" s="7">
        <v>428</v>
      </c>
      <c r="C148">
        <v>-3.7490571850690899</v>
      </c>
      <c r="D148">
        <f t="shared" si="10"/>
        <v>-7.4981143701381798</v>
      </c>
      <c r="E148">
        <v>48.388030845689997</v>
      </c>
      <c r="F148" s="2">
        <f t="shared" si="14"/>
        <v>2.7641362976887933</v>
      </c>
      <c r="G148">
        <f t="shared" si="11"/>
        <v>435.49227761120994</v>
      </c>
      <c r="H148">
        <v>37.364162684656399</v>
      </c>
      <c r="AM148">
        <f t="shared" si="12"/>
        <v>81.032168366215728</v>
      </c>
      <c r="BF148">
        <f t="shared" si="13"/>
        <v>2.4543738451317343</v>
      </c>
    </row>
    <row r="149" spans="1:58">
      <c r="A149">
        <v>44100</v>
      </c>
      <c r="B149" s="7">
        <v>517</v>
      </c>
      <c r="C149">
        <v>23.464765641347199</v>
      </c>
      <c r="D149">
        <f t="shared" si="10"/>
        <v>46.929531282694398</v>
      </c>
      <c r="E149">
        <v>52.229066361770101</v>
      </c>
      <c r="F149">
        <f t="shared" si="14"/>
        <v>3.8410355160801046</v>
      </c>
      <c r="G149">
        <f t="shared" si="11"/>
        <v>470.06159725593091</v>
      </c>
      <c r="H149">
        <v>36.495014542620098</v>
      </c>
      <c r="AM149">
        <f t="shared" si="12"/>
        <v>87.982954972867859</v>
      </c>
      <c r="BF149">
        <f t="shared" si="13"/>
        <v>2.6623349306996542</v>
      </c>
    </row>
    <row r="150" spans="1:58">
      <c r="A150">
        <v>44400</v>
      </c>
      <c r="B150" s="7">
        <v>858</v>
      </c>
      <c r="C150">
        <v>47.874197412849703</v>
      </c>
      <c r="D150">
        <f t="shared" si="10"/>
        <v>95.748394825699407</v>
      </c>
      <c r="E150">
        <v>78.190532188101102</v>
      </c>
      <c r="F150" s="2">
        <f t="shared" si="14"/>
        <v>25.961465826331001</v>
      </c>
      <c r="G150">
        <f t="shared" si="11"/>
        <v>703.7147896929099</v>
      </c>
      <c r="H150">
        <v>32.6703749259948</v>
      </c>
      <c r="AM150">
        <f t="shared" si="12"/>
        <v>137.22587172399852</v>
      </c>
      <c r="BF150">
        <f t="shared" si="13"/>
        <v>4.1430822187191811</v>
      </c>
    </row>
    <row r="151" spans="1:58">
      <c r="A151">
        <v>44700</v>
      </c>
      <c r="B151" s="7">
        <v>911</v>
      </c>
      <c r="C151">
        <v>40.478571179011098</v>
      </c>
      <c r="D151">
        <f t="shared" si="10"/>
        <v>80.957142358022196</v>
      </c>
      <c r="E151">
        <v>92.079127173755296</v>
      </c>
      <c r="F151">
        <f t="shared" si="14"/>
        <v>13.888594985654194</v>
      </c>
      <c r="G151">
        <f t="shared" si="11"/>
        <v>828.71214456379766</v>
      </c>
      <c r="H151">
        <v>29.194189368085901</v>
      </c>
      <c r="AM151">
        <f t="shared" si="12"/>
        <v>165.18792185853883</v>
      </c>
      <c r="BF151">
        <f t="shared" si="13"/>
        <v>4.9889891697036708</v>
      </c>
    </row>
    <row r="152" spans="1:58">
      <c r="A152">
        <v>45000</v>
      </c>
      <c r="B152" s="7">
        <v>913</v>
      </c>
      <c r="C152">
        <v>15.5665632402659</v>
      </c>
      <c r="D152">
        <f t="shared" si="10"/>
        <v>31.1331264805318</v>
      </c>
      <c r="E152">
        <v>97.981822937412602</v>
      </c>
      <c r="F152" s="2">
        <f t="shared" si="14"/>
        <v>5.9026957636573059</v>
      </c>
      <c r="G152">
        <f t="shared" si="11"/>
        <v>881.83640643671345</v>
      </c>
      <c r="H152">
        <v>27.032297271097399</v>
      </c>
      <c r="AM152">
        <f t="shared" si="12"/>
        <v>177.41352303532702</v>
      </c>
      <c r="BF152">
        <f t="shared" si="13"/>
        <v>5.3598479859835662</v>
      </c>
    </row>
    <row r="153" spans="1:58">
      <c r="A153">
        <v>45300</v>
      </c>
      <c r="B153" s="7">
        <v>908</v>
      </c>
      <c r="C153">
        <v>-4.1740099917998901</v>
      </c>
      <c r="D153">
        <f t="shared" si="10"/>
        <v>-8.3480199835997801</v>
      </c>
      <c r="E153">
        <v>101.812757108021</v>
      </c>
      <c r="F153">
        <f t="shared" si="14"/>
        <v>3.8309341706084012</v>
      </c>
      <c r="G153">
        <f t="shared" si="11"/>
        <v>916.31481397218909</v>
      </c>
      <c r="H153">
        <v>26.639853714204801</v>
      </c>
      <c r="AM153">
        <f t="shared" si="12"/>
        <v>185.45716409227092</v>
      </c>
      <c r="BF153">
        <f t="shared" si="13"/>
        <v>5.6041621718479622</v>
      </c>
    </row>
    <row r="154" spans="1:58">
      <c r="A154">
        <v>45600</v>
      </c>
      <c r="B154" s="7">
        <v>926</v>
      </c>
      <c r="C154">
        <v>-7.4526382157655</v>
      </c>
      <c r="D154">
        <f t="shared" si="10"/>
        <v>-14.905276431531</v>
      </c>
      <c r="E154">
        <v>104.540952883635</v>
      </c>
      <c r="F154" s="2">
        <f t="shared" si="14"/>
        <v>2.7281957756139974</v>
      </c>
      <c r="G154">
        <f t="shared" si="11"/>
        <v>940.86857595271499</v>
      </c>
      <c r="H154">
        <v>27.1063606777596</v>
      </c>
      <c r="AM154">
        <f t="shared" si="12"/>
        <v>191.23776705733243</v>
      </c>
      <c r="BF154">
        <f t="shared" si="13"/>
        <v>5.7798881872388481</v>
      </c>
    </row>
    <row r="155" spans="1:58">
      <c r="A155">
        <v>45900</v>
      </c>
      <c r="B155" s="7">
        <v>900</v>
      </c>
      <c r="C155">
        <v>-27.3493395383259</v>
      </c>
      <c r="D155">
        <f t="shared" si="10"/>
        <v>-54.6986790766518</v>
      </c>
      <c r="E155">
        <v>106.07362590653101</v>
      </c>
      <c r="F155">
        <f t="shared" si="14"/>
        <v>1.5326730228960059</v>
      </c>
      <c r="G155">
        <f t="shared" si="11"/>
        <v>954.66263315877904</v>
      </c>
      <c r="H155">
        <v>28.5173556088785</v>
      </c>
      <c r="AM155">
        <f t="shared" si="12"/>
        <v>194.50435019478627</v>
      </c>
      <c r="BF155">
        <f t="shared" si="13"/>
        <v>5.8792435441233284</v>
      </c>
    </row>
    <row r="156" spans="1:58">
      <c r="A156">
        <v>46200</v>
      </c>
      <c r="B156" s="7">
        <v>905</v>
      </c>
      <c r="C156">
        <v>-26.993252810777498</v>
      </c>
      <c r="D156">
        <f t="shared" si="10"/>
        <v>-53.986505621554997</v>
      </c>
      <c r="E156">
        <v>106.549836098067</v>
      </c>
      <c r="F156" s="2">
        <f t="shared" si="14"/>
        <v>0.47621019153599775</v>
      </c>
      <c r="G156">
        <f t="shared" si="11"/>
        <v>958.94852488260301</v>
      </c>
      <c r="H156">
        <v>30.635607893937198</v>
      </c>
      <c r="AM156">
        <f t="shared" si="12"/>
        <v>195.52209378806458</v>
      </c>
      <c r="BF156">
        <f t="shared" si="13"/>
        <v>5.9102067263148559</v>
      </c>
    </row>
    <row r="157" spans="1:58">
      <c r="A157">
        <v>46500</v>
      </c>
      <c r="B157" s="7">
        <v>907</v>
      </c>
      <c r="C157">
        <v>-26.9308437720771</v>
      </c>
      <c r="D157">
        <f t="shared" si="10"/>
        <v>-53.861687544154201</v>
      </c>
      <c r="E157">
        <v>106.758182378806</v>
      </c>
      <c r="F157">
        <f t="shared" si="14"/>
        <v>0.20834628073899353</v>
      </c>
      <c r="G157">
        <f t="shared" si="11"/>
        <v>960.82364140925392</v>
      </c>
      <c r="H157">
        <v>32.735182494199002</v>
      </c>
      <c r="AM157">
        <f t="shared" si="12"/>
        <v>195.96778295022219</v>
      </c>
      <c r="BF157">
        <f t="shared" si="13"/>
        <v>5.9237672512563622</v>
      </c>
    </row>
    <row r="158" spans="1:58">
      <c r="A158">
        <v>46800</v>
      </c>
      <c r="B158" s="7">
        <v>906</v>
      </c>
      <c r="C158">
        <v>-27.079914870922899</v>
      </c>
      <c r="D158">
        <f t="shared" si="10"/>
        <v>-54.159829741845797</v>
      </c>
      <c r="E158">
        <v>106.680221667485</v>
      </c>
      <c r="F158" s="2">
        <f t="shared" si="14"/>
        <v>7.7960711320997689E-2</v>
      </c>
      <c r="G158">
        <f t="shared" si="11"/>
        <v>960.12199500736506</v>
      </c>
      <c r="H158">
        <v>34.835970828629698</v>
      </c>
      <c r="AM158">
        <f t="shared" si="12"/>
        <v>195.8009816157431</v>
      </c>
      <c r="BF158">
        <f t="shared" si="13"/>
        <v>5.918692076167015</v>
      </c>
    </row>
    <row r="159" spans="1:58">
      <c r="A159">
        <v>47100</v>
      </c>
      <c r="B159" s="7">
        <v>908</v>
      </c>
      <c r="C159">
        <v>-24.880268039018901</v>
      </c>
      <c r="D159">
        <f t="shared" si="10"/>
        <v>-49.760536078037802</v>
      </c>
      <c r="E159">
        <v>106.41364598162799</v>
      </c>
      <c r="F159">
        <f t="shared" si="14"/>
        <v>0.26657568585700631</v>
      </c>
      <c r="G159">
        <f t="shared" si="11"/>
        <v>957.7228138346519</v>
      </c>
      <c r="H159">
        <v>36.849463694097402</v>
      </c>
      <c r="AM159">
        <f t="shared" si="12"/>
        <v>195.23089651489025</v>
      </c>
      <c r="BF159">
        <f t="shared" si="13"/>
        <v>5.9013471488479814</v>
      </c>
    </row>
    <row r="160" spans="1:58">
      <c r="A160">
        <v>47400</v>
      </c>
      <c r="B160" s="7">
        <v>910</v>
      </c>
      <c r="C160">
        <v>-22.396180000549599</v>
      </c>
      <c r="D160">
        <f t="shared" si="10"/>
        <v>-44.792360001099198</v>
      </c>
      <c r="E160">
        <v>106.083883659606</v>
      </c>
      <c r="F160" s="2">
        <f t="shared" si="14"/>
        <v>0.32976232202199185</v>
      </c>
      <c r="G160">
        <f t="shared" si="11"/>
        <v>954.75495293645406</v>
      </c>
      <c r="H160">
        <v>38.679329619687302</v>
      </c>
      <c r="AM160">
        <f t="shared" si="12"/>
        <v>194.52625881041857</v>
      </c>
      <c r="BF160">
        <f t="shared" si="13"/>
        <v>5.8799100389349626</v>
      </c>
    </row>
    <row r="161" spans="1:58">
      <c r="A161">
        <v>47700</v>
      </c>
      <c r="B161" s="7">
        <v>906</v>
      </c>
      <c r="C161">
        <v>-22.2949558094361</v>
      </c>
      <c r="D161">
        <f t="shared" si="10"/>
        <v>-44.5899116188722</v>
      </c>
      <c r="E161">
        <v>105.617024582548</v>
      </c>
      <c r="F161">
        <f t="shared" si="14"/>
        <v>0.46685907705800389</v>
      </c>
      <c r="G161">
        <f t="shared" si="11"/>
        <v>950.55322124293195</v>
      </c>
      <c r="H161">
        <v>40.413675906681</v>
      </c>
      <c r="AM161">
        <f t="shared" si="12"/>
        <v>193.52975974823784</v>
      </c>
      <c r="BF161">
        <f t="shared" si="13"/>
        <v>5.8495966959554977</v>
      </c>
    </row>
    <row r="162" spans="1:58">
      <c r="A162">
        <v>48000</v>
      </c>
      <c r="B162" s="7">
        <v>907</v>
      </c>
      <c r="C162">
        <v>-19.268943687562398</v>
      </c>
      <c r="D162">
        <f t="shared" si="10"/>
        <v>-38.537887375124797</v>
      </c>
      <c r="E162">
        <v>105.05572092190501</v>
      </c>
      <c r="F162" s="2">
        <f t="shared" si="14"/>
        <v>0.56130366064299153</v>
      </c>
      <c r="G162">
        <f t="shared" si="11"/>
        <v>945.5014882971451</v>
      </c>
      <c r="H162">
        <v>42.018871528172298</v>
      </c>
      <c r="AM162">
        <f t="shared" si="12"/>
        <v>192.3333588277608</v>
      </c>
      <c r="BF162">
        <f t="shared" si="13"/>
        <v>5.8132070781915921</v>
      </c>
    </row>
    <row r="163" spans="1:58">
      <c r="A163">
        <v>48300</v>
      </c>
      <c r="B163" s="7">
        <v>904</v>
      </c>
      <c r="C163">
        <v>-18.083575650422699</v>
      </c>
      <c r="D163">
        <f t="shared" si="10"/>
        <v>-36.167151300845397</v>
      </c>
      <c r="E163">
        <v>104.459053946585</v>
      </c>
      <c r="F163">
        <f t="shared" si="14"/>
        <v>0.59666697532000512</v>
      </c>
      <c r="G163">
        <f t="shared" si="11"/>
        <v>940.13148551926497</v>
      </c>
      <c r="H163">
        <v>43.464918998244002</v>
      </c>
      <c r="AM163">
        <f t="shared" si="12"/>
        <v>191.0636027155328</v>
      </c>
      <c r="BF163">
        <f t="shared" si="13"/>
        <v>5.7745919401714554</v>
      </c>
    </row>
    <row r="164" spans="1:58">
      <c r="A164">
        <v>48600</v>
      </c>
      <c r="B164" s="7">
        <v>905</v>
      </c>
      <c r="C164">
        <v>-14.8937188971054</v>
      </c>
      <c r="D164">
        <f t="shared" si="10"/>
        <v>-29.787437794210799</v>
      </c>
      <c r="E164">
        <v>103.86134817656701</v>
      </c>
      <c r="F164" s="2">
        <f t="shared" si="14"/>
        <v>0.59770577001799552</v>
      </c>
      <c r="G164">
        <f t="shared" si="11"/>
        <v>934.7521335891031</v>
      </c>
      <c r="H164">
        <v>44.736175318633002</v>
      </c>
      <c r="AM164">
        <f t="shared" si="12"/>
        <v>189.79372370121033</v>
      </c>
      <c r="BF164">
        <f t="shared" si="13"/>
        <v>5.7359789057219306</v>
      </c>
    </row>
    <row r="165" spans="1:58">
      <c r="A165">
        <v>48900</v>
      </c>
      <c r="B165" s="7">
        <v>906</v>
      </c>
      <c r="C165">
        <v>-12.122374596097</v>
      </c>
      <c r="D165">
        <f t="shared" si="10"/>
        <v>-24.244749192194</v>
      </c>
      <c r="E165">
        <v>103.356655901072</v>
      </c>
      <c r="F165">
        <f t="shared" si="14"/>
        <v>0.50469227549500317</v>
      </c>
      <c r="G165">
        <f t="shared" si="11"/>
        <v>930.20990310964805</v>
      </c>
      <c r="H165">
        <v>45.777367000465901</v>
      </c>
      <c r="AM165">
        <f t="shared" si="12"/>
        <v>188.72308721835142</v>
      </c>
      <c r="BF165">
        <f t="shared" si="13"/>
        <v>5.7034287710769531</v>
      </c>
    </row>
    <row r="166" spans="1:58">
      <c r="A166">
        <v>49200</v>
      </c>
      <c r="B166" s="7">
        <v>908</v>
      </c>
      <c r="C166">
        <v>-9.3394486385162807</v>
      </c>
      <c r="D166">
        <f t="shared" si="10"/>
        <v>-18.678897277032561</v>
      </c>
      <c r="E166">
        <v>102.960484529658</v>
      </c>
      <c r="F166" s="2">
        <f t="shared" si="14"/>
        <v>0.39617137141399894</v>
      </c>
      <c r="G166">
        <f t="shared" si="11"/>
        <v>926.64436076692209</v>
      </c>
      <c r="H166">
        <v>46.603192923784697</v>
      </c>
      <c r="AM166">
        <f t="shared" si="12"/>
        <v>187.88370690959997</v>
      </c>
      <c r="BF166">
        <f t="shared" si="13"/>
        <v>5.6779123552803235</v>
      </c>
    </row>
    <row r="167" spans="1:58">
      <c r="A167">
        <v>49500</v>
      </c>
      <c r="B167" s="7">
        <v>910</v>
      </c>
      <c r="C167">
        <v>-7.0772631261879697</v>
      </c>
      <c r="D167">
        <f t="shared" si="10"/>
        <v>-14.154526252375939</v>
      </c>
      <c r="E167">
        <v>102.68002654007201</v>
      </c>
      <c r="F167">
        <f t="shared" si="14"/>
        <v>0.28045798958599732</v>
      </c>
      <c r="G167">
        <f t="shared" si="11"/>
        <v>924.1202388606481</v>
      </c>
      <c r="H167">
        <v>47.234686256763197</v>
      </c>
      <c r="AM167">
        <f t="shared" si="12"/>
        <v>187.2900470221208</v>
      </c>
      <c r="BF167">
        <f t="shared" si="13"/>
        <v>5.6598671816012063</v>
      </c>
    </row>
    <row r="168" spans="1:58">
      <c r="A168">
        <v>49800</v>
      </c>
      <c r="B168" s="7">
        <v>905</v>
      </c>
      <c r="C168">
        <v>-8.1399414022637409</v>
      </c>
      <c r="D168">
        <f t="shared" si="10"/>
        <v>-16.279882804527482</v>
      </c>
      <c r="E168">
        <v>102.360687689898</v>
      </c>
      <c r="F168" s="2">
        <f t="shared" si="14"/>
        <v>0.31933885017400598</v>
      </c>
      <c r="G168">
        <f t="shared" si="11"/>
        <v>921.24618920908199</v>
      </c>
      <c r="H168">
        <v>47.827997788361898</v>
      </c>
      <c r="AM168">
        <f t="shared" si="12"/>
        <v>186.61464616258431</v>
      </c>
      <c r="BF168">
        <f t="shared" si="13"/>
        <v>5.639338945328733</v>
      </c>
    </row>
    <row r="169" spans="1:58">
      <c r="A169">
        <v>50100</v>
      </c>
      <c r="B169" s="7">
        <v>910</v>
      </c>
      <c r="C169">
        <v>-4.4125711075992502</v>
      </c>
      <c r="D169">
        <f t="shared" si="10"/>
        <v>-8.8251422151985004</v>
      </c>
      <c r="E169">
        <v>102.087915473484</v>
      </c>
      <c r="F169">
        <f t="shared" si="14"/>
        <v>0.27277221641399763</v>
      </c>
      <c r="G169">
        <f t="shared" si="11"/>
        <v>918.79123926135605</v>
      </c>
      <c r="H169">
        <v>48.305782224310697</v>
      </c>
      <c r="AM169">
        <f t="shared" si="12"/>
        <v>186.03820595254069</v>
      </c>
      <c r="BF169">
        <f t="shared" si="13"/>
        <v>5.6218198637717292</v>
      </c>
    </row>
    <row r="170" spans="1:58">
      <c r="A170">
        <v>50400</v>
      </c>
      <c r="B170" s="7">
        <v>944</v>
      </c>
      <c r="C170">
        <v>10.1947829534226</v>
      </c>
      <c r="D170">
        <f t="shared" si="10"/>
        <v>20.389565906845199</v>
      </c>
      <c r="E170">
        <v>102.619414617153</v>
      </c>
      <c r="F170" s="2">
        <f t="shared" si="14"/>
        <v>0.53149914366899509</v>
      </c>
      <c r="G170">
        <f t="shared" si="11"/>
        <v>923.57473155437697</v>
      </c>
      <c r="H170">
        <v>48.0433444502764</v>
      </c>
      <c r="AM170">
        <f t="shared" si="12"/>
        <v>187.1618070971096</v>
      </c>
      <c r="BF170">
        <f t="shared" si="13"/>
        <v>5.6559693087414562</v>
      </c>
    </row>
    <row r="171" spans="1:58">
      <c r="A171">
        <v>50700</v>
      </c>
      <c r="B171" s="7">
        <v>910</v>
      </c>
      <c r="C171">
        <v>-8.3165641744240499</v>
      </c>
      <c r="D171">
        <f t="shared" si="10"/>
        <v>-16.6331283488481</v>
      </c>
      <c r="E171">
        <v>102.955580599741</v>
      </c>
      <c r="F171">
        <f t="shared" si="14"/>
        <v>0.33616598258799968</v>
      </c>
      <c r="G171">
        <f t="shared" si="11"/>
        <v>926.60022539766896</v>
      </c>
      <c r="H171">
        <v>48.016811090377601</v>
      </c>
      <c r="AM171">
        <f t="shared" si="12"/>
        <v>187.87332255644574</v>
      </c>
      <c r="BF171">
        <f t="shared" si="13"/>
        <v>5.6775966963327908</v>
      </c>
    </row>
    <row r="172" spans="1:58">
      <c r="A172">
        <v>51000</v>
      </c>
      <c r="B172" s="7">
        <v>915</v>
      </c>
      <c r="C172">
        <v>-4.4368871697073597</v>
      </c>
      <c r="D172">
        <f t="shared" si="10"/>
        <v>-8.8737743394147195</v>
      </c>
      <c r="E172">
        <v>102.648820022439</v>
      </c>
      <c r="F172" s="2">
        <f t="shared" si="14"/>
        <v>0.30676057730200057</v>
      </c>
      <c r="G172">
        <f t="shared" si="11"/>
        <v>923.83938020195092</v>
      </c>
      <c r="H172">
        <v>48.5021058956385</v>
      </c>
      <c r="AM172">
        <f t="shared" si="12"/>
        <v>187.22401902056939</v>
      </c>
      <c r="BF172">
        <f t="shared" si="13"/>
        <v>5.6578602424697682</v>
      </c>
    </row>
    <row r="173" spans="1:58">
      <c r="A173">
        <v>51300</v>
      </c>
      <c r="B173" s="7">
        <v>939</v>
      </c>
      <c r="C173">
        <v>6.1786137724624099</v>
      </c>
      <c r="D173">
        <f t="shared" si="10"/>
        <v>12.35722754492482</v>
      </c>
      <c r="E173">
        <v>102.95635919720399</v>
      </c>
      <c r="F173">
        <f t="shared" si="14"/>
        <v>0.30753917476499737</v>
      </c>
      <c r="G173">
        <f t="shared" si="11"/>
        <v>926.60723277483589</v>
      </c>
      <c r="H173">
        <v>48.407291203502297</v>
      </c>
      <c r="AM173">
        <f t="shared" si="12"/>
        <v>187.8749712718828</v>
      </c>
      <c r="BF173">
        <f t="shared" si="13"/>
        <v>5.6776468132247766</v>
      </c>
    </row>
    <row r="174" spans="1:58">
      <c r="A174">
        <v>51600</v>
      </c>
      <c r="B174" s="7">
        <v>922</v>
      </c>
      <c r="C174">
        <v>-3.7655007702873098</v>
      </c>
      <c r="D174">
        <f t="shared" si="10"/>
        <v>-7.5310015405746196</v>
      </c>
      <c r="E174">
        <v>103.277449639558</v>
      </c>
      <c r="F174" s="2">
        <f t="shared" si="14"/>
        <v>0.32109044235400575</v>
      </c>
      <c r="G174">
        <f t="shared" si="11"/>
        <v>929.49704675602197</v>
      </c>
      <c r="H174">
        <v>48.338506552150903</v>
      </c>
      <c r="AM174">
        <f t="shared" si="12"/>
        <v>188.55519708721695</v>
      </c>
      <c r="BF174">
        <f t="shared" si="13"/>
        <v>5.6983248538926636</v>
      </c>
    </row>
    <row r="175" spans="1:58">
      <c r="A175">
        <v>51900</v>
      </c>
      <c r="B175" s="7">
        <v>920</v>
      </c>
      <c r="C175">
        <v>-4.1625074098257002</v>
      </c>
      <c r="D175">
        <f t="shared" si="10"/>
        <v>-8.3250148196514004</v>
      </c>
      <c r="E175">
        <v>103.143388844879</v>
      </c>
      <c r="F175">
        <f t="shared" si="14"/>
        <v>0.13406079467900156</v>
      </c>
      <c r="G175">
        <f t="shared" si="11"/>
        <v>928.29049960391103</v>
      </c>
      <c r="H175">
        <v>48.6473884974803</v>
      </c>
      <c r="AM175">
        <f t="shared" si="12"/>
        <v>188.27111775700868</v>
      </c>
      <c r="BF175">
        <f t="shared" si="13"/>
        <v>5.6896889803401436</v>
      </c>
    </row>
    <row r="176" spans="1:58">
      <c r="A176">
        <v>52200</v>
      </c>
      <c r="B176" s="7">
        <v>927</v>
      </c>
      <c r="C176">
        <v>-0.55727636357833499</v>
      </c>
      <c r="D176">
        <f t="shared" si="10"/>
        <v>-1.11455272715667</v>
      </c>
      <c r="E176">
        <v>103.119961003207</v>
      </c>
      <c r="F176" s="2">
        <f t="shared" si="14"/>
        <v>2.3427841672003069E-2</v>
      </c>
      <c r="G176">
        <f t="shared" si="11"/>
        <v>928.07964902886295</v>
      </c>
      <c r="H176">
        <v>48.821574113946802</v>
      </c>
      <c r="AM176">
        <f t="shared" si="12"/>
        <v>188.22148416322503</v>
      </c>
      <c r="BF176">
        <f t="shared" si="13"/>
        <v>5.6881801735335555</v>
      </c>
    </row>
    <row r="177" spans="1:58">
      <c r="A177">
        <v>52500</v>
      </c>
      <c r="B177" s="7">
        <v>918</v>
      </c>
      <c r="C177">
        <v>-4.6825178174170796</v>
      </c>
      <c r="D177">
        <f t="shared" si="10"/>
        <v>-9.3650356348341592</v>
      </c>
      <c r="E177">
        <v>103.036770192619</v>
      </c>
      <c r="F177">
        <f t="shared" si="14"/>
        <v>8.3190810587993269E-2</v>
      </c>
      <c r="G177">
        <f t="shared" si="11"/>
        <v>927.33093173357099</v>
      </c>
      <c r="H177">
        <v>49.0354303025224</v>
      </c>
      <c r="AM177">
        <f t="shared" si="12"/>
        <v>188.04526429386127</v>
      </c>
      <c r="BF177">
        <f t="shared" si="13"/>
        <v>5.6828233557053913</v>
      </c>
    </row>
    <row r="178" spans="1:58">
      <c r="A178">
        <v>52800</v>
      </c>
      <c r="B178" s="7">
        <v>914</v>
      </c>
      <c r="C178">
        <v>-5.22236765221641</v>
      </c>
      <c r="D178">
        <f t="shared" si="10"/>
        <v>-10.44473530443282</v>
      </c>
      <c r="E178">
        <v>102.712299014709</v>
      </c>
      <c r="F178" s="2">
        <f t="shared" si="14"/>
        <v>0.32447117790999869</v>
      </c>
      <c r="G178">
        <f t="shared" si="11"/>
        <v>924.41069113238109</v>
      </c>
      <c r="H178">
        <v>49.421275867625901</v>
      </c>
      <c r="AM178">
        <f t="shared" si="12"/>
        <v>187.35833640941206</v>
      </c>
      <c r="BF178">
        <f t="shared" si="13"/>
        <v>5.6619428730289432</v>
      </c>
    </row>
    <row r="179" spans="1:58">
      <c r="A179">
        <v>53100</v>
      </c>
      <c r="B179" s="7">
        <v>917</v>
      </c>
      <c r="C179">
        <v>-2.4927360828313199</v>
      </c>
      <c r="D179">
        <f t="shared" si="10"/>
        <v>-4.9854721656626397</v>
      </c>
      <c r="E179">
        <v>102.439039232068</v>
      </c>
      <c r="F179">
        <f t="shared" si="14"/>
        <v>0.2732597826410057</v>
      </c>
      <c r="G179">
        <f t="shared" si="11"/>
        <v>921.951353088612</v>
      </c>
      <c r="H179">
        <v>49.713855584555503</v>
      </c>
      <c r="AM179">
        <f t="shared" si="12"/>
        <v>186.78030425665028</v>
      </c>
      <c r="BF179">
        <f t="shared" si="13"/>
        <v>5.6443738271404609</v>
      </c>
    </row>
    <row r="180" spans="1:58">
      <c r="A180">
        <v>53400</v>
      </c>
      <c r="B180" s="7">
        <v>919</v>
      </c>
      <c r="C180">
        <v>-0.96022783561896197</v>
      </c>
      <c r="D180">
        <f t="shared" si="10"/>
        <v>-1.9204556712379239</v>
      </c>
      <c r="E180">
        <v>102.320720477951</v>
      </c>
      <c r="F180" s="2">
        <f t="shared" si="14"/>
        <v>0.11831875411699855</v>
      </c>
      <c r="G180">
        <f t="shared" si="11"/>
        <v>920.88648430155899</v>
      </c>
      <c r="H180">
        <v>49.844033058406701</v>
      </c>
      <c r="AM180">
        <f t="shared" si="12"/>
        <v>186.53015760739791</v>
      </c>
      <c r="BF180">
        <f t="shared" si="13"/>
        <v>5.6367711055826986</v>
      </c>
    </row>
    <row r="181" spans="1:58">
      <c r="A181">
        <v>53700</v>
      </c>
      <c r="B181" s="7">
        <v>918</v>
      </c>
      <c r="C181">
        <v>-1.12115571835011</v>
      </c>
      <c r="D181">
        <f t="shared" si="10"/>
        <v>-2.2423114367002199</v>
      </c>
      <c r="E181">
        <v>102.245393309702</v>
      </c>
      <c r="F181">
        <f t="shared" si="14"/>
        <v>7.5327168249003762E-2</v>
      </c>
      <c r="G181">
        <f t="shared" si="11"/>
        <v>920.20853978731793</v>
      </c>
      <c r="H181">
        <v>49.925270156888601</v>
      </c>
      <c r="AM181">
        <f t="shared" si="12"/>
        <v>186.37094538834219</v>
      </c>
      <c r="BF181">
        <f t="shared" si="13"/>
        <v>5.6319322795522426</v>
      </c>
    </row>
    <row r="182" spans="1:58">
      <c r="A182">
        <v>54000</v>
      </c>
      <c r="B182" s="7">
        <v>926</v>
      </c>
      <c r="C182">
        <v>2.5140826613649798</v>
      </c>
      <c r="D182">
        <f t="shared" si="10"/>
        <v>5.0281653227299596</v>
      </c>
      <c r="E182">
        <v>102.326398324297</v>
      </c>
      <c r="F182" s="2">
        <f t="shared" si="14"/>
        <v>8.1005014595007196E-2</v>
      </c>
      <c r="G182">
        <f t="shared" si="11"/>
        <v>920.937584918673</v>
      </c>
      <c r="H182">
        <v>49.861871836794499</v>
      </c>
      <c r="AM182">
        <f t="shared" si="12"/>
        <v>186.54215970249018</v>
      </c>
      <c r="BF182">
        <f t="shared" si="13"/>
        <v>5.637135880684542</v>
      </c>
    </row>
    <row r="183" spans="1:58">
      <c r="A183">
        <v>54300</v>
      </c>
      <c r="B183" s="7">
        <v>921</v>
      </c>
      <c r="C183">
        <v>-0.48027647750989</v>
      </c>
      <c r="D183">
        <f t="shared" si="10"/>
        <v>-0.96055295501978</v>
      </c>
      <c r="E183">
        <v>102.436310392122</v>
      </c>
      <c r="F183">
        <f t="shared" si="14"/>
        <v>0.10991206782499319</v>
      </c>
      <c r="G183">
        <f t="shared" si="11"/>
        <v>921.92679352909795</v>
      </c>
      <c r="H183">
        <v>49.790449892556602</v>
      </c>
      <c r="AM183">
        <f t="shared" si="12"/>
        <v>186.77453408675601</v>
      </c>
      <c r="BF183">
        <f t="shared" si="13"/>
        <v>5.6441984514357255</v>
      </c>
    </row>
    <row r="184" spans="1:58">
      <c r="A184">
        <v>54600</v>
      </c>
      <c r="B184" s="7">
        <v>915</v>
      </c>
      <c r="C184">
        <v>-2.8905994872929002</v>
      </c>
      <c r="D184">
        <f t="shared" si="10"/>
        <v>-5.7811989745858003</v>
      </c>
      <c r="E184">
        <v>102.305288883256</v>
      </c>
      <c r="F184" s="2">
        <f t="shared" si="14"/>
        <v>0.13102150886599873</v>
      </c>
      <c r="G184">
        <f t="shared" si="11"/>
        <v>920.747599949304</v>
      </c>
      <c r="H184">
        <v>49.927485568017602</v>
      </c>
      <c r="AM184">
        <f t="shared" si="12"/>
        <v>186.4975385390693</v>
      </c>
      <c r="BF184">
        <f t="shared" si="13"/>
        <v>5.6357797293542742</v>
      </c>
    </row>
    <row r="185" spans="1:58">
      <c r="A185">
        <v>54900</v>
      </c>
      <c r="B185" s="7">
        <v>916</v>
      </c>
      <c r="C185">
        <v>-1.5196617475862699</v>
      </c>
      <c r="D185">
        <f t="shared" si="10"/>
        <v>-3.0393234951725399</v>
      </c>
      <c r="E185">
        <v>102.111730995062</v>
      </c>
      <c r="F185">
        <f t="shared" si="14"/>
        <v>0.19355788819399322</v>
      </c>
      <c r="G185">
        <f t="shared" si="11"/>
        <v>919.00557895555801</v>
      </c>
      <c r="H185">
        <v>50.095251175563803</v>
      </c>
      <c r="AM185">
        <f t="shared" si="12"/>
        <v>186.08851714167474</v>
      </c>
      <c r="BF185">
        <f t="shared" si="13"/>
        <v>5.6233488647840852</v>
      </c>
    </row>
    <row r="186" spans="1:58">
      <c r="A186">
        <v>55200</v>
      </c>
      <c r="B186" s="7">
        <v>916</v>
      </c>
      <c r="C186">
        <v>-0.94411929577192699</v>
      </c>
      <c r="D186">
        <f t="shared" si="10"/>
        <v>-1.888238591543854</v>
      </c>
      <c r="E186">
        <v>101.983849950609</v>
      </c>
      <c r="F186" s="2">
        <f t="shared" si="14"/>
        <v>0.12788104445300519</v>
      </c>
      <c r="G186">
        <f t="shared" si="11"/>
        <v>917.85464955548105</v>
      </c>
      <c r="H186">
        <v>50.189455938819101</v>
      </c>
      <c r="AM186">
        <f t="shared" si="12"/>
        <v>185.81840252265533</v>
      </c>
      <c r="BF186">
        <f t="shared" si="13"/>
        <v>5.6151399551091998</v>
      </c>
    </row>
    <row r="187" spans="1:58">
      <c r="A187">
        <v>55500</v>
      </c>
      <c r="B187" s="7">
        <v>917</v>
      </c>
      <c r="C187">
        <v>-0.107243301543375</v>
      </c>
      <c r="D187">
        <f t="shared" si="10"/>
        <v>-0.21448660308674999</v>
      </c>
      <c r="E187">
        <v>101.908990824683</v>
      </c>
      <c r="F187">
        <f t="shared" si="14"/>
        <v>7.485912592599675E-2</v>
      </c>
      <c r="G187">
        <f t="shared" si="11"/>
        <v>917.18091742214699</v>
      </c>
      <c r="H187">
        <v>50.228149092152101</v>
      </c>
      <c r="AM187">
        <f t="shared" si="12"/>
        <v>185.66032695793604</v>
      </c>
      <c r="BF187">
        <f t="shared" si="13"/>
        <v>5.6103360898383103</v>
      </c>
    </row>
    <row r="188" spans="1:58">
      <c r="A188">
        <v>55800</v>
      </c>
      <c r="B188" s="7">
        <v>914</v>
      </c>
      <c r="C188">
        <v>-1.1822113927368501</v>
      </c>
      <c r="D188">
        <f t="shared" si="10"/>
        <v>-2.3644227854737001</v>
      </c>
      <c r="E188">
        <v>101.814568250498</v>
      </c>
      <c r="F188" s="2">
        <f t="shared" si="14"/>
        <v>9.4422574185003327E-2</v>
      </c>
      <c r="G188">
        <f t="shared" si="11"/>
        <v>916.33111425448203</v>
      </c>
      <c r="H188">
        <v>50.280970022026601</v>
      </c>
      <c r="AM188">
        <f t="shared" si="12"/>
        <v>185.46098716779778</v>
      </c>
      <c r="BF188">
        <f t="shared" si="13"/>
        <v>5.6042783499109863</v>
      </c>
    </row>
    <row r="189" spans="1:58">
      <c r="A189">
        <v>56100</v>
      </c>
      <c r="B189" s="7">
        <v>928</v>
      </c>
      <c r="C189">
        <v>5.1230386686799099</v>
      </c>
      <c r="D189">
        <f t="shared" si="10"/>
        <v>10.24607733735982</v>
      </c>
      <c r="E189">
        <v>101.968857067087</v>
      </c>
      <c r="F189">
        <f t="shared" si="14"/>
        <v>0.15428881658900195</v>
      </c>
      <c r="G189">
        <f t="shared" si="11"/>
        <v>917.71971360378302</v>
      </c>
      <c r="H189">
        <v>50.111646248302101</v>
      </c>
      <c r="AM189">
        <f t="shared" si="12"/>
        <v>185.78674031715539</v>
      </c>
      <c r="BF189">
        <f t="shared" si="13"/>
        <v>5.6141777435261364</v>
      </c>
    </row>
    <row r="190" spans="1:58">
      <c r="A190">
        <v>56400</v>
      </c>
      <c r="B190" s="7">
        <v>920</v>
      </c>
      <c r="C190">
        <v>0.12401825693997399</v>
      </c>
      <c r="D190">
        <f t="shared" si="10"/>
        <v>0.24803651387994799</v>
      </c>
      <c r="E190">
        <v>102.190950181853</v>
      </c>
      <c r="F190" s="2">
        <f t="shared" si="14"/>
        <v>0.2220931147659968</v>
      </c>
      <c r="G190">
        <f t="shared" si="11"/>
        <v>919.71855163667692</v>
      </c>
      <c r="H190">
        <v>49.920444785076597</v>
      </c>
      <c r="AM190">
        <f t="shared" si="12"/>
        <v>186.2558945373969</v>
      </c>
      <c r="BF190">
        <f t="shared" si="13"/>
        <v>5.6284356774144921</v>
      </c>
    </row>
    <row r="191" spans="1:58">
      <c r="A191">
        <v>56700</v>
      </c>
      <c r="B191" s="7">
        <v>915</v>
      </c>
      <c r="C191">
        <v>-2.0152772583488701</v>
      </c>
      <c r="D191">
        <f t="shared" si="10"/>
        <v>-4.0305545166977401</v>
      </c>
      <c r="E191">
        <v>102.110786604212</v>
      </c>
      <c r="F191">
        <f t="shared" si="14"/>
        <v>8.0163577641002348E-2</v>
      </c>
      <c r="G191">
        <f t="shared" si="11"/>
        <v>918.99707943790793</v>
      </c>
      <c r="H191">
        <v>49.999367385179298</v>
      </c>
      <c r="AM191">
        <f t="shared" si="12"/>
        <v>186.08652201715634</v>
      </c>
      <c r="BF191">
        <f t="shared" si="13"/>
        <v>5.6232882310280976</v>
      </c>
    </row>
    <row r="192" spans="1:58">
      <c r="A192">
        <v>57000</v>
      </c>
      <c r="B192" s="7">
        <v>909</v>
      </c>
      <c r="C192">
        <v>-3.78332066644063</v>
      </c>
      <c r="D192">
        <f t="shared" si="10"/>
        <v>-7.5666413328812601</v>
      </c>
      <c r="E192">
        <v>101.837049711381</v>
      </c>
      <c r="F192" s="2">
        <f t="shared" si="14"/>
        <v>0.27373689283099623</v>
      </c>
      <c r="G192">
        <f t="shared" si="11"/>
        <v>916.53344740242903</v>
      </c>
      <c r="H192">
        <v>50.229001966283903</v>
      </c>
      <c r="AM192">
        <f t="shared" si="12"/>
        <v>185.50844407230846</v>
      </c>
      <c r="BF192">
        <f t="shared" si="13"/>
        <v>5.6057205051673193</v>
      </c>
    </row>
    <row r="193" spans="1:58">
      <c r="A193">
        <v>57300</v>
      </c>
      <c r="B193" s="7">
        <v>910</v>
      </c>
      <c r="C193">
        <v>-1.9413285005868</v>
      </c>
      <c r="D193">
        <f t="shared" si="10"/>
        <v>-3.8826570011735999</v>
      </c>
      <c r="E193">
        <v>101.53882321716701</v>
      </c>
      <c r="F193">
        <f t="shared" si="14"/>
        <v>0.29822649421399205</v>
      </c>
      <c r="G193">
        <f t="shared" si="11"/>
        <v>913.84940895450302</v>
      </c>
      <c r="H193">
        <v>50.446547094773301</v>
      </c>
      <c r="AM193">
        <f t="shared" si="12"/>
        <v>184.87914779586038</v>
      </c>
      <c r="BF193">
        <f t="shared" si="13"/>
        <v>5.5865976662318673</v>
      </c>
    </row>
    <row r="194" spans="1:58">
      <c r="A194">
        <v>57600</v>
      </c>
      <c r="B194" s="7">
        <v>914</v>
      </c>
      <c r="C194">
        <v>0.60944383801384905</v>
      </c>
      <c r="D194">
        <f t="shared" ref="D194:D257" si="15">$K$3*C194</f>
        <v>1.2188876760276981</v>
      </c>
      <c r="E194">
        <v>101.416426108998</v>
      </c>
      <c r="F194" s="2">
        <f t="shared" si="14"/>
        <v>0.12239710816901095</v>
      </c>
      <c r="G194">
        <f t="shared" si="11"/>
        <v>912.74783498098191</v>
      </c>
      <c r="H194">
        <v>50.491716799189199</v>
      </c>
      <c r="AM194">
        <f t="shared" si="12"/>
        <v>184.62102470977058</v>
      </c>
      <c r="BF194">
        <f t="shared" si="13"/>
        <v>5.5787543354524276</v>
      </c>
    </row>
    <row r="195" spans="1:58">
      <c r="A195">
        <v>57900</v>
      </c>
      <c r="B195" s="7">
        <v>912</v>
      </c>
      <c r="C195">
        <v>-0.16370656509942599</v>
      </c>
      <c r="D195">
        <f t="shared" si="15"/>
        <v>-0.32741313019885199</v>
      </c>
      <c r="E195">
        <v>101.366049498405</v>
      </c>
      <c r="F195">
        <f t="shared" si="14"/>
        <v>5.0376610592991256E-2</v>
      </c>
      <c r="G195">
        <f t="shared" ref="G195:G258" si="16">$J$3*E195</f>
        <v>912.29444548564504</v>
      </c>
      <c r="H195">
        <v>50.476375196994702</v>
      </c>
      <c r="AM195">
        <f t="shared" ref="AM195:AM258" si="17">$AF$26*E195^2+$AG$26*E195+$AH$26</f>
        <v>184.51481100180851</v>
      </c>
      <c r="BF195">
        <f t="shared" ref="BF195:BF258" si="18">$BB$5*E195^2+$BC$5*E195+$BD$5</f>
        <v>5.5755269964817096</v>
      </c>
    </row>
    <row r="196" spans="1:58">
      <c r="A196">
        <v>58200</v>
      </c>
      <c r="B196" s="7">
        <v>912</v>
      </c>
      <c r="C196">
        <v>0.14412778887031399</v>
      </c>
      <c r="D196">
        <f t="shared" si="15"/>
        <v>0.28825557774062799</v>
      </c>
      <c r="E196">
        <v>101.297638478854</v>
      </c>
      <c r="F196" s="2">
        <f t="shared" si="14"/>
        <v>6.8411019551007257E-2</v>
      </c>
      <c r="G196">
        <f t="shared" si="16"/>
        <v>911.67874630968595</v>
      </c>
      <c r="H196">
        <v>50.476350077827</v>
      </c>
      <c r="AM196">
        <f t="shared" si="17"/>
        <v>184.37059743237762</v>
      </c>
      <c r="BF196">
        <f t="shared" si="18"/>
        <v>5.5711450861492011</v>
      </c>
    </row>
    <row r="197" spans="1:58">
      <c r="A197">
        <v>58500</v>
      </c>
      <c r="B197" s="7">
        <v>903</v>
      </c>
      <c r="C197">
        <v>-3.34658564069397</v>
      </c>
      <c r="D197">
        <f t="shared" si="15"/>
        <v>-6.69317128138794</v>
      </c>
      <c r="E197">
        <v>101.073418086667</v>
      </c>
      <c r="F197">
        <f t="shared" ref="F197:F260" si="19">ABS(E197-E196)</f>
        <v>0.22422039218699297</v>
      </c>
      <c r="G197">
        <f t="shared" si="16"/>
        <v>909.6607627800031</v>
      </c>
      <c r="H197">
        <v>50.609650478152403</v>
      </c>
      <c r="AM197">
        <f t="shared" si="17"/>
        <v>183.89812244006035</v>
      </c>
      <c r="BF197">
        <f t="shared" si="18"/>
        <v>5.5567895376477141</v>
      </c>
    </row>
    <row r="198" spans="1:58">
      <c r="A198">
        <v>58800</v>
      </c>
      <c r="B198" s="7">
        <v>905</v>
      </c>
      <c r="C198">
        <v>-1.0385374121298701</v>
      </c>
      <c r="D198">
        <f t="shared" si="15"/>
        <v>-2.0770748242597401</v>
      </c>
      <c r="E198">
        <v>100.782714028275</v>
      </c>
      <c r="F198" s="2">
        <f t="shared" si="19"/>
        <v>0.2907040583920093</v>
      </c>
      <c r="G198">
        <f t="shared" si="16"/>
        <v>907.04442625447496</v>
      </c>
      <c r="H198">
        <v>50.773981279598601</v>
      </c>
      <c r="AM198">
        <f t="shared" si="17"/>
        <v>183.28599149125168</v>
      </c>
      <c r="BF198">
        <f t="shared" si="18"/>
        <v>5.5381919584379808</v>
      </c>
    </row>
    <row r="199" spans="1:58">
      <c r="A199">
        <v>59100</v>
      </c>
      <c r="B199" s="7">
        <v>905</v>
      </c>
      <c r="C199">
        <v>-0.26610429274271302</v>
      </c>
      <c r="D199">
        <f t="shared" si="15"/>
        <v>-0.53220858548542604</v>
      </c>
      <c r="E199">
        <v>100.611088073456</v>
      </c>
      <c r="F199">
        <f t="shared" si="19"/>
        <v>0.17162595481899245</v>
      </c>
      <c r="G199">
        <f t="shared" si="16"/>
        <v>905.49979266110404</v>
      </c>
      <c r="H199">
        <v>50.822645421586699</v>
      </c>
      <c r="AM199">
        <f t="shared" si="17"/>
        <v>182.92483347737456</v>
      </c>
      <c r="BF199">
        <f t="shared" si="18"/>
        <v>5.5272200199469399</v>
      </c>
    </row>
    <row r="200" spans="1:58">
      <c r="A200">
        <v>59400</v>
      </c>
      <c r="B200" s="7">
        <v>905</v>
      </c>
      <c r="C200">
        <v>0.26280670546329099</v>
      </c>
      <c r="D200">
        <f t="shared" si="15"/>
        <v>0.52561341092658198</v>
      </c>
      <c r="E200">
        <v>100.49356324207901</v>
      </c>
      <c r="F200" s="2">
        <f t="shared" si="19"/>
        <v>0.11752483137699699</v>
      </c>
      <c r="G200">
        <f t="shared" si="16"/>
        <v>904.44206917871111</v>
      </c>
      <c r="H200">
        <v>50.821405309535201</v>
      </c>
      <c r="AM200">
        <f t="shared" si="17"/>
        <v>182.67762157755269</v>
      </c>
      <c r="BF200">
        <f t="shared" si="18"/>
        <v>5.5197100323511208</v>
      </c>
    </row>
    <row r="201" spans="1:58">
      <c r="A201">
        <v>59700</v>
      </c>
      <c r="B201" s="7">
        <v>908</v>
      </c>
      <c r="C201">
        <v>1.8353441872451499</v>
      </c>
      <c r="D201">
        <f t="shared" si="15"/>
        <v>3.6706883744902998</v>
      </c>
      <c r="E201">
        <v>100.477430548272</v>
      </c>
      <c r="F201">
        <f t="shared" si="19"/>
        <v>1.6132693807008991E-2</v>
      </c>
      <c r="G201">
        <f t="shared" si="16"/>
        <v>904.29687493444794</v>
      </c>
      <c r="H201">
        <v>50.7358214014127</v>
      </c>
      <c r="AM201">
        <f t="shared" si="17"/>
        <v>182.64369297935343</v>
      </c>
      <c r="BF201">
        <f t="shared" si="18"/>
        <v>5.5186793419223124</v>
      </c>
    </row>
    <row r="202" spans="1:58">
      <c r="A202">
        <v>60000</v>
      </c>
      <c r="B202" s="7">
        <v>908</v>
      </c>
      <c r="C202">
        <v>1.58363014464928</v>
      </c>
      <c r="D202">
        <f t="shared" si="15"/>
        <v>3.16726028929856</v>
      </c>
      <c r="E202">
        <v>100.533376430781</v>
      </c>
      <c r="F202" s="2">
        <f t="shared" si="19"/>
        <v>5.5945882509007561E-2</v>
      </c>
      <c r="G202">
        <f t="shared" si="16"/>
        <v>904.80038787702904</v>
      </c>
      <c r="H202">
        <v>50.603627537384298</v>
      </c>
      <c r="AM202">
        <f t="shared" si="17"/>
        <v>182.76135903554086</v>
      </c>
      <c r="BF202">
        <f t="shared" si="18"/>
        <v>5.522253845734534</v>
      </c>
    </row>
    <row r="203" spans="1:58">
      <c r="A203">
        <v>60300</v>
      </c>
      <c r="B203" s="7">
        <v>885</v>
      </c>
      <c r="C203">
        <v>-8.0724824708950003</v>
      </c>
      <c r="D203">
        <f t="shared" si="15"/>
        <v>-16.144964941790001</v>
      </c>
      <c r="E203">
        <v>100.123773133703</v>
      </c>
      <c r="F203">
        <f t="shared" si="19"/>
        <v>0.40960329707800724</v>
      </c>
      <c r="G203">
        <f t="shared" si="16"/>
        <v>901.113958203327</v>
      </c>
      <c r="H203">
        <v>50.880341523613403</v>
      </c>
      <c r="AM203">
        <f t="shared" si="17"/>
        <v>181.90030006911397</v>
      </c>
      <c r="BF203">
        <f t="shared" si="18"/>
        <v>5.4960974711493202</v>
      </c>
    </row>
    <row r="204" spans="1:58">
      <c r="A204">
        <v>60600</v>
      </c>
      <c r="B204" s="7">
        <v>806</v>
      </c>
      <c r="C204">
        <v>-37.086440385073701</v>
      </c>
      <c r="D204">
        <f t="shared" si="15"/>
        <v>-74.172880770147401</v>
      </c>
      <c r="E204">
        <v>97.793995216853602</v>
      </c>
      <c r="F204" s="2">
        <f t="shared" si="19"/>
        <v>2.3297779168493946</v>
      </c>
      <c r="G204">
        <f t="shared" si="16"/>
        <v>880.14595695168236</v>
      </c>
      <c r="H204">
        <v>52.7004192415855</v>
      </c>
      <c r="AM204">
        <f t="shared" si="17"/>
        <v>177.02135707463742</v>
      </c>
      <c r="BF204">
        <f t="shared" si="18"/>
        <v>5.3479427611778281</v>
      </c>
    </row>
    <row r="205" spans="1:58">
      <c r="A205">
        <v>60900</v>
      </c>
      <c r="B205" s="7">
        <v>523</v>
      </c>
      <c r="C205">
        <v>-70.241657302180698</v>
      </c>
      <c r="D205">
        <f t="shared" si="15"/>
        <v>-140.4833146043614</v>
      </c>
      <c r="E205">
        <v>77.935525744508695</v>
      </c>
      <c r="F205">
        <f t="shared" si="19"/>
        <v>19.858469472344908</v>
      </c>
      <c r="G205">
        <f t="shared" si="16"/>
        <v>701.41973170057827</v>
      </c>
      <c r="H205">
        <v>57.923739305268299</v>
      </c>
      <c r="AM205">
        <f t="shared" si="17"/>
        <v>136.72301239642715</v>
      </c>
      <c r="BF205">
        <f t="shared" si="18"/>
        <v>4.1279009296126983</v>
      </c>
    </row>
    <row r="206" spans="1:58">
      <c r="A206">
        <v>61200</v>
      </c>
      <c r="B206" s="7">
        <v>313</v>
      </c>
      <c r="C206">
        <v>-59.423413639501703</v>
      </c>
      <c r="D206">
        <f t="shared" si="15"/>
        <v>-118.84682727900341</v>
      </c>
      <c r="E206">
        <v>49.266026595399303</v>
      </c>
      <c r="F206" s="2">
        <f t="shared" si="19"/>
        <v>28.669499149109392</v>
      </c>
      <c r="G206">
        <f t="shared" si="16"/>
        <v>443.39423935859372</v>
      </c>
      <c r="H206">
        <v>62.846129619099301</v>
      </c>
      <c r="AM206">
        <f t="shared" si="17"/>
        <v>82.613392474346895</v>
      </c>
      <c r="BF206">
        <f t="shared" si="18"/>
        <v>2.5016575705234101</v>
      </c>
    </row>
    <row r="207" spans="1:58">
      <c r="A207">
        <v>61500</v>
      </c>
      <c r="B207" s="7">
        <v>177</v>
      </c>
      <c r="C207">
        <v>-50.272867471386697</v>
      </c>
      <c r="D207">
        <f t="shared" si="15"/>
        <v>-100.54573494277339</v>
      </c>
      <c r="E207">
        <v>31.1233026562102</v>
      </c>
      <c r="F207">
        <f t="shared" si="19"/>
        <v>18.142723939189104</v>
      </c>
      <c r="G207">
        <f t="shared" si="16"/>
        <v>280.10972390589177</v>
      </c>
      <c r="H207">
        <v>67.013557459410507</v>
      </c>
      <c r="AM207">
        <f t="shared" si="17"/>
        <v>50.855334617004132</v>
      </c>
      <c r="BF207">
        <f t="shared" si="18"/>
        <v>1.55501719497055</v>
      </c>
    </row>
    <row r="208" spans="1:58">
      <c r="A208">
        <v>61800</v>
      </c>
      <c r="B208" s="7">
        <v>189</v>
      </c>
      <c r="C208">
        <v>-10.0905490109671</v>
      </c>
      <c r="D208">
        <f t="shared" si="15"/>
        <v>-20.181098021934201</v>
      </c>
      <c r="E208">
        <v>23.242183518812499</v>
      </c>
      <c r="F208" s="2">
        <f t="shared" si="19"/>
        <v>7.8811191373977003</v>
      </c>
      <c r="G208">
        <f t="shared" si="16"/>
        <v>209.17965166931251</v>
      </c>
      <c r="H208">
        <v>69.206058563325499</v>
      </c>
      <c r="AM208">
        <f t="shared" si="17"/>
        <v>37.659576665600767</v>
      </c>
      <c r="BF208">
        <f t="shared" si="18"/>
        <v>1.1637198188091267</v>
      </c>
    </row>
    <row r="209" spans="1:58">
      <c r="A209">
        <v>62100</v>
      </c>
      <c r="B209" s="7">
        <v>284</v>
      </c>
      <c r="C209">
        <v>43.847862603560998</v>
      </c>
      <c r="D209">
        <f t="shared" si="15"/>
        <v>87.695725207121995</v>
      </c>
      <c r="E209">
        <v>21.8113875326661</v>
      </c>
      <c r="F209">
        <f t="shared" si="19"/>
        <v>1.4307959861463999</v>
      </c>
      <c r="G209">
        <f t="shared" si="16"/>
        <v>196.30248779399489</v>
      </c>
      <c r="H209">
        <v>67.678742605300002</v>
      </c>
      <c r="AM209">
        <f t="shared" si="17"/>
        <v>35.302886459798245</v>
      </c>
      <c r="BF209">
        <f t="shared" si="18"/>
        <v>1.0939748059512406</v>
      </c>
    </row>
    <row r="210" spans="1:58">
      <c r="A210">
        <v>62400</v>
      </c>
      <c r="B210" s="7">
        <v>730</v>
      </c>
      <c r="C210">
        <v>84.981153647217397</v>
      </c>
      <c r="D210">
        <f t="shared" si="15"/>
        <v>169.96230729443479</v>
      </c>
      <c r="E210">
        <v>56.106220141205299</v>
      </c>
      <c r="F210" s="2">
        <f t="shared" si="19"/>
        <v>34.294832608539195</v>
      </c>
      <c r="G210">
        <f t="shared" si="16"/>
        <v>504.9559812708477</v>
      </c>
      <c r="H210">
        <v>61.3359421696479</v>
      </c>
      <c r="AM210">
        <f t="shared" si="17"/>
        <v>95.086615561258981</v>
      </c>
      <c r="BF210">
        <f t="shared" si="18"/>
        <v>2.8751578066556425</v>
      </c>
    </row>
    <row r="211" spans="1:58">
      <c r="A211">
        <v>62700</v>
      </c>
      <c r="B211" s="7">
        <v>864</v>
      </c>
      <c r="C211">
        <v>84.768642829469499</v>
      </c>
      <c r="D211">
        <f t="shared" si="15"/>
        <v>169.537285658939</v>
      </c>
      <c r="E211">
        <v>75.881025503865004</v>
      </c>
      <c r="F211">
        <f t="shared" si="19"/>
        <v>19.774805362659706</v>
      </c>
      <c r="G211">
        <f t="shared" si="16"/>
        <v>682.92922953478501</v>
      </c>
      <c r="H211">
        <v>54.673868094756699</v>
      </c>
      <c r="AM211">
        <f t="shared" si="17"/>
        <v>132.68552202611127</v>
      </c>
      <c r="BF211">
        <f t="shared" si="18"/>
        <v>4.0060512662675389</v>
      </c>
    </row>
    <row r="212" spans="1:58">
      <c r="A212">
        <v>63000</v>
      </c>
      <c r="B212" s="7">
        <v>973</v>
      </c>
      <c r="C212">
        <v>80.498193490215399</v>
      </c>
      <c r="D212">
        <f t="shared" si="15"/>
        <v>160.9963869804308</v>
      </c>
      <c r="E212">
        <v>88.653011261593605</v>
      </c>
      <c r="F212" s="2">
        <f t="shared" si="19"/>
        <v>12.771985757728601</v>
      </c>
      <c r="G212">
        <f t="shared" si="16"/>
        <v>797.87710135434247</v>
      </c>
      <c r="H212">
        <v>48.056247741992998</v>
      </c>
      <c r="AM212">
        <f t="shared" si="17"/>
        <v>158.18525776685112</v>
      </c>
      <c r="BF212">
        <f t="shared" si="18"/>
        <v>4.7768348038031778</v>
      </c>
    </row>
    <row r="213" spans="1:58">
      <c r="A213">
        <v>63300</v>
      </c>
      <c r="B213" s="7">
        <v>961</v>
      </c>
      <c r="C213">
        <v>47.9536560535009</v>
      </c>
      <c r="D213">
        <f t="shared" si="15"/>
        <v>95.9073121070018</v>
      </c>
      <c r="E213">
        <v>96.118216953934294</v>
      </c>
      <c r="F213">
        <f t="shared" si="19"/>
        <v>7.4652056923406889</v>
      </c>
      <c r="G213">
        <f t="shared" si="16"/>
        <v>865.06395258540863</v>
      </c>
      <c r="H213">
        <v>42.932757443700901</v>
      </c>
      <c r="AM213">
        <f t="shared" si="17"/>
        <v>173.53162863219652</v>
      </c>
      <c r="BF213">
        <f t="shared" si="18"/>
        <v>5.2420289597908605</v>
      </c>
    </row>
    <row r="214" spans="1:58">
      <c r="A214">
        <v>63600</v>
      </c>
      <c r="B214" s="7">
        <v>950</v>
      </c>
      <c r="C214">
        <v>22.577169582740598</v>
      </c>
      <c r="D214">
        <f t="shared" si="15"/>
        <v>45.154339165481197</v>
      </c>
      <c r="E214">
        <v>100.534849536393</v>
      </c>
      <c r="F214" s="2">
        <f t="shared" si="19"/>
        <v>4.4166325824587034</v>
      </c>
      <c r="G214">
        <f t="shared" si="16"/>
        <v>904.81364582753702</v>
      </c>
      <c r="H214">
        <v>40.233741681210901</v>
      </c>
      <c r="AM214">
        <f t="shared" si="17"/>
        <v>182.76445753643108</v>
      </c>
      <c r="BF214">
        <f t="shared" si="18"/>
        <v>5.5223479738629164</v>
      </c>
    </row>
    <row r="215" spans="1:58">
      <c r="A215">
        <v>63900</v>
      </c>
      <c r="B215" s="7">
        <v>961</v>
      </c>
      <c r="C215">
        <v>14.132440103551801</v>
      </c>
      <c r="D215">
        <f t="shared" si="15"/>
        <v>28.264880207103602</v>
      </c>
      <c r="E215">
        <v>103.63327496854799</v>
      </c>
      <c r="F215">
        <f t="shared" si="19"/>
        <v>3.0984254321549969</v>
      </c>
      <c r="G215">
        <f t="shared" si="16"/>
        <v>932.69947471693195</v>
      </c>
      <c r="H215">
        <v>38.820977399383601</v>
      </c>
      <c r="AM215">
        <f t="shared" si="17"/>
        <v>189.30971269745197</v>
      </c>
      <c r="BF215">
        <f t="shared" si="18"/>
        <v>5.721263194064707</v>
      </c>
    </row>
    <row r="216" spans="1:58">
      <c r="A216">
        <v>64200</v>
      </c>
      <c r="B216" s="7">
        <v>943</v>
      </c>
      <c r="C216">
        <v>-3.8446140673273401</v>
      </c>
      <c r="D216">
        <f t="shared" si="15"/>
        <v>-7.6892281346546802</v>
      </c>
      <c r="E216">
        <v>105.628130915226</v>
      </c>
      <c r="F216" s="2">
        <f t="shared" si="19"/>
        <v>1.9948559466780011</v>
      </c>
      <c r="G216">
        <f t="shared" si="16"/>
        <v>950.6531782370339</v>
      </c>
      <c r="H216">
        <v>38.465302584515797</v>
      </c>
      <c r="AM216">
        <f t="shared" si="17"/>
        <v>193.55345113551979</v>
      </c>
      <c r="BF216">
        <f t="shared" si="18"/>
        <v>5.8503173428959343</v>
      </c>
    </row>
    <row r="217" spans="1:58">
      <c r="A217">
        <v>64500</v>
      </c>
      <c r="B217" s="7">
        <v>927</v>
      </c>
      <c r="C217">
        <v>-15.038393764639199</v>
      </c>
      <c r="D217">
        <f t="shared" si="15"/>
        <v>-30.076787529278398</v>
      </c>
      <c r="E217">
        <v>106.337777204467</v>
      </c>
      <c r="F217">
        <f t="shared" si="19"/>
        <v>0.70964628924100737</v>
      </c>
      <c r="G217">
        <f t="shared" si="16"/>
        <v>957.03999484020301</v>
      </c>
      <c r="H217">
        <v>39.227762605575002</v>
      </c>
      <c r="AM217">
        <f t="shared" si="17"/>
        <v>195.06872341647508</v>
      </c>
      <c r="BF217">
        <f t="shared" si="18"/>
        <v>5.896413218801821</v>
      </c>
    </row>
    <row r="218" spans="1:58">
      <c r="A218">
        <v>64800</v>
      </c>
      <c r="B218" s="7">
        <v>925</v>
      </c>
      <c r="C218">
        <v>-16.297801915596299</v>
      </c>
      <c r="D218">
        <f t="shared" si="15"/>
        <v>-32.595603831192598</v>
      </c>
      <c r="E218">
        <v>106.395343884608</v>
      </c>
      <c r="F218" s="2">
        <f t="shared" si="19"/>
        <v>5.7566680140993753E-2</v>
      </c>
      <c r="G218">
        <f t="shared" si="16"/>
        <v>957.55809496147197</v>
      </c>
      <c r="H218">
        <v>40.448415243333201</v>
      </c>
      <c r="AM218">
        <f t="shared" si="17"/>
        <v>195.19177183594309</v>
      </c>
      <c r="BF218">
        <f t="shared" si="18"/>
        <v>5.9001568168955227</v>
      </c>
    </row>
    <row r="219" spans="1:58">
      <c r="A219">
        <v>65100</v>
      </c>
      <c r="B219" s="7">
        <v>933</v>
      </c>
      <c r="C219">
        <v>-12.3776839686396</v>
      </c>
      <c r="D219">
        <f t="shared" si="15"/>
        <v>-24.7553679372792</v>
      </c>
      <c r="E219">
        <v>106.413041409511</v>
      </c>
      <c r="F219">
        <f t="shared" si="19"/>
        <v>1.7697524902999362E-2</v>
      </c>
      <c r="G219">
        <f t="shared" si="16"/>
        <v>957.717372685599</v>
      </c>
      <c r="H219">
        <v>41.552726664051299</v>
      </c>
      <c r="AM219">
        <f t="shared" si="17"/>
        <v>195.22960408033316</v>
      </c>
      <c r="BF219">
        <f t="shared" si="18"/>
        <v>5.9013078276420092</v>
      </c>
    </row>
    <row r="220" spans="1:58">
      <c r="A220">
        <v>65400</v>
      </c>
      <c r="B220" s="7">
        <v>934</v>
      </c>
      <c r="C220">
        <v>-12.1060786384321</v>
      </c>
      <c r="D220">
        <f t="shared" si="15"/>
        <v>-24.2121572768642</v>
      </c>
      <c r="E220">
        <v>106.46382693497</v>
      </c>
      <c r="F220" s="2">
        <f t="shared" si="19"/>
        <v>5.0785525459005498E-2</v>
      </c>
      <c r="G220">
        <f t="shared" si="16"/>
        <v>958.17444241473004</v>
      </c>
      <c r="H220">
        <v>42.503095313151803</v>
      </c>
      <c r="AM220">
        <f t="shared" si="17"/>
        <v>195.33817917351919</v>
      </c>
      <c r="BF220">
        <f t="shared" si="18"/>
        <v>5.9046111519051028</v>
      </c>
    </row>
    <row r="221" spans="1:58">
      <c r="A221">
        <v>65700</v>
      </c>
      <c r="B221" s="7">
        <v>928</v>
      </c>
      <c r="C221">
        <v>-14.3429762843852</v>
      </c>
      <c r="D221">
        <f t="shared" si="15"/>
        <v>-28.6859525687704</v>
      </c>
      <c r="E221">
        <v>106.294302956153</v>
      </c>
      <c r="F221">
        <f t="shared" si="19"/>
        <v>0.1695239788169971</v>
      </c>
      <c r="G221">
        <f t="shared" si="16"/>
        <v>956.64872660537708</v>
      </c>
      <c r="H221">
        <v>43.535376430737799</v>
      </c>
      <c r="AM221">
        <f t="shared" si="17"/>
        <v>194.97581032837195</v>
      </c>
      <c r="BF221">
        <f t="shared" si="18"/>
        <v>5.8935864871960613</v>
      </c>
    </row>
    <row r="222" spans="1:58">
      <c r="A222">
        <v>66000</v>
      </c>
      <c r="B222" s="7">
        <v>517</v>
      </c>
      <c r="C222">
        <v>-87.606516608913097</v>
      </c>
      <c r="D222">
        <f t="shared" si="15"/>
        <v>-175.21303321782619</v>
      </c>
      <c r="E222">
        <v>83.451776244905901</v>
      </c>
      <c r="F222" s="2">
        <f t="shared" si="19"/>
        <v>22.842526711247103</v>
      </c>
      <c r="G222">
        <f t="shared" si="16"/>
        <v>751.06598620415309</v>
      </c>
      <c r="H222">
        <v>49.171234757981999</v>
      </c>
      <c r="AM222">
        <f t="shared" si="17"/>
        <v>147.68564422042951</v>
      </c>
      <c r="BF222">
        <f t="shared" si="18"/>
        <v>4.4591183148291806</v>
      </c>
    </row>
    <row r="223" spans="1:58">
      <c r="A223">
        <v>66300</v>
      </c>
      <c r="B223" s="7">
        <v>757</v>
      </c>
      <c r="C223">
        <v>32.002166005619003</v>
      </c>
      <c r="D223">
        <f t="shared" si="15"/>
        <v>64.004332011238006</v>
      </c>
      <c r="E223">
        <v>76.996789873985705</v>
      </c>
      <c r="F223">
        <f t="shared" si="19"/>
        <v>6.4549863709201958</v>
      </c>
      <c r="G223">
        <f t="shared" si="16"/>
        <v>692.97110886587132</v>
      </c>
      <c r="H223">
        <v>51.471632805050497</v>
      </c>
      <c r="AM223">
        <f t="shared" si="17"/>
        <v>134.87515170938323</v>
      </c>
      <c r="BF223">
        <f t="shared" si="18"/>
        <v>4.0721240355240278</v>
      </c>
    </row>
    <row r="224" spans="1:58">
      <c r="A224">
        <v>66600</v>
      </c>
      <c r="B224" s="7">
        <v>806</v>
      </c>
      <c r="C224">
        <v>39.5986984859533</v>
      </c>
      <c r="D224">
        <f t="shared" si="15"/>
        <v>79.197396971906599</v>
      </c>
      <c r="E224">
        <v>80.753560177624806</v>
      </c>
      <c r="F224" s="2">
        <f t="shared" si="19"/>
        <v>3.7567703036391009</v>
      </c>
      <c r="G224">
        <f t="shared" si="16"/>
        <v>726.78204159862321</v>
      </c>
      <c r="H224">
        <v>48.644891653111998</v>
      </c>
      <c r="AM224">
        <f t="shared" si="17"/>
        <v>142.30115109225693</v>
      </c>
      <c r="BF224">
        <f t="shared" si="18"/>
        <v>4.2963683372710193</v>
      </c>
    </row>
    <row r="225" spans="1:58">
      <c r="A225">
        <v>66900</v>
      </c>
      <c r="B225" s="7">
        <v>263</v>
      </c>
      <c r="C225">
        <v>-81.141560107851305</v>
      </c>
      <c r="D225">
        <f t="shared" si="15"/>
        <v>-162.28312021570261</v>
      </c>
      <c r="E225">
        <v>51.553067972029297</v>
      </c>
      <c r="F225">
        <f t="shared" si="19"/>
        <v>29.200492205595509</v>
      </c>
      <c r="G225">
        <f t="shared" si="16"/>
        <v>463.97761174826366</v>
      </c>
      <c r="H225">
        <v>52.940038744221297</v>
      </c>
      <c r="AM225">
        <f t="shared" si="17"/>
        <v>86.753402608995685</v>
      </c>
      <c r="BF225">
        <f t="shared" si="18"/>
        <v>2.625527277457901</v>
      </c>
    </row>
    <row r="226" spans="1:58">
      <c r="A226">
        <v>67200</v>
      </c>
      <c r="B226" s="7">
        <v>244</v>
      </c>
      <c r="C226">
        <v>-47.360183409118903</v>
      </c>
      <c r="D226">
        <f t="shared" si="15"/>
        <v>-94.720366818237807</v>
      </c>
      <c r="E226">
        <v>37.635180790464297</v>
      </c>
      <c r="F226" s="2">
        <f t="shared" si="19"/>
        <v>13.917887181565</v>
      </c>
      <c r="G226">
        <f t="shared" si="16"/>
        <v>338.71662711417866</v>
      </c>
      <c r="H226">
        <v>57.696013253373103</v>
      </c>
      <c r="AM226">
        <f t="shared" si="17"/>
        <v>62.032601017992725</v>
      </c>
      <c r="BF226">
        <f t="shared" si="18"/>
        <v>1.8874344033065771</v>
      </c>
    </row>
    <row r="227" spans="1:58">
      <c r="A227">
        <v>67500</v>
      </c>
      <c r="B227" s="7">
        <v>287</v>
      </c>
      <c r="C227">
        <v>-3.9290822765156799</v>
      </c>
      <c r="D227">
        <f t="shared" si="15"/>
        <v>-7.8581645530313597</v>
      </c>
      <c r="E227">
        <v>32.7616676886664</v>
      </c>
      <c r="F227">
        <f t="shared" si="19"/>
        <v>4.8735131017978972</v>
      </c>
      <c r="G227">
        <f t="shared" si="16"/>
        <v>294.85500919799762</v>
      </c>
      <c r="H227">
        <v>59.518780002557499</v>
      </c>
      <c r="AM227">
        <f t="shared" si="17"/>
        <v>53.644143712722375</v>
      </c>
      <c r="BF227">
        <f t="shared" si="18"/>
        <v>1.6378767009355304</v>
      </c>
    </row>
    <row r="228" spans="1:58">
      <c r="A228">
        <v>67800</v>
      </c>
      <c r="B228" s="7">
        <v>664</v>
      </c>
      <c r="C228">
        <v>84.772264367220401</v>
      </c>
      <c r="D228">
        <f t="shared" si="15"/>
        <v>169.5445287344408</v>
      </c>
      <c r="E228">
        <v>50.415604267103802</v>
      </c>
      <c r="F228" s="2">
        <f t="shared" si="19"/>
        <v>17.653936578437403</v>
      </c>
      <c r="G228">
        <f t="shared" si="16"/>
        <v>453.74043840393421</v>
      </c>
      <c r="H228">
        <v>54.561872650252603</v>
      </c>
      <c r="AM228">
        <f t="shared" si="17"/>
        <v>84.690537855288895</v>
      </c>
      <c r="BF228">
        <f t="shared" si="18"/>
        <v>2.5637934852106996</v>
      </c>
    </row>
    <row r="229" spans="1:58">
      <c r="A229">
        <v>68100</v>
      </c>
      <c r="B229" s="7">
        <v>824</v>
      </c>
      <c r="C229">
        <v>80.277784473431097</v>
      </c>
      <c r="D229">
        <f t="shared" si="15"/>
        <v>160.55556894686219</v>
      </c>
      <c r="E229">
        <v>71.487042494217505</v>
      </c>
      <c r="F229">
        <f t="shared" si="19"/>
        <v>21.071438227113703</v>
      </c>
      <c r="G229">
        <f t="shared" si="16"/>
        <v>643.3833824479575</v>
      </c>
      <c r="H229">
        <v>47.952318662827999</v>
      </c>
      <c r="AM229">
        <f t="shared" si="17"/>
        <v>124.13335924783769</v>
      </c>
      <c r="BF229">
        <f t="shared" si="18"/>
        <v>3.7482018558610752</v>
      </c>
    </row>
    <row r="230" spans="1:58">
      <c r="A230">
        <v>68400</v>
      </c>
      <c r="B230" s="7">
        <v>821</v>
      </c>
      <c r="C230">
        <v>48.765105675648101</v>
      </c>
      <c r="D230">
        <f t="shared" si="15"/>
        <v>97.530211351296202</v>
      </c>
      <c r="E230">
        <v>80.383449259090995</v>
      </c>
      <c r="F230" s="2">
        <f t="shared" si="19"/>
        <v>8.8964067648734897</v>
      </c>
      <c r="G230">
        <f t="shared" si="16"/>
        <v>723.45104333181894</v>
      </c>
      <c r="H230">
        <v>42.797278296131701</v>
      </c>
      <c r="AM230">
        <f t="shared" si="17"/>
        <v>141.56588801557785</v>
      </c>
      <c r="BF230">
        <f t="shared" si="18"/>
        <v>4.274154418230161</v>
      </c>
    </row>
    <row r="231" spans="1:58">
      <c r="A231">
        <v>68700</v>
      </c>
      <c r="B231" s="7">
        <v>620</v>
      </c>
      <c r="C231">
        <v>-54.636985898317398</v>
      </c>
      <c r="D231">
        <f t="shared" si="15"/>
        <v>-109.2739717966348</v>
      </c>
      <c r="E231">
        <v>81.029090659265407</v>
      </c>
      <c r="F231">
        <f t="shared" si="19"/>
        <v>0.64564140017441218</v>
      </c>
      <c r="G231">
        <f t="shared" si="16"/>
        <v>729.26181593338868</v>
      </c>
      <c r="H231">
        <v>43.319832295784899</v>
      </c>
      <c r="AM231">
        <f t="shared" si="17"/>
        <v>142.84904073460953</v>
      </c>
      <c r="BF231">
        <f t="shared" si="18"/>
        <v>4.3129228508831172</v>
      </c>
    </row>
    <row r="232" spans="1:58">
      <c r="A232">
        <v>69000</v>
      </c>
      <c r="B232" s="7">
        <v>354</v>
      </c>
      <c r="C232">
        <v>-87.597015736561104</v>
      </c>
      <c r="D232">
        <f t="shared" si="15"/>
        <v>-175.19403147312221</v>
      </c>
      <c r="E232">
        <v>60.754187434966198</v>
      </c>
      <c r="F232" s="2">
        <f t="shared" si="19"/>
        <v>20.274903224299209</v>
      </c>
      <c r="G232">
        <f t="shared" si="16"/>
        <v>546.78768691469577</v>
      </c>
      <c r="H232">
        <v>49.6142226597145</v>
      </c>
      <c r="AM232">
        <f t="shared" si="17"/>
        <v>103.71842964021191</v>
      </c>
      <c r="BF232">
        <f t="shared" si="18"/>
        <v>3.1341401402600075</v>
      </c>
    </row>
    <row r="233" spans="1:58">
      <c r="A233">
        <v>69300</v>
      </c>
      <c r="B233" s="7">
        <v>460</v>
      </c>
      <c r="C233">
        <v>-11.2800145650214</v>
      </c>
      <c r="D233">
        <f t="shared" si="15"/>
        <v>-22.5600291300428</v>
      </c>
      <c r="E233">
        <v>53.616691899965197</v>
      </c>
      <c r="F233">
        <f t="shared" si="19"/>
        <v>7.1374955350010012</v>
      </c>
      <c r="G233">
        <f t="shared" si="16"/>
        <v>482.55022709968677</v>
      </c>
      <c r="H233">
        <v>53.3115606925695</v>
      </c>
      <c r="AM233">
        <f t="shared" si="17"/>
        <v>90.515238094828305</v>
      </c>
      <c r="BF233">
        <f t="shared" si="18"/>
        <v>2.7381683056381831</v>
      </c>
    </row>
    <row r="234" spans="1:58">
      <c r="A234">
        <v>69600</v>
      </c>
      <c r="B234" s="7">
        <v>457</v>
      </c>
      <c r="C234">
        <v>-5.2740008921877504</v>
      </c>
      <c r="D234">
        <f t="shared" si="15"/>
        <v>-10.548001784375501</v>
      </c>
      <c r="E234">
        <v>51.949014645497599</v>
      </c>
      <c r="F234" s="2">
        <f t="shared" si="19"/>
        <v>1.6676772544675984</v>
      </c>
      <c r="G234">
        <f t="shared" si="16"/>
        <v>467.54113180947837</v>
      </c>
      <c r="H234">
        <v>53.933168313888402</v>
      </c>
      <c r="AM234">
        <f t="shared" si="17"/>
        <v>87.473253367853971</v>
      </c>
      <c r="BF234">
        <f t="shared" si="18"/>
        <v>2.6470755357313434</v>
      </c>
    </row>
    <row r="235" spans="1:58">
      <c r="A235">
        <v>69900</v>
      </c>
      <c r="B235" s="7">
        <v>600</v>
      </c>
      <c r="C235">
        <v>54.466970416539802</v>
      </c>
      <c r="D235">
        <f t="shared" si="15"/>
        <v>108.9339408330796</v>
      </c>
      <c r="E235">
        <v>54.5616728321084</v>
      </c>
      <c r="F235">
        <f t="shared" si="19"/>
        <v>2.6126581866108012</v>
      </c>
      <c r="G235">
        <f t="shared" si="16"/>
        <v>491.0550554889756</v>
      </c>
      <c r="H235">
        <v>51.795658305865302</v>
      </c>
      <c r="AM235">
        <f t="shared" si="17"/>
        <v>92.24618373131608</v>
      </c>
      <c r="BF235">
        <f t="shared" si="18"/>
        <v>2.7900253464948079</v>
      </c>
    </row>
    <row r="236" spans="1:58">
      <c r="A236">
        <v>70200</v>
      </c>
      <c r="B236" s="7">
        <v>687</v>
      </c>
      <c r="C236">
        <v>65.453531112437304</v>
      </c>
      <c r="D236">
        <f t="shared" si="15"/>
        <v>130.90706222487461</v>
      </c>
      <c r="E236">
        <v>61.786686202503397</v>
      </c>
      <c r="F236" s="2">
        <f t="shared" si="19"/>
        <v>7.225013370394997</v>
      </c>
      <c r="G236">
        <f t="shared" si="16"/>
        <v>556.08017582253058</v>
      </c>
      <c r="H236">
        <v>47.036188714373999</v>
      </c>
      <c r="AM236">
        <f t="shared" si="17"/>
        <v>105.65305183590614</v>
      </c>
      <c r="BF236">
        <f t="shared" si="18"/>
        <v>3.1922400535691047</v>
      </c>
    </row>
    <row r="237" spans="1:58">
      <c r="A237">
        <v>70500</v>
      </c>
      <c r="B237" s="7">
        <v>413</v>
      </c>
      <c r="C237">
        <v>-70.736623215117405</v>
      </c>
      <c r="D237">
        <f t="shared" si="15"/>
        <v>-141.47324643023481</v>
      </c>
      <c r="E237">
        <v>61.607739660826198</v>
      </c>
      <c r="F237">
        <f t="shared" si="19"/>
        <v>0.17894654167719892</v>
      </c>
      <c r="G237">
        <f t="shared" si="16"/>
        <v>554.46965694743574</v>
      </c>
      <c r="H237">
        <v>47.667618550571802</v>
      </c>
      <c r="AM237">
        <f t="shared" si="17"/>
        <v>105.3173079447545</v>
      </c>
      <c r="BF237">
        <f t="shared" si="18"/>
        <v>3.1821556882344577</v>
      </c>
    </row>
    <row r="238" spans="1:58">
      <c r="A238">
        <v>70800</v>
      </c>
      <c r="B238" s="7">
        <v>221</v>
      </c>
      <c r="C238">
        <v>-78.968721769469894</v>
      </c>
      <c r="D238">
        <f t="shared" si="15"/>
        <v>-157.93744353893979</v>
      </c>
      <c r="E238">
        <v>42.850959548640198</v>
      </c>
      <c r="F238" s="2">
        <f t="shared" si="19"/>
        <v>18.756780112186</v>
      </c>
      <c r="G238">
        <f t="shared" si="16"/>
        <v>385.6586359377618</v>
      </c>
      <c r="H238">
        <v>53.9466880440552</v>
      </c>
      <c r="AM238">
        <f t="shared" si="17"/>
        <v>71.164074082815262</v>
      </c>
      <c r="BF238">
        <f t="shared" si="18"/>
        <v>2.1596292789624765</v>
      </c>
    </row>
    <row r="239" spans="1:58">
      <c r="A239">
        <v>71100</v>
      </c>
      <c r="B239" s="7">
        <v>193</v>
      </c>
      <c r="C239">
        <v>-50.434514730075897</v>
      </c>
      <c r="D239">
        <f t="shared" si="15"/>
        <v>-100.86902946015179</v>
      </c>
      <c r="E239">
        <v>32.6518006173781</v>
      </c>
      <c r="F239">
        <f t="shared" si="19"/>
        <v>10.199158931262097</v>
      </c>
      <c r="G239">
        <f t="shared" si="16"/>
        <v>293.86620555640292</v>
      </c>
      <c r="H239">
        <v>58.814268491816399</v>
      </c>
      <c r="AM239">
        <f t="shared" si="17"/>
        <v>53.456637935110891</v>
      </c>
      <c r="BF239">
        <f t="shared" si="18"/>
        <v>1.6323039183081236</v>
      </c>
    </row>
    <row r="240" spans="1:58">
      <c r="A240">
        <v>71400</v>
      </c>
      <c r="B240" s="7">
        <v>355</v>
      </c>
      <c r="C240">
        <v>40.0518605197692</v>
      </c>
      <c r="D240">
        <f t="shared" si="15"/>
        <v>80.103721039538399</v>
      </c>
      <c r="E240">
        <v>30.543585757828701</v>
      </c>
      <c r="F240" s="2">
        <f t="shared" si="19"/>
        <v>2.108214859549399</v>
      </c>
      <c r="G240">
        <f t="shared" si="16"/>
        <v>274.89227182045829</v>
      </c>
      <c r="H240">
        <v>58.866781987090498</v>
      </c>
      <c r="AM240">
        <f t="shared" si="17"/>
        <v>49.872306595971779</v>
      </c>
      <c r="BF240">
        <f t="shared" si="18"/>
        <v>1.5258231805523192</v>
      </c>
    </row>
    <row r="241" spans="1:58">
      <c r="A241">
        <v>71700</v>
      </c>
      <c r="B241" s="7">
        <v>356</v>
      </c>
      <c r="C241">
        <v>27.934952256198901</v>
      </c>
      <c r="D241">
        <f t="shared" si="15"/>
        <v>55.869904512397802</v>
      </c>
      <c r="E241">
        <v>33.3474803797424</v>
      </c>
      <c r="F241">
        <f t="shared" si="19"/>
        <v>2.8038946219136989</v>
      </c>
      <c r="G241">
        <f t="shared" si="16"/>
        <v>300.12732341768162</v>
      </c>
      <c r="H241">
        <v>56.254354981361899</v>
      </c>
      <c r="AM241">
        <f t="shared" si="17"/>
        <v>54.645118859389768</v>
      </c>
      <c r="BF241">
        <f t="shared" si="18"/>
        <v>1.6676304324075901</v>
      </c>
    </row>
    <row r="242" spans="1:58">
      <c r="A242">
        <v>72000</v>
      </c>
      <c r="B242" s="7">
        <v>331</v>
      </c>
      <c r="C242">
        <v>9.9380025226008009</v>
      </c>
      <c r="D242">
        <f t="shared" si="15"/>
        <v>19.876005045201602</v>
      </c>
      <c r="E242">
        <v>34.569044835948802</v>
      </c>
      <c r="F242" s="2">
        <f t="shared" si="19"/>
        <v>1.2215644562064014</v>
      </c>
      <c r="G242">
        <f t="shared" si="16"/>
        <v>311.12140352353924</v>
      </c>
      <c r="H242">
        <v>54.844507484093</v>
      </c>
      <c r="AM242">
        <f t="shared" si="17"/>
        <v>56.738856540839997</v>
      </c>
      <c r="BF242">
        <f t="shared" si="18"/>
        <v>1.7298887511387271</v>
      </c>
    </row>
    <row r="243" spans="1:58">
      <c r="A243">
        <v>72300</v>
      </c>
      <c r="B243" s="7">
        <v>358</v>
      </c>
      <c r="C243">
        <v>18.879123109170099</v>
      </c>
      <c r="D243">
        <f t="shared" si="15"/>
        <v>37.758246218340197</v>
      </c>
      <c r="E243">
        <v>35.582033012782198</v>
      </c>
      <c r="F243">
        <f t="shared" si="19"/>
        <v>1.0129881768333959</v>
      </c>
      <c r="G243">
        <f t="shared" si="16"/>
        <v>320.23829711503976</v>
      </c>
      <c r="H243">
        <v>53.6872929312484</v>
      </c>
      <c r="AM243">
        <f t="shared" si="17"/>
        <v>58.481718323560465</v>
      </c>
      <c r="BF243">
        <f t="shared" si="18"/>
        <v>1.781736598618249</v>
      </c>
    </row>
    <row r="244" spans="1:58">
      <c r="A244">
        <v>72600</v>
      </c>
      <c r="B244" s="7">
        <v>283</v>
      </c>
      <c r="C244">
        <v>-15.5248429582836</v>
      </c>
      <c r="D244">
        <f t="shared" si="15"/>
        <v>-31.049685916567199</v>
      </c>
      <c r="E244">
        <v>34.8941824743411</v>
      </c>
      <c r="F244" s="2">
        <f t="shared" si="19"/>
        <v>0.68785053844109711</v>
      </c>
      <c r="G244">
        <f t="shared" si="16"/>
        <v>314.04764226906991</v>
      </c>
      <c r="H244">
        <v>53.683137847713503</v>
      </c>
      <c r="AM244">
        <f t="shared" si="17"/>
        <v>57.297606814119234</v>
      </c>
      <c r="BF244">
        <f t="shared" si="18"/>
        <v>1.7465085740065847</v>
      </c>
    </row>
    <row r="245" spans="1:58">
      <c r="A245">
        <v>72900</v>
      </c>
      <c r="B245" s="7">
        <v>354</v>
      </c>
      <c r="C245">
        <v>20.9551297879553</v>
      </c>
      <c r="D245">
        <f t="shared" si="15"/>
        <v>41.910259575910601</v>
      </c>
      <c r="E245">
        <v>34.676211155373799</v>
      </c>
      <c r="F245">
        <f t="shared" si="19"/>
        <v>0.21797131896730093</v>
      </c>
      <c r="G245">
        <f t="shared" si="16"/>
        <v>312.08590039836417</v>
      </c>
      <c r="H245">
        <v>53.333893967692198</v>
      </c>
      <c r="AM245">
        <f t="shared" si="17"/>
        <v>56.922953956574091</v>
      </c>
      <c r="BF245">
        <f t="shared" si="18"/>
        <v>1.7353644248672773</v>
      </c>
    </row>
    <row r="246" spans="1:58">
      <c r="A246">
        <v>73200</v>
      </c>
      <c r="B246" s="7">
        <v>415</v>
      </c>
      <c r="C246">
        <v>36.537548154219301</v>
      </c>
      <c r="D246">
        <f t="shared" si="15"/>
        <v>73.075096308438603</v>
      </c>
      <c r="E246">
        <v>37.991153416520703</v>
      </c>
      <c r="F246" s="2">
        <f t="shared" si="19"/>
        <v>3.3149422611469035</v>
      </c>
      <c r="G246">
        <f t="shared" si="16"/>
        <v>341.92038074868634</v>
      </c>
      <c r="H246">
        <v>51.025735525393898</v>
      </c>
      <c r="AM246">
        <f t="shared" si="17"/>
        <v>62.650757344244113</v>
      </c>
      <c r="BF246">
        <f t="shared" si="18"/>
        <v>1.9058434669975823</v>
      </c>
    </row>
    <row r="247" spans="1:58">
      <c r="A247">
        <v>73500</v>
      </c>
      <c r="B247" s="7">
        <v>524</v>
      </c>
      <c r="C247">
        <v>61.675573502505898</v>
      </c>
      <c r="D247">
        <f t="shared" si="15"/>
        <v>123.3511470050118</v>
      </c>
      <c r="E247">
        <v>44.515735125321299</v>
      </c>
      <c r="F247">
        <f t="shared" si="19"/>
        <v>6.5245817088005964</v>
      </c>
      <c r="G247">
        <f t="shared" si="16"/>
        <v>400.64161612789167</v>
      </c>
      <c r="H247">
        <v>47.069668394558597</v>
      </c>
      <c r="AM247">
        <f t="shared" si="17"/>
        <v>74.112162141868751</v>
      </c>
      <c r="BF247">
        <f t="shared" si="18"/>
        <v>2.2476210809448891</v>
      </c>
    </row>
    <row r="248" spans="1:58">
      <c r="A248">
        <v>73800</v>
      </c>
      <c r="B248" s="7">
        <v>385</v>
      </c>
      <c r="C248">
        <v>-21.016675010313101</v>
      </c>
      <c r="D248">
        <f t="shared" si="15"/>
        <v>-42.033350020626202</v>
      </c>
      <c r="E248">
        <v>47.447811533800802</v>
      </c>
      <c r="F248" s="2">
        <f t="shared" si="19"/>
        <v>2.932076408479503</v>
      </c>
      <c r="G248">
        <f t="shared" si="16"/>
        <v>427.03030380420722</v>
      </c>
      <c r="H248">
        <v>45.769975765964801</v>
      </c>
      <c r="AM248">
        <f t="shared" si="17"/>
        <v>79.34388235914453</v>
      </c>
      <c r="BF248">
        <f t="shared" si="18"/>
        <v>2.4039051506097304</v>
      </c>
    </row>
    <row r="249" spans="1:58">
      <c r="A249">
        <v>74100</v>
      </c>
      <c r="B249" s="7">
        <v>403</v>
      </c>
      <c r="C249">
        <v>-7.6256371995704901</v>
      </c>
      <c r="D249">
        <f t="shared" si="15"/>
        <v>-15.25127439914098</v>
      </c>
      <c r="E249">
        <v>46.4717229886894</v>
      </c>
      <c r="F249">
        <f t="shared" si="19"/>
        <v>0.97608854511140208</v>
      </c>
      <c r="G249">
        <f t="shared" si="16"/>
        <v>418.24550689820461</v>
      </c>
      <c r="H249">
        <v>46.835365853358098</v>
      </c>
      <c r="AM249">
        <f t="shared" si="17"/>
        <v>77.596658679997986</v>
      </c>
      <c r="BF249">
        <f t="shared" si="18"/>
        <v>2.3516927441737892</v>
      </c>
    </row>
    <row r="250" spans="1:58">
      <c r="A250">
        <v>74400</v>
      </c>
      <c r="B250" s="7">
        <v>489</v>
      </c>
      <c r="C250">
        <v>26.421261591605202</v>
      </c>
      <c r="D250">
        <f t="shared" si="15"/>
        <v>52.842523183210403</v>
      </c>
      <c r="E250">
        <v>48.461095963413896</v>
      </c>
      <c r="F250" s="2">
        <f t="shared" si="19"/>
        <v>1.9893729747244961</v>
      </c>
      <c r="G250">
        <f t="shared" si="16"/>
        <v>436.14986367072504</v>
      </c>
      <c r="H250">
        <v>45.978271212082603</v>
      </c>
      <c r="AM250">
        <f t="shared" si="17"/>
        <v>81.163582799928946</v>
      </c>
      <c r="BF250">
        <f t="shared" si="18"/>
        <v>2.4583029939669072</v>
      </c>
    </row>
    <row r="251" spans="1:58">
      <c r="A251">
        <v>74700</v>
      </c>
      <c r="B251" s="7">
        <v>657</v>
      </c>
      <c r="C251">
        <v>67.327894633864801</v>
      </c>
      <c r="D251">
        <f t="shared" si="15"/>
        <v>134.6557892677296</v>
      </c>
      <c r="E251">
        <v>56.808867809673501</v>
      </c>
      <c r="F251">
        <f t="shared" si="19"/>
        <v>8.3477718462596044</v>
      </c>
      <c r="G251">
        <f t="shared" si="16"/>
        <v>511.27981028706154</v>
      </c>
      <c r="H251">
        <v>41.8150417429488</v>
      </c>
      <c r="AM251">
        <f t="shared" si="17"/>
        <v>96.383406581201299</v>
      </c>
      <c r="BF251">
        <f t="shared" si="18"/>
        <v>2.9140397382068763</v>
      </c>
    </row>
    <row r="252" spans="1:58">
      <c r="A252">
        <v>75000</v>
      </c>
      <c r="B252" s="7">
        <v>705</v>
      </c>
      <c r="C252">
        <v>52.728776317758502</v>
      </c>
      <c r="D252">
        <f t="shared" si="15"/>
        <v>105.457552635517</v>
      </c>
      <c r="E252">
        <v>66.614308820899495</v>
      </c>
      <c r="F252" s="2">
        <f t="shared" si="19"/>
        <v>9.8054410112259944</v>
      </c>
      <c r="G252">
        <f t="shared" si="16"/>
        <v>599.52877938809547</v>
      </c>
      <c r="H252">
        <v>37.071207197196898</v>
      </c>
      <c r="AM252">
        <f t="shared" si="17"/>
        <v>114.78143999102767</v>
      </c>
      <c r="BF252">
        <f t="shared" si="18"/>
        <v>3.4666435938696312</v>
      </c>
    </row>
    <row r="253" spans="1:58">
      <c r="A253">
        <v>75300</v>
      </c>
      <c r="B253" s="7">
        <v>720</v>
      </c>
      <c r="C253">
        <v>28.664514445457499</v>
      </c>
      <c r="D253">
        <f t="shared" si="15"/>
        <v>57.329028890914998</v>
      </c>
      <c r="E253">
        <v>73.628373086509001</v>
      </c>
      <c r="F253">
        <f t="shared" si="19"/>
        <v>7.0140642656095054</v>
      </c>
      <c r="G253">
        <f t="shared" si="16"/>
        <v>662.65535777858099</v>
      </c>
      <c r="H253">
        <v>33.942581078920597</v>
      </c>
      <c r="AM253">
        <f t="shared" si="17"/>
        <v>128.28699911981016</v>
      </c>
      <c r="BF253">
        <f t="shared" si="18"/>
        <v>3.873391770693726</v>
      </c>
    </row>
    <row r="254" spans="1:58">
      <c r="A254">
        <v>75600</v>
      </c>
      <c r="B254" s="7">
        <v>708</v>
      </c>
      <c r="C254">
        <v>2.6425513096603099</v>
      </c>
      <c r="D254">
        <f t="shared" si="15"/>
        <v>5.2851026193206199</v>
      </c>
      <c r="E254">
        <v>78.077565095040995</v>
      </c>
      <c r="F254" s="2">
        <f t="shared" si="19"/>
        <v>4.4491920085319947</v>
      </c>
      <c r="G254">
        <f t="shared" si="16"/>
        <v>702.69808585536896</v>
      </c>
      <c r="H254">
        <v>32.7970960802881</v>
      </c>
      <c r="AM254">
        <f t="shared" si="17"/>
        <v>137.00305961788564</v>
      </c>
      <c r="BF254">
        <f t="shared" si="18"/>
        <v>4.1363553946110345</v>
      </c>
    </row>
    <row r="255" spans="1:58">
      <c r="A255">
        <v>75900</v>
      </c>
      <c r="B255" s="7">
        <v>682</v>
      </c>
      <c r="C255">
        <v>-18.9878323838781</v>
      </c>
      <c r="D255">
        <f t="shared" si="15"/>
        <v>-37.9756647677562</v>
      </c>
      <c r="E255">
        <v>79.995367282679595</v>
      </c>
      <c r="F255">
        <f t="shared" si="19"/>
        <v>1.9178021876385998</v>
      </c>
      <c r="G255">
        <f t="shared" si="16"/>
        <v>719.95830554411634</v>
      </c>
      <c r="H255">
        <v>33.501537979776998</v>
      </c>
      <c r="AM255">
        <f t="shared" si="17"/>
        <v>140.79578410198289</v>
      </c>
      <c r="BF255">
        <f t="shared" si="18"/>
        <v>4.2508904596959045</v>
      </c>
    </row>
    <row r="256" spans="1:58">
      <c r="A256">
        <v>76200</v>
      </c>
      <c r="B256" s="7">
        <v>757</v>
      </c>
      <c r="C256">
        <v>8.5294874800489495</v>
      </c>
      <c r="D256">
        <f t="shared" si="15"/>
        <v>17.058974960097899</v>
      </c>
      <c r="E256">
        <v>82.213205420981296</v>
      </c>
      <c r="F256" s="2">
        <f t="shared" si="19"/>
        <v>2.2178381383017012</v>
      </c>
      <c r="G256">
        <f t="shared" si="16"/>
        <v>739.91884878883161</v>
      </c>
      <c r="H256">
        <v>33.827650243225797</v>
      </c>
      <c r="AM256">
        <f t="shared" si="17"/>
        <v>145.20869588180048</v>
      </c>
      <c r="BF256">
        <f t="shared" si="18"/>
        <v>4.3842350869888804</v>
      </c>
    </row>
    <row r="257" spans="1:58">
      <c r="A257">
        <v>76500</v>
      </c>
      <c r="B257" s="7">
        <v>458</v>
      </c>
      <c r="C257">
        <v>-87.217249147631506</v>
      </c>
      <c r="D257">
        <f t="shared" si="15"/>
        <v>-174.43449829526301</v>
      </c>
      <c r="E257">
        <v>73.363909326995</v>
      </c>
      <c r="F257">
        <f t="shared" si="19"/>
        <v>8.8492960939862968</v>
      </c>
      <c r="G257">
        <f t="shared" si="16"/>
        <v>660.27518394295498</v>
      </c>
      <c r="H257">
        <v>38.181223225919702</v>
      </c>
      <c r="AM257">
        <f t="shared" si="17"/>
        <v>127.77255469673361</v>
      </c>
      <c r="BF257">
        <f t="shared" si="18"/>
        <v>3.8578820580205129</v>
      </c>
    </row>
    <row r="258" spans="1:58">
      <c r="A258">
        <v>76800</v>
      </c>
      <c r="B258" s="7">
        <v>429</v>
      </c>
      <c r="C258">
        <v>-70.891049405608797</v>
      </c>
      <c r="D258">
        <f t="shared" ref="D258:D278" si="20">$K$3*C258</f>
        <v>-141.78209881121759</v>
      </c>
      <c r="E258">
        <v>63.419036367030799</v>
      </c>
      <c r="F258" s="2">
        <f t="shared" si="19"/>
        <v>9.9448729599642007</v>
      </c>
      <c r="G258">
        <f t="shared" si="16"/>
        <v>570.77132730327719</v>
      </c>
      <c r="H258">
        <v>44.278460621349303</v>
      </c>
      <c r="AM258">
        <f t="shared" si="17"/>
        <v>108.72435398071258</v>
      </c>
      <c r="BF258">
        <f t="shared" si="18"/>
        <v>3.2845167753571123</v>
      </c>
    </row>
    <row r="259" spans="1:58">
      <c r="A259">
        <v>77100</v>
      </c>
      <c r="B259" s="7">
        <v>588</v>
      </c>
      <c r="C259">
        <v>17.175922704601199</v>
      </c>
      <c r="D259">
        <f t="shared" si="20"/>
        <v>34.351845409202397</v>
      </c>
      <c r="E259">
        <v>61.514904078870401</v>
      </c>
      <c r="F259">
        <f t="shared" si="19"/>
        <v>1.9041322881603975</v>
      </c>
      <c r="G259">
        <f t="shared" ref="G259:G278" si="21">$J$3*E259</f>
        <v>553.63413670983357</v>
      </c>
      <c r="H259">
        <v>46.062904097815697</v>
      </c>
      <c r="AM259">
        <f t="shared" ref="AM259:AM278" si="22">$AF$26*E259^2+$AG$26*E259+$AH$26</f>
        <v>105.14320133628709</v>
      </c>
      <c r="BF259">
        <f t="shared" ref="BF259:BF278" si="23">$BB$5*E259^2+$BC$5*E259+$BD$5</f>
        <v>3.1769264761021043</v>
      </c>
    </row>
    <row r="260" spans="1:58">
      <c r="A260">
        <v>77400</v>
      </c>
      <c r="B260" s="7">
        <v>450</v>
      </c>
      <c r="C260">
        <v>-46.217020179726497</v>
      </c>
      <c r="D260">
        <f t="shared" si="20"/>
        <v>-92.434040359452993</v>
      </c>
      <c r="E260">
        <v>60.269736746222001</v>
      </c>
      <c r="F260" s="2">
        <f t="shared" si="19"/>
        <v>1.2451673326483998</v>
      </c>
      <c r="G260">
        <f t="shared" si="21"/>
        <v>542.42763071599802</v>
      </c>
      <c r="H260">
        <v>47.3942883319611</v>
      </c>
      <c r="AM260">
        <f t="shared" si="22"/>
        <v>102.81284982116519</v>
      </c>
      <c r="BF260">
        <f t="shared" si="23"/>
        <v>3.1069509056134788</v>
      </c>
    </row>
    <row r="261" spans="1:58">
      <c r="A261">
        <v>77700</v>
      </c>
      <c r="B261" s="7">
        <v>466</v>
      </c>
      <c r="C261">
        <v>-21.906380727827901</v>
      </c>
      <c r="D261">
        <f t="shared" si="20"/>
        <v>-43.812761455655803</v>
      </c>
      <c r="E261">
        <v>56.644879137795797</v>
      </c>
      <c r="F261">
        <f t="shared" ref="F261:F278" si="24">ABS(E261-E260)</f>
        <v>3.6248576084262041</v>
      </c>
      <c r="G261">
        <f t="shared" si="21"/>
        <v>509.80391224016216</v>
      </c>
      <c r="H261">
        <v>49.948501974691197</v>
      </c>
      <c r="AM261">
        <f t="shared" si="22"/>
        <v>96.080494378903637</v>
      </c>
      <c r="BF261">
        <f t="shared" si="23"/>
        <v>2.9049566306798469</v>
      </c>
    </row>
    <row r="262" spans="1:58">
      <c r="A262">
        <v>78000</v>
      </c>
      <c r="B262" s="7">
        <v>640</v>
      </c>
      <c r="C262">
        <v>54.601109431816496</v>
      </c>
      <c r="D262">
        <f t="shared" si="20"/>
        <v>109.20221886363299</v>
      </c>
      <c r="E262">
        <v>58.9760320433993</v>
      </c>
      <c r="F262" s="2">
        <f t="shared" si="24"/>
        <v>2.3311529056035027</v>
      </c>
      <c r="G262">
        <f t="shared" si="21"/>
        <v>530.7842883905937</v>
      </c>
      <c r="H262">
        <v>48.400348883282</v>
      </c>
      <c r="AM262">
        <f t="shared" si="22"/>
        <v>100.40126540774405</v>
      </c>
      <c r="BF262">
        <f t="shared" si="23"/>
        <v>3.0345666409399508</v>
      </c>
    </row>
    <row r="263" spans="1:58">
      <c r="A263">
        <v>78300</v>
      </c>
      <c r="B263" s="7">
        <v>311</v>
      </c>
      <c r="C263">
        <v>-86.8528567955765</v>
      </c>
      <c r="D263">
        <f t="shared" si="20"/>
        <v>-173.705713591153</v>
      </c>
      <c r="E263">
        <v>55.046984427146697</v>
      </c>
      <c r="F263">
        <f t="shared" si="24"/>
        <v>3.9290476162526033</v>
      </c>
      <c r="G263">
        <f t="shared" si="21"/>
        <v>495.42285984432027</v>
      </c>
      <c r="H263">
        <v>50.496603988029896</v>
      </c>
      <c r="AM263">
        <f t="shared" si="22"/>
        <v>93.137171329342266</v>
      </c>
      <c r="BF263">
        <f t="shared" si="23"/>
        <v>2.8167248574605273</v>
      </c>
    </row>
    <row r="264" spans="1:58">
      <c r="A264">
        <v>78600</v>
      </c>
      <c r="B264" s="7">
        <v>255</v>
      </c>
      <c r="C264">
        <v>-69.267833769309604</v>
      </c>
      <c r="D264">
        <f t="shared" si="20"/>
        <v>-138.53566753861921</v>
      </c>
      <c r="E264">
        <v>43.725654238372996</v>
      </c>
      <c r="F264" s="2">
        <f t="shared" si="24"/>
        <v>11.3213301887737</v>
      </c>
      <c r="G264">
        <f t="shared" si="21"/>
        <v>393.53088814535698</v>
      </c>
      <c r="H264">
        <v>56.415450696980997</v>
      </c>
      <c r="AM264">
        <f t="shared" si="22"/>
        <v>72.711016754413052</v>
      </c>
      <c r="BF264">
        <f t="shared" si="23"/>
        <v>2.2057941958388922</v>
      </c>
    </row>
    <row r="265" spans="1:58">
      <c r="A265">
        <v>78900</v>
      </c>
      <c r="B265" s="7">
        <v>253</v>
      </c>
      <c r="C265">
        <v>-34.141333812141802</v>
      </c>
      <c r="D265">
        <f t="shared" si="20"/>
        <v>-68.282667624283604</v>
      </c>
      <c r="E265">
        <v>35.697692035251301</v>
      </c>
      <c r="F265">
        <f t="shared" si="24"/>
        <v>8.0279622031216959</v>
      </c>
      <c r="G265">
        <f t="shared" si="21"/>
        <v>321.2792283172617</v>
      </c>
      <c r="H265">
        <v>60.269897990658002</v>
      </c>
      <c r="AM265">
        <f t="shared" si="22"/>
        <v>58.681093212108415</v>
      </c>
      <c r="BF265">
        <f t="shared" si="23"/>
        <v>1.7876690606445311</v>
      </c>
    </row>
    <row r="266" spans="1:58">
      <c r="A266">
        <v>79200</v>
      </c>
      <c r="B266" s="7">
        <v>237</v>
      </c>
      <c r="C266">
        <v>-17.093902431995101</v>
      </c>
      <c r="D266">
        <f t="shared" si="20"/>
        <v>-34.187804863990202</v>
      </c>
      <c r="E266">
        <v>30.131739933278102</v>
      </c>
      <c r="F266" s="2">
        <f t="shared" si="24"/>
        <v>5.565952101973199</v>
      </c>
      <c r="G266">
        <f t="shared" si="21"/>
        <v>271.18565939950292</v>
      </c>
      <c r="H266">
        <v>62.187884481363199</v>
      </c>
      <c r="AM266">
        <f t="shared" si="22"/>
        <v>49.175132428846183</v>
      </c>
      <c r="BF266">
        <f t="shared" si="23"/>
        <v>1.5051226613361688</v>
      </c>
    </row>
    <row r="267" spans="1:58">
      <c r="A267">
        <v>79500</v>
      </c>
      <c r="B267" s="7">
        <v>222</v>
      </c>
      <c r="C267">
        <v>-5.9925363769527404</v>
      </c>
      <c r="D267">
        <f t="shared" si="20"/>
        <v>-11.985072753905481</v>
      </c>
      <c r="E267">
        <v>25.998172655529601</v>
      </c>
      <c r="F267">
        <f t="shared" si="24"/>
        <v>4.1335672777485009</v>
      </c>
      <c r="G267">
        <f t="shared" si="21"/>
        <v>233.98355389976641</v>
      </c>
      <c r="H267">
        <v>63.041280282418001</v>
      </c>
      <c r="AM267">
        <f t="shared" si="22"/>
        <v>42.232761515366164</v>
      </c>
      <c r="BF267">
        <f t="shared" si="23"/>
        <v>1.2991828125220122</v>
      </c>
    </row>
    <row r="268" spans="1:58">
      <c r="A268">
        <v>79800</v>
      </c>
      <c r="B268" s="7">
        <v>143</v>
      </c>
      <c r="C268">
        <v>-23.217258394681799</v>
      </c>
      <c r="D268">
        <f t="shared" si="20"/>
        <v>-46.434516789363599</v>
      </c>
      <c r="E268">
        <v>21.048206697567799</v>
      </c>
      <c r="F268" s="2">
        <f t="shared" si="24"/>
        <v>4.9499659579618012</v>
      </c>
      <c r="G268">
        <f t="shared" si="21"/>
        <v>189.43386027811019</v>
      </c>
      <c r="H268">
        <v>64.238303882963294</v>
      </c>
      <c r="AM268">
        <f t="shared" si="22"/>
        <v>34.050734117345492</v>
      </c>
      <c r="BF268">
        <f t="shared" si="23"/>
        <v>1.0569357139145086</v>
      </c>
    </row>
    <row r="269" spans="1:58">
      <c r="A269">
        <v>80100</v>
      </c>
      <c r="B269" s="7">
        <v>108</v>
      </c>
      <c r="C269">
        <v>-14.751350256842899</v>
      </c>
      <c r="D269">
        <f t="shared" si="20"/>
        <v>-29.502700513685799</v>
      </c>
      <c r="E269">
        <v>15.2780271189324</v>
      </c>
      <c r="F269">
        <f t="shared" si="24"/>
        <v>5.7701795786353998</v>
      </c>
      <c r="G269">
        <f t="shared" si="21"/>
        <v>137.50224407039161</v>
      </c>
      <c r="H269">
        <v>65.675057550852202</v>
      </c>
      <c r="AM269">
        <f t="shared" si="22"/>
        <v>24.693837777018814</v>
      </c>
      <c r="BF269">
        <f t="shared" si="23"/>
        <v>0.78055563036729103</v>
      </c>
    </row>
    <row r="270" spans="1:58">
      <c r="A270">
        <v>80400</v>
      </c>
      <c r="B270" s="7">
        <v>108</v>
      </c>
      <c r="C270">
        <v>3.8109675002721</v>
      </c>
      <c r="D270">
        <f t="shared" si="20"/>
        <v>7.6219350005441999</v>
      </c>
      <c r="E270" s="17">
        <v>11.1530918994297</v>
      </c>
      <c r="F270" s="2">
        <f t="shared" si="24"/>
        <v>4.1249352195026994</v>
      </c>
      <c r="G270">
        <f t="shared" si="21"/>
        <v>100.3778270948673</v>
      </c>
      <c r="H270">
        <v>66.026330951413001</v>
      </c>
      <c r="AM270">
        <f t="shared" si="22"/>
        <v>18.124229674493744</v>
      </c>
      <c r="BF270">
        <f t="shared" si="23"/>
        <v>0.5869435860677269</v>
      </c>
    </row>
    <row r="271" spans="1:58">
      <c r="A271">
        <v>80700</v>
      </c>
      <c r="B271" s="7">
        <v>108</v>
      </c>
      <c r="C271">
        <v>13.6775372530873</v>
      </c>
      <c r="D271">
        <f t="shared" si="20"/>
        <v>27.355074506174599</v>
      </c>
      <c r="E271" s="17">
        <v>8.9605316679234708</v>
      </c>
      <c r="F271">
        <f t="shared" si="24"/>
        <v>2.1925602315062296</v>
      </c>
      <c r="G271">
        <f t="shared" si="21"/>
        <v>80.644785011311242</v>
      </c>
      <c r="H271">
        <v>65.307217149350805</v>
      </c>
      <c r="AM271">
        <f t="shared" si="22"/>
        <v>14.67274106565076</v>
      </c>
      <c r="BF271">
        <f t="shared" si="23"/>
        <v>0.48537666443496741</v>
      </c>
    </row>
    <row r="272" spans="1:58">
      <c r="A272">
        <v>81000</v>
      </c>
      <c r="B272" s="7">
        <v>106</v>
      </c>
      <c r="C272">
        <v>17.4962759713606</v>
      </c>
      <c r="D272">
        <f t="shared" si="20"/>
        <v>34.9925519427212</v>
      </c>
      <c r="E272" s="17">
        <v>7.8897029115877304</v>
      </c>
      <c r="F272" s="2">
        <f t="shared" si="24"/>
        <v>1.0708287563357404</v>
      </c>
      <c r="G272">
        <f t="shared" si="21"/>
        <v>71.007326204289569</v>
      </c>
      <c r="H272">
        <v>64.078451655652202</v>
      </c>
      <c r="AM272">
        <f t="shared" si="22"/>
        <v>12.997281515646192</v>
      </c>
      <c r="BF272">
        <f t="shared" si="23"/>
        <v>0.43611158684380386</v>
      </c>
    </row>
    <row r="273" spans="1:58">
      <c r="A273">
        <v>81300</v>
      </c>
      <c r="B273" s="7">
        <v>107</v>
      </c>
      <c r="C273">
        <v>19.664901945078899</v>
      </c>
      <c r="D273">
        <f t="shared" si="20"/>
        <v>39.329803890157798</v>
      </c>
      <c r="E273" s="17">
        <v>7.5188958758793403</v>
      </c>
      <c r="F273">
        <f t="shared" si="24"/>
        <v>0.37080703570839013</v>
      </c>
      <c r="G273">
        <f t="shared" si="21"/>
        <v>67.670062882914067</v>
      </c>
      <c r="H273">
        <v>62.622048230052101</v>
      </c>
      <c r="AM273">
        <f t="shared" si="22"/>
        <v>12.41866600783654</v>
      </c>
      <c r="BF273">
        <f t="shared" si="23"/>
        <v>0.41910397220184403</v>
      </c>
    </row>
    <row r="274" spans="1:58">
      <c r="A274">
        <v>81600</v>
      </c>
      <c r="B274" s="7">
        <v>110</v>
      </c>
      <c r="C274">
        <v>20.4565175870326</v>
      </c>
      <c r="D274">
        <f t="shared" si="20"/>
        <v>40.9130351740652</v>
      </c>
      <c r="E274" s="17">
        <v>7.6763117628977602</v>
      </c>
      <c r="F274" s="2">
        <f t="shared" si="24"/>
        <v>0.15741588701841991</v>
      </c>
      <c r="G274">
        <f t="shared" si="21"/>
        <v>69.086805866079843</v>
      </c>
      <c r="H274">
        <v>61.054943566222398</v>
      </c>
      <c r="AM274">
        <f t="shared" si="22"/>
        <v>12.664203006300882</v>
      </c>
      <c r="BF274">
        <f t="shared" si="23"/>
        <v>0.42632082295252405</v>
      </c>
    </row>
    <row r="275" spans="1:58">
      <c r="A275">
        <v>81900</v>
      </c>
      <c r="B275" s="7">
        <v>44</v>
      </c>
      <c r="C275">
        <v>-5.5579493981561798</v>
      </c>
      <c r="D275">
        <f t="shared" si="20"/>
        <v>-11.11589879631236</v>
      </c>
      <c r="E275" s="17">
        <v>6.12398111497847</v>
      </c>
      <c r="F275">
        <f t="shared" si="24"/>
        <v>1.5523306479192902</v>
      </c>
      <c r="G275">
        <f t="shared" si="21"/>
        <v>55.11583003480623</v>
      </c>
      <c r="H275">
        <v>60.578804533404998</v>
      </c>
      <c r="AM275">
        <f t="shared" si="22"/>
        <v>10.249213218996125</v>
      </c>
      <c r="BF275">
        <f t="shared" si="23"/>
        <v>0.35536334748452975</v>
      </c>
    </row>
    <row r="276" spans="1:58">
      <c r="A276">
        <v>82200</v>
      </c>
      <c r="B276" s="7">
        <v>4</v>
      </c>
      <c r="C276">
        <v>-9.5152363866036893</v>
      </c>
      <c r="D276">
        <f t="shared" si="20"/>
        <v>-19.030472773207379</v>
      </c>
      <c r="E276" s="17">
        <v>2.5589374306921</v>
      </c>
      <c r="F276" s="2">
        <f t="shared" si="24"/>
        <v>3.56504368428637</v>
      </c>
      <c r="G276">
        <f t="shared" si="21"/>
        <v>23.030436876228901</v>
      </c>
      <c r="H276">
        <v>61.1845383924326</v>
      </c>
      <c r="AM276">
        <f t="shared" si="22"/>
        <v>4.7563613901945043</v>
      </c>
      <c r="BF276">
        <f t="shared" si="23"/>
        <v>0.1941760111741985</v>
      </c>
    </row>
    <row r="277" spans="1:58">
      <c r="A277">
        <v>82500</v>
      </c>
      <c r="B277" s="7">
        <v>0</v>
      </c>
      <c r="C277">
        <v>-1.37924346834071</v>
      </c>
      <c r="D277">
        <f t="shared" si="20"/>
        <v>-2.75848693668142</v>
      </c>
      <c r="E277" s="17">
        <v>8.9424649653079002E-2</v>
      </c>
      <c r="F277">
        <f t="shared" si="24"/>
        <v>2.4695127810390209</v>
      </c>
      <c r="G277">
        <f t="shared" si="21"/>
        <v>0.80482184687771108</v>
      </c>
      <c r="H277">
        <v>61.530006360325601</v>
      </c>
      <c r="AM277">
        <f t="shared" si="22"/>
        <v>0.99503392348626984</v>
      </c>
      <c r="BF277">
        <f t="shared" si="23"/>
        <v>8.3968548351211938E-2</v>
      </c>
    </row>
    <row r="278" spans="1:58" s="12" customFormat="1">
      <c r="A278" s="12">
        <v>82800</v>
      </c>
      <c r="B278" s="8">
        <v>0</v>
      </c>
      <c r="C278" s="12">
        <v>-1.4375516520398099E-2</v>
      </c>
      <c r="D278" s="12">
        <f t="shared" si="20"/>
        <v>-2.8751033040796199E-2</v>
      </c>
      <c r="E278" s="22">
        <v>3.19445860903406E-3</v>
      </c>
      <c r="F278" s="91">
        <f t="shared" si="24"/>
        <v>8.6230191044044946E-2</v>
      </c>
      <c r="G278" s="12">
        <f t="shared" si="21"/>
        <v>2.875012748130654E-2</v>
      </c>
      <c r="H278" s="12">
        <v>61.5725684899435</v>
      </c>
      <c r="AM278" s="12">
        <f t="shared" si="22"/>
        <v>0.86434078464083453</v>
      </c>
      <c r="AY278" s="55"/>
      <c r="BF278" s="12">
        <f t="shared" si="23"/>
        <v>8.0141739119550276E-2</v>
      </c>
    </row>
    <row r="279" spans="1:58">
      <c r="E279" s="10" t="s">
        <v>35</v>
      </c>
      <c r="F279" s="11">
        <f>SUM(F2:F278)</f>
        <v>819.34887735217285</v>
      </c>
      <c r="AL279" t="s">
        <v>21</v>
      </c>
      <c r="AM279" s="10">
        <f>SUM(AM2:AM278)</f>
        <v>25035.29273006443</v>
      </c>
      <c r="BE279" t="s">
        <v>21</v>
      </c>
      <c r="BF279" s="10">
        <f>SUM(BF2:BF278)</f>
        <v>760.3729413833762</v>
      </c>
    </row>
    <row r="282" spans="1:58">
      <c r="A282" s="221" t="s">
        <v>36</v>
      </c>
      <c r="B282" s="221"/>
    </row>
    <row r="283" spans="1:58">
      <c r="A283" t="s">
        <v>37</v>
      </c>
      <c r="B283">
        <v>0.41849999999999998</v>
      </c>
      <c r="C283" t="s">
        <v>38</v>
      </c>
    </row>
    <row r="284" spans="1:58">
      <c r="A284" t="s">
        <v>39</v>
      </c>
      <c r="B284">
        <f>F279</f>
        <v>819.34887735217285</v>
      </c>
      <c r="C284" t="s">
        <v>40</v>
      </c>
      <c r="D284" s="81" t="s">
        <v>953</v>
      </c>
      <c r="E284" s="19"/>
      <c r="F284" s="19"/>
      <c r="G284" s="19"/>
      <c r="H284" s="19"/>
      <c r="I284" s="19"/>
      <c r="J284" s="19"/>
    </row>
    <row r="285" spans="1:58">
      <c r="A285" t="s">
        <v>41</v>
      </c>
      <c r="B285" s="11">
        <f>B284*B283</f>
        <v>342.89750517188435</v>
      </c>
      <c r="C285" t="s">
        <v>42</v>
      </c>
      <c r="D285" s="19" t="s">
        <v>512</v>
      </c>
      <c r="E285" s="19"/>
      <c r="F285" s="19"/>
      <c r="G285" s="19"/>
      <c r="H285" s="19"/>
      <c r="I285" s="19"/>
      <c r="J285" s="19"/>
    </row>
    <row r="287" spans="1:58">
      <c r="A287" s="221" t="s">
        <v>43</v>
      </c>
      <c r="B287" s="221"/>
    </row>
    <row r="288" spans="1:58">
      <c r="A288" t="s">
        <v>44</v>
      </c>
      <c r="B288">
        <v>1</v>
      </c>
      <c r="C288" t="s">
        <v>44</v>
      </c>
      <c r="D288" t="s">
        <v>47</v>
      </c>
    </row>
    <row r="289" spans="1:62">
      <c r="A289" t="s">
        <v>45</v>
      </c>
      <c r="B289">
        <v>23.91</v>
      </c>
      <c r="C289" t="s">
        <v>60</v>
      </c>
    </row>
    <row r="290" spans="1:62">
      <c r="A290" t="s">
        <v>46</v>
      </c>
      <c r="B290" s="11">
        <f>B289*B288</f>
        <v>23.91</v>
      </c>
      <c r="C290" t="s">
        <v>42</v>
      </c>
    </row>
    <row r="292" spans="1:62">
      <c r="A292" s="221" t="s">
        <v>48</v>
      </c>
      <c r="B292" s="221"/>
      <c r="C292" s="12" t="s">
        <v>49</v>
      </c>
    </row>
    <row r="293" spans="1:62">
      <c r="A293" t="s">
        <v>37</v>
      </c>
      <c r="B293">
        <v>10.17</v>
      </c>
      <c r="C293" t="s">
        <v>52</v>
      </c>
    </row>
    <row r="294" spans="1:62">
      <c r="A294" t="s">
        <v>53</v>
      </c>
      <c r="B294">
        <f>30/60 + 70/60 + 15/60 +50/60 +40/60</f>
        <v>3.4166666666666665</v>
      </c>
      <c r="C294" t="s">
        <v>59</v>
      </c>
      <c r="D294" t="s">
        <v>76</v>
      </c>
      <c r="E294" s="17" t="s">
        <v>61</v>
      </c>
    </row>
    <row r="295" spans="1:62" ht="17.25">
      <c r="A295" t="s">
        <v>54</v>
      </c>
      <c r="B295">
        <f>B294*B293</f>
        <v>34.747499999999995</v>
      </c>
      <c r="C295" t="s">
        <v>42</v>
      </c>
      <c r="E295" s="16" t="s">
        <v>62</v>
      </c>
    </row>
    <row r="296" spans="1:62" ht="17.25">
      <c r="E296" s="16" t="s">
        <v>63</v>
      </c>
    </row>
    <row r="297" spans="1:62" ht="17.25">
      <c r="A297" s="221" t="s">
        <v>50</v>
      </c>
      <c r="B297" s="221"/>
      <c r="C297" s="12" t="s">
        <v>51</v>
      </c>
      <c r="E297" s="16" t="s">
        <v>64</v>
      </c>
    </row>
    <row r="298" spans="1:62">
      <c r="A298" t="s">
        <v>37</v>
      </c>
      <c r="B298">
        <v>11.74</v>
      </c>
      <c r="C298" t="s">
        <v>52</v>
      </c>
    </row>
    <row r="299" spans="1:62" ht="17.25">
      <c r="A299" t="s">
        <v>55</v>
      </c>
      <c r="B299">
        <v>0</v>
      </c>
      <c r="C299" t="s">
        <v>59</v>
      </c>
      <c r="E299" s="16" t="s">
        <v>65</v>
      </c>
      <c r="F299" t="s">
        <v>73</v>
      </c>
    </row>
    <row r="300" spans="1:62">
      <c r="A300" t="s">
        <v>56</v>
      </c>
      <c r="B300">
        <f>B299*B298</f>
        <v>0</v>
      </c>
      <c r="C300" t="s">
        <v>42</v>
      </c>
    </row>
    <row r="302" spans="1:62" s="21" customFormat="1">
      <c r="A302" s="222"/>
      <c r="B302" s="222"/>
      <c r="AY302" s="90"/>
      <c r="BA302"/>
      <c r="BB302"/>
      <c r="BC302"/>
      <c r="BD302"/>
      <c r="BE302"/>
      <c r="BF302"/>
      <c r="BG302"/>
      <c r="BH302"/>
      <c r="BI302"/>
      <c r="BJ302"/>
    </row>
    <row r="303" spans="1:62" s="21" customFormat="1" ht="15.75" customHeight="1">
      <c r="AY303" s="90"/>
      <c r="BA303"/>
      <c r="BB303"/>
      <c r="BC303"/>
      <c r="BD303"/>
      <c r="BE303"/>
      <c r="BF303"/>
      <c r="BG303"/>
      <c r="BH303"/>
      <c r="BI303"/>
      <c r="BJ303"/>
    </row>
    <row r="304" spans="1:62" s="21" customFormat="1">
      <c r="AY304" s="90"/>
      <c r="BA304"/>
      <c r="BB304"/>
      <c r="BC304"/>
      <c r="BD304"/>
      <c r="BE304"/>
      <c r="BF304"/>
      <c r="BG304"/>
      <c r="BH304"/>
      <c r="BI304"/>
      <c r="BJ304"/>
    </row>
    <row r="305" spans="1:62" s="21" customFormat="1">
      <c r="AY305" s="90"/>
      <c r="BA305"/>
      <c r="BB305"/>
      <c r="BC305"/>
      <c r="BD305"/>
      <c r="BE305"/>
      <c r="BF305"/>
      <c r="BG305"/>
      <c r="BH305"/>
      <c r="BI305"/>
      <c r="BJ305"/>
    </row>
    <row r="307" spans="1:62">
      <c r="A307" s="11" t="s">
        <v>66</v>
      </c>
    </row>
    <row r="308" spans="1:62" ht="15.75" customHeight="1">
      <c r="A308" t="s">
        <v>67</v>
      </c>
      <c r="B308" t="s">
        <v>74</v>
      </c>
    </row>
    <row r="309" spans="1:62">
      <c r="A309" t="s">
        <v>68</v>
      </c>
      <c r="B309" t="s">
        <v>72</v>
      </c>
    </row>
    <row r="310" spans="1:62">
      <c r="A310" t="s">
        <v>69</v>
      </c>
      <c r="B310" t="s">
        <v>71</v>
      </c>
    </row>
    <row r="311" spans="1:62">
      <c r="A311" t="s">
        <v>70</v>
      </c>
      <c r="B311" t="s">
        <v>75</v>
      </c>
    </row>
    <row r="315" spans="1:62">
      <c r="A315" s="1" t="s">
        <v>57</v>
      </c>
      <c r="B315" s="1">
        <f>B305+B300+B295+B290+B285</f>
        <v>401.55500517188432</v>
      </c>
      <c r="C315" s="1" t="s">
        <v>58</v>
      </c>
      <c r="D315" s="19"/>
    </row>
    <row r="320" spans="1:62">
      <c r="D320" t="s">
        <v>537</v>
      </c>
    </row>
    <row r="364" spans="53:62">
      <c r="BA364" s="19"/>
      <c r="BB364" s="19"/>
      <c r="BC364" s="19"/>
      <c r="BD364" s="19"/>
      <c r="BE364" s="19"/>
      <c r="BF364" s="19"/>
      <c r="BG364" s="19"/>
      <c r="BH364" s="19"/>
      <c r="BI364" s="87"/>
      <c r="BJ364" s="87"/>
    </row>
    <row r="365" spans="53:62">
      <c r="BF365" s="10"/>
    </row>
    <row r="1585" spans="53:60">
      <c r="BA1585" s="12"/>
      <c r="BB1585" s="12"/>
      <c r="BC1585" s="12"/>
      <c r="BD1585" s="12"/>
      <c r="BE1585" s="12"/>
      <c r="BG1585" s="12"/>
      <c r="BH1585" s="12"/>
    </row>
    <row r="1586" spans="53:60">
      <c r="BE1586" t="s">
        <v>28</v>
      </c>
      <c r="BF1586" s="10">
        <f>SUM(BF2:BF1585)</f>
        <v>1520.7458827667524</v>
      </c>
    </row>
  </sheetData>
  <mergeCells count="5">
    <mergeCell ref="A282:B282"/>
    <mergeCell ref="A287:B287"/>
    <mergeCell ref="A292:B292"/>
    <mergeCell ref="A297:B297"/>
    <mergeCell ref="A302:B302"/>
  </mergeCells>
  <hyperlinks>
    <hyperlink ref="Y93" r:id="rId1" display="https://www.praxis-automation.eu/uploads/default_site/files/brochures/513.01_GreenBattery_Rev1.12_A4.pdf" xr:uid="{BA8B34B7-D35B-4314-AA56-3BD28F8605DD}"/>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E45A-88C4-4CF4-8E1A-C95C54466CFC}">
  <dimension ref="A1:V71"/>
  <sheetViews>
    <sheetView topLeftCell="A41" zoomScale="70" zoomScaleNormal="70" workbookViewId="0">
      <selection activeCell="A51" sqref="A51"/>
    </sheetView>
  </sheetViews>
  <sheetFormatPr defaultRowHeight="15"/>
  <cols>
    <col min="1" max="1" width="100.5703125" customWidth="1"/>
    <col min="2" max="2" width="88.5703125" customWidth="1"/>
    <col min="11" max="11" width="26.7109375" customWidth="1"/>
    <col min="12" max="12" width="12" customWidth="1"/>
    <col min="16" max="16" width="37.28515625" customWidth="1"/>
    <col min="18" max="18" width="11.140625" customWidth="1"/>
  </cols>
  <sheetData>
    <row r="1" spans="1:22">
      <c r="A1" s="10" t="s">
        <v>952</v>
      </c>
    </row>
    <row r="3" spans="1:22">
      <c r="B3" t="s">
        <v>514</v>
      </c>
    </row>
    <row r="4" spans="1:22">
      <c r="A4" s="18" t="s">
        <v>84</v>
      </c>
    </row>
    <row r="5" spans="1:22">
      <c r="A5">
        <f>Belgium_Dordrecht_600LPF_125Ah!B315+Sweden_Belgium_600LPF_125Ah!B1258+Sweden_ports_600LPF_125Ah!B302+Lithua_Sweden_600LPF_125Ah!B401+Lithuanian_ports_600LPF_125Ah!B181+Amsterd_Lithuania_600LPF_125Ah!B1622+Maneuv_Amsterdam_600LPF_125AH!B106+sSweden_Nether_600LPF_125Ah!B1231+Finland_SSweden_600LPF_125Ah!B900+Finland_ports_600LPF_125Ah!B139+Dordrecth_Finland_600LPF_125Ah!B2088</f>
        <v>4092.3725585978264</v>
      </c>
      <c r="B5" t="s">
        <v>100</v>
      </c>
    </row>
    <row r="7" spans="1:22">
      <c r="A7" s="26" t="s">
        <v>89</v>
      </c>
      <c r="E7" t="s">
        <v>79</v>
      </c>
    </row>
    <row r="8" spans="1:22">
      <c r="A8">
        <v>0.95</v>
      </c>
      <c r="B8" t="s">
        <v>85</v>
      </c>
      <c r="G8" s="17" t="s">
        <v>80</v>
      </c>
      <c r="J8" s="15" t="s">
        <v>81</v>
      </c>
      <c r="K8" s="15"/>
      <c r="L8" s="15"/>
      <c r="M8" s="15"/>
      <c r="N8" s="15"/>
      <c r="O8" s="15"/>
      <c r="P8" s="15"/>
      <c r="Q8" s="15"/>
      <c r="R8" s="15"/>
      <c r="S8" s="15"/>
      <c r="T8" s="15"/>
      <c r="U8" s="15"/>
      <c r="V8" s="15"/>
    </row>
    <row r="9" spans="1:22">
      <c r="A9">
        <f>A8*1000000</f>
        <v>950000</v>
      </c>
      <c r="B9" t="s">
        <v>86</v>
      </c>
      <c r="G9">
        <f>47*7</f>
        <v>329</v>
      </c>
      <c r="H9" t="s">
        <v>82</v>
      </c>
    </row>
    <row r="11" spans="1:22">
      <c r="A11" s="26" t="s">
        <v>96</v>
      </c>
      <c r="B11" s="27" t="s">
        <v>95</v>
      </c>
    </row>
    <row r="12" spans="1:22">
      <c r="A12">
        <f>0.1*A8</f>
        <v>9.5000000000000001E-2</v>
      </c>
      <c r="B12" t="s">
        <v>90</v>
      </c>
      <c r="G12">
        <f>365-G9</f>
        <v>36</v>
      </c>
      <c r="H12" t="s">
        <v>83</v>
      </c>
    </row>
    <row r="13" spans="1:22">
      <c r="A13">
        <f>0.1*A9</f>
        <v>95000</v>
      </c>
      <c r="B13" t="s">
        <v>91</v>
      </c>
    </row>
    <row r="14" spans="1:22">
      <c r="A14">
        <f>0.2*A8</f>
        <v>0.19</v>
      </c>
      <c r="B14" t="s">
        <v>92</v>
      </c>
    </row>
    <row r="15" spans="1:22">
      <c r="A15">
        <f>0.2*A9</f>
        <v>190000</v>
      </c>
      <c r="B15" t="s">
        <v>93</v>
      </c>
    </row>
    <row r="18" spans="1:21">
      <c r="A18">
        <v>7</v>
      </c>
      <c r="B18" t="s">
        <v>325</v>
      </c>
    </row>
    <row r="19" spans="1:21">
      <c r="A19">
        <v>175</v>
      </c>
      <c r="B19" t="s">
        <v>87</v>
      </c>
    </row>
    <row r="20" spans="1:21">
      <c r="A20">
        <v>150</v>
      </c>
      <c r="B20" t="s">
        <v>88</v>
      </c>
    </row>
    <row r="21" spans="1:21">
      <c r="A21" t="s">
        <v>109</v>
      </c>
    </row>
    <row r="23" spans="1:21">
      <c r="A23" s="28" t="s">
        <v>94</v>
      </c>
      <c r="B23" t="s">
        <v>105</v>
      </c>
    </row>
    <row r="24" spans="1:21">
      <c r="A24">
        <f>0.15*A8</f>
        <v>0.14249999999999999</v>
      </c>
      <c r="B24" t="s">
        <v>97</v>
      </c>
      <c r="L24">
        <v>12</v>
      </c>
      <c r="M24">
        <v>13</v>
      </c>
      <c r="N24">
        <v>14</v>
      </c>
      <c r="O24">
        <v>15</v>
      </c>
      <c r="P24">
        <v>16</v>
      </c>
      <c r="Q24">
        <v>17</v>
      </c>
    </row>
    <row r="25" spans="1:21">
      <c r="A25" s="11">
        <f>0.15*A9</f>
        <v>142500</v>
      </c>
      <c r="B25" t="s">
        <v>98</v>
      </c>
    </row>
    <row r="28" spans="1:21">
      <c r="A28" t="s">
        <v>101</v>
      </c>
    </row>
    <row r="29" spans="1:21">
      <c r="A29" s="11" t="s">
        <v>326</v>
      </c>
      <c r="B29" t="s">
        <v>523</v>
      </c>
      <c r="M29" t="s">
        <v>129</v>
      </c>
      <c r="Q29" t="s">
        <v>130</v>
      </c>
    </row>
    <row r="30" spans="1:21">
      <c r="A30" s="11"/>
      <c r="M30">
        <f>A9</f>
        <v>950000</v>
      </c>
      <c r="Q30">
        <f>A5</f>
        <v>4092.3725585978264</v>
      </c>
    </row>
    <row r="32" spans="1:21">
      <c r="Q32" s="34" t="s">
        <v>134</v>
      </c>
      <c r="R32" s="15"/>
      <c r="S32" s="15"/>
      <c r="T32" s="15"/>
      <c r="U32" s="15"/>
    </row>
    <row r="33" spans="1:17">
      <c r="L33" t="s">
        <v>133</v>
      </c>
      <c r="M33" t="s">
        <v>516</v>
      </c>
      <c r="N33" t="s">
        <v>128</v>
      </c>
      <c r="O33" t="s">
        <v>517</v>
      </c>
      <c r="P33" t="s">
        <v>132</v>
      </c>
      <c r="Q33" t="s">
        <v>131</v>
      </c>
    </row>
    <row r="34" spans="1:17">
      <c r="B34" s="10" t="s">
        <v>518</v>
      </c>
      <c r="L34">
        <v>0</v>
      </c>
      <c r="M34">
        <v>0</v>
      </c>
      <c r="N34">
        <f>M34*0.03287671</f>
        <v>0</v>
      </c>
      <c r="O34">
        <f>M34*'Hydrogen COnsumption '!W9</f>
        <v>0</v>
      </c>
      <c r="P34">
        <v>0</v>
      </c>
      <c r="Q34">
        <f>100</f>
        <v>100</v>
      </c>
    </row>
    <row r="35" spans="1:17">
      <c r="A35" s="11" t="s">
        <v>104</v>
      </c>
      <c r="B35" s="10">
        <f xml:space="preserve"> A5*A18</f>
        <v>28646.607910184786</v>
      </c>
      <c r="C35">
        <f>B35*A36</f>
        <v>142500</v>
      </c>
      <c r="L35">
        <v>1</v>
      </c>
      <c r="M35">
        <v>47</v>
      </c>
      <c r="N35">
        <f>M35*0.03287671</f>
        <v>1.5452053700000001</v>
      </c>
      <c r="O35">
        <f>M35*0.00273973</f>
        <v>0.12876731</v>
      </c>
      <c r="P35">
        <f>Q30</f>
        <v>4092.3725585978264</v>
      </c>
      <c r="Q35">
        <f>(($M$30-P35)/$M$30)*100</f>
        <v>99.569223941200221</v>
      </c>
    </row>
    <row r="36" spans="1:17">
      <c r="A36" s="27">
        <f>A25/(A5*A18)</f>
        <v>4.9744109475990239</v>
      </c>
      <c r="B36" s="27" t="s">
        <v>99</v>
      </c>
      <c r="L36">
        <v>2</v>
      </c>
      <c r="M36">
        <v>94</v>
      </c>
      <c r="N36">
        <f t="shared" ref="N36:N69" si="0">M36*0.03287671</f>
        <v>3.0904107400000003</v>
      </c>
      <c r="O36">
        <f t="shared" ref="O36:O69" si="1">M36*0.00273973</f>
        <v>0.25753461999999999</v>
      </c>
      <c r="P36">
        <f>P35+$P$35</f>
        <v>8184.7451171956527</v>
      </c>
      <c r="Q36">
        <f t="shared" ref="Q36:Q69" si="2">(($M$30-P36)/$M$30)*100</f>
        <v>99.138447882400456</v>
      </c>
    </row>
    <row r="37" spans="1:17">
      <c r="A37" s="26" t="s">
        <v>102</v>
      </c>
      <c r="L37">
        <v>3</v>
      </c>
      <c r="M37">
        <v>141</v>
      </c>
      <c r="N37">
        <f t="shared" si="0"/>
        <v>4.6356161100000008</v>
      </c>
      <c r="O37">
        <f t="shared" si="1"/>
        <v>0.38630193000000002</v>
      </c>
      <c r="P37">
        <f t="shared" ref="P37:P69" si="3">P36+$P$35</f>
        <v>12277.117675793479</v>
      </c>
      <c r="Q37">
        <f t="shared" si="2"/>
        <v>98.707671823600691</v>
      </c>
    </row>
    <row r="38" spans="1:17" ht="28.5" customHeight="1">
      <c r="A38" s="17">
        <f>A25/A5</f>
        <v>34.820876633193173</v>
      </c>
      <c r="B38" t="s">
        <v>103</v>
      </c>
      <c r="L38">
        <v>4</v>
      </c>
      <c r="M38">
        <v>188</v>
      </c>
      <c r="N38">
        <f t="shared" si="0"/>
        <v>6.1808214800000005</v>
      </c>
      <c r="O38">
        <f t="shared" si="1"/>
        <v>0.51506923999999998</v>
      </c>
      <c r="P38">
        <f t="shared" si="3"/>
        <v>16369.490234391305</v>
      </c>
      <c r="Q38">
        <f t="shared" si="2"/>
        <v>98.276895764800926</v>
      </c>
    </row>
    <row r="39" spans="1:17" ht="28.5" customHeight="1">
      <c r="L39">
        <v>5</v>
      </c>
      <c r="M39">
        <v>235</v>
      </c>
      <c r="N39">
        <f t="shared" si="0"/>
        <v>7.7260268500000011</v>
      </c>
      <c r="O39">
        <f t="shared" si="1"/>
        <v>0.64383655000000006</v>
      </c>
      <c r="P39">
        <f t="shared" si="3"/>
        <v>20461.86279298913</v>
      </c>
      <c r="Q39">
        <f t="shared" si="2"/>
        <v>97.846119706001147</v>
      </c>
    </row>
    <row r="40" spans="1:17" ht="28.5" customHeight="1">
      <c r="A40" s="29" t="s">
        <v>106</v>
      </c>
      <c r="C40" s="10" t="s">
        <v>107</v>
      </c>
      <c r="D40" s="10"/>
      <c r="E40" s="10"/>
      <c r="L40">
        <v>6</v>
      </c>
      <c r="M40">
        <v>282</v>
      </c>
      <c r="N40">
        <f t="shared" si="0"/>
        <v>9.2712322200000017</v>
      </c>
      <c r="O40">
        <f t="shared" si="1"/>
        <v>0.77260386000000003</v>
      </c>
      <c r="P40">
        <f t="shared" si="3"/>
        <v>24554.235351586954</v>
      </c>
      <c r="Q40">
        <f t="shared" si="2"/>
        <v>97.415343647201368</v>
      </c>
    </row>
    <row r="41" spans="1:17" ht="28.5" customHeight="1">
      <c r="A41" s="26">
        <f>C41*A38</f>
        <v>26304.734835013118</v>
      </c>
      <c r="B41" t="s">
        <v>513</v>
      </c>
      <c r="C41" s="10">
        <v>755.43</v>
      </c>
      <c r="D41" s="10" t="s">
        <v>108</v>
      </c>
      <c r="E41" s="10"/>
      <c r="K41" t="s">
        <v>525</v>
      </c>
      <c r="L41" s="12">
        <v>7</v>
      </c>
      <c r="M41" s="12">
        <v>329</v>
      </c>
      <c r="N41" s="12">
        <f t="shared" si="0"/>
        <v>10.816437590000001</v>
      </c>
      <c r="O41" s="12">
        <f t="shared" si="1"/>
        <v>0.90137117</v>
      </c>
      <c r="P41" s="12">
        <f t="shared" si="3"/>
        <v>28646.607910184779</v>
      </c>
      <c r="Q41" s="12">
        <f t="shared" si="2"/>
        <v>96.984567588401603</v>
      </c>
    </row>
    <row r="42" spans="1:17" ht="28.5" customHeight="1">
      <c r="A42" s="29" t="s">
        <v>515</v>
      </c>
      <c r="B42" s="30"/>
      <c r="H42" s="19" t="s">
        <v>524</v>
      </c>
      <c r="I42" s="19"/>
      <c r="J42" s="19"/>
      <c r="K42" s="19"/>
      <c r="L42">
        <v>8</v>
      </c>
      <c r="M42" s="21">
        <f>365+47</f>
        <v>412</v>
      </c>
      <c r="N42">
        <f t="shared" si="0"/>
        <v>13.545204520000002</v>
      </c>
      <c r="O42">
        <f t="shared" si="1"/>
        <v>1.12876876</v>
      </c>
      <c r="P42">
        <f>P41+$P$35</f>
        <v>32738.980468782604</v>
      </c>
      <c r="Q42">
        <f t="shared" si="2"/>
        <v>96.553791529601824</v>
      </c>
    </row>
    <row r="43" spans="1:17" ht="28.5" customHeight="1">
      <c r="A43" s="29"/>
      <c r="H43" s="19" t="s">
        <v>531</v>
      </c>
      <c r="I43" s="19"/>
      <c r="J43" s="19"/>
      <c r="K43" s="19"/>
      <c r="L43">
        <v>9</v>
      </c>
      <c r="M43">
        <f t="shared" ref="M43:M48" si="4">M42+47</f>
        <v>459</v>
      </c>
      <c r="N43">
        <f t="shared" si="0"/>
        <v>15.090409890000002</v>
      </c>
      <c r="O43">
        <f t="shared" si="1"/>
        <v>1.25753607</v>
      </c>
      <c r="P43">
        <f t="shared" si="3"/>
        <v>36831.353027380428</v>
      </c>
      <c r="Q43">
        <f t="shared" si="2"/>
        <v>96.123015470802059</v>
      </c>
    </row>
    <row r="44" spans="1:17" ht="28.5" customHeight="1">
      <c r="A44" s="29"/>
      <c r="L44">
        <v>10</v>
      </c>
      <c r="M44">
        <f t="shared" si="4"/>
        <v>506</v>
      </c>
      <c r="N44">
        <f t="shared" si="0"/>
        <v>16.635615260000002</v>
      </c>
      <c r="O44">
        <f t="shared" si="1"/>
        <v>1.38630338</v>
      </c>
      <c r="P44">
        <f>P43+$P$35</f>
        <v>40923.725585978253</v>
      </c>
      <c r="Q44">
        <f t="shared" si="2"/>
        <v>95.692239412002294</v>
      </c>
    </row>
    <row r="45" spans="1:17" ht="28.5" customHeight="1">
      <c r="A45" s="29"/>
      <c r="L45">
        <v>11</v>
      </c>
      <c r="M45">
        <f t="shared" si="4"/>
        <v>553</v>
      </c>
      <c r="N45">
        <f t="shared" si="0"/>
        <v>18.180820630000003</v>
      </c>
      <c r="O45">
        <f t="shared" si="1"/>
        <v>1.5150706900000002</v>
      </c>
      <c r="P45">
        <f t="shared" si="3"/>
        <v>45016.098144576077</v>
      </c>
      <c r="Q45">
        <f t="shared" si="2"/>
        <v>95.261463353202515</v>
      </c>
    </row>
    <row r="46" spans="1:17">
      <c r="A46" s="27" t="s">
        <v>539</v>
      </c>
      <c r="B46" s="11"/>
      <c r="L46">
        <v>12</v>
      </c>
      <c r="M46">
        <f t="shared" si="4"/>
        <v>600</v>
      </c>
      <c r="N46">
        <f t="shared" si="0"/>
        <v>19.726026000000001</v>
      </c>
      <c r="O46">
        <f t="shared" si="1"/>
        <v>1.6438380000000001</v>
      </c>
      <c r="P46">
        <f>P45+$P$35</f>
        <v>49108.470703173902</v>
      </c>
      <c r="Q46">
        <f t="shared" si="2"/>
        <v>94.83068729440275</v>
      </c>
    </row>
    <row r="47" spans="1:17">
      <c r="A47" s="124" t="s">
        <v>540</v>
      </c>
      <c r="B47" s="21"/>
      <c r="L47">
        <v>13</v>
      </c>
      <c r="M47">
        <f t="shared" si="4"/>
        <v>647</v>
      </c>
      <c r="N47">
        <f t="shared" si="0"/>
        <v>21.271231370000002</v>
      </c>
      <c r="O47">
        <f t="shared" si="1"/>
        <v>1.7726053100000001</v>
      </c>
      <c r="P47">
        <f t="shared" si="3"/>
        <v>53200.843261771726</v>
      </c>
      <c r="Q47">
        <f t="shared" si="2"/>
        <v>94.399911235602971</v>
      </c>
    </row>
    <row r="48" spans="1:17">
      <c r="A48" s="27" t="s">
        <v>541</v>
      </c>
      <c r="I48">
        <f>M48-M42</f>
        <v>282</v>
      </c>
      <c r="K48" t="s">
        <v>526</v>
      </c>
      <c r="L48" s="12">
        <v>14</v>
      </c>
      <c r="M48" s="12">
        <f t="shared" si="4"/>
        <v>694</v>
      </c>
      <c r="N48" s="12">
        <f t="shared" si="0"/>
        <v>22.816436740000004</v>
      </c>
      <c r="O48" s="12">
        <f t="shared" si="1"/>
        <v>1.9013726200000001</v>
      </c>
      <c r="P48" s="12">
        <f t="shared" si="3"/>
        <v>57293.215820369551</v>
      </c>
      <c r="Q48" s="12">
        <f t="shared" si="2"/>
        <v>93.969135176803206</v>
      </c>
    </row>
    <row r="49" spans="1:19">
      <c r="A49" s="27" t="s">
        <v>542</v>
      </c>
      <c r="B49" s="27"/>
      <c r="F49">
        <f>329+36+47</f>
        <v>412</v>
      </c>
      <c r="I49">
        <v>47</v>
      </c>
      <c r="L49">
        <v>15</v>
      </c>
      <c r="M49" s="21">
        <f>M48+36+47</f>
        <v>777</v>
      </c>
      <c r="N49">
        <f t="shared" si="0"/>
        <v>25.545203670000003</v>
      </c>
      <c r="O49">
        <f t="shared" si="1"/>
        <v>2.1287702099999999</v>
      </c>
      <c r="P49">
        <f t="shared" si="3"/>
        <v>61385.588378967375</v>
      </c>
      <c r="Q49">
        <f t="shared" si="2"/>
        <v>93.538359118003427</v>
      </c>
    </row>
    <row r="50" spans="1:19">
      <c r="A50" s="27" t="s">
        <v>543</v>
      </c>
      <c r="I50" s="10">
        <f>SUM(I48:I49)</f>
        <v>329</v>
      </c>
      <c r="L50">
        <v>16</v>
      </c>
      <c r="M50">
        <f t="shared" ref="M50:M55" si="5">M49+47</f>
        <v>824</v>
      </c>
      <c r="N50">
        <f t="shared" si="0"/>
        <v>27.090409040000004</v>
      </c>
      <c r="O50">
        <f t="shared" si="1"/>
        <v>2.2575375200000001</v>
      </c>
      <c r="P50">
        <f t="shared" si="3"/>
        <v>65477.9609375652</v>
      </c>
      <c r="Q50">
        <f t="shared" si="2"/>
        <v>93.107583059203662</v>
      </c>
      <c r="S50" t="s">
        <v>532</v>
      </c>
    </row>
    <row r="51" spans="1:19">
      <c r="A51" s="21"/>
      <c r="L51">
        <v>17</v>
      </c>
      <c r="M51">
        <f t="shared" si="5"/>
        <v>871</v>
      </c>
      <c r="N51">
        <f t="shared" si="0"/>
        <v>28.635614410000002</v>
      </c>
      <c r="O51">
        <f t="shared" si="1"/>
        <v>2.3863048300000003</v>
      </c>
      <c r="P51">
        <f t="shared" si="3"/>
        <v>69570.333496163032</v>
      </c>
      <c r="Q51">
        <f t="shared" si="2"/>
        <v>92.676807000403898</v>
      </c>
      <c r="S51" t="s">
        <v>533</v>
      </c>
    </row>
    <row r="52" spans="1:19">
      <c r="L52">
        <v>18</v>
      </c>
      <c r="M52">
        <f t="shared" si="5"/>
        <v>918</v>
      </c>
      <c r="N52">
        <f t="shared" si="0"/>
        <v>30.180819780000004</v>
      </c>
      <c r="O52">
        <f t="shared" si="1"/>
        <v>2.51507214</v>
      </c>
      <c r="P52">
        <f t="shared" si="3"/>
        <v>73662.706054760856</v>
      </c>
      <c r="Q52">
        <f t="shared" si="2"/>
        <v>92.246030941604118</v>
      </c>
    </row>
    <row r="53" spans="1:19">
      <c r="L53">
        <v>19</v>
      </c>
      <c r="M53">
        <f t="shared" si="5"/>
        <v>965</v>
      </c>
      <c r="N53">
        <f t="shared" si="0"/>
        <v>31.726025150000002</v>
      </c>
      <c r="O53">
        <f t="shared" si="1"/>
        <v>2.6438394500000002</v>
      </c>
      <c r="P53">
        <f t="shared" si="3"/>
        <v>77755.078613358681</v>
      </c>
      <c r="Q53">
        <f t="shared" si="2"/>
        <v>91.815254882804354</v>
      </c>
    </row>
    <row r="54" spans="1:19">
      <c r="L54">
        <v>20</v>
      </c>
      <c r="M54">
        <f t="shared" si="5"/>
        <v>1012</v>
      </c>
      <c r="N54">
        <f t="shared" si="0"/>
        <v>33.271230520000003</v>
      </c>
      <c r="O54">
        <f t="shared" si="1"/>
        <v>2.7726067599999999</v>
      </c>
      <c r="P54">
        <f>P53+$P$35</f>
        <v>81847.451171956505</v>
      </c>
      <c r="Q54">
        <f t="shared" si="2"/>
        <v>91.384478824004574</v>
      </c>
    </row>
    <row r="55" spans="1:19">
      <c r="K55" t="s">
        <v>529</v>
      </c>
      <c r="L55" s="12">
        <v>21</v>
      </c>
      <c r="M55" s="12">
        <f t="shared" si="5"/>
        <v>1059</v>
      </c>
      <c r="N55" s="12">
        <f t="shared" si="0"/>
        <v>34.816435890000001</v>
      </c>
      <c r="O55" s="12">
        <f t="shared" si="1"/>
        <v>2.9013740700000001</v>
      </c>
      <c r="P55" s="12">
        <f t="shared" si="3"/>
        <v>85939.82373055433</v>
      </c>
      <c r="Q55" s="12">
        <f t="shared" si="2"/>
        <v>90.95370276520481</v>
      </c>
    </row>
    <row r="56" spans="1:19">
      <c r="L56">
        <v>22</v>
      </c>
      <c r="M56" s="21">
        <f>M55+36+47</f>
        <v>1142</v>
      </c>
      <c r="N56">
        <f t="shared" si="0"/>
        <v>37.545202820000007</v>
      </c>
      <c r="O56">
        <f t="shared" si="1"/>
        <v>3.12877166</v>
      </c>
      <c r="P56">
        <f t="shared" si="3"/>
        <v>90032.196289152154</v>
      </c>
      <c r="Q56">
        <f t="shared" si="2"/>
        <v>90.522926706405045</v>
      </c>
    </row>
    <row r="57" spans="1:19">
      <c r="L57">
        <v>23</v>
      </c>
      <c r="M57">
        <f t="shared" ref="M57:M62" si="6">M56+47</f>
        <v>1189</v>
      </c>
      <c r="N57">
        <f t="shared" si="0"/>
        <v>39.090408190000005</v>
      </c>
      <c r="O57">
        <f t="shared" si="1"/>
        <v>3.2575389700000001</v>
      </c>
      <c r="P57">
        <f t="shared" si="3"/>
        <v>94124.568847749979</v>
      </c>
      <c r="Q57">
        <f t="shared" si="2"/>
        <v>90.092150647605266</v>
      </c>
    </row>
    <row r="58" spans="1:19">
      <c r="L58">
        <v>24</v>
      </c>
      <c r="M58">
        <f t="shared" si="6"/>
        <v>1236</v>
      </c>
      <c r="N58">
        <f t="shared" si="0"/>
        <v>40.635613560000003</v>
      </c>
      <c r="O58">
        <f t="shared" si="1"/>
        <v>3.3863062800000003</v>
      </c>
      <c r="P58">
        <f t="shared" si="3"/>
        <v>98216.941406347803</v>
      </c>
      <c r="Q58">
        <f t="shared" si="2"/>
        <v>89.661374588805501</v>
      </c>
    </row>
    <row r="59" spans="1:19">
      <c r="L59">
        <v>25</v>
      </c>
      <c r="M59">
        <f t="shared" si="6"/>
        <v>1283</v>
      </c>
      <c r="N59">
        <f t="shared" si="0"/>
        <v>42.180818930000001</v>
      </c>
      <c r="O59">
        <f t="shared" si="1"/>
        <v>3.5150735900000001</v>
      </c>
      <c r="P59">
        <f t="shared" si="3"/>
        <v>102309.31396494563</v>
      </c>
      <c r="Q59">
        <f t="shared" si="2"/>
        <v>89.230598530005722</v>
      </c>
    </row>
    <row r="60" spans="1:19">
      <c r="L60">
        <v>26</v>
      </c>
      <c r="M60">
        <f t="shared" si="6"/>
        <v>1330</v>
      </c>
      <c r="N60">
        <f t="shared" si="0"/>
        <v>43.726024300000006</v>
      </c>
      <c r="O60">
        <f t="shared" si="1"/>
        <v>3.6438409000000003</v>
      </c>
      <c r="P60">
        <f t="shared" si="3"/>
        <v>106401.68652354345</v>
      </c>
      <c r="Q60">
        <f t="shared" si="2"/>
        <v>88.799822471205957</v>
      </c>
    </row>
    <row r="61" spans="1:19">
      <c r="L61">
        <v>27</v>
      </c>
      <c r="M61">
        <f t="shared" si="6"/>
        <v>1377</v>
      </c>
      <c r="N61">
        <f t="shared" si="0"/>
        <v>45.271229670000004</v>
      </c>
      <c r="O61">
        <f t="shared" si="1"/>
        <v>3.77260821</v>
      </c>
      <c r="P61">
        <f t="shared" si="3"/>
        <v>110494.05908214128</v>
      </c>
      <c r="Q61">
        <f t="shared" si="2"/>
        <v>88.369046412406178</v>
      </c>
    </row>
    <row r="62" spans="1:19">
      <c r="K62" t="s">
        <v>528</v>
      </c>
      <c r="L62" s="12">
        <v>28</v>
      </c>
      <c r="M62" s="12">
        <f t="shared" si="6"/>
        <v>1424</v>
      </c>
      <c r="N62" s="12">
        <f t="shared" si="0"/>
        <v>46.816435040000002</v>
      </c>
      <c r="O62" s="12">
        <f t="shared" si="1"/>
        <v>3.9013755200000002</v>
      </c>
      <c r="P62" s="12">
        <f>P61+$P$35</f>
        <v>114586.4316407391</v>
      </c>
      <c r="Q62" s="12">
        <f t="shared" si="2"/>
        <v>87.938270353606413</v>
      </c>
    </row>
    <row r="63" spans="1:19">
      <c r="L63">
        <v>29</v>
      </c>
      <c r="M63" s="21">
        <f>M62+36+47</f>
        <v>1507</v>
      </c>
      <c r="N63">
        <f t="shared" si="0"/>
        <v>49.545201970000008</v>
      </c>
      <c r="O63">
        <f t="shared" si="1"/>
        <v>4.12877311</v>
      </c>
      <c r="P63">
        <f t="shared" si="3"/>
        <v>118678.80419933693</v>
      </c>
      <c r="Q63">
        <f t="shared" si="2"/>
        <v>87.507494294806648</v>
      </c>
    </row>
    <row r="64" spans="1:19">
      <c r="L64">
        <v>30</v>
      </c>
      <c r="M64">
        <f t="shared" ref="M64:M69" si="7">M63+47</f>
        <v>1554</v>
      </c>
      <c r="N64">
        <f t="shared" si="0"/>
        <v>51.090407340000006</v>
      </c>
      <c r="O64">
        <f t="shared" si="1"/>
        <v>4.2575404199999998</v>
      </c>
      <c r="P64">
        <f>P63+$P$35</f>
        <v>122771.17675793475</v>
      </c>
      <c r="Q64">
        <f t="shared" si="2"/>
        <v>87.076718236006869</v>
      </c>
    </row>
    <row r="65" spans="11:17">
      <c r="L65">
        <v>31</v>
      </c>
      <c r="M65">
        <f t="shared" si="7"/>
        <v>1601</v>
      </c>
      <c r="N65">
        <f t="shared" si="0"/>
        <v>52.635612710000004</v>
      </c>
      <c r="O65">
        <f t="shared" si="1"/>
        <v>4.3863077300000004</v>
      </c>
      <c r="P65">
        <f t="shared" si="3"/>
        <v>126863.54931653258</v>
      </c>
      <c r="Q65">
        <f t="shared" si="2"/>
        <v>86.645942177207104</v>
      </c>
    </row>
    <row r="66" spans="11:17">
      <c r="L66">
        <v>32</v>
      </c>
      <c r="M66">
        <f t="shared" si="7"/>
        <v>1648</v>
      </c>
      <c r="N66">
        <f t="shared" si="0"/>
        <v>54.180818080000009</v>
      </c>
      <c r="O66">
        <f t="shared" si="1"/>
        <v>4.5150750400000002</v>
      </c>
      <c r="P66">
        <f t="shared" si="3"/>
        <v>130955.9218751304</v>
      </c>
      <c r="Q66">
        <f t="shared" si="2"/>
        <v>86.215166118407325</v>
      </c>
    </row>
    <row r="67" spans="11:17">
      <c r="L67">
        <v>33</v>
      </c>
      <c r="M67">
        <f t="shared" si="7"/>
        <v>1695</v>
      </c>
      <c r="N67">
        <f t="shared" si="0"/>
        <v>55.726023450000007</v>
      </c>
      <c r="O67">
        <f t="shared" si="1"/>
        <v>4.6438423499999999</v>
      </c>
      <c r="P67">
        <f t="shared" si="3"/>
        <v>135048.29443372824</v>
      </c>
      <c r="Q67">
        <f t="shared" si="2"/>
        <v>85.784390059607546</v>
      </c>
    </row>
    <row r="68" spans="11:17">
      <c r="L68">
        <v>34</v>
      </c>
      <c r="M68">
        <f t="shared" si="7"/>
        <v>1742</v>
      </c>
      <c r="N68">
        <f t="shared" si="0"/>
        <v>57.271228820000005</v>
      </c>
      <c r="O68">
        <f t="shared" si="1"/>
        <v>4.7726096600000005</v>
      </c>
      <c r="P68">
        <f t="shared" si="3"/>
        <v>139140.66699232606</v>
      </c>
      <c r="Q68">
        <f t="shared" si="2"/>
        <v>85.353614000807781</v>
      </c>
    </row>
    <row r="69" spans="11:17">
      <c r="K69" t="s">
        <v>527</v>
      </c>
      <c r="L69" s="12">
        <v>35</v>
      </c>
      <c r="M69" s="12">
        <f t="shared" si="7"/>
        <v>1789</v>
      </c>
      <c r="N69" s="12">
        <f t="shared" si="0"/>
        <v>58.81643419000001</v>
      </c>
      <c r="O69" s="12">
        <f t="shared" si="1"/>
        <v>4.9013769700000003</v>
      </c>
      <c r="P69" s="12">
        <f t="shared" si="3"/>
        <v>143233.03955092389</v>
      </c>
      <c r="Q69" s="12">
        <f t="shared" si="2"/>
        <v>84.922837942008016</v>
      </c>
    </row>
    <row r="71" spans="11:17">
      <c r="P71" s="15" t="s">
        <v>327</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B4E8-6DD3-46C0-95D5-BCA39FFC9D84}">
  <dimension ref="A1:AU123"/>
  <sheetViews>
    <sheetView topLeftCell="A55" zoomScale="58" zoomScaleNormal="100" workbookViewId="0">
      <selection activeCell="A124" sqref="A124:XFD141"/>
    </sheetView>
  </sheetViews>
  <sheetFormatPr defaultRowHeight="15"/>
  <cols>
    <col min="1" max="1" width="14.28515625" customWidth="1"/>
    <col min="2" max="3" width="69.28515625" customWidth="1"/>
    <col min="4" max="4" width="18.140625" customWidth="1"/>
    <col min="5" max="5" width="53.140625" customWidth="1"/>
    <col min="6" max="6" width="20.28515625" customWidth="1"/>
    <col min="7" max="7" width="17.28515625" customWidth="1"/>
    <col min="8" max="8" width="33.28515625" customWidth="1"/>
    <col min="9" max="9" width="12.7109375" customWidth="1"/>
    <col min="10" max="10" width="16.42578125" customWidth="1"/>
    <col min="11" max="11" width="14.5703125" customWidth="1"/>
    <col min="12" max="12" width="15.85546875" customWidth="1"/>
    <col min="13" max="13" width="14.7109375" customWidth="1"/>
    <col min="14" max="14" width="13.7109375" customWidth="1"/>
    <col min="15" max="15" width="15.85546875" customWidth="1"/>
    <col min="16" max="16" width="13.28515625" customWidth="1"/>
    <col min="17" max="17" width="15" customWidth="1"/>
    <col min="18" max="18" width="12.28515625" customWidth="1"/>
    <col min="20" max="20" width="14.85546875" customWidth="1"/>
    <col min="21" max="23" width="10.140625" customWidth="1"/>
    <col min="24" max="24" width="31.42578125" customWidth="1"/>
    <col min="25" max="25" width="38.7109375" customWidth="1"/>
    <col min="30" max="30" width="49.140625" customWidth="1"/>
  </cols>
  <sheetData>
    <row r="1" spans="1:25">
      <c r="D1" s="224"/>
      <c r="E1" s="224"/>
      <c r="F1" s="224"/>
      <c r="G1" s="224"/>
      <c r="H1" s="224"/>
      <c r="I1" s="224"/>
      <c r="J1" s="224"/>
      <c r="K1" s="224"/>
      <c r="L1" s="224"/>
      <c r="M1" s="224"/>
      <c r="N1" s="224"/>
      <c r="O1" s="224"/>
      <c r="P1" s="224"/>
      <c r="Q1" s="224"/>
      <c r="R1" s="224"/>
    </row>
    <row r="2" spans="1:25">
      <c r="A2" t="s">
        <v>127</v>
      </c>
      <c r="B2" s="10" t="s">
        <v>110</v>
      </c>
    </row>
    <row r="3" spans="1:25">
      <c r="A3">
        <v>0</v>
      </c>
      <c r="B3">
        <f>Belgium_Dordrecht_600LPF_125Ah!AS2+Sweden_Belgium_600LPF_125Ah!AS2+Sweden_ports_600LPF_125Ah!AS2+Lithua_Sweden_600LPF_125Ah!AS2+Lithuanian_ports_600LPF_125Ah!AS2+Amsterd_Lithuania_600LPF_125Ah!AS2+Maneuv_Amsterdam_600LPF_125AH!AS2+sSweden_Nether_600LPF_125Ah!AS2+Finland_SSweden_600LPF_125Ah!AS2+Finland_ports_600LPF_125Ah!AS2+Dordrecth_Finland_600LPF_125Ah!AR2</f>
        <v>24240.566881069029</v>
      </c>
      <c r="C3">
        <f>B3/1000</f>
        <v>24.240566881069029</v>
      </c>
      <c r="D3" s="31"/>
      <c r="E3" s="31"/>
      <c r="F3" s="31"/>
      <c r="G3" s="31"/>
      <c r="H3" s="31"/>
      <c r="I3" s="31"/>
      <c r="J3" s="31"/>
      <c r="K3" s="31"/>
      <c r="L3" s="31"/>
      <c r="M3" s="31"/>
      <c r="N3" s="31"/>
      <c r="O3" s="31"/>
      <c r="P3" s="31"/>
      <c r="Q3" s="31"/>
      <c r="R3" s="31"/>
      <c r="U3" s="10" t="s">
        <v>124</v>
      </c>
      <c r="V3" s="10"/>
      <c r="W3" s="10"/>
      <c r="X3" t="s">
        <v>125</v>
      </c>
    </row>
    <row r="4" spans="1:25">
      <c r="B4" s="224"/>
      <c r="C4" s="224"/>
      <c r="D4" s="224"/>
      <c r="E4" s="224"/>
      <c r="F4" s="224"/>
      <c r="G4" s="224"/>
      <c r="H4" s="224"/>
      <c r="I4" s="224"/>
      <c r="J4" s="224"/>
      <c r="K4" s="224"/>
      <c r="L4" s="224"/>
      <c r="M4" s="224"/>
      <c r="N4" s="224"/>
      <c r="O4" s="224"/>
      <c r="P4" s="224"/>
      <c r="Q4" s="224"/>
      <c r="R4" s="224"/>
      <c r="U4" s="10"/>
      <c r="V4" s="10"/>
      <c r="W4" s="10"/>
    </row>
    <row r="5" spans="1:25">
      <c r="A5">
        <v>0</v>
      </c>
      <c r="B5" s="34" t="s">
        <v>618</v>
      </c>
    </row>
    <row r="6" spans="1:25">
      <c r="B6">
        <f>Belgium_Dordrecht_600LPF_125Ah!AS5+Sweden_Belgium_600LPF_125Ah!AS5+Sweden_ports_600LPF_125Ah!AS5+Lithua_Sweden_600LPF_125Ah!AS5+Lithuanian_ports_600LPF_125Ah!AS5+Amsterd_Lithuania_600LPF_125Ah!AS5+Maneuv_Amsterdam_600LPF_125AH!AS5+sSweden_Nether_600LPF_125Ah!AS5+Finland_SSweden_600LPF_125Ah!AS5+Finland_ports_600LPF_125Ah!AS5+Dordrecth_Finland_600LPF_125Ah!AR5</f>
        <v>30371.006245291384</v>
      </c>
      <c r="C6">
        <f>B6/1000</f>
        <v>30.371006245291383</v>
      </c>
      <c r="U6" s="224" t="s">
        <v>727</v>
      </c>
      <c r="V6" s="224"/>
      <c r="W6" s="224"/>
      <c r="X6" s="224"/>
    </row>
    <row r="7" spans="1:25">
      <c r="B7" s="224" t="s">
        <v>619</v>
      </c>
      <c r="C7" s="224"/>
      <c r="U7" s="15" t="s">
        <v>520</v>
      </c>
      <c r="V7" s="15"/>
      <c r="W7" s="15"/>
      <c r="X7" s="15"/>
    </row>
    <row r="8" spans="1:25">
      <c r="T8" t="s">
        <v>721</v>
      </c>
      <c r="U8" t="s">
        <v>516</v>
      </c>
      <c r="W8" t="s">
        <v>517</v>
      </c>
      <c r="X8" t="s">
        <v>722</v>
      </c>
      <c r="Y8" s="10" t="s">
        <v>729</v>
      </c>
    </row>
    <row r="9" spans="1:25">
      <c r="D9" s="224"/>
      <c r="E9" s="224"/>
      <c r="F9" s="224"/>
      <c r="G9" s="224"/>
      <c r="H9" s="224"/>
      <c r="I9" s="224"/>
      <c r="J9" s="224"/>
      <c r="K9" s="224"/>
      <c r="L9" s="224"/>
      <c r="M9" s="224"/>
      <c r="N9" s="224"/>
      <c r="O9" s="224"/>
      <c r="P9" s="224"/>
      <c r="Q9" s="224"/>
      <c r="R9" s="224"/>
      <c r="T9">
        <v>0</v>
      </c>
      <c r="U9">
        <v>0</v>
      </c>
      <c r="W9">
        <f t="shared" ref="W9:W44" si="0">0.00273973*U9</f>
        <v>0</v>
      </c>
      <c r="X9">
        <v>0</v>
      </c>
    </row>
    <row r="10" spans="1:25">
      <c r="D10" s="35"/>
      <c r="E10" s="35"/>
      <c r="F10" s="35"/>
      <c r="G10" s="35"/>
      <c r="H10" s="35"/>
      <c r="I10" s="35"/>
      <c r="J10" s="35"/>
      <c r="K10" s="35"/>
      <c r="L10" s="35"/>
      <c r="M10" s="35"/>
      <c r="N10" s="35"/>
      <c r="O10" s="35"/>
      <c r="P10" s="35"/>
      <c r="Q10" s="35"/>
      <c r="R10" s="35"/>
      <c r="T10">
        <v>1</v>
      </c>
      <c r="U10">
        <v>47</v>
      </c>
      <c r="V10">
        <f>U10-U9</f>
        <v>47</v>
      </c>
      <c r="W10">
        <f t="shared" si="0"/>
        <v>0.12876731</v>
      </c>
      <c r="X10">
        <f>C3</f>
        <v>24.240566881069029</v>
      </c>
    </row>
    <row r="11" spans="1:25">
      <c r="D11" s="35"/>
      <c r="G11" s="35"/>
      <c r="J11" s="35"/>
      <c r="M11" s="35"/>
      <c r="P11" s="35"/>
      <c r="T11">
        <v>2</v>
      </c>
      <c r="U11">
        <v>94</v>
      </c>
      <c r="V11">
        <f t="shared" ref="V11:V44" si="1">U11-U10</f>
        <v>47</v>
      </c>
      <c r="W11">
        <f t="shared" si="0"/>
        <v>0.25753461999999999</v>
      </c>
      <c r="X11" s="59">
        <f t="shared" ref="X11:X44" si="2">X10+$G$19/100*X10</f>
        <v>24.397200719030515</v>
      </c>
    </row>
    <row r="12" spans="1:25">
      <c r="D12" s="35"/>
      <c r="E12" s="35"/>
      <c r="F12" s="35"/>
      <c r="G12" s="35"/>
      <c r="H12" s="35"/>
      <c r="I12" s="35"/>
      <c r="J12" s="35"/>
      <c r="K12" s="35"/>
      <c r="L12" s="35"/>
      <c r="M12" s="35"/>
      <c r="N12" s="35"/>
      <c r="O12" s="35"/>
      <c r="P12" s="35"/>
      <c r="Q12" s="35"/>
      <c r="R12" s="35"/>
      <c r="T12">
        <v>3</v>
      </c>
      <c r="U12">
        <v>141</v>
      </c>
      <c r="V12">
        <f t="shared" si="1"/>
        <v>47</v>
      </c>
      <c r="W12">
        <f t="shared" si="0"/>
        <v>0.38630193000000002</v>
      </c>
      <c r="X12" s="59">
        <f t="shared" si="2"/>
        <v>24.554846668602877</v>
      </c>
    </row>
    <row r="13" spans="1:25">
      <c r="D13" s="35"/>
      <c r="E13" s="35"/>
      <c r="F13" s="35"/>
      <c r="G13" s="35"/>
      <c r="H13" s="35"/>
      <c r="I13" s="35"/>
      <c r="J13" s="35"/>
      <c r="K13" s="35"/>
      <c r="L13" s="35"/>
      <c r="M13" s="35"/>
      <c r="N13" s="35"/>
      <c r="O13" s="35"/>
      <c r="P13" s="35"/>
      <c r="Q13" s="35"/>
      <c r="R13" s="35"/>
      <c r="T13">
        <v>4</v>
      </c>
      <c r="U13">
        <v>188</v>
      </c>
      <c r="V13">
        <f t="shared" si="1"/>
        <v>47</v>
      </c>
      <c r="W13">
        <f t="shared" si="0"/>
        <v>0.51506923999999998</v>
      </c>
      <c r="X13" s="59">
        <f t="shared" si="2"/>
        <v>24.713511269687878</v>
      </c>
    </row>
    <row r="14" spans="1:25">
      <c r="T14">
        <v>5</v>
      </c>
      <c r="U14">
        <v>235</v>
      </c>
      <c r="V14">
        <f t="shared" si="1"/>
        <v>47</v>
      </c>
      <c r="W14">
        <f t="shared" si="0"/>
        <v>0.64383655000000006</v>
      </c>
      <c r="X14" s="59">
        <f t="shared" si="2"/>
        <v>24.873201104445776</v>
      </c>
    </row>
    <row r="15" spans="1:25">
      <c r="T15">
        <v>6</v>
      </c>
      <c r="U15">
        <v>282</v>
      </c>
      <c r="V15">
        <f t="shared" si="1"/>
        <v>47</v>
      </c>
      <c r="W15">
        <f t="shared" si="0"/>
        <v>0.77260386000000003</v>
      </c>
      <c r="X15" s="59">
        <f t="shared" si="2"/>
        <v>25.033922797568387</v>
      </c>
      <c r="Y15" s="10" t="s">
        <v>21</v>
      </c>
    </row>
    <row r="16" spans="1:25">
      <c r="R16" t="s">
        <v>731</v>
      </c>
      <c r="S16" t="s">
        <v>730</v>
      </c>
      <c r="T16" s="12">
        <v>7</v>
      </c>
      <c r="U16" s="12">
        <v>329</v>
      </c>
      <c r="V16" s="12">
        <f t="shared" si="1"/>
        <v>47</v>
      </c>
      <c r="W16" s="12">
        <f t="shared" si="0"/>
        <v>0.90137117</v>
      </c>
      <c r="X16" s="157">
        <f t="shared" si="2"/>
        <v>25.1956830165539</v>
      </c>
      <c r="Y16" s="10">
        <f>SUM(X9:X16)*1000</f>
        <v>173008.93245695834</v>
      </c>
    </row>
    <row r="17" spans="4:47">
      <c r="D17" s="36" t="s">
        <v>111</v>
      </c>
      <c r="E17" s="21"/>
      <c r="F17" s="21"/>
      <c r="G17" s="21"/>
      <c r="H17" s="21"/>
      <c r="I17" s="21"/>
      <c r="J17" s="21"/>
      <c r="K17" s="21"/>
      <c r="T17">
        <v>1</v>
      </c>
      <c r="U17" s="21">
        <f>365+47</f>
        <v>412</v>
      </c>
      <c r="V17">
        <f t="shared" si="1"/>
        <v>83</v>
      </c>
      <c r="W17">
        <f t="shared" si="0"/>
        <v>1.12876876</v>
      </c>
      <c r="X17" s="59">
        <f t="shared" si="2"/>
        <v>25.358488471983492</v>
      </c>
    </row>
    <row r="18" spans="4:47">
      <c r="D18" s="27" t="s">
        <v>113</v>
      </c>
      <c r="E18" s="27" t="s">
        <v>114</v>
      </c>
      <c r="F18" s="27" t="s">
        <v>112</v>
      </c>
      <c r="G18" s="27" t="s">
        <v>344</v>
      </c>
      <c r="H18" s="21"/>
      <c r="I18" s="21"/>
      <c r="J18" s="21"/>
      <c r="K18" s="21"/>
      <c r="T18">
        <v>2</v>
      </c>
      <c r="U18">
        <f t="shared" ref="U18:U23" si="3">U17+47</f>
        <v>459</v>
      </c>
      <c r="V18">
        <f t="shared" si="1"/>
        <v>47</v>
      </c>
      <c r="W18">
        <f t="shared" si="0"/>
        <v>1.25753607</v>
      </c>
      <c r="X18" s="59">
        <f t="shared" si="2"/>
        <v>25.522345917799701</v>
      </c>
    </row>
    <row r="19" spans="4:47">
      <c r="D19" s="33">
        <v>950000</v>
      </c>
      <c r="E19" s="27">
        <f>FC_Degrad_replacement!Q30</f>
        <v>4092.3725585978264</v>
      </c>
      <c r="F19" s="38">
        <f>(E19/D19)*100</f>
        <v>0.43077605879977121</v>
      </c>
      <c r="G19" s="82">
        <f>E80</f>
        <v>0.64616408819965687</v>
      </c>
      <c r="H19" s="81" t="s">
        <v>343</v>
      </c>
      <c r="I19" s="27" t="s">
        <v>115</v>
      </c>
      <c r="J19" s="21"/>
      <c r="K19" s="21"/>
      <c r="T19">
        <v>3</v>
      </c>
      <c r="U19">
        <f t="shared" si="3"/>
        <v>506</v>
      </c>
      <c r="V19">
        <f t="shared" si="1"/>
        <v>47</v>
      </c>
      <c r="W19">
        <f t="shared" si="0"/>
        <v>1.38630338</v>
      </c>
      <c r="X19" s="59">
        <f t="shared" si="2"/>
        <v>25.687262151586612</v>
      </c>
    </row>
    <row r="20" spans="4:47">
      <c r="D20" s="33"/>
      <c r="E20" s="27"/>
      <c r="F20" s="27"/>
      <c r="G20" s="32"/>
      <c r="H20" s="21"/>
      <c r="I20" s="27"/>
      <c r="J20" s="21"/>
      <c r="K20" s="21"/>
      <c r="T20">
        <v>4</v>
      </c>
      <c r="U20">
        <f t="shared" si="3"/>
        <v>553</v>
      </c>
      <c r="V20">
        <f t="shared" si="1"/>
        <v>47</v>
      </c>
      <c r="W20">
        <f t="shared" si="0"/>
        <v>1.5150706900000002</v>
      </c>
      <c r="X20" s="59">
        <f t="shared" si="2"/>
        <v>25.853244014851867</v>
      </c>
    </row>
    <row r="21" spans="4:47">
      <c r="D21" s="33"/>
      <c r="E21" s="27"/>
      <c r="F21" s="33"/>
      <c r="G21" s="32"/>
      <c r="H21" s="21"/>
      <c r="I21" s="27"/>
      <c r="J21" s="21"/>
      <c r="K21" s="21"/>
      <c r="M21" t="s">
        <v>950</v>
      </c>
      <c r="T21">
        <v>5</v>
      </c>
      <c r="U21">
        <f t="shared" si="3"/>
        <v>600</v>
      </c>
      <c r="V21">
        <f t="shared" si="1"/>
        <v>47</v>
      </c>
      <c r="W21">
        <f t="shared" si="0"/>
        <v>1.6438380000000001</v>
      </c>
      <c r="X21" s="59">
        <f t="shared" si="2"/>
        <v>26.020298393310469</v>
      </c>
    </row>
    <row r="22" spans="4:47">
      <c r="D22" s="33"/>
      <c r="E22" s="27"/>
      <c r="F22" s="33"/>
      <c r="G22" s="32"/>
      <c r="H22" s="21"/>
      <c r="I22" s="27"/>
      <c r="J22" s="21"/>
      <c r="K22" s="21"/>
      <c r="M22" t="s">
        <v>369</v>
      </c>
      <c r="T22">
        <v>6</v>
      </c>
      <c r="U22">
        <f t="shared" si="3"/>
        <v>647</v>
      </c>
      <c r="V22">
        <f t="shared" si="1"/>
        <v>47</v>
      </c>
      <c r="W22">
        <f t="shared" si="0"/>
        <v>1.7726053100000001</v>
      </c>
      <c r="X22" s="59">
        <f t="shared" si="2"/>
        <v>26.188432217170433</v>
      </c>
      <c r="Y22" s="10" t="s">
        <v>21</v>
      </c>
      <c r="AD22" t="s">
        <v>532</v>
      </c>
    </row>
    <row r="23" spans="4:47">
      <c r="D23" s="33"/>
      <c r="E23" s="225" t="s">
        <v>119</v>
      </c>
      <c r="F23" s="225"/>
      <c r="G23" s="225"/>
      <c r="H23" s="225"/>
      <c r="I23" s="27"/>
      <c r="J23" s="21"/>
      <c r="K23" s="21"/>
      <c r="M23" t="s">
        <v>120</v>
      </c>
      <c r="R23" t="s">
        <v>732</v>
      </c>
      <c r="S23" t="s">
        <v>723</v>
      </c>
      <c r="T23" s="12">
        <v>7</v>
      </c>
      <c r="U23" s="12">
        <f t="shared" si="3"/>
        <v>694</v>
      </c>
      <c r="V23" s="12">
        <f t="shared" si="1"/>
        <v>47</v>
      </c>
      <c r="W23" s="12">
        <f t="shared" si="0"/>
        <v>1.9013726200000001</v>
      </c>
      <c r="X23" s="157">
        <f t="shared" si="2"/>
        <v>26.357652461420297</v>
      </c>
      <c r="Y23" s="63">
        <f>SUM(X17:X23)*1000</f>
        <v>180987.72362812285</v>
      </c>
      <c r="AD23" t="s">
        <v>533</v>
      </c>
    </row>
    <row r="24" spans="4:47">
      <c r="D24" s="33" t="s">
        <v>949</v>
      </c>
      <c r="E24" t="s">
        <v>369</v>
      </c>
      <c r="F24" s="33" t="s">
        <v>117</v>
      </c>
      <c r="G24" s="33" t="s">
        <v>118</v>
      </c>
      <c r="H24" s="21"/>
      <c r="I24" s="27"/>
      <c r="J24" s="21"/>
      <c r="K24" s="21"/>
      <c r="M24" t="s">
        <v>121</v>
      </c>
      <c r="T24">
        <v>1</v>
      </c>
      <c r="U24" s="21">
        <f>U23+36+47</f>
        <v>777</v>
      </c>
      <c r="V24">
        <f t="shared" si="1"/>
        <v>83</v>
      </c>
      <c r="W24">
        <f t="shared" si="0"/>
        <v>2.1287702099999999</v>
      </c>
      <c r="X24" s="59">
        <f>X23+$G$19/100*X23</f>
        <v>26.527966146118469</v>
      </c>
      <c r="Y24" s="59"/>
    </row>
    <row r="25" spans="4:47" ht="30.75" customHeight="1">
      <c r="D25" s="21"/>
      <c r="E25" s="27" t="s">
        <v>116</v>
      </c>
      <c r="F25">
        <v>158</v>
      </c>
      <c r="G25" s="27">
        <v>205</v>
      </c>
      <c r="H25" s="27" t="s">
        <v>332</v>
      </c>
      <c r="I25" s="21"/>
      <c r="J25" s="21"/>
      <c r="K25" s="21"/>
      <c r="M25" t="s">
        <v>122</v>
      </c>
      <c r="R25">
        <f>36+47</f>
        <v>83</v>
      </c>
      <c r="T25">
        <v>2</v>
      </c>
      <c r="U25">
        <f t="shared" ref="U25:U30" si="4">U24+47</f>
        <v>824</v>
      </c>
      <c r="V25">
        <f t="shared" si="1"/>
        <v>47</v>
      </c>
      <c r="W25">
        <f t="shared" si="0"/>
        <v>2.2575375200000001</v>
      </c>
      <c r="X25" s="59">
        <f t="shared" si="2"/>
        <v>26.699380336684449</v>
      </c>
      <c r="Z25" s="10"/>
      <c r="AA25" s="10"/>
      <c r="AB25" s="10"/>
      <c r="AC25" s="10"/>
      <c r="AD25" s="10"/>
      <c r="AE25" s="10"/>
      <c r="AF25" s="10"/>
      <c r="AG25" s="10"/>
      <c r="AH25" s="10"/>
      <c r="AI25" s="10"/>
      <c r="AJ25" s="10"/>
      <c r="AK25" s="10"/>
      <c r="AL25" s="10"/>
      <c r="AM25" s="10"/>
      <c r="AN25" s="10"/>
      <c r="AO25" s="10"/>
      <c r="AP25" s="10"/>
      <c r="AQ25" s="10"/>
      <c r="AR25" s="10"/>
      <c r="AS25" s="10"/>
      <c r="AT25" s="10"/>
      <c r="AU25" s="10"/>
    </row>
    <row r="26" spans="4:47">
      <c r="D26" s="21"/>
      <c r="E26" s="21"/>
      <c r="F26" s="27"/>
      <c r="H26" s="21"/>
      <c r="I26" s="21"/>
      <c r="J26" s="21"/>
      <c r="K26" s="21"/>
      <c r="M26" s="37">
        <v>1.89E-2</v>
      </c>
      <c r="N26" t="s">
        <v>123</v>
      </c>
      <c r="R26">
        <f>U24-U23</f>
        <v>83</v>
      </c>
      <c r="T26">
        <v>3</v>
      </c>
      <c r="U26">
        <f t="shared" si="4"/>
        <v>871</v>
      </c>
      <c r="V26">
        <f t="shared" si="1"/>
        <v>47</v>
      </c>
      <c r="W26">
        <f t="shared" si="0"/>
        <v>2.3863048300000003</v>
      </c>
      <c r="X26" s="59">
        <f t="shared" si="2"/>
        <v>26.871902144191946</v>
      </c>
      <c r="AF26" s="10"/>
      <c r="AG26" s="10"/>
      <c r="AH26" s="10"/>
      <c r="AI26" s="10"/>
      <c r="AJ26" s="10"/>
      <c r="AK26" s="10"/>
      <c r="AL26" s="10"/>
      <c r="AM26" s="10"/>
      <c r="AN26" s="10"/>
      <c r="AO26" s="10"/>
      <c r="AP26" s="10"/>
      <c r="AQ26" s="10"/>
      <c r="AR26" s="10"/>
      <c r="AS26" s="10"/>
      <c r="AT26" s="10"/>
      <c r="AU26" s="10"/>
    </row>
    <row r="27" spans="4:47">
      <c r="D27" s="21"/>
      <c r="E27" s="21"/>
      <c r="F27" s="27"/>
      <c r="G27" s="21"/>
      <c r="H27" s="21"/>
      <c r="I27" s="21"/>
      <c r="J27" s="21"/>
      <c r="K27" s="21"/>
      <c r="T27">
        <v>4</v>
      </c>
      <c r="U27">
        <f t="shared" si="4"/>
        <v>918</v>
      </c>
      <c r="V27">
        <f t="shared" si="1"/>
        <v>47</v>
      </c>
      <c r="W27">
        <f t="shared" si="0"/>
        <v>2.51507214</v>
      </c>
      <c r="X27" s="59">
        <f t="shared" si="2"/>
        <v>27.045538725663867</v>
      </c>
    </row>
    <row r="28" spans="4:47">
      <c r="D28" s="21"/>
      <c r="E28" s="21"/>
      <c r="F28" s="27"/>
      <c r="G28" s="21"/>
      <c r="H28" s="21"/>
      <c r="I28" s="21"/>
      <c r="J28" s="21"/>
      <c r="K28" s="21"/>
      <c r="T28">
        <v>5</v>
      </c>
      <c r="U28">
        <f t="shared" si="4"/>
        <v>965</v>
      </c>
      <c r="V28">
        <f t="shared" si="1"/>
        <v>47</v>
      </c>
      <c r="W28">
        <f t="shared" si="0"/>
        <v>2.6438394500000002</v>
      </c>
      <c r="X28" s="59">
        <f t="shared" si="2"/>
        <v>27.220297284369238</v>
      </c>
    </row>
    <row r="29" spans="4:47">
      <c r="D29" s="21"/>
      <c r="E29" s="21"/>
      <c r="F29" s="27"/>
      <c r="G29" s="21"/>
      <c r="H29" s="21"/>
      <c r="I29" s="21"/>
      <c r="J29" s="21"/>
      <c r="K29" s="21"/>
      <c r="T29">
        <v>6</v>
      </c>
      <c r="U29">
        <f t="shared" si="4"/>
        <v>1012</v>
      </c>
      <c r="V29">
        <f t="shared" si="1"/>
        <v>47</v>
      </c>
      <c r="W29">
        <f t="shared" si="0"/>
        <v>2.7726067599999999</v>
      </c>
      <c r="X29" s="59">
        <f t="shared" si="2"/>
        <v>27.396185070122019</v>
      </c>
      <c r="Y29" s="10" t="s">
        <v>21</v>
      </c>
    </row>
    <row r="30" spans="4:47">
      <c r="D30" s="21"/>
      <c r="E30" s="21"/>
      <c r="F30" s="27"/>
      <c r="G30" s="21"/>
      <c r="H30" s="21"/>
      <c r="I30" s="21"/>
      <c r="J30" s="21"/>
      <c r="K30" s="21"/>
      <c r="R30" t="s">
        <v>733</v>
      </c>
      <c r="S30" t="s">
        <v>724</v>
      </c>
      <c r="T30" s="12">
        <v>7</v>
      </c>
      <c r="U30" s="12">
        <f t="shared" si="4"/>
        <v>1059</v>
      </c>
      <c r="V30" s="12">
        <f t="shared" si="1"/>
        <v>47</v>
      </c>
      <c r="W30" s="12">
        <f t="shared" si="0"/>
        <v>2.9013740700000001</v>
      </c>
      <c r="X30" s="157">
        <f t="shared" si="2"/>
        <v>27.573209379581865</v>
      </c>
      <c r="Y30" s="63">
        <f>SUM(X24:X30)*1000</f>
        <v>189334.47908673185</v>
      </c>
    </row>
    <row r="31" spans="4:47">
      <c r="D31" s="21"/>
      <c r="E31" s="21"/>
      <c r="F31" s="27"/>
      <c r="G31" s="21"/>
      <c r="H31" s="21"/>
      <c r="I31" s="21"/>
      <c r="J31" s="21"/>
      <c r="K31" s="21"/>
      <c r="T31">
        <v>1</v>
      </c>
      <c r="U31" s="21">
        <f>U30+36+47</f>
        <v>1142</v>
      </c>
      <c r="V31">
        <f t="shared" si="1"/>
        <v>83</v>
      </c>
      <c r="W31">
        <f t="shared" si="0"/>
        <v>3.12877166</v>
      </c>
      <c r="X31" s="59">
        <f t="shared" si="2"/>
        <v>27.751377556556822</v>
      </c>
    </row>
    <row r="32" spans="4:47">
      <c r="D32" s="21"/>
      <c r="E32" s="21"/>
      <c r="F32" s="27"/>
      <c r="G32" s="21"/>
      <c r="H32" s="21"/>
      <c r="I32" s="21"/>
      <c r="J32" s="21"/>
      <c r="K32" s="21"/>
      <c r="T32">
        <v>2</v>
      </c>
      <c r="U32">
        <f t="shared" ref="U32:U37" si="5">U31+47</f>
        <v>1189</v>
      </c>
      <c r="V32">
        <f t="shared" si="1"/>
        <v>47</v>
      </c>
      <c r="W32">
        <f t="shared" si="0"/>
        <v>3.2575389700000001</v>
      </c>
      <c r="X32" s="59">
        <f t="shared" si="2"/>
        <v>27.93069699230799</v>
      </c>
    </row>
    <row r="33" spans="2:36">
      <c r="D33" s="21"/>
      <c r="E33" s="21"/>
      <c r="F33" s="27"/>
      <c r="G33" s="21"/>
      <c r="H33" s="21"/>
      <c r="I33" s="21"/>
      <c r="J33" s="21"/>
      <c r="K33" s="21"/>
      <c r="T33">
        <v>3</v>
      </c>
      <c r="U33">
        <f t="shared" si="5"/>
        <v>1236</v>
      </c>
      <c r="V33">
        <f t="shared" si="1"/>
        <v>47</v>
      </c>
      <c r="W33">
        <f t="shared" si="0"/>
        <v>3.3863062800000003</v>
      </c>
      <c r="X33" s="59">
        <f t="shared" si="2"/>
        <v>28.111175125856146</v>
      </c>
    </row>
    <row r="34" spans="2:36">
      <c r="D34" s="21"/>
      <c r="E34" s="21"/>
      <c r="F34" s="27"/>
      <c r="G34" s="21"/>
      <c r="H34" s="21"/>
      <c r="I34" s="21"/>
      <c r="J34" s="21"/>
      <c r="K34" s="21"/>
      <c r="M34" t="s">
        <v>951</v>
      </c>
      <c r="T34">
        <v>4</v>
      </c>
      <c r="U34">
        <f t="shared" si="5"/>
        <v>1283</v>
      </c>
      <c r="V34">
        <f t="shared" si="1"/>
        <v>47</v>
      </c>
      <c r="W34">
        <f t="shared" si="0"/>
        <v>3.5150735900000001</v>
      </c>
      <c r="X34" s="59">
        <f t="shared" si="2"/>
        <v>28.292819444290345</v>
      </c>
    </row>
    <row r="35" spans="2:36">
      <c r="D35" s="21"/>
      <c r="E35" s="21"/>
      <c r="F35" s="27"/>
      <c r="G35" s="21"/>
      <c r="H35" s="21"/>
      <c r="I35" s="21"/>
      <c r="J35" s="21"/>
      <c r="K35" s="21"/>
      <c r="M35" t="s">
        <v>126</v>
      </c>
      <c r="T35">
        <v>5</v>
      </c>
      <c r="U35">
        <f t="shared" si="5"/>
        <v>1330</v>
      </c>
      <c r="V35">
        <f t="shared" si="1"/>
        <v>47</v>
      </c>
      <c r="W35">
        <f t="shared" si="0"/>
        <v>3.6438409000000003</v>
      </c>
      <c r="X35" s="59">
        <f t="shared" si="2"/>
        <v>28.475637483078518</v>
      </c>
      <c r="AD35" s="10" t="s">
        <v>530</v>
      </c>
      <c r="AE35" s="10"/>
      <c r="AG35" s="10"/>
      <c r="AH35" s="10"/>
      <c r="AI35" s="10"/>
      <c r="AJ35" s="10"/>
    </row>
    <row r="36" spans="2:36">
      <c r="D36" s="21"/>
      <c r="E36" s="21"/>
      <c r="F36" s="27"/>
      <c r="G36" s="21"/>
      <c r="H36" s="21"/>
      <c r="I36" s="21"/>
      <c r="J36" s="21"/>
      <c r="K36" s="21"/>
      <c r="T36">
        <v>6</v>
      </c>
      <c r="U36">
        <f t="shared" si="5"/>
        <v>1377</v>
      </c>
      <c r="V36">
        <f t="shared" si="1"/>
        <v>47</v>
      </c>
      <c r="W36">
        <f t="shared" si="0"/>
        <v>3.77260821</v>
      </c>
      <c r="X36" s="59">
        <f t="shared" si="2"/>
        <v>28.659636826380094</v>
      </c>
      <c r="Y36" s="10" t="s">
        <v>21</v>
      </c>
      <c r="AD36" s="83">
        <f>((X44-X10)/X10)*100%</f>
        <v>0.24481762748031599</v>
      </c>
      <c r="AE36" s="83"/>
      <c r="AF36" t="s">
        <v>460</v>
      </c>
    </row>
    <row r="37" spans="2:36">
      <c r="D37" s="21"/>
      <c r="E37" s="21"/>
      <c r="F37" s="27"/>
      <c r="G37" s="21"/>
      <c r="H37" s="21"/>
      <c r="I37" s="21"/>
      <c r="J37" s="21"/>
      <c r="K37" s="21"/>
      <c r="R37" t="s">
        <v>734</v>
      </c>
      <c r="S37" t="s">
        <v>725</v>
      </c>
      <c r="T37" s="12">
        <v>7</v>
      </c>
      <c r="U37" s="12">
        <f t="shared" si="5"/>
        <v>1424</v>
      </c>
      <c r="V37" s="12">
        <f t="shared" si="1"/>
        <v>47</v>
      </c>
      <c r="W37" s="12">
        <f t="shared" si="0"/>
        <v>3.9013755200000002</v>
      </c>
      <c r="X37" s="157">
        <f t="shared" si="2"/>
        <v>28.844825107360606</v>
      </c>
      <c r="Y37" s="63">
        <f>SUM(X31:X37)*1000</f>
        <v>198066.16853583054</v>
      </c>
      <c r="AF37" t="s">
        <v>461</v>
      </c>
    </row>
    <row r="38" spans="2:36" ht="25.5" customHeight="1">
      <c r="D38" s="21"/>
      <c r="E38" s="21"/>
      <c r="F38" s="27"/>
      <c r="G38" s="21"/>
      <c r="H38" s="21"/>
      <c r="I38" s="21"/>
      <c r="J38" s="21"/>
      <c r="K38" s="21"/>
      <c r="T38">
        <v>1</v>
      </c>
      <c r="U38" s="21">
        <f>U37+36+47</f>
        <v>1507</v>
      </c>
      <c r="V38">
        <f t="shared" si="1"/>
        <v>83</v>
      </c>
      <c r="W38">
        <f t="shared" si="0"/>
        <v>4.12877311</v>
      </c>
      <c r="X38" s="59">
        <f t="shared" si="2"/>
        <v>29.031210008508367</v>
      </c>
      <c r="AD38" s="113"/>
      <c r="AE38" s="113"/>
    </row>
    <row r="39" spans="2:36">
      <c r="D39" s="21"/>
      <c r="E39" s="21"/>
      <c r="F39" s="27"/>
      <c r="G39" s="21"/>
      <c r="H39" s="21"/>
      <c r="I39" s="21"/>
      <c r="J39" s="21"/>
      <c r="K39" s="21"/>
      <c r="T39">
        <v>2</v>
      </c>
      <c r="U39">
        <f t="shared" ref="U39:U44" si="6">U38+47</f>
        <v>1554</v>
      </c>
      <c r="V39">
        <f t="shared" si="1"/>
        <v>47</v>
      </c>
      <c r="W39">
        <f t="shared" si="0"/>
        <v>4.2575404199999998</v>
      </c>
      <c r="X39" s="59">
        <f t="shared" si="2"/>
        <v>29.218799261953173</v>
      </c>
    </row>
    <row r="40" spans="2:36">
      <c r="D40" s="21"/>
      <c r="E40" s="21"/>
      <c r="F40" s="27"/>
      <c r="G40" s="21"/>
      <c r="H40" s="21"/>
      <c r="I40" s="21"/>
      <c r="J40" s="21"/>
      <c r="K40" s="21"/>
      <c r="T40">
        <v>3</v>
      </c>
      <c r="U40">
        <f t="shared" si="6"/>
        <v>1601</v>
      </c>
      <c r="V40">
        <f t="shared" si="1"/>
        <v>47</v>
      </c>
      <c r="W40">
        <f t="shared" si="0"/>
        <v>4.3863077300000004</v>
      </c>
      <c r="X40" s="59">
        <f t="shared" si="2"/>
        <v>29.40760064978706</v>
      </c>
    </row>
    <row r="41" spans="2:36">
      <c r="D41" s="21"/>
      <c r="E41" s="21"/>
      <c r="F41" s="27"/>
      <c r="G41" s="21"/>
      <c r="H41" s="21"/>
      <c r="I41" s="21"/>
      <c r="J41" s="21"/>
      <c r="K41" s="21"/>
      <c r="T41">
        <v>4</v>
      </c>
      <c r="U41">
        <f t="shared" si="6"/>
        <v>1648</v>
      </c>
      <c r="V41">
        <f t="shared" si="1"/>
        <v>47</v>
      </c>
      <c r="W41">
        <f t="shared" si="0"/>
        <v>4.5150750400000002</v>
      </c>
      <c r="X41" s="59">
        <f t="shared" si="2"/>
        <v>29.597622004387151</v>
      </c>
    </row>
    <row r="42" spans="2:36">
      <c r="D42" s="21"/>
      <c r="E42" s="21"/>
      <c r="F42" s="27"/>
      <c r="G42" s="21"/>
      <c r="H42" s="21"/>
      <c r="I42" s="21"/>
      <c r="J42" s="21"/>
      <c r="K42" s="21"/>
      <c r="T42">
        <v>5</v>
      </c>
      <c r="U42">
        <f t="shared" si="6"/>
        <v>1695</v>
      </c>
      <c r="V42">
        <f t="shared" si="1"/>
        <v>47</v>
      </c>
      <c r="W42">
        <f t="shared" si="0"/>
        <v>4.6438423499999999</v>
      </c>
      <c r="X42" s="59">
        <f t="shared" si="2"/>
        <v>29.788871208740581</v>
      </c>
    </row>
    <row r="43" spans="2:36">
      <c r="D43" s="21"/>
      <c r="E43" s="21"/>
      <c r="F43" s="27"/>
      <c r="G43" s="21"/>
      <c r="H43" s="21"/>
      <c r="I43" s="21"/>
      <c r="J43" s="21"/>
      <c r="K43" s="21"/>
      <c r="T43">
        <v>6</v>
      </c>
      <c r="U43">
        <f t="shared" si="6"/>
        <v>1742</v>
      </c>
      <c r="V43">
        <f t="shared" si="1"/>
        <v>47</v>
      </c>
      <c r="W43">
        <f t="shared" si="0"/>
        <v>4.7726096600000005</v>
      </c>
      <c r="X43" s="59">
        <f t="shared" si="2"/>
        <v>29.981356196771511</v>
      </c>
      <c r="Y43" s="10" t="s">
        <v>21</v>
      </c>
    </row>
    <row r="44" spans="2:36">
      <c r="D44" s="21"/>
      <c r="E44" s="21"/>
      <c r="F44" s="27"/>
      <c r="G44" s="21"/>
      <c r="H44" s="21"/>
      <c r="I44" s="21"/>
      <c r="J44" s="21"/>
      <c r="K44" s="21"/>
      <c r="R44" t="s">
        <v>735</v>
      </c>
      <c r="S44" t="s">
        <v>726</v>
      </c>
      <c r="T44" s="12">
        <v>7</v>
      </c>
      <c r="U44" s="12">
        <f t="shared" si="6"/>
        <v>1789</v>
      </c>
      <c r="V44">
        <f t="shared" si="1"/>
        <v>47</v>
      </c>
      <c r="W44" s="12">
        <f t="shared" si="0"/>
        <v>4.9013769700000003</v>
      </c>
      <c r="X44" s="157">
        <f t="shared" si="2"/>
        <v>30.175084953670272</v>
      </c>
      <c r="Y44" s="63">
        <f>SUM(X38:X44)*1000</f>
        <v>207200.5442838181</v>
      </c>
    </row>
    <row r="45" spans="2:36" s="12" customFormat="1">
      <c r="D45" s="71"/>
      <c r="E45" s="71"/>
      <c r="F45" s="72"/>
      <c r="G45" s="71"/>
      <c r="H45" s="71"/>
      <c r="I45" s="71"/>
      <c r="J45" s="71"/>
      <c r="K45" s="71"/>
    </row>
    <row r="46" spans="2:36">
      <c r="D46" s="21"/>
      <c r="E46" s="21"/>
      <c r="F46" s="27"/>
      <c r="G46" s="21"/>
      <c r="H46" s="21"/>
      <c r="I46" s="21"/>
      <c r="J46" s="21"/>
      <c r="K46" s="21"/>
    </row>
    <row r="47" spans="2:36">
      <c r="B47" s="10"/>
      <c r="C47" s="10"/>
      <c r="D47" s="21"/>
      <c r="E47" s="21"/>
      <c r="F47" s="27"/>
      <c r="G47" s="21"/>
      <c r="H47" s="21"/>
      <c r="I47" s="21"/>
      <c r="J47" s="21"/>
      <c r="K47" s="21"/>
    </row>
    <row r="48" spans="2:36">
      <c r="D48" s="21"/>
      <c r="E48" s="21"/>
      <c r="F48" s="27"/>
      <c r="G48" s="21"/>
      <c r="H48" s="21"/>
      <c r="I48" s="21"/>
      <c r="J48" s="21"/>
      <c r="K48" s="21"/>
    </row>
    <row r="49" spans="2:11">
      <c r="D49" s="21"/>
      <c r="E49" s="21"/>
      <c r="F49" s="27"/>
      <c r="G49" s="21"/>
      <c r="H49" s="21"/>
      <c r="I49" s="21"/>
      <c r="J49" s="21"/>
      <c r="K49" s="21"/>
    </row>
    <row r="50" spans="2:11">
      <c r="D50" s="21"/>
      <c r="E50" s="21"/>
      <c r="F50" s="27"/>
      <c r="G50" s="21"/>
      <c r="H50" s="21"/>
      <c r="I50" s="21"/>
      <c r="J50" s="21"/>
      <c r="K50" s="21"/>
    </row>
    <row r="51" spans="2:11">
      <c r="D51" s="27"/>
      <c r="E51" s="21"/>
      <c r="F51" s="27"/>
      <c r="G51" s="21"/>
      <c r="H51" s="21"/>
      <c r="I51" s="21"/>
      <c r="J51" s="21"/>
      <c r="K51" s="21"/>
    </row>
    <row r="52" spans="2:11">
      <c r="D52" s="21"/>
      <c r="E52" s="21"/>
      <c r="F52" s="27"/>
      <c r="G52" s="21"/>
      <c r="H52" s="21"/>
      <c r="I52" s="21"/>
      <c r="J52" s="21"/>
      <c r="K52" s="21"/>
    </row>
    <row r="53" spans="2:11">
      <c r="B53" s="73"/>
      <c r="C53" s="73"/>
      <c r="D53" s="21"/>
      <c r="E53" s="21"/>
      <c r="F53" s="27"/>
      <c r="G53" s="21"/>
      <c r="H53" s="21"/>
      <c r="I53" s="21"/>
      <c r="J53" s="21"/>
      <c r="K53" s="21"/>
    </row>
    <row r="54" spans="2:11">
      <c r="B54" s="73"/>
      <c r="C54" s="73"/>
      <c r="D54" s="21"/>
      <c r="E54" s="21"/>
      <c r="F54" s="27"/>
      <c r="G54" s="21"/>
      <c r="H54" s="21"/>
      <c r="I54" s="21"/>
      <c r="J54" s="21"/>
      <c r="K54" s="21"/>
    </row>
    <row r="55" spans="2:11">
      <c r="B55" t="s">
        <v>329</v>
      </c>
      <c r="D55" s="21"/>
      <c r="E55" s="27" t="s">
        <v>334</v>
      </c>
      <c r="F55" s="27"/>
      <c r="G55" s="21"/>
      <c r="H55" s="21"/>
      <c r="I55" s="21"/>
      <c r="J55" s="21"/>
      <c r="K55" s="21"/>
    </row>
    <row r="56" spans="2:11">
      <c r="B56" s="15" t="s">
        <v>330</v>
      </c>
      <c r="C56" s="15"/>
      <c r="D56" s="21"/>
      <c r="E56" s="21"/>
      <c r="F56" s="27"/>
      <c r="G56" s="21"/>
      <c r="H56" s="21"/>
      <c r="I56" s="21"/>
      <c r="J56" s="21"/>
      <c r="K56" s="21"/>
    </row>
    <row r="57" spans="2:11">
      <c r="D57" s="21"/>
      <c r="E57" s="21"/>
      <c r="F57" s="27"/>
      <c r="G57" s="21"/>
      <c r="H57" s="21"/>
      <c r="I57" s="21"/>
      <c r="J57" s="21"/>
      <c r="K57" s="21"/>
    </row>
    <row r="58" spans="2:11">
      <c r="D58" s="21"/>
      <c r="E58" s="21"/>
      <c r="F58" s="27"/>
      <c r="G58" s="27"/>
      <c r="I58" s="21"/>
      <c r="J58" s="21"/>
      <c r="K58" s="21"/>
    </row>
    <row r="59" spans="2:11">
      <c r="D59" s="21"/>
      <c r="E59" s="21"/>
      <c r="F59" s="27"/>
      <c r="G59" s="21"/>
      <c r="H59" s="21"/>
      <c r="I59" s="21"/>
      <c r="J59" s="21"/>
      <c r="K59" s="21"/>
    </row>
    <row r="60" spans="2:11">
      <c r="D60" s="21"/>
      <c r="E60" s="21"/>
      <c r="F60" s="27"/>
      <c r="G60" s="21"/>
      <c r="H60" s="21"/>
      <c r="I60" s="21"/>
      <c r="J60" s="21"/>
      <c r="K60" s="21"/>
    </row>
    <row r="61" spans="2:11">
      <c r="D61" s="21"/>
      <c r="E61" s="21"/>
      <c r="F61" s="27"/>
      <c r="G61" s="21"/>
      <c r="H61" s="21"/>
      <c r="I61" s="21"/>
      <c r="J61" s="21"/>
      <c r="K61" s="21"/>
    </row>
    <row r="62" spans="2:11">
      <c r="D62" s="21"/>
      <c r="E62" s="21"/>
      <c r="F62" s="27"/>
      <c r="G62" s="21"/>
      <c r="H62" s="21"/>
      <c r="I62" s="21"/>
      <c r="J62" s="21"/>
      <c r="K62" s="21"/>
    </row>
    <row r="63" spans="2:11">
      <c r="D63" s="21"/>
      <c r="E63" s="21"/>
      <c r="F63" s="27"/>
      <c r="G63" s="21"/>
      <c r="H63" s="21"/>
      <c r="I63" s="21"/>
      <c r="J63" s="21"/>
      <c r="K63" s="21"/>
    </row>
    <row r="64" spans="2:11">
      <c r="D64" s="21"/>
      <c r="E64" s="21"/>
      <c r="F64" s="27"/>
      <c r="G64" s="21"/>
      <c r="H64" s="21"/>
      <c r="I64" s="21"/>
      <c r="J64" s="21"/>
      <c r="K64" s="21"/>
    </row>
    <row r="65" spans="3:11">
      <c r="D65" s="21"/>
      <c r="E65" s="21"/>
      <c r="F65" s="27"/>
      <c r="G65" s="21"/>
      <c r="H65" s="21"/>
      <c r="I65" s="21"/>
      <c r="J65" s="21"/>
      <c r="K65" s="21"/>
    </row>
    <row r="66" spans="3:11">
      <c r="D66" s="21"/>
      <c r="E66" s="21"/>
      <c r="F66" s="27"/>
      <c r="G66" s="21"/>
      <c r="H66" s="21"/>
      <c r="I66" s="21"/>
      <c r="J66" s="21"/>
      <c r="K66" s="21"/>
    </row>
    <row r="67" spans="3:11">
      <c r="D67" s="21"/>
      <c r="E67" s="21"/>
      <c r="F67" s="27"/>
      <c r="G67" s="21"/>
      <c r="H67" s="21"/>
      <c r="I67" s="21"/>
      <c r="J67" s="21"/>
      <c r="K67" s="21"/>
    </row>
    <row r="68" spans="3:11">
      <c r="D68" s="21"/>
      <c r="E68" s="21"/>
      <c r="F68" s="27"/>
      <c r="G68" s="21"/>
      <c r="H68" s="21"/>
      <c r="I68" s="21"/>
      <c r="J68" s="21"/>
      <c r="K68" s="21"/>
    </row>
    <row r="69" spans="3:11">
      <c r="D69" t="s">
        <v>369</v>
      </c>
      <c r="E69" s="21"/>
      <c r="F69" s="27"/>
      <c r="G69" s="21"/>
      <c r="H69" s="21"/>
      <c r="I69" s="21"/>
      <c r="J69" s="21"/>
      <c r="K69" s="21"/>
    </row>
    <row r="70" spans="3:11">
      <c r="C70" t="s">
        <v>333</v>
      </c>
      <c r="D70" s="27" t="s">
        <v>335</v>
      </c>
      <c r="E70" s="27"/>
      <c r="F70" s="27"/>
      <c r="G70" s="21"/>
      <c r="H70" s="21"/>
      <c r="I70" s="21"/>
      <c r="J70" s="21"/>
      <c r="K70" s="21"/>
    </row>
    <row r="71" spans="3:11">
      <c r="D71" s="27" t="s">
        <v>336</v>
      </c>
      <c r="E71" s="27"/>
      <c r="F71" s="27"/>
      <c r="G71" s="21"/>
      <c r="H71" s="21"/>
      <c r="I71" s="21"/>
      <c r="J71" s="21"/>
      <c r="K71" s="21"/>
    </row>
    <row r="72" spans="3:11">
      <c r="D72" s="21"/>
      <c r="E72" s="21"/>
      <c r="F72" s="27"/>
      <c r="G72" s="21"/>
      <c r="H72" s="21"/>
      <c r="I72" s="21"/>
      <c r="J72" s="21"/>
      <c r="K72" s="21"/>
    </row>
    <row r="73" spans="3:11">
      <c r="D73" s="21"/>
      <c r="E73" s="21"/>
      <c r="F73" s="27"/>
      <c r="G73" s="21"/>
      <c r="H73" s="21"/>
      <c r="I73" s="21"/>
      <c r="J73" s="21"/>
      <c r="K73" s="21"/>
    </row>
    <row r="74" spans="3:11">
      <c r="D74" s="21"/>
      <c r="E74" s="21"/>
      <c r="F74" s="27"/>
      <c r="G74" s="21"/>
      <c r="H74" s="21"/>
      <c r="I74" s="21"/>
      <c r="J74" s="21"/>
      <c r="K74" s="21"/>
    </row>
    <row r="75" spans="3:11">
      <c r="D75" s="81" t="s">
        <v>337</v>
      </c>
      <c r="E75" s="81" t="s">
        <v>338</v>
      </c>
      <c r="F75" s="27"/>
      <c r="G75" s="21"/>
      <c r="H75" s="21"/>
      <c r="I75" s="21"/>
      <c r="J75" s="21"/>
      <c r="K75" s="21"/>
    </row>
    <row r="76" spans="3:11">
      <c r="D76" s="27">
        <v>10</v>
      </c>
      <c r="E76" s="27">
        <v>15</v>
      </c>
      <c r="F76" s="27" t="s">
        <v>345</v>
      </c>
      <c r="G76" s="21"/>
      <c r="H76" s="21"/>
      <c r="I76" s="21"/>
      <c r="J76" s="21"/>
      <c r="K76" s="21"/>
    </row>
    <row r="77" spans="3:11">
      <c r="D77" s="78">
        <f>F19</f>
        <v>0.43077605879977121</v>
      </c>
      <c r="E77" s="79">
        <f>E76*D77/D76</f>
        <v>0.64616408819965687</v>
      </c>
      <c r="F77" s="27" t="s">
        <v>339</v>
      </c>
      <c r="G77" s="21"/>
      <c r="H77" s="21"/>
      <c r="I77" s="21"/>
      <c r="J77" s="21"/>
      <c r="K77" s="21"/>
    </row>
    <row r="78" spans="3:11">
      <c r="D78" s="21"/>
      <c r="E78" s="21"/>
      <c r="F78" s="27"/>
      <c r="G78" s="21"/>
      <c r="H78" s="21"/>
      <c r="I78" s="21"/>
      <c r="J78" s="21"/>
      <c r="K78" s="21"/>
    </row>
    <row r="79" spans="3:11">
      <c r="D79" s="21"/>
      <c r="E79" s="27" t="s">
        <v>340</v>
      </c>
      <c r="F79" s="27" t="s">
        <v>341</v>
      </c>
      <c r="G79" s="21"/>
      <c r="H79" s="21"/>
      <c r="I79" s="21"/>
      <c r="J79" s="21"/>
      <c r="K79" s="21"/>
    </row>
    <row r="80" spans="3:11">
      <c r="D80" s="21"/>
      <c r="E80" s="80">
        <f>E77</f>
        <v>0.64616408819965687</v>
      </c>
      <c r="F80" s="27" t="s">
        <v>342</v>
      </c>
      <c r="G80" s="21"/>
      <c r="H80" s="21"/>
      <c r="I80" s="21"/>
      <c r="J80" s="21"/>
      <c r="K80" s="21"/>
    </row>
    <row r="81" spans="4:11">
      <c r="D81" s="21"/>
      <c r="E81" s="21"/>
      <c r="F81" s="27"/>
      <c r="G81" s="21"/>
      <c r="H81" s="21"/>
      <c r="I81" s="21"/>
      <c r="J81" s="21"/>
      <c r="K81" s="21"/>
    </row>
    <row r="82" spans="4:11">
      <c r="D82" s="21"/>
      <c r="E82" s="27" t="s">
        <v>519</v>
      </c>
      <c r="F82" s="27"/>
      <c r="G82" s="21"/>
      <c r="H82" s="21"/>
      <c r="I82" s="21"/>
      <c r="J82" s="21"/>
      <c r="K82" s="21"/>
    </row>
    <row r="83" spans="4:11">
      <c r="D83" s="21"/>
      <c r="E83" s="21"/>
      <c r="F83" s="27"/>
      <c r="G83" s="21"/>
      <c r="H83" s="21"/>
      <c r="I83" s="21"/>
      <c r="J83" s="21"/>
      <c r="K83" s="21"/>
    </row>
    <row r="84" spans="4:11">
      <c r="D84" s="21"/>
      <c r="E84" s="21"/>
      <c r="F84" s="27"/>
      <c r="G84" s="21"/>
      <c r="H84" s="21"/>
      <c r="I84" s="21"/>
      <c r="J84" s="21"/>
      <c r="K84" s="21"/>
    </row>
    <row r="85" spans="4:11">
      <c r="D85" s="21"/>
      <c r="E85" s="21"/>
      <c r="F85" s="27"/>
      <c r="G85" s="21"/>
      <c r="H85" s="21"/>
      <c r="I85" s="21"/>
      <c r="J85" s="21"/>
      <c r="K85" s="21"/>
    </row>
    <row r="86" spans="4:11">
      <c r="D86" s="21"/>
      <c r="E86" s="21"/>
      <c r="F86" s="27"/>
      <c r="G86" s="21"/>
      <c r="H86" s="21"/>
      <c r="I86" s="21"/>
      <c r="J86" s="21"/>
      <c r="K86" s="21"/>
    </row>
    <row r="87" spans="4:11">
      <c r="D87" s="21"/>
      <c r="E87" s="21"/>
      <c r="F87" s="27"/>
      <c r="G87" s="21"/>
      <c r="H87" s="21"/>
      <c r="I87" s="21"/>
      <c r="J87" s="21"/>
      <c r="K87" s="21"/>
    </row>
    <row r="88" spans="4:11">
      <c r="D88" s="21"/>
      <c r="E88" s="21"/>
      <c r="F88" s="27"/>
      <c r="G88" s="21"/>
      <c r="H88" s="21"/>
      <c r="I88" s="21"/>
      <c r="J88" s="21"/>
      <c r="K88" s="21"/>
    </row>
    <row r="89" spans="4:11">
      <c r="D89" s="21"/>
      <c r="E89" s="21"/>
      <c r="F89" s="27"/>
      <c r="G89" s="21"/>
      <c r="H89" s="21"/>
      <c r="I89" s="21"/>
      <c r="J89" s="21"/>
      <c r="K89" s="21"/>
    </row>
    <row r="90" spans="4:11">
      <c r="D90" s="21"/>
      <c r="E90" s="21"/>
      <c r="F90" s="27"/>
      <c r="G90" s="21"/>
      <c r="H90" s="21"/>
      <c r="I90" s="21"/>
      <c r="J90" s="21"/>
      <c r="K90" s="21"/>
    </row>
    <row r="91" spans="4:11">
      <c r="D91" s="21"/>
      <c r="E91" s="21"/>
      <c r="F91" s="27"/>
      <c r="G91" s="21"/>
      <c r="H91" s="21"/>
      <c r="I91" s="21"/>
      <c r="J91" s="21"/>
      <c r="K91" s="21"/>
    </row>
    <row r="92" spans="4:11">
      <c r="D92" s="21"/>
      <c r="E92" s="21"/>
      <c r="F92" s="27"/>
      <c r="G92" s="21"/>
      <c r="H92" s="21"/>
      <c r="I92" s="21"/>
      <c r="J92" s="21"/>
      <c r="K92" s="21"/>
    </row>
    <row r="93" spans="4:11">
      <c r="D93" s="21"/>
      <c r="E93" s="21"/>
      <c r="F93" s="27"/>
      <c r="G93" s="21"/>
      <c r="H93" s="21"/>
      <c r="I93" s="21"/>
      <c r="J93" s="21"/>
      <c r="K93" s="21"/>
    </row>
    <row r="94" spans="4:11">
      <c r="D94" s="21"/>
      <c r="E94" s="21"/>
      <c r="F94" s="27"/>
      <c r="G94" s="21"/>
      <c r="H94" s="21"/>
      <c r="I94" s="21"/>
      <c r="J94" s="21"/>
      <c r="K94" s="21"/>
    </row>
    <row r="95" spans="4:11">
      <c r="D95" s="21"/>
      <c r="E95" s="21"/>
      <c r="F95" s="27"/>
      <c r="G95" s="21"/>
      <c r="H95" s="21"/>
      <c r="I95" s="21"/>
      <c r="J95" s="21"/>
      <c r="K95" s="21"/>
    </row>
    <row r="96" spans="4:11">
      <c r="D96" s="21"/>
      <c r="E96" s="21"/>
      <c r="F96" s="27"/>
      <c r="G96" s="21"/>
      <c r="H96" s="21"/>
      <c r="I96" s="21"/>
      <c r="J96" s="21"/>
      <c r="K96" s="21"/>
    </row>
    <row r="97" spans="4:11">
      <c r="D97" s="21"/>
      <c r="E97" s="21"/>
      <c r="F97" s="27"/>
      <c r="G97" s="21"/>
      <c r="H97" s="21"/>
      <c r="I97" s="21"/>
      <c r="J97" s="21"/>
      <c r="K97" s="21"/>
    </row>
    <row r="98" spans="4:11">
      <c r="D98" s="21"/>
      <c r="E98" s="21"/>
      <c r="F98" s="27"/>
      <c r="G98" s="21"/>
      <c r="H98" s="21"/>
      <c r="I98" s="21"/>
      <c r="J98" s="21"/>
      <c r="K98" s="21"/>
    </row>
    <row r="99" spans="4:11">
      <c r="D99" s="21"/>
      <c r="E99" s="21"/>
      <c r="F99" s="27"/>
      <c r="G99" s="21"/>
      <c r="H99" s="21"/>
      <c r="I99" s="21"/>
      <c r="J99" s="21"/>
      <c r="K99" s="21"/>
    </row>
    <row r="100" spans="4:11">
      <c r="D100" s="21"/>
      <c r="E100" s="21"/>
      <c r="F100" s="27"/>
      <c r="G100" s="21"/>
      <c r="H100" s="21"/>
      <c r="I100" s="21"/>
      <c r="J100" s="21"/>
      <c r="K100" s="21"/>
    </row>
    <row r="101" spans="4:11">
      <c r="D101" s="21"/>
      <c r="E101" s="21"/>
      <c r="F101" s="27"/>
      <c r="G101" s="21"/>
      <c r="H101" s="21"/>
      <c r="I101" s="21"/>
      <c r="J101" s="21"/>
      <c r="K101" s="21"/>
    </row>
    <row r="102" spans="4:11">
      <c r="D102" s="21"/>
      <c r="E102" s="21"/>
      <c r="F102" s="27"/>
      <c r="G102" s="21"/>
      <c r="H102" s="21"/>
      <c r="I102" s="21"/>
      <c r="J102" s="21"/>
      <c r="K102" s="21"/>
    </row>
    <row r="103" spans="4:11">
      <c r="D103" s="21"/>
      <c r="E103" s="21"/>
      <c r="F103" s="27"/>
      <c r="G103" s="21"/>
      <c r="H103" s="21"/>
      <c r="I103" s="21"/>
      <c r="J103" s="21"/>
      <c r="K103" s="21"/>
    </row>
    <row r="104" spans="4:11">
      <c r="D104" s="21"/>
      <c r="E104" s="21"/>
      <c r="F104" s="27"/>
      <c r="G104" s="21"/>
      <c r="H104" s="21"/>
      <c r="I104" s="21"/>
      <c r="J104" s="21"/>
      <c r="K104" s="21"/>
    </row>
    <row r="105" spans="4:11">
      <c r="D105" s="21"/>
      <c r="E105" s="21"/>
      <c r="F105" s="27"/>
      <c r="G105" s="21"/>
      <c r="H105" s="21"/>
      <c r="I105" s="21"/>
      <c r="J105" s="21"/>
      <c r="K105" s="21"/>
    </row>
    <row r="106" spans="4:11">
      <c r="D106" s="21"/>
      <c r="E106" s="21"/>
      <c r="F106" s="27"/>
      <c r="G106" s="21"/>
      <c r="H106" s="21"/>
      <c r="I106" s="21"/>
      <c r="J106" s="21"/>
      <c r="K106" s="21"/>
    </row>
    <row r="107" spans="4:11">
      <c r="D107" s="21"/>
      <c r="E107" s="21"/>
      <c r="F107" s="27"/>
      <c r="G107" s="21"/>
      <c r="H107" s="21"/>
      <c r="I107" s="21"/>
      <c r="J107" s="21"/>
      <c r="K107" s="21"/>
    </row>
    <row r="108" spans="4:11">
      <c r="D108" s="21"/>
      <c r="E108" s="21"/>
      <c r="F108" s="27"/>
      <c r="G108" s="21"/>
      <c r="H108" s="21"/>
      <c r="I108" s="21"/>
      <c r="J108" s="21"/>
      <c r="K108" s="21"/>
    </row>
    <row r="109" spans="4:11">
      <c r="D109" s="21"/>
      <c r="E109" s="21"/>
      <c r="F109" s="27"/>
      <c r="G109" s="21"/>
      <c r="H109" s="21"/>
      <c r="I109" s="21"/>
      <c r="J109" s="21"/>
      <c r="K109" s="21"/>
    </row>
    <row r="110" spans="4:11">
      <c r="D110" s="21"/>
      <c r="E110" s="21"/>
      <c r="F110" s="27"/>
      <c r="G110" s="21"/>
      <c r="H110" s="21"/>
      <c r="I110" s="21"/>
      <c r="J110" s="21"/>
      <c r="K110" s="21"/>
    </row>
    <row r="111" spans="4:11">
      <c r="D111" s="21"/>
      <c r="E111" s="21"/>
      <c r="F111" s="27"/>
      <c r="G111" s="21"/>
      <c r="H111" s="21"/>
      <c r="I111" s="21"/>
      <c r="J111" s="21"/>
      <c r="K111" s="21"/>
    </row>
    <row r="112" spans="4:11">
      <c r="D112" s="21"/>
      <c r="E112" s="21"/>
      <c r="F112" s="27"/>
      <c r="G112" s="21"/>
      <c r="H112" s="21"/>
      <c r="I112" s="21"/>
      <c r="J112" s="21"/>
      <c r="K112" s="21"/>
    </row>
    <row r="113" spans="1:11">
      <c r="D113" s="21"/>
      <c r="E113" s="21"/>
      <c r="F113" s="27"/>
      <c r="G113" s="21"/>
      <c r="H113" s="21"/>
      <c r="I113" s="21"/>
      <c r="J113" s="21"/>
      <c r="K113" s="21"/>
    </row>
    <row r="114" spans="1:11">
      <c r="D114" s="21"/>
      <c r="E114" s="21"/>
      <c r="F114" s="27"/>
      <c r="G114" s="21"/>
      <c r="H114" s="21"/>
      <c r="I114" s="21"/>
      <c r="J114" s="21"/>
      <c r="K114" s="21"/>
    </row>
    <row r="115" spans="1:11">
      <c r="D115" s="21"/>
      <c r="E115" s="21"/>
      <c r="F115" s="27"/>
      <c r="G115" s="21"/>
      <c r="H115" s="21"/>
      <c r="I115" s="21"/>
      <c r="J115" s="21"/>
      <c r="K115" s="21"/>
    </row>
    <row r="116" spans="1:11">
      <c r="D116" s="21"/>
      <c r="E116" s="21"/>
      <c r="F116" s="27"/>
      <c r="G116" s="21"/>
      <c r="H116" s="21"/>
      <c r="I116" s="21"/>
      <c r="J116" s="21"/>
      <c r="K116" s="21"/>
    </row>
    <row r="117" spans="1:11">
      <c r="D117" s="21"/>
      <c r="E117" s="21"/>
      <c r="F117" s="27"/>
      <c r="G117" s="21"/>
      <c r="H117" s="21"/>
      <c r="I117" s="21"/>
      <c r="J117" s="21"/>
      <c r="K117" s="21"/>
    </row>
    <row r="118" spans="1:11" ht="30.75" customHeight="1">
      <c r="D118" s="21"/>
      <c r="E118" s="21"/>
      <c r="F118" s="27"/>
      <c r="G118" s="21"/>
      <c r="H118" s="21"/>
      <c r="I118" s="21"/>
      <c r="J118" s="21"/>
      <c r="K118" s="21"/>
    </row>
    <row r="119" spans="1:11">
      <c r="D119" s="21"/>
      <c r="E119" s="21"/>
      <c r="F119" s="27"/>
      <c r="G119" s="21"/>
      <c r="H119" s="21"/>
      <c r="I119" s="21"/>
      <c r="J119" s="21"/>
      <c r="K119" s="21"/>
    </row>
    <row r="120" spans="1:11" ht="30" customHeight="1">
      <c r="D120" s="21"/>
      <c r="E120" s="21"/>
      <c r="F120" s="27"/>
      <c r="G120" s="21"/>
      <c r="H120" s="21"/>
      <c r="I120" s="21"/>
      <c r="J120" s="21"/>
      <c r="K120" s="21"/>
    </row>
    <row r="121" spans="1:11">
      <c r="D121" s="21"/>
      <c r="E121" s="21"/>
      <c r="F121" s="27"/>
      <c r="G121" s="21"/>
      <c r="H121" s="21"/>
      <c r="I121" s="21"/>
      <c r="J121" s="21"/>
      <c r="K121" s="21"/>
    </row>
    <row r="122" spans="1:11" s="75" customFormat="1">
      <c r="D122" s="76"/>
      <c r="E122" s="76"/>
      <c r="F122" s="77"/>
      <c r="G122" s="76"/>
      <c r="H122" s="76"/>
      <c r="I122" s="76"/>
      <c r="J122" s="76"/>
      <c r="K122" s="76"/>
    </row>
    <row r="123" spans="1:11">
      <c r="A123" s="74"/>
      <c r="D123" s="21"/>
      <c r="E123" s="21"/>
      <c r="F123" s="21"/>
      <c r="G123" s="21"/>
      <c r="H123" s="21"/>
      <c r="I123" s="21"/>
      <c r="J123" s="21"/>
      <c r="K123" s="21"/>
    </row>
  </sheetData>
  <mergeCells count="6">
    <mergeCell ref="U6:X6"/>
    <mergeCell ref="D9:R9"/>
    <mergeCell ref="B4:R4"/>
    <mergeCell ref="D1:R1"/>
    <mergeCell ref="E23:H23"/>
    <mergeCell ref="B7:C7"/>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5E015-233B-4138-B3D2-6667B606E1B5}">
  <dimension ref="A1:AE299"/>
  <sheetViews>
    <sheetView showGridLines="0" topLeftCell="A399" zoomScale="61" zoomScaleNormal="100" workbookViewId="0">
      <selection activeCell="A63" sqref="A63"/>
    </sheetView>
  </sheetViews>
  <sheetFormatPr defaultRowHeight="15"/>
  <cols>
    <col min="1" max="1" width="123.7109375" customWidth="1"/>
    <col min="2" max="2" width="67.7109375" bestFit="1" customWidth="1"/>
    <col min="3" max="3" width="33.140625" customWidth="1"/>
    <col min="4" max="4" width="19" customWidth="1"/>
    <col min="5" max="5" width="13.7109375" bestFit="1" customWidth="1"/>
    <col min="25" max="25" width="10.85546875" bestFit="1" customWidth="1"/>
    <col min="26" max="26" width="11.28515625" bestFit="1" customWidth="1"/>
    <col min="27" max="27" width="13.7109375" bestFit="1" customWidth="1"/>
    <col min="28" max="28" width="16.140625" bestFit="1" customWidth="1"/>
  </cols>
  <sheetData>
    <row r="1" spans="1:31">
      <c r="A1" s="19" t="s">
        <v>158</v>
      </c>
      <c r="B1" s="10" t="s">
        <v>137</v>
      </c>
      <c r="Q1" s="226"/>
      <c r="R1" s="226"/>
      <c r="S1" s="226"/>
      <c r="T1" s="226"/>
      <c r="U1" s="226"/>
      <c r="V1" s="226"/>
      <c r="W1" s="226"/>
      <c r="X1" s="226"/>
      <c r="Y1" s="226"/>
      <c r="Z1" s="226"/>
      <c r="AA1" s="226"/>
      <c r="AB1" s="226"/>
      <c r="AC1" s="226"/>
      <c r="AD1" s="226"/>
    </row>
    <row r="2" spans="1:31">
      <c r="A2" t="s">
        <v>656</v>
      </c>
      <c r="B2" t="s">
        <v>657</v>
      </c>
    </row>
    <row r="3" spans="1:31">
      <c r="A3" t="s">
        <v>658</v>
      </c>
      <c r="B3" t="s">
        <v>140</v>
      </c>
    </row>
    <row r="4" spans="1:31">
      <c r="A4" t="s">
        <v>138</v>
      </c>
      <c r="B4" t="s">
        <v>139</v>
      </c>
    </row>
    <row r="5" spans="1:31">
      <c r="A5" t="s">
        <v>135</v>
      </c>
      <c r="B5" t="s">
        <v>145</v>
      </c>
    </row>
    <row r="6" spans="1:31">
      <c r="A6" t="s">
        <v>136</v>
      </c>
      <c r="B6" t="s">
        <v>144</v>
      </c>
    </row>
    <row r="7" spans="1:31" ht="44.25" customHeight="1">
      <c r="A7" s="40" t="s">
        <v>660</v>
      </c>
      <c r="B7" s="134" t="s">
        <v>659</v>
      </c>
    </row>
    <row r="8" spans="1:31">
      <c r="A8" t="s">
        <v>143</v>
      </c>
      <c r="B8" t="s">
        <v>945</v>
      </c>
    </row>
    <row r="9" spans="1:31">
      <c r="A9" t="s">
        <v>147</v>
      </c>
      <c r="B9" t="s">
        <v>148</v>
      </c>
    </row>
    <row r="10" spans="1:31">
      <c r="A10" t="s">
        <v>141</v>
      </c>
      <c r="B10" t="s">
        <v>946</v>
      </c>
      <c r="Q10" s="10"/>
      <c r="R10" s="10"/>
      <c r="S10" s="10"/>
      <c r="T10" s="10"/>
      <c r="U10" s="10"/>
      <c r="V10" s="10"/>
      <c r="W10" s="10"/>
      <c r="X10" s="10"/>
      <c r="Y10" s="10"/>
      <c r="Z10" s="10"/>
      <c r="AA10" s="10"/>
      <c r="AB10" s="10"/>
      <c r="AC10" s="10"/>
      <c r="AD10" s="10"/>
      <c r="AE10" s="10"/>
    </row>
    <row r="11" spans="1:31" ht="36" customHeight="1">
      <c r="A11" t="s">
        <v>142</v>
      </c>
      <c r="B11" s="39" t="s">
        <v>146</v>
      </c>
    </row>
    <row r="12" spans="1:31" ht="42.75" customHeight="1">
      <c r="A12" s="153" t="s">
        <v>156</v>
      </c>
      <c r="B12" s="39" t="s">
        <v>159</v>
      </c>
    </row>
    <row r="13" spans="1:31">
      <c r="A13" t="s">
        <v>149</v>
      </c>
      <c r="B13" t="s">
        <v>661</v>
      </c>
    </row>
    <row r="14" spans="1:31">
      <c r="A14" t="s">
        <v>152</v>
      </c>
      <c r="B14" t="s">
        <v>155</v>
      </c>
    </row>
    <row r="15" spans="1:31">
      <c r="A15" t="s">
        <v>150</v>
      </c>
      <c r="B15" t="s">
        <v>151</v>
      </c>
    </row>
    <row r="16" spans="1:31">
      <c r="A16" t="s">
        <v>153</v>
      </c>
      <c r="B16" t="s">
        <v>154</v>
      </c>
    </row>
    <row r="19" spans="1:1">
      <c r="A19" t="s">
        <v>668</v>
      </c>
    </row>
    <row r="20" spans="1:1">
      <c r="A20" t="s">
        <v>665</v>
      </c>
    </row>
    <row r="24" spans="1:1">
      <c r="A24" s="15"/>
    </row>
    <row r="36" spans="1:9">
      <c r="I36" s="11" t="s">
        <v>157</v>
      </c>
    </row>
    <row r="37" spans="1:9" ht="15.75">
      <c r="A37" s="14"/>
      <c r="E37" t="s">
        <v>168</v>
      </c>
      <c r="F37" s="41" t="s">
        <v>167</v>
      </c>
    </row>
    <row r="38" spans="1:9">
      <c r="F38" s="42" t="s">
        <v>169</v>
      </c>
    </row>
    <row r="39" spans="1:9">
      <c r="A39" s="21"/>
    </row>
    <row r="42" spans="1:9">
      <c r="A42" s="11"/>
    </row>
    <row r="44" spans="1:9">
      <c r="A44" s="1" t="s">
        <v>160</v>
      </c>
    </row>
    <row r="45" spans="1:9">
      <c r="A45" s="18" t="s">
        <v>162</v>
      </c>
    </row>
    <row r="46" spans="1:9">
      <c r="A46" t="s">
        <v>161</v>
      </c>
    </row>
    <row r="47" spans="1:9">
      <c r="A47" t="s">
        <v>163</v>
      </c>
    </row>
    <row r="48" spans="1:9">
      <c r="A48" t="s">
        <v>164</v>
      </c>
    </row>
    <row r="50" spans="1:19">
      <c r="A50" t="s">
        <v>165</v>
      </c>
    </row>
    <row r="51" spans="1:19">
      <c r="A51" t="s">
        <v>166</v>
      </c>
    </row>
    <row r="53" spans="1:19">
      <c r="A53" s="10" t="s">
        <v>177</v>
      </c>
      <c r="L53" s="43"/>
      <c r="M53" s="43"/>
      <c r="N53" s="43"/>
      <c r="O53" s="43"/>
      <c r="P53" s="43"/>
      <c r="Q53" s="43"/>
      <c r="R53" s="43"/>
      <c r="S53" s="43"/>
    </row>
    <row r="54" spans="1:19" ht="15.75">
      <c r="A54" t="s">
        <v>176</v>
      </c>
      <c r="B54" t="s">
        <v>178</v>
      </c>
      <c r="L54" s="44" t="s">
        <v>170</v>
      </c>
      <c r="M54" s="45"/>
      <c r="N54" s="45"/>
      <c r="O54" s="43"/>
      <c r="P54" s="43"/>
      <c r="Q54" s="43"/>
      <c r="R54" s="43"/>
      <c r="S54" s="43"/>
    </row>
    <row r="55" spans="1:19" ht="15.75">
      <c r="A55" t="s">
        <v>620</v>
      </c>
      <c r="L55" s="46"/>
      <c r="M55" s="43"/>
      <c r="N55" s="43"/>
      <c r="O55" s="43"/>
      <c r="P55" s="43"/>
      <c r="Q55" s="43"/>
      <c r="R55" s="43"/>
      <c r="S55" s="43"/>
    </row>
    <row r="56" spans="1:19" ht="15.75">
      <c r="A56" t="s">
        <v>192</v>
      </c>
      <c r="L56" s="46"/>
      <c r="M56" s="43"/>
      <c r="N56" s="43"/>
      <c r="O56" s="43"/>
      <c r="P56" s="43"/>
      <c r="Q56" s="43"/>
      <c r="R56" s="43"/>
      <c r="S56" s="43"/>
    </row>
    <row r="57" spans="1:19" ht="15.75">
      <c r="L57" s="46" t="s">
        <v>171</v>
      </c>
      <c r="M57" s="43"/>
      <c r="N57" s="43"/>
      <c r="O57" s="43"/>
      <c r="P57" s="43"/>
      <c r="Q57" s="43"/>
      <c r="R57" s="43"/>
      <c r="S57" s="43"/>
    </row>
    <row r="58" spans="1:19" ht="15.75">
      <c r="A58" t="s">
        <v>184</v>
      </c>
      <c r="B58" t="s">
        <v>728</v>
      </c>
      <c r="C58" t="s">
        <v>185</v>
      </c>
      <c r="L58" s="46" t="s">
        <v>172</v>
      </c>
      <c r="M58" s="43"/>
      <c r="N58" s="43"/>
      <c r="O58" s="43"/>
      <c r="P58" s="43"/>
      <c r="Q58" s="43"/>
      <c r="R58" s="43"/>
      <c r="S58" s="43"/>
    </row>
    <row r="59" spans="1:19" ht="15.75">
      <c r="A59">
        <v>5605</v>
      </c>
      <c r="B59" s="163">
        <f>'Hydrogen COnsumption '!AD36+15%</f>
        <v>0.39481762748031601</v>
      </c>
      <c r="C59" s="11">
        <f>A59+B59*A59</f>
        <v>7817.9528020271719</v>
      </c>
      <c r="D59" t="s">
        <v>186</v>
      </c>
      <c r="L59" s="46"/>
      <c r="M59" s="43"/>
      <c r="N59" s="43"/>
      <c r="O59" s="43"/>
      <c r="P59" s="43"/>
      <c r="Q59" s="43"/>
      <c r="R59" s="43"/>
      <c r="S59" s="43"/>
    </row>
    <row r="60" spans="1:19" ht="15.75">
      <c r="C60" t="s">
        <v>624</v>
      </c>
      <c r="L60" s="46"/>
      <c r="M60" s="43"/>
      <c r="N60" s="43"/>
      <c r="O60" s="43"/>
      <c r="P60" s="43"/>
      <c r="Q60" s="43"/>
      <c r="R60" s="43"/>
      <c r="S60" s="43"/>
    </row>
    <row r="61" spans="1:19" ht="15.75">
      <c r="A61" s="11" t="s">
        <v>190</v>
      </c>
      <c r="L61" s="46" t="s">
        <v>173</v>
      </c>
      <c r="M61" s="43"/>
      <c r="N61" s="43"/>
      <c r="O61" s="43"/>
      <c r="P61" s="43"/>
      <c r="Q61" s="43"/>
      <c r="R61" s="43"/>
      <c r="S61" s="43"/>
    </row>
    <row r="62" spans="1:19" ht="15.75">
      <c r="A62" t="s">
        <v>948</v>
      </c>
      <c r="B62" t="s">
        <v>191</v>
      </c>
      <c r="L62" s="46" t="s">
        <v>174</v>
      </c>
      <c r="M62" s="43"/>
      <c r="N62" s="43"/>
      <c r="O62" s="43"/>
      <c r="P62" s="43"/>
      <c r="Q62" s="43"/>
      <c r="R62" s="43"/>
      <c r="S62" s="43"/>
    </row>
    <row r="63" spans="1:19" ht="15.75">
      <c r="A63">
        <f>8.7</f>
        <v>8.6999999999999993</v>
      </c>
      <c r="B63">
        <v>2.4799999999999999E-2</v>
      </c>
      <c r="L63" s="46"/>
      <c r="M63" s="43"/>
      <c r="N63" s="43"/>
      <c r="O63" s="43"/>
      <c r="P63" s="43"/>
      <c r="Q63" s="43"/>
      <c r="R63" s="43"/>
      <c r="S63" s="43"/>
    </row>
    <row r="64" spans="1:19" ht="15.75">
      <c r="A64" s="51"/>
      <c r="B64" s="21"/>
      <c r="L64" s="46"/>
      <c r="M64" s="43"/>
      <c r="N64" s="43"/>
      <c r="O64" s="43"/>
      <c r="P64" s="43"/>
      <c r="Q64" s="43"/>
      <c r="R64" s="43"/>
      <c r="S64" s="43"/>
    </row>
    <row r="65" spans="1:28" ht="15.75">
      <c r="A65" s="21"/>
      <c r="B65" s="21"/>
      <c r="L65" s="46"/>
      <c r="M65" s="43"/>
      <c r="N65" s="43"/>
      <c r="O65" s="43"/>
      <c r="P65" s="43"/>
      <c r="Q65" s="43"/>
      <c r="R65" s="43"/>
      <c r="S65" s="43"/>
    </row>
    <row r="66" spans="1:28" ht="15.75">
      <c r="A66" s="21"/>
      <c r="B66" s="21"/>
      <c r="L66" s="46"/>
      <c r="M66" s="43"/>
      <c r="N66" s="43"/>
      <c r="O66" s="43"/>
      <c r="P66" s="43"/>
      <c r="Q66" s="43"/>
      <c r="R66" s="43"/>
      <c r="S66" s="43"/>
    </row>
    <row r="67" spans="1:28" ht="15.75">
      <c r="A67" s="21"/>
      <c r="B67" s="21"/>
      <c r="L67" s="46"/>
      <c r="M67" s="43"/>
      <c r="N67" s="43"/>
      <c r="O67" s="43"/>
      <c r="P67" s="43"/>
      <c r="Q67" s="43"/>
      <c r="R67" s="43"/>
      <c r="S67" s="43"/>
    </row>
    <row r="68" spans="1:28" ht="15.75">
      <c r="A68" s="21"/>
      <c r="B68" s="21"/>
      <c r="L68" s="46"/>
      <c r="M68" s="43"/>
      <c r="N68" s="43"/>
      <c r="O68" s="43"/>
      <c r="P68" s="43"/>
      <c r="Q68" s="43"/>
      <c r="R68" s="43"/>
      <c r="S68" s="43"/>
    </row>
    <row r="69" spans="1:28" ht="15.75">
      <c r="L69" s="46"/>
      <c r="M69" s="43"/>
      <c r="N69" s="43"/>
      <c r="O69" s="43"/>
      <c r="P69" s="43"/>
      <c r="Q69" s="43"/>
      <c r="R69" s="43"/>
      <c r="S69" s="43"/>
      <c r="Y69" s="1"/>
      <c r="Z69" s="1" t="s">
        <v>868</v>
      </c>
      <c r="AA69" s="1" t="s">
        <v>859</v>
      </c>
      <c r="AB69" s="1" t="s">
        <v>869</v>
      </c>
    </row>
    <row r="70" spans="1:28" ht="15.75">
      <c r="L70" s="46"/>
      <c r="M70" s="43"/>
      <c r="N70" s="43"/>
      <c r="O70" s="43"/>
      <c r="P70" s="43"/>
      <c r="Q70" s="43"/>
      <c r="R70" s="43"/>
      <c r="S70" s="43"/>
      <c r="Y70" s="10" t="s">
        <v>870</v>
      </c>
      <c r="Z70" s="31">
        <f>A72</f>
        <v>68016.189377636387</v>
      </c>
      <c r="AA70" s="195">
        <f>B72</f>
        <v>193.88522949027384</v>
      </c>
      <c r="AB70" s="31">
        <f>C59</f>
        <v>7817.9528020271719</v>
      </c>
    </row>
    <row r="71" spans="1:28" ht="15.75">
      <c r="A71" t="s">
        <v>193</v>
      </c>
      <c r="B71" s="10" t="s">
        <v>194</v>
      </c>
      <c r="L71" s="46" t="s">
        <v>175</v>
      </c>
      <c r="M71" s="43"/>
      <c r="N71" s="43"/>
      <c r="O71" s="43"/>
      <c r="P71" s="43"/>
      <c r="Q71" s="43"/>
      <c r="R71" s="43"/>
      <c r="S71" s="43"/>
      <c r="Y71" s="10" t="s">
        <v>153</v>
      </c>
      <c r="Z71" s="53" t="s">
        <v>75</v>
      </c>
      <c r="AA71" s="196">
        <f>'Diesel consumption'!E42</f>
        <v>38.663539831395347</v>
      </c>
      <c r="AB71" s="31">
        <f>'Diesel consumption'!E37</f>
        <v>33250.644254999999</v>
      </c>
    </row>
    <row r="72" spans="1:28">
      <c r="A72">
        <f>C59*A63</f>
        <v>68016.189377636387</v>
      </c>
      <c r="B72" s="47">
        <f>B63*C59</f>
        <v>193.88522949027384</v>
      </c>
      <c r="C72" t="s">
        <v>195</v>
      </c>
      <c r="L72" s="43"/>
      <c r="M72" s="43"/>
      <c r="N72" s="43"/>
      <c r="O72" s="43"/>
      <c r="P72" s="43"/>
      <c r="Q72" s="43"/>
      <c r="R72" s="43"/>
      <c r="S72" s="43"/>
    </row>
    <row r="73" spans="1:28">
      <c r="L73" t="s">
        <v>198</v>
      </c>
    </row>
    <row r="74" spans="1:28">
      <c r="A74" s="10" t="s">
        <v>773</v>
      </c>
      <c r="L74">
        <f>10.8*4.2*10.3</f>
        <v>467.20800000000008</v>
      </c>
      <c r="M74" t="s">
        <v>199</v>
      </c>
    </row>
    <row r="75" spans="1:28">
      <c r="A75" s="10" t="s">
        <v>774</v>
      </c>
      <c r="B75" s="27"/>
      <c r="C75" s="10" t="s">
        <v>696</v>
      </c>
    </row>
    <row r="76" spans="1:28">
      <c r="A76" s="12"/>
      <c r="B76" s="27"/>
      <c r="C76">
        <f>0.19% *1000</f>
        <v>1.9</v>
      </c>
    </row>
    <row r="77" spans="1:28">
      <c r="B77" s="27"/>
      <c r="C77" t="s">
        <v>697</v>
      </c>
    </row>
    <row r="78" spans="1:28">
      <c r="A78" s="17" t="s">
        <v>179</v>
      </c>
    </row>
    <row r="79" spans="1:28">
      <c r="A79" t="s">
        <v>759</v>
      </c>
    </row>
    <row r="80" spans="1:28">
      <c r="A80" t="s">
        <v>187</v>
      </c>
    </row>
    <row r="81" spans="1:1">
      <c r="A81" t="s">
        <v>196</v>
      </c>
    </row>
    <row r="82" spans="1:1">
      <c r="A82" t="s">
        <v>189</v>
      </c>
    </row>
    <row r="83" spans="1:1">
      <c r="A83" t="s">
        <v>197</v>
      </c>
    </row>
    <row r="84" spans="1:1">
      <c r="A84" t="s">
        <v>200</v>
      </c>
    </row>
    <row r="85" spans="1:1">
      <c r="A85" t="s">
        <v>763</v>
      </c>
    </row>
    <row r="87" spans="1:1">
      <c r="A87" t="s">
        <v>201</v>
      </c>
    </row>
    <row r="88" spans="1:1">
      <c r="A88" t="s">
        <v>202</v>
      </c>
    </row>
    <row r="89" spans="1:1">
      <c r="A89" t="s">
        <v>204</v>
      </c>
    </row>
    <row r="91" spans="1:1">
      <c r="A91" t="s">
        <v>209</v>
      </c>
    </row>
    <row r="94" spans="1:1">
      <c r="A94" s="17" t="s">
        <v>760</v>
      </c>
    </row>
    <row r="95" spans="1:1">
      <c r="A95" t="s">
        <v>768</v>
      </c>
    </row>
    <row r="96" spans="1:1">
      <c r="A96" t="s">
        <v>203</v>
      </c>
    </row>
    <row r="97" spans="1:1">
      <c r="A97" t="s">
        <v>205</v>
      </c>
    </row>
    <row r="98" spans="1:1" ht="21.75" customHeight="1">
      <c r="A98" s="27" t="s">
        <v>206</v>
      </c>
    </row>
    <row r="99" spans="1:1" ht="21.75" customHeight="1"/>
    <row r="100" spans="1:1" ht="21.75" customHeight="1">
      <c r="A100" s="10" t="s">
        <v>762</v>
      </c>
    </row>
    <row r="101" spans="1:1" ht="21.75" customHeight="1">
      <c r="A101" t="s">
        <v>767</v>
      </c>
    </row>
    <row r="103" spans="1:1">
      <c r="A103" t="s">
        <v>764</v>
      </c>
    </row>
    <row r="104" spans="1:1">
      <c r="A104" t="s">
        <v>765</v>
      </c>
    </row>
    <row r="105" spans="1:1">
      <c r="A105" t="s">
        <v>766</v>
      </c>
    </row>
    <row r="110" spans="1:1">
      <c r="A110" t="s">
        <v>207</v>
      </c>
    </row>
    <row r="111" spans="1:1">
      <c r="A111" t="s">
        <v>208</v>
      </c>
    </row>
    <row r="112" spans="1:1">
      <c r="A112" s="10" t="s">
        <v>210</v>
      </c>
    </row>
    <row r="113" spans="1:1">
      <c r="A113" t="s">
        <v>211</v>
      </c>
    </row>
    <row r="117" spans="1:1" ht="23.25">
      <c r="A117" s="177"/>
    </row>
    <row r="132" spans="1:11" ht="16.5">
      <c r="B132" s="14"/>
      <c r="D132" s="14"/>
      <c r="G132" s="176"/>
    </row>
    <row r="133" spans="1:11">
      <c r="B133" s="14"/>
      <c r="G133" s="34"/>
      <c r="H133" s="15"/>
      <c r="I133" s="15"/>
      <c r="J133" s="15"/>
      <c r="K133" s="15"/>
    </row>
    <row r="134" spans="1:11" ht="16.5">
      <c r="G134" s="176"/>
    </row>
    <row r="135" spans="1:11" ht="16.5">
      <c r="G135" s="176"/>
    </row>
    <row r="136" spans="1:11">
      <c r="A136" s="17" t="s">
        <v>769</v>
      </c>
    </row>
    <row r="139" spans="1:11">
      <c r="A139" s="19" t="s">
        <v>947</v>
      </c>
    </row>
    <row r="140" spans="1:11">
      <c r="A140" s="49" t="s">
        <v>803</v>
      </c>
    </row>
    <row r="141" spans="1:11">
      <c r="A141" t="s">
        <v>804</v>
      </c>
    </row>
    <row r="142" spans="1:11" ht="30.75">
      <c r="A142" s="183" t="s">
        <v>805</v>
      </c>
    </row>
    <row r="143" spans="1:11">
      <c r="A143" s="184" t="s">
        <v>806</v>
      </c>
    </row>
    <row r="144" spans="1:11">
      <c r="A144" s="185" t="s">
        <v>807</v>
      </c>
    </row>
    <row r="145" spans="1:2" ht="15.75">
      <c r="A145" s="186" t="s">
        <v>808</v>
      </c>
    </row>
    <row r="149" spans="1:2">
      <c r="A149" s="49" t="s">
        <v>827</v>
      </c>
      <c r="B149" s="10" t="s">
        <v>828</v>
      </c>
    </row>
    <row r="150" spans="1:2">
      <c r="A150" t="s">
        <v>809</v>
      </c>
      <c r="B150" t="s">
        <v>829</v>
      </c>
    </row>
    <row r="151" spans="1:2">
      <c r="A151" t="s">
        <v>810</v>
      </c>
      <c r="B151" s="49" t="s">
        <v>803</v>
      </c>
    </row>
    <row r="152" spans="1:2">
      <c r="A152" s="10" t="s">
        <v>815</v>
      </c>
    </row>
    <row r="153" spans="1:2">
      <c r="A153" t="s">
        <v>811</v>
      </c>
    </row>
    <row r="154" spans="1:2">
      <c r="A154" t="s">
        <v>812</v>
      </c>
    </row>
    <row r="155" spans="1:2">
      <c r="A155" t="s">
        <v>814</v>
      </c>
    </row>
    <row r="156" spans="1:2">
      <c r="A156" t="s">
        <v>813</v>
      </c>
    </row>
    <row r="159" spans="1:2">
      <c r="A159" s="34" t="s">
        <v>818</v>
      </c>
    </row>
    <row r="160" spans="1:2">
      <c r="A160" t="s">
        <v>817</v>
      </c>
    </row>
    <row r="161" spans="1:1">
      <c r="A161" t="s">
        <v>816</v>
      </c>
    </row>
    <row r="162" spans="1:1">
      <c r="A162" t="s">
        <v>819</v>
      </c>
    </row>
    <row r="163" spans="1:1">
      <c r="A163" t="s">
        <v>820</v>
      </c>
    </row>
    <row r="165" spans="1:1">
      <c r="A165" s="10" t="s">
        <v>826</v>
      </c>
    </row>
    <row r="166" spans="1:1">
      <c r="A166" t="s">
        <v>821</v>
      </c>
    </row>
    <row r="167" spans="1:1">
      <c r="A167" t="s">
        <v>822</v>
      </c>
    </row>
    <row r="168" spans="1:1">
      <c r="A168" s="10" t="s">
        <v>823</v>
      </c>
    </row>
    <row r="169" spans="1:1">
      <c r="A169" t="s">
        <v>824</v>
      </c>
    </row>
    <row r="171" spans="1:1">
      <c r="A171" t="s">
        <v>825</v>
      </c>
    </row>
    <row r="172" spans="1:1">
      <c r="A172" s="34" t="s">
        <v>836</v>
      </c>
    </row>
    <row r="173" spans="1:1">
      <c r="A173" s="10"/>
    </row>
    <row r="174" spans="1:1">
      <c r="A174" s="10"/>
    </row>
    <row r="175" spans="1:1">
      <c r="A175" s="10"/>
    </row>
    <row r="179" spans="1:2">
      <c r="A179" s="17" t="s">
        <v>418</v>
      </c>
    </row>
    <row r="180" spans="1:2">
      <c r="A180" t="s">
        <v>772</v>
      </c>
    </row>
    <row r="181" spans="1:2">
      <c r="A181" t="s">
        <v>770</v>
      </c>
    </row>
    <row r="182" spans="1:2">
      <c r="A182" t="s">
        <v>771</v>
      </c>
    </row>
    <row r="186" spans="1:2" ht="20.25">
      <c r="A186" s="178"/>
      <c r="B186" t="s">
        <v>775</v>
      </c>
    </row>
    <row r="187" spans="1:2" ht="20.25">
      <c r="A187" s="178"/>
      <c r="B187" t="s">
        <v>776</v>
      </c>
    </row>
    <row r="189" spans="1:2">
      <c r="A189" s="10"/>
    </row>
    <row r="190" spans="1:2" ht="17.25">
      <c r="A190" s="179"/>
    </row>
    <row r="195" spans="1:2">
      <c r="A195" s="106"/>
    </row>
    <row r="198" spans="1:2">
      <c r="A198" s="49"/>
      <c r="B198" s="49" t="s">
        <v>779</v>
      </c>
    </row>
    <row r="201" spans="1:2">
      <c r="A201" s="49" t="s">
        <v>779</v>
      </c>
    </row>
    <row r="202" spans="1:2">
      <c r="A202" t="s">
        <v>780</v>
      </c>
    </row>
    <row r="204" spans="1:2">
      <c r="A204" t="s">
        <v>781</v>
      </c>
    </row>
    <row r="211" spans="1:1">
      <c r="A211" s="10" t="s">
        <v>782</v>
      </c>
    </row>
    <row r="212" spans="1:1">
      <c r="A212" s="10" t="s">
        <v>783</v>
      </c>
    </row>
    <row r="213" spans="1:1">
      <c r="A213" s="10" t="s">
        <v>793</v>
      </c>
    </row>
    <row r="214" spans="1:1">
      <c r="A214" s="10" t="s">
        <v>802</v>
      </c>
    </row>
    <row r="217" spans="1:1" ht="46.5">
      <c r="A217" s="180" t="s">
        <v>784</v>
      </c>
    </row>
    <row r="219" spans="1:1">
      <c r="A219" s="49" t="s">
        <v>786</v>
      </c>
    </row>
    <row r="220" spans="1:1">
      <c r="A220" t="s">
        <v>792</v>
      </c>
    </row>
    <row r="221" spans="1:1">
      <c r="A221" t="s">
        <v>794</v>
      </c>
    </row>
    <row r="228" spans="1:1">
      <c r="A228" s="18" t="s">
        <v>795</v>
      </c>
    </row>
    <row r="229" spans="1:1">
      <c r="A229" t="s">
        <v>796</v>
      </c>
    </row>
    <row r="230" spans="1:1">
      <c r="A230" t="s">
        <v>797</v>
      </c>
    </row>
    <row r="232" spans="1:1">
      <c r="A232" t="s">
        <v>798</v>
      </c>
    </row>
    <row r="233" spans="1:1">
      <c r="A233" t="s">
        <v>799</v>
      </c>
    </row>
    <row r="234" spans="1:1">
      <c r="A234" t="s">
        <v>800</v>
      </c>
    </row>
    <row r="236" spans="1:1">
      <c r="A236" t="s">
        <v>801</v>
      </c>
    </row>
    <row r="240" spans="1:1">
      <c r="A240" s="1" t="s">
        <v>830</v>
      </c>
    </row>
    <row r="244" spans="1:1" ht="15.75">
      <c r="A244" s="41" t="s">
        <v>167</v>
      </c>
    </row>
    <row r="245" spans="1:1">
      <c r="A245" s="42" t="s">
        <v>169</v>
      </c>
    </row>
    <row r="248" spans="1:1">
      <c r="A248" t="s">
        <v>831</v>
      </c>
    </row>
    <row r="249" spans="1:1">
      <c r="A249" t="s">
        <v>832</v>
      </c>
    </row>
    <row r="250" spans="1:1">
      <c r="A250" t="s">
        <v>833</v>
      </c>
    </row>
    <row r="252" spans="1:1">
      <c r="A252" t="s">
        <v>834</v>
      </c>
    </row>
    <row r="253" spans="1:1">
      <c r="A253" t="s">
        <v>835</v>
      </c>
    </row>
    <row r="258" spans="1:1">
      <c r="A258" s="188" t="s">
        <v>844</v>
      </c>
    </row>
    <row r="259" spans="1:1">
      <c r="A259" s="49" t="s">
        <v>845</v>
      </c>
    </row>
    <row r="260" spans="1:1">
      <c r="A260" t="s">
        <v>846</v>
      </c>
    </row>
    <row r="262" spans="1:1">
      <c r="A262" t="s">
        <v>847</v>
      </c>
    </row>
    <row r="263" spans="1:1">
      <c r="A263" t="s">
        <v>853</v>
      </c>
    </row>
    <row r="264" spans="1:1">
      <c r="A264" s="49" t="s">
        <v>848</v>
      </c>
    </row>
    <row r="266" spans="1:1">
      <c r="A266" s="14"/>
    </row>
    <row r="271" spans="1:1">
      <c r="A271" s="189" t="s">
        <v>850</v>
      </c>
    </row>
    <row r="272" spans="1:1">
      <c r="A272" t="s">
        <v>851</v>
      </c>
    </row>
    <row r="273" spans="1:1">
      <c r="A273" t="s">
        <v>852</v>
      </c>
    </row>
    <row r="274" spans="1:1">
      <c r="A274" t="s">
        <v>849</v>
      </c>
    </row>
    <row r="275" spans="1:1">
      <c r="A275" t="s">
        <v>854</v>
      </c>
    </row>
    <row r="276" spans="1:1">
      <c r="A276" t="s">
        <v>855</v>
      </c>
    </row>
    <row r="277" spans="1:1">
      <c r="A277" t="s">
        <v>856</v>
      </c>
    </row>
    <row r="278" spans="1:1">
      <c r="A278" s="10" t="s">
        <v>857</v>
      </c>
    </row>
    <row r="292" spans="3:5">
      <c r="C292" s="175" t="s">
        <v>863</v>
      </c>
      <c r="D292" s="1" t="s">
        <v>864</v>
      </c>
      <c r="E292" s="1" t="s">
        <v>859</v>
      </c>
    </row>
    <row r="293" spans="3:5">
      <c r="C293" s="53" t="s">
        <v>867</v>
      </c>
      <c r="D293">
        <f>355*9</f>
        <v>3195</v>
      </c>
      <c r="E293">
        <f>0.595*9</f>
        <v>5.3549999999999995</v>
      </c>
    </row>
    <row r="294" spans="3:5">
      <c r="C294" s="53" t="s">
        <v>860</v>
      </c>
      <c r="D294">
        <f>2*1045</f>
        <v>2090</v>
      </c>
      <c r="E294">
        <f>2*0.52*1.995*0.76</f>
        <v>1.5768480000000002</v>
      </c>
    </row>
    <row r="295" spans="3:5">
      <c r="C295" s="53" t="s">
        <v>861</v>
      </c>
      <c r="D295">
        <f>2*63</f>
        <v>126</v>
      </c>
      <c r="E295">
        <f>2*0.424*0.25*0.541</f>
        <v>0.114692</v>
      </c>
    </row>
    <row r="296" spans="3:5">
      <c r="C296" s="194" t="s">
        <v>862</v>
      </c>
      <c r="D296" s="12">
        <f>2*3.87*1000</f>
        <v>7740</v>
      </c>
      <c r="E296" s="12">
        <f>2*2.71*1.16*1.61</f>
        <v>10.122392</v>
      </c>
    </row>
    <row r="297" spans="3:5">
      <c r="C297" s="35" t="s">
        <v>865</v>
      </c>
      <c r="D297" s="10">
        <f>SUM(D293:D296)</f>
        <v>13151</v>
      </c>
      <c r="E297" s="10">
        <f>SUM(E292:E296)</f>
        <v>17.168931999999998</v>
      </c>
    </row>
    <row r="299" spans="3:5">
      <c r="C299" s="53" t="s">
        <v>866</v>
      </c>
      <c r="D299" s="10">
        <v>11600</v>
      </c>
      <c r="E299" s="10">
        <f>4.261*1.756*2.076</f>
        <v>15.533288016</v>
      </c>
    </row>
  </sheetData>
  <mergeCells count="1">
    <mergeCell ref="Q1:AD1"/>
  </mergeCells>
  <hyperlinks>
    <hyperlink ref="F38" r:id="rId1" display="https://cdn.wartsila.com/docs/default-source/product-files/engines/ms-engine/brochure-o-e-w20.pdf?sfvrsn=4020e545_12" xr:uid="{CDCA6786-54DC-4817-9F4F-006B7C7A7750}"/>
    <hyperlink ref="A201" r:id="rId2" display="https://search.abb.com/library/Download.aspx?DocumentID=9AKK103508&amp;LanguageCode=en&amp;DocumentPartId=&amp;Action=Launch=" xr:uid="{C023C8A0-55AA-4568-B44A-E94F93320030}"/>
    <hyperlink ref="B198" r:id="rId3" display="https://search.abb.com/library/Download.aspx?DocumentID=9AKK103508&amp;LanguageCode=en&amp;DocumentPartId=&amp;Action=Launch=" xr:uid="{875BDB50-A2E1-43C5-8564-C3FB9A2F8C86}"/>
    <hyperlink ref="A219" r:id="rId4" display="https://motors.bonnew.com/axr-400ml6-680kw-4160v-60hz.html" xr:uid="{DE87F215-F947-4401-868F-A5EB92847A5A}"/>
    <hyperlink ref="A140" r:id="rId5" display="https://search.abb.com/library/Download.aspx?DocumentID=3AUA0000115038&amp;LanguageCode=en&amp;DocumentPartId=1&amp;Action=Launch" xr:uid="{729B4FEB-E914-48EC-AE50-C5FB1CE6C25B}"/>
    <hyperlink ref="A149" r:id="rId6" display="https://search.abb.com/library/Download.aspx?DocumentID=3AUA0000115038&amp;LanguageCode=en&amp;DocumentPartId=1&amp;Action=Launch" xr:uid="{BB8EB424-80CE-4EB2-98BD-018AFB0C1026}"/>
    <hyperlink ref="B151" r:id="rId7" display="https://search.abb.com/library/Download.aspx?DocumentID=3AUA0000115038&amp;LanguageCode=en&amp;DocumentPartId=1&amp;Action=Launch" xr:uid="{E5445F07-9288-491B-B1D1-92036CF6E5EE}"/>
    <hyperlink ref="A245" r:id="rId8" display="https://cdn.wartsila.com/docs/default-source/product-files/engines/ms-engine/brochure-o-e-w20.pdf?sfvrsn=4020e545_12" xr:uid="{8DF1D0C8-4B25-47D2-8DEE-F8C1FFF261B5}"/>
    <hyperlink ref="A259" r:id="rId9" display="https://www.wartsila.com/marine/products/engines-and-generating-sets/generating-sets/wartsila-gensets" xr:uid="{80F5A34A-7548-43DD-B7F9-321253EA6774}"/>
    <hyperlink ref="A264" r:id="rId10" display="https://cdn.wartsila.com/docs/default-source/product-files/engines/ms-engine/brochure-o-e-w20.pdf?sfvrsn=4020e545_12" xr:uid="{22E51D05-1B79-4483-A0F2-4CB26960BD62}"/>
  </hyperlinks>
  <pageMargins left="0.7" right="0.7" top="0.75" bottom="0.75" header="0.3" footer="0.3"/>
  <pageSetup paperSize="9" orientation="portrait" r:id="rId1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6D32-2F24-48E8-BA3B-111F532BE7F2}">
  <dimension ref="A2:Z46"/>
  <sheetViews>
    <sheetView topLeftCell="B38" zoomScale="85" zoomScaleNormal="85" workbookViewId="0">
      <selection activeCell="T19" sqref="T19"/>
    </sheetView>
  </sheetViews>
  <sheetFormatPr defaultRowHeight="15"/>
  <cols>
    <col min="2" max="2" width="57.28515625" bestFit="1" customWidth="1"/>
    <col min="5" max="5" width="52.7109375" customWidth="1"/>
    <col min="6" max="7" width="11.28515625" bestFit="1" customWidth="1"/>
    <col min="8" max="8" width="10.85546875" customWidth="1"/>
    <col min="9" max="9" width="11" customWidth="1"/>
    <col min="10" max="10" width="15.140625" customWidth="1"/>
    <col min="11" max="11" width="16.42578125" customWidth="1"/>
    <col min="12" max="12" width="14.140625" customWidth="1"/>
    <col min="13" max="13" width="14" customWidth="1"/>
    <col min="14" max="14" width="13.7109375" customWidth="1"/>
    <col min="15" max="15" width="14.5703125" customWidth="1"/>
    <col min="16" max="16" width="12.28515625" customWidth="1"/>
    <col min="17" max="17" width="13" customWidth="1"/>
    <col min="18" max="18" width="14.140625" customWidth="1"/>
    <col min="19" max="19" width="12.42578125" customWidth="1"/>
    <col min="20" max="20" width="13.140625" customWidth="1"/>
    <col min="21" max="21" width="12.140625" customWidth="1"/>
    <col min="22" max="22" width="14.28515625" customWidth="1"/>
    <col min="23" max="23" width="13.7109375" customWidth="1"/>
    <col min="24" max="24" width="11" customWidth="1"/>
    <col min="25" max="25" width="12.28515625" customWidth="1"/>
  </cols>
  <sheetData>
    <row r="2" spans="1:25">
      <c r="A2" s="10" t="s">
        <v>181</v>
      </c>
      <c r="B2" s="11" t="s">
        <v>180</v>
      </c>
    </row>
    <row r="3" spans="1:25">
      <c r="A3">
        <v>1</v>
      </c>
      <c r="B3" s="10">
        <v>27828.3</v>
      </c>
    </row>
    <row r="4" spans="1:25">
      <c r="A4">
        <v>2</v>
      </c>
      <c r="B4">
        <v>1181.5</v>
      </c>
      <c r="F4" s="10" t="s">
        <v>743</v>
      </c>
    </row>
    <row r="5" spans="1:25">
      <c r="A5">
        <v>3</v>
      </c>
      <c r="B5">
        <v>11326.16</v>
      </c>
      <c r="F5">
        <v>7</v>
      </c>
    </row>
    <row r="6" spans="1:25">
      <c r="A6">
        <v>4</v>
      </c>
      <c r="B6">
        <v>16722.830000000002</v>
      </c>
    </row>
    <row r="7" spans="1:25">
      <c r="A7">
        <v>5</v>
      </c>
      <c r="B7">
        <v>481.16</v>
      </c>
    </row>
    <row r="8" spans="1:25">
      <c r="A8">
        <v>6</v>
      </c>
      <c r="B8">
        <v>23151.5</v>
      </c>
    </row>
    <row r="9" spans="1:25">
      <c r="A9">
        <v>7</v>
      </c>
      <c r="B9">
        <v>1742.25</v>
      </c>
    </row>
    <row r="10" spans="1:25">
      <c r="A10">
        <v>8</v>
      </c>
      <c r="B10">
        <v>6568.83</v>
      </c>
    </row>
    <row r="11" spans="1:25">
      <c r="A11">
        <v>9</v>
      </c>
      <c r="B11">
        <v>5306.58</v>
      </c>
      <c r="E11" t="s">
        <v>188</v>
      </c>
    </row>
    <row r="12" spans="1:25">
      <c r="A12">
        <v>10</v>
      </c>
      <c r="B12">
        <v>18277.400000000001</v>
      </c>
      <c r="E12" t="s">
        <v>521</v>
      </c>
    </row>
    <row r="13" spans="1:25">
      <c r="A13">
        <v>11</v>
      </c>
      <c r="B13" s="12">
        <v>2957.16</v>
      </c>
    </row>
    <row r="14" spans="1:25">
      <c r="A14" t="s">
        <v>182</v>
      </c>
      <c r="B14" s="10">
        <f>SUM(B3:B13)</f>
        <v>115543.67000000001</v>
      </c>
      <c r="C14" t="s">
        <v>183</v>
      </c>
    </row>
    <row r="15" spans="1:25">
      <c r="A15" s="10" t="s">
        <v>635</v>
      </c>
      <c r="B15" s="10">
        <f>MAX(B3:B13)</f>
        <v>27828.3</v>
      </c>
      <c r="C15" t="s">
        <v>639</v>
      </c>
      <c r="F15">
        <f>F16*100</f>
        <v>0</v>
      </c>
      <c r="G15">
        <f t="shared" ref="G15:Y15" si="0">G16*100</f>
        <v>0.5</v>
      </c>
      <c r="H15">
        <f t="shared" si="0"/>
        <v>1</v>
      </c>
      <c r="I15">
        <f t="shared" si="0"/>
        <v>1.5</v>
      </c>
      <c r="J15">
        <f t="shared" si="0"/>
        <v>2</v>
      </c>
      <c r="K15">
        <f t="shared" si="0"/>
        <v>0.8</v>
      </c>
      <c r="L15">
        <f t="shared" si="0"/>
        <v>1.4000000000000001</v>
      </c>
      <c r="M15">
        <f t="shared" si="0"/>
        <v>2</v>
      </c>
      <c r="N15">
        <f t="shared" si="0"/>
        <v>2.6</v>
      </c>
      <c r="O15">
        <f t="shared" si="0"/>
        <v>1.2</v>
      </c>
      <c r="P15">
        <f t="shared" si="0"/>
        <v>1.9</v>
      </c>
      <c r="Q15">
        <f t="shared" si="0"/>
        <v>2.6</v>
      </c>
      <c r="R15">
        <f t="shared" si="0"/>
        <v>3.3000000000000003</v>
      </c>
      <c r="S15">
        <f t="shared" si="0"/>
        <v>1.9</v>
      </c>
      <c r="T15">
        <f t="shared" si="0"/>
        <v>2.5</v>
      </c>
      <c r="U15">
        <f t="shared" si="0"/>
        <v>3.1</v>
      </c>
      <c r="V15">
        <f t="shared" si="0"/>
        <v>3.6999999999999997</v>
      </c>
      <c r="W15">
        <f t="shared" si="0"/>
        <v>2.5</v>
      </c>
      <c r="X15">
        <f t="shared" si="0"/>
        <v>3.2</v>
      </c>
      <c r="Y15">
        <f t="shared" si="0"/>
        <v>3.9</v>
      </c>
    </row>
    <row r="16" spans="1:25">
      <c r="F16">
        <v>0</v>
      </c>
      <c r="G16">
        <v>5.0000000000000001E-3</v>
      </c>
      <c r="H16">
        <v>0.01</v>
      </c>
      <c r="I16">
        <v>1.4999999999999999E-2</v>
      </c>
      <c r="J16">
        <v>0.02</v>
      </c>
      <c r="K16">
        <v>8.0000000000000002E-3</v>
      </c>
      <c r="L16">
        <v>1.4E-2</v>
      </c>
      <c r="M16">
        <v>0.02</v>
      </c>
      <c r="N16">
        <v>2.5999999999999999E-2</v>
      </c>
      <c r="O16">
        <v>1.2E-2</v>
      </c>
      <c r="P16">
        <v>1.9E-2</v>
      </c>
      <c r="Q16">
        <v>2.5999999999999999E-2</v>
      </c>
      <c r="R16">
        <v>3.3000000000000002E-2</v>
      </c>
      <c r="S16">
        <v>1.9E-2</v>
      </c>
      <c r="T16">
        <v>2.5000000000000001E-2</v>
      </c>
      <c r="U16">
        <v>3.1E-2</v>
      </c>
      <c r="V16">
        <v>3.6999999999999998E-2</v>
      </c>
      <c r="W16">
        <v>2.5000000000000001E-2</v>
      </c>
      <c r="X16">
        <v>3.2000000000000001E-2</v>
      </c>
      <c r="Y16">
        <v>3.9E-2</v>
      </c>
    </row>
    <row r="17" spans="2:26">
      <c r="F17">
        <v>0</v>
      </c>
      <c r="G17" s="83">
        <v>5.0000000000000001E-3</v>
      </c>
      <c r="H17" s="123">
        <v>0.01</v>
      </c>
      <c r="I17" s="83">
        <v>1.4999999999999999E-2</v>
      </c>
      <c r="J17" s="123">
        <v>0.02</v>
      </c>
      <c r="K17" s="83">
        <v>8.0000000000000002E-3</v>
      </c>
      <c r="L17" s="83">
        <v>1.4E-2</v>
      </c>
      <c r="M17" s="123">
        <v>0.02</v>
      </c>
      <c r="N17" s="83">
        <v>2.5999999999999999E-2</v>
      </c>
      <c r="O17" s="83">
        <v>1.2E-2</v>
      </c>
      <c r="P17" s="83">
        <v>1.9E-2</v>
      </c>
      <c r="Q17" s="83">
        <v>2.5999999999999999E-2</v>
      </c>
      <c r="R17" s="83">
        <v>3.3000000000000002E-2</v>
      </c>
      <c r="S17" s="144">
        <v>1.9E-2</v>
      </c>
      <c r="T17" s="144">
        <v>2.5000000000000001E-2</v>
      </c>
      <c r="U17" s="144">
        <v>3.1E-2</v>
      </c>
      <c r="V17" s="144">
        <v>3.6999999999999998E-2</v>
      </c>
      <c r="W17" s="83">
        <v>2.5000000000000001E-2</v>
      </c>
      <c r="X17" s="144">
        <v>3.2000000000000001E-2</v>
      </c>
      <c r="Y17" s="83">
        <v>3.9E-2</v>
      </c>
    </row>
    <row r="18" spans="2:26">
      <c r="B18" s="1"/>
      <c r="C18" s="10" t="s">
        <v>943</v>
      </c>
    </row>
    <row r="19" spans="2:26">
      <c r="C19" t="s">
        <v>544</v>
      </c>
      <c r="T19" t="s">
        <v>632</v>
      </c>
    </row>
    <row r="20" spans="2:26">
      <c r="T20" t="s">
        <v>633</v>
      </c>
    </row>
    <row r="21" spans="2:26">
      <c r="K21" s="15" t="s">
        <v>613</v>
      </c>
      <c r="L21" s="15"/>
      <c r="M21" s="15"/>
      <c r="N21" s="15"/>
      <c r="O21" s="15"/>
      <c r="P21" s="15"/>
      <c r="Q21" s="15"/>
      <c r="T21" t="s">
        <v>634</v>
      </c>
    </row>
    <row r="23" spans="2:26">
      <c r="F23">
        <v>2025</v>
      </c>
      <c r="G23">
        <v>2026</v>
      </c>
      <c r="H23">
        <v>2027</v>
      </c>
      <c r="I23">
        <v>2028</v>
      </c>
      <c r="J23">
        <v>2029</v>
      </c>
      <c r="K23">
        <v>2030</v>
      </c>
      <c r="L23">
        <v>2031</v>
      </c>
      <c r="M23">
        <v>2032</v>
      </c>
      <c r="N23">
        <v>2033</v>
      </c>
      <c r="O23">
        <v>2034</v>
      </c>
      <c r="P23">
        <v>2035</v>
      </c>
      <c r="Q23">
        <v>2036</v>
      </c>
      <c r="R23">
        <v>2037</v>
      </c>
      <c r="S23">
        <v>2038</v>
      </c>
      <c r="T23">
        <v>2039</v>
      </c>
      <c r="U23">
        <v>2040</v>
      </c>
      <c r="V23">
        <v>2041</v>
      </c>
      <c r="W23">
        <v>2042</v>
      </c>
      <c r="X23">
        <v>2043</v>
      </c>
      <c r="Y23">
        <v>2044</v>
      </c>
      <c r="Z23" s="10" t="s">
        <v>636</v>
      </c>
    </row>
    <row r="24" spans="2:26">
      <c r="F24" s="227" t="s">
        <v>628</v>
      </c>
      <c r="G24" s="227"/>
      <c r="H24" s="227"/>
      <c r="I24" s="227"/>
      <c r="J24" s="227"/>
      <c r="K24" s="227"/>
      <c r="L24" s="227"/>
      <c r="M24" s="227"/>
      <c r="N24" s="227"/>
      <c r="O24" s="227"/>
      <c r="P24" s="227"/>
      <c r="Q24" s="227"/>
      <c r="R24" s="227"/>
      <c r="S24" s="227"/>
      <c r="T24" s="227"/>
      <c r="U24" s="227"/>
      <c r="V24" s="227"/>
      <c r="W24" s="227"/>
      <c r="X24" s="227"/>
      <c r="Y24" s="227"/>
      <c r="Z24" s="227"/>
    </row>
    <row r="26" spans="2:26">
      <c r="E26" t="s">
        <v>629</v>
      </c>
      <c r="F26">
        <v>0</v>
      </c>
      <c r="G26">
        <f>5285</f>
        <v>5285</v>
      </c>
      <c r="H26">
        <f>G26+5285</f>
        <v>10570</v>
      </c>
      <c r="I26">
        <f>H26+5285</f>
        <v>15855</v>
      </c>
      <c r="J26">
        <f t="shared" ref="J26:Y26" si="1">I26+5285</f>
        <v>21140</v>
      </c>
      <c r="K26">
        <f t="shared" si="1"/>
        <v>26425</v>
      </c>
      <c r="L26">
        <f t="shared" si="1"/>
        <v>31710</v>
      </c>
      <c r="M26">
        <f t="shared" si="1"/>
        <v>36995</v>
      </c>
      <c r="N26">
        <f t="shared" si="1"/>
        <v>42280</v>
      </c>
      <c r="O26">
        <f t="shared" si="1"/>
        <v>47565</v>
      </c>
      <c r="P26">
        <f t="shared" si="1"/>
        <v>52850</v>
      </c>
      <c r="Q26">
        <f t="shared" si="1"/>
        <v>58135</v>
      </c>
      <c r="R26">
        <f t="shared" si="1"/>
        <v>63420</v>
      </c>
      <c r="S26">
        <f t="shared" si="1"/>
        <v>68705</v>
      </c>
      <c r="T26">
        <f t="shared" si="1"/>
        <v>73990</v>
      </c>
      <c r="U26">
        <f t="shared" si="1"/>
        <v>79275</v>
      </c>
      <c r="V26">
        <f t="shared" si="1"/>
        <v>84560</v>
      </c>
      <c r="W26">
        <f t="shared" si="1"/>
        <v>89845</v>
      </c>
      <c r="X26">
        <f t="shared" si="1"/>
        <v>95130</v>
      </c>
      <c r="Y26">
        <f t="shared" si="1"/>
        <v>100415</v>
      </c>
    </row>
    <row r="27" spans="2:26">
      <c r="E27" t="s">
        <v>631</v>
      </c>
      <c r="F27">
        <v>0</v>
      </c>
      <c r="G27" s="83">
        <v>5.0000000000000001E-3</v>
      </c>
      <c r="H27" s="123">
        <v>0.01</v>
      </c>
      <c r="I27" s="83">
        <v>1.4999999999999999E-2</v>
      </c>
      <c r="J27" s="123">
        <v>0.02</v>
      </c>
      <c r="K27" s="83">
        <v>8.0000000000000002E-3</v>
      </c>
      <c r="L27" s="83">
        <v>1.4E-2</v>
      </c>
      <c r="M27" s="123">
        <v>0.02</v>
      </c>
      <c r="N27" s="83">
        <v>2.5999999999999999E-2</v>
      </c>
      <c r="O27" s="83">
        <v>1.2E-2</v>
      </c>
      <c r="P27" s="83">
        <v>1.9E-2</v>
      </c>
      <c r="Q27" s="83">
        <v>2.5999999999999999E-2</v>
      </c>
      <c r="R27" s="83">
        <v>3.3000000000000002E-2</v>
      </c>
      <c r="S27" s="144">
        <v>1.9E-2</v>
      </c>
      <c r="T27" s="144">
        <v>2.5000000000000001E-2</v>
      </c>
      <c r="U27" s="144">
        <v>3.1E-2</v>
      </c>
      <c r="V27" s="144">
        <v>3.6999999999999998E-2</v>
      </c>
      <c r="W27" s="83">
        <v>2.5000000000000001E-2</v>
      </c>
      <c r="X27" s="144">
        <v>3.2000000000000001E-2</v>
      </c>
      <c r="Y27" s="83">
        <v>3.9E-2</v>
      </c>
      <c r="Z27" s="145"/>
    </row>
    <row r="28" spans="2:26">
      <c r="J28" s="224" t="s">
        <v>630</v>
      </c>
      <c r="K28" s="224"/>
      <c r="N28" s="224" t="s">
        <v>630</v>
      </c>
      <c r="O28" s="224"/>
    </row>
    <row r="29" spans="2:26">
      <c r="E29" t="s">
        <v>638</v>
      </c>
      <c r="F29">
        <f>B15</f>
        <v>27828.3</v>
      </c>
      <c r="G29">
        <f>$B$15+G27*$B$15</f>
        <v>27967.441500000001</v>
      </c>
      <c r="H29">
        <f t="shared" ref="H29:Y29" si="2">$B$15+H27*$B$15</f>
        <v>28106.582999999999</v>
      </c>
      <c r="I29">
        <f t="shared" si="2"/>
        <v>28245.7245</v>
      </c>
      <c r="J29">
        <f t="shared" si="2"/>
        <v>28384.865999999998</v>
      </c>
      <c r="K29">
        <f t="shared" si="2"/>
        <v>28050.9264</v>
      </c>
      <c r="L29">
        <f t="shared" si="2"/>
        <v>28217.896199999999</v>
      </c>
      <c r="M29">
        <f t="shared" si="2"/>
        <v>28384.865999999998</v>
      </c>
      <c r="N29">
        <f t="shared" si="2"/>
        <v>28551.835800000001</v>
      </c>
      <c r="O29">
        <f t="shared" si="2"/>
        <v>28162.239600000001</v>
      </c>
      <c r="P29">
        <f t="shared" si="2"/>
        <v>28357.037700000001</v>
      </c>
      <c r="Q29">
        <f t="shared" si="2"/>
        <v>28551.835800000001</v>
      </c>
      <c r="R29">
        <f t="shared" si="2"/>
        <v>28746.633900000001</v>
      </c>
      <c r="S29">
        <f t="shared" si="2"/>
        <v>28357.037700000001</v>
      </c>
      <c r="T29">
        <f t="shared" si="2"/>
        <v>28524.0075</v>
      </c>
      <c r="U29">
        <f t="shared" si="2"/>
        <v>28690.977299999999</v>
      </c>
      <c r="V29">
        <f t="shared" si="2"/>
        <v>28857.947099999998</v>
      </c>
      <c r="W29">
        <f t="shared" si="2"/>
        <v>28524.0075</v>
      </c>
      <c r="X29">
        <f t="shared" si="2"/>
        <v>28718.8056</v>
      </c>
      <c r="Y29" s="15">
        <f t="shared" si="2"/>
        <v>28913.6037</v>
      </c>
    </row>
    <row r="31" spans="2:26">
      <c r="E31" t="s">
        <v>640</v>
      </c>
    </row>
    <row r="32" spans="2:26">
      <c r="E32" s="15">
        <f>Y29</f>
        <v>28913.6037</v>
      </c>
      <c r="F32" t="s">
        <v>183</v>
      </c>
    </row>
    <row r="34" spans="2:26">
      <c r="E34" t="s">
        <v>641</v>
      </c>
    </row>
    <row r="35" spans="2:26">
      <c r="B35" s="134"/>
      <c r="E35" s="123">
        <v>0.15</v>
      </c>
    </row>
    <row r="36" spans="2:26">
      <c r="E36" s="10" t="s">
        <v>642</v>
      </c>
    </row>
    <row r="37" spans="2:26">
      <c r="E37" s="10">
        <f xml:space="preserve"> E32+E35*E32</f>
        <v>33250.644254999999</v>
      </c>
      <c r="F37" t="s">
        <v>183</v>
      </c>
      <c r="G37" t="s">
        <v>643</v>
      </c>
    </row>
    <row r="38" spans="2:26" ht="129.75" customHeight="1">
      <c r="B38" s="14"/>
    </row>
    <row r="39" spans="2:26">
      <c r="E39" t="s">
        <v>644</v>
      </c>
    </row>
    <row r="40" spans="2:26">
      <c r="E40">
        <v>860</v>
      </c>
    </row>
    <row r="41" spans="2:26" ht="45">
      <c r="B41" s="14" t="s">
        <v>637</v>
      </c>
      <c r="E41" t="s">
        <v>645</v>
      </c>
    </row>
    <row r="42" spans="2:26">
      <c r="E42" s="10">
        <f xml:space="preserve"> E37/E40</f>
        <v>38.663539831395347</v>
      </c>
      <c r="F42" s="10" t="s">
        <v>199</v>
      </c>
    </row>
    <row r="43" spans="2:26">
      <c r="E43" t="s">
        <v>944</v>
      </c>
    </row>
    <row r="46" spans="2:26">
      <c r="E46" s="19" t="s">
        <v>742</v>
      </c>
      <c r="F46" s="31">
        <f>B14*F5</f>
        <v>808805.69000000006</v>
      </c>
      <c r="G46" s="31">
        <f>$F$46+G27*$F$46</f>
        <v>812849.71845000004</v>
      </c>
      <c r="H46" s="31">
        <f t="shared" ref="H46:Y46" si="3">$F$46+H27*$F$46</f>
        <v>816893.74690000003</v>
      </c>
      <c r="I46" s="31">
        <f t="shared" si="3"/>
        <v>820937.77535000001</v>
      </c>
      <c r="J46" s="31">
        <f t="shared" si="3"/>
        <v>824981.80380000011</v>
      </c>
      <c r="K46" s="31">
        <f t="shared" si="3"/>
        <v>815276.13552000001</v>
      </c>
      <c r="L46" s="31">
        <f t="shared" si="3"/>
        <v>820128.96966000006</v>
      </c>
      <c r="M46" s="31">
        <f t="shared" si="3"/>
        <v>824981.80380000011</v>
      </c>
      <c r="N46" s="31">
        <f t="shared" si="3"/>
        <v>829834.63794000004</v>
      </c>
      <c r="O46" s="31">
        <f t="shared" si="3"/>
        <v>818511.35828000004</v>
      </c>
      <c r="P46" s="31">
        <f t="shared" si="3"/>
        <v>824172.99811000004</v>
      </c>
      <c r="Q46" s="31">
        <f t="shared" si="3"/>
        <v>829834.63794000004</v>
      </c>
      <c r="R46" s="31">
        <f t="shared" si="3"/>
        <v>835496.27777000004</v>
      </c>
      <c r="S46" s="31">
        <f t="shared" si="3"/>
        <v>824172.99811000004</v>
      </c>
      <c r="T46" s="31">
        <f t="shared" si="3"/>
        <v>829025.83225000009</v>
      </c>
      <c r="U46" s="31">
        <f t="shared" si="3"/>
        <v>833878.66639000003</v>
      </c>
      <c r="V46" s="31">
        <f t="shared" si="3"/>
        <v>838731.50053000008</v>
      </c>
      <c r="W46" s="31">
        <f t="shared" si="3"/>
        <v>829025.83225000009</v>
      </c>
      <c r="X46" s="31">
        <f t="shared" si="3"/>
        <v>834687.47208000009</v>
      </c>
      <c r="Y46" s="31">
        <f t="shared" si="3"/>
        <v>840349.11191000009</v>
      </c>
      <c r="Z46" s="31"/>
    </row>
  </sheetData>
  <mergeCells count="3">
    <mergeCell ref="F24:Z24"/>
    <mergeCell ref="J28:K28"/>
    <mergeCell ref="N28:O28"/>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7D90-7587-4D0A-A753-81C4EEEC4A4A}">
  <dimension ref="A3:X72"/>
  <sheetViews>
    <sheetView zoomScale="55" zoomScaleNormal="115" workbookViewId="0">
      <selection activeCell="P46" sqref="P46"/>
    </sheetView>
  </sheetViews>
  <sheetFormatPr defaultRowHeight="15"/>
  <cols>
    <col min="1" max="1" width="24.140625" customWidth="1"/>
    <col min="2" max="2" width="16.42578125" customWidth="1"/>
    <col min="3" max="3" width="21.7109375" customWidth="1"/>
    <col min="4" max="4" width="27" customWidth="1"/>
    <col min="5" max="5" width="24.7109375" customWidth="1"/>
    <col min="6" max="6" width="27.140625" customWidth="1"/>
    <col min="7" max="7" width="32.85546875" customWidth="1"/>
    <col min="8" max="8" width="27.85546875" customWidth="1"/>
    <col min="12" max="12" width="9.140625" style="54"/>
    <col min="13" max="13" width="16.85546875" bestFit="1" customWidth="1"/>
    <col min="16" max="16" width="29.7109375" customWidth="1"/>
  </cols>
  <sheetData>
    <row r="3" spans="1:23">
      <c r="A3" s="230" t="s">
        <v>268</v>
      </c>
      <c r="B3" s="230"/>
      <c r="C3" s="230"/>
      <c r="D3" s="230"/>
      <c r="E3" s="230"/>
      <c r="F3" s="230"/>
      <c r="G3" s="230"/>
      <c r="M3" t="s">
        <v>283</v>
      </c>
    </row>
    <row r="4" spans="1:23">
      <c r="A4" s="53"/>
      <c r="B4" s="224" t="s">
        <v>289</v>
      </c>
      <c r="C4" s="229"/>
      <c r="D4" s="56" t="s">
        <v>292</v>
      </c>
      <c r="G4" s="10" t="s">
        <v>328</v>
      </c>
      <c r="W4" t="s">
        <v>777</v>
      </c>
    </row>
    <row r="5" spans="1:23">
      <c r="A5" s="47" t="s">
        <v>271</v>
      </c>
      <c r="B5" s="12" t="s">
        <v>291</v>
      </c>
      <c r="C5" s="55" t="s">
        <v>290</v>
      </c>
      <c r="D5" s="57" t="s">
        <v>322</v>
      </c>
      <c r="E5" s="55" t="s">
        <v>293</v>
      </c>
      <c r="F5" s="66" t="s">
        <v>297</v>
      </c>
      <c r="G5" s="68" t="s">
        <v>295</v>
      </c>
      <c r="M5" s="15" t="s">
        <v>269</v>
      </c>
      <c r="W5" s="49" t="s">
        <v>778</v>
      </c>
    </row>
    <row r="6" spans="1:23">
      <c r="A6" t="s">
        <v>272</v>
      </c>
      <c r="B6">
        <f>Dordrecth_Finland_600LPF_125Ah!AD127</f>
        <v>10.5</v>
      </c>
      <c r="C6" s="54">
        <v>44.1</v>
      </c>
      <c r="D6" s="58">
        <f>B6*7</f>
        <v>73.5</v>
      </c>
      <c r="E6" s="60">
        <f>Dordrecth_Finland_600LPF_125Ah!AE127</f>
        <v>35013.333333333336</v>
      </c>
      <c r="F6" s="60">
        <f>D6/E6*100</f>
        <v>0.20992003046458491</v>
      </c>
      <c r="G6" s="69">
        <f>E6/D6</f>
        <v>476.37188208616783</v>
      </c>
      <c r="W6" t="s">
        <v>941</v>
      </c>
    </row>
    <row r="7" spans="1:23">
      <c r="A7" t="s">
        <v>273</v>
      </c>
      <c r="B7">
        <v>1.32</v>
      </c>
      <c r="C7" s="54">
        <v>40.6</v>
      </c>
      <c r="D7" s="58">
        <f>B7*7</f>
        <v>9.24</v>
      </c>
      <c r="E7" s="60">
        <f>Finland_ports_600LPF_125Ah!AL127</f>
        <v>41546.666666666664</v>
      </c>
      <c r="F7" s="60">
        <f t="shared" ref="F7:F16" si="0">D7/E7*100</f>
        <v>2.2240051347881901E-2</v>
      </c>
      <c r="G7" s="69">
        <f t="shared" ref="G7:G16" si="1">E7/D7</f>
        <v>4496.3924963924965</v>
      </c>
      <c r="M7" s="10" t="s">
        <v>270</v>
      </c>
      <c r="P7" s="10" t="s">
        <v>317</v>
      </c>
    </row>
    <row r="8" spans="1:23" ht="33.75">
      <c r="A8" t="s">
        <v>274</v>
      </c>
      <c r="B8">
        <f>Finland_SSweden_600LPF_125Ah!AF111</f>
        <v>3.46</v>
      </c>
      <c r="C8" s="54">
        <v>35.6</v>
      </c>
      <c r="D8" s="58">
        <f t="shared" ref="D8:D16" si="2">B8*7</f>
        <v>24.22</v>
      </c>
      <c r="E8" s="60">
        <f>Finland_SSweden_600LPF_125Ah!AG111</f>
        <v>50880</v>
      </c>
      <c r="F8" s="60">
        <f t="shared" si="0"/>
        <v>4.7602201257861632E-2</v>
      </c>
      <c r="G8" s="69">
        <f t="shared" si="1"/>
        <v>2100.74318744839</v>
      </c>
      <c r="P8" s="64" t="s">
        <v>316</v>
      </c>
    </row>
    <row r="9" spans="1:23">
      <c r="A9" t="s">
        <v>275</v>
      </c>
      <c r="B9">
        <f>sSweden_Nether_600LPF_125Ah!AC115</f>
        <v>8.08</v>
      </c>
      <c r="C9" s="54">
        <v>40.6</v>
      </c>
      <c r="D9" s="58">
        <f t="shared" si="2"/>
        <v>56.56</v>
      </c>
      <c r="E9" s="60">
        <f>sSweden_Nether_600LPF_125Ah!AD115</f>
        <v>41546.666666666664</v>
      </c>
      <c r="F9" s="60">
        <f t="shared" si="0"/>
        <v>0.13613607188703467</v>
      </c>
      <c r="G9" s="69">
        <f t="shared" si="1"/>
        <v>734.55917020273444</v>
      </c>
    </row>
    <row r="10" spans="1:23">
      <c r="A10" t="s">
        <v>276</v>
      </c>
      <c r="B10">
        <f>Maneuv_Amsterdam_600LPF_125AH!AF109</f>
        <v>1.62</v>
      </c>
      <c r="C10" s="54">
        <v>30</v>
      </c>
      <c r="D10" s="58">
        <f t="shared" si="2"/>
        <v>11.34</v>
      </c>
      <c r="E10" s="60">
        <f>Maneuv_Amsterdam_600LPF_125AH!AG109</f>
        <v>61333.333333333328</v>
      </c>
      <c r="F10" s="60">
        <f t="shared" si="0"/>
        <v>1.8489130434782609E-2</v>
      </c>
      <c r="G10" s="69">
        <f t="shared" si="1"/>
        <v>5408.5831863609637</v>
      </c>
    </row>
    <row r="11" spans="1:23">
      <c r="A11" t="s">
        <v>277</v>
      </c>
      <c r="B11">
        <f>Amsterd_Lithuania_600LPF_125Ah!AG118</f>
        <v>7.23</v>
      </c>
      <c r="C11" s="54">
        <v>50.8</v>
      </c>
      <c r="D11" s="58">
        <f t="shared" si="2"/>
        <v>50.61</v>
      </c>
      <c r="E11" s="65">
        <f>Amsterd_Lithuania_600LPF_125Ah!$AH$118</f>
        <v>23500</v>
      </c>
      <c r="F11" s="60">
        <f t="shared" si="0"/>
        <v>0.21536170212765957</v>
      </c>
      <c r="G11" s="69">
        <f t="shared" si="1"/>
        <v>464.3351116380162</v>
      </c>
      <c r="H11" s="10"/>
      <c r="M11" s="49" t="s">
        <v>257</v>
      </c>
    </row>
    <row r="12" spans="1:23">
      <c r="A12" t="s">
        <v>278</v>
      </c>
      <c r="B12">
        <f>Lithuanian_ports_600LPF_125Ah!AG112</f>
        <v>1.43</v>
      </c>
      <c r="C12" s="54">
        <v>41.6</v>
      </c>
      <c r="D12" s="58">
        <f t="shared" si="2"/>
        <v>10.01</v>
      </c>
      <c r="E12" s="61">
        <f>Lithuanian_ports_600LPF_125Ah!AH112</f>
        <v>39680</v>
      </c>
      <c r="F12" s="60">
        <f t="shared" si="0"/>
        <v>2.5226814516129032E-2</v>
      </c>
      <c r="G12" s="69">
        <f t="shared" si="1"/>
        <v>3964.0359640359643</v>
      </c>
      <c r="M12" t="s">
        <v>761</v>
      </c>
    </row>
    <row r="13" spans="1:23">
      <c r="A13" t="s">
        <v>279</v>
      </c>
      <c r="B13">
        <f>Lithua_Sweden_600LPF_125Ah!AC111</f>
        <v>3.5</v>
      </c>
      <c r="C13" s="54">
        <v>40.4</v>
      </c>
      <c r="D13" s="58">
        <f t="shared" si="2"/>
        <v>24.5</v>
      </c>
      <c r="E13" s="61">
        <f>Lithua_Sweden_600LPF_125Ah!AD111</f>
        <v>41920</v>
      </c>
      <c r="F13" s="60">
        <f t="shared" si="0"/>
        <v>5.8444656488549622E-2</v>
      </c>
      <c r="G13" s="69">
        <f t="shared" si="1"/>
        <v>1711.0204081632653</v>
      </c>
    </row>
    <row r="14" spans="1:23">
      <c r="A14" t="s">
        <v>280</v>
      </c>
      <c r="B14">
        <f>Sweden_ports_600LPF_125Ah!AG110</f>
        <v>1.77</v>
      </c>
      <c r="C14" s="54">
        <v>48.18</v>
      </c>
      <c r="D14" s="58">
        <f t="shared" si="2"/>
        <v>12.39</v>
      </c>
      <c r="E14" s="61">
        <f>Sweden_ports_600LPF_125Ah!AH110</f>
        <v>27397.333333333336</v>
      </c>
      <c r="F14" s="60">
        <f t="shared" si="0"/>
        <v>4.5223379404321584E-2</v>
      </c>
      <c r="G14" s="69">
        <f t="shared" si="1"/>
        <v>2211.2456281947807</v>
      </c>
    </row>
    <row r="15" spans="1:23">
      <c r="A15" t="s">
        <v>281</v>
      </c>
      <c r="B15">
        <f>Sweden_Belgium_600LPF_125Ah!AD122</f>
        <v>6.2</v>
      </c>
      <c r="C15" s="54">
        <v>39.5</v>
      </c>
      <c r="D15" s="58">
        <f t="shared" si="2"/>
        <v>43.4</v>
      </c>
      <c r="E15" s="61">
        <f>Sweden_Belgium_600LPF_125Ah!AE122</f>
        <v>43600</v>
      </c>
      <c r="F15" s="60">
        <f t="shared" si="0"/>
        <v>9.954128440366973E-2</v>
      </c>
      <c r="G15" s="69">
        <f t="shared" si="1"/>
        <v>1004.6082949308756</v>
      </c>
      <c r="Q15" t="s">
        <v>300</v>
      </c>
    </row>
    <row r="16" spans="1:23">
      <c r="A16" s="12" t="s">
        <v>282</v>
      </c>
      <c r="B16" s="12">
        <f>Belgium_Dordrecht_600LPF_125Ah!AF110</f>
        <v>4.2</v>
      </c>
      <c r="C16" s="12">
        <v>42.6</v>
      </c>
      <c r="D16" s="12">
        <f t="shared" si="2"/>
        <v>29.400000000000002</v>
      </c>
      <c r="E16" s="62">
        <f>Belgium_Dordrecht_600LPF_125Ah!AG110</f>
        <v>37813.333333333336</v>
      </c>
      <c r="F16" s="67">
        <f t="shared" si="0"/>
        <v>7.7750352609308876E-2</v>
      </c>
      <c r="G16" s="70">
        <f t="shared" si="1"/>
        <v>1286.1678004535147</v>
      </c>
      <c r="H16" s="10"/>
      <c r="Q16" t="s">
        <v>301</v>
      </c>
      <c r="R16">
        <v>1.57E-3</v>
      </c>
    </row>
    <row r="17" spans="2:24">
      <c r="B17" s="10" t="s">
        <v>294</v>
      </c>
      <c r="C17" s="10">
        <f>AVERAGE(C6:C16)</f>
        <v>41.270909090909093</v>
      </c>
      <c r="E17" s="10" t="s">
        <v>321</v>
      </c>
      <c r="F17" s="63">
        <f>SUM(F6:F16)</f>
        <v>0.95593567494178411</v>
      </c>
      <c r="H17" s="59"/>
      <c r="Q17" t="s">
        <v>302</v>
      </c>
      <c r="R17">
        <v>1.3169999999999999</v>
      </c>
    </row>
    <row r="18" spans="2:24">
      <c r="F18" s="63" t="s">
        <v>323</v>
      </c>
      <c r="Q18" t="s">
        <v>303</v>
      </c>
      <c r="R18">
        <v>142300</v>
      </c>
    </row>
    <row r="19" spans="2:24">
      <c r="Q19" t="s">
        <v>304</v>
      </c>
      <c r="R19">
        <v>-3492</v>
      </c>
    </row>
    <row r="20" spans="2:24">
      <c r="Q20" t="s">
        <v>305</v>
      </c>
      <c r="R20">
        <v>0.48</v>
      </c>
    </row>
    <row r="21" spans="2:24">
      <c r="C21" s="228" t="s">
        <v>296</v>
      </c>
      <c r="D21" s="228"/>
      <c r="Q21" t="s">
        <v>306</v>
      </c>
      <c r="R21">
        <v>0.5</v>
      </c>
      <c r="T21" t="s">
        <v>315</v>
      </c>
    </row>
    <row r="22" spans="2:24">
      <c r="Q22" t="s">
        <v>307</v>
      </c>
      <c r="R22">
        <f>25+273.18</f>
        <v>298.18</v>
      </c>
      <c r="S22" t="s">
        <v>308</v>
      </c>
      <c r="T22" t="s">
        <v>314</v>
      </c>
    </row>
    <row r="23" spans="2:24">
      <c r="E23" s="15" t="s">
        <v>297</v>
      </c>
      <c r="F23" s="15"/>
      <c r="Q23" t="s">
        <v>309</v>
      </c>
      <c r="R23">
        <v>36</v>
      </c>
      <c r="S23" t="s">
        <v>310</v>
      </c>
      <c r="T23" t="s">
        <v>311</v>
      </c>
      <c r="X23" t="s">
        <v>319</v>
      </c>
    </row>
    <row r="24" spans="2:24">
      <c r="D24" s="59"/>
      <c r="E24" s="59">
        <f>F17</f>
        <v>0.95593567494178411</v>
      </c>
      <c r="F24" s="59"/>
      <c r="G24" t="s">
        <v>284</v>
      </c>
      <c r="H24" t="s">
        <v>324</v>
      </c>
      <c r="T24" t="s">
        <v>320</v>
      </c>
    </row>
    <row r="25" spans="2:24">
      <c r="P25" t="s">
        <v>313</v>
      </c>
      <c r="Q25" s="19">
        <f>(R16*EXP(R17*R21)*R18*EXP(R19/R22)*R23^R20)*100</f>
        <v>1.9772863657311037</v>
      </c>
      <c r="R25" s="27" t="s">
        <v>285</v>
      </c>
      <c r="S25" s="21"/>
      <c r="T25" s="21"/>
    </row>
    <row r="26" spans="2:24">
      <c r="E26" s="15" t="s">
        <v>269</v>
      </c>
      <c r="F26" s="15"/>
    </row>
    <row r="27" spans="2:24">
      <c r="E27">
        <f>Q25</f>
        <v>1.9772863657311037</v>
      </c>
      <c r="G27" t="s">
        <v>284</v>
      </c>
      <c r="M27" t="s">
        <v>312</v>
      </c>
    </row>
    <row r="28" spans="2:24">
      <c r="M28" t="s">
        <v>318</v>
      </c>
    </row>
    <row r="29" spans="2:24">
      <c r="D29" s="10" t="s">
        <v>298</v>
      </c>
      <c r="E29" s="10"/>
      <c r="F29" s="10"/>
    </row>
    <row r="30" spans="2:24">
      <c r="D30" s="63">
        <f>E27+E24</f>
        <v>2.9332220406728879</v>
      </c>
      <c r="E30" s="10" t="s">
        <v>286</v>
      </c>
      <c r="F30" s="10"/>
    </row>
    <row r="31" spans="2:24">
      <c r="C31" t="s">
        <v>536</v>
      </c>
    </row>
    <row r="32" spans="2:24">
      <c r="D32" t="s">
        <v>287</v>
      </c>
    </row>
    <row r="33" spans="2:16">
      <c r="D33" s="63">
        <f>20/D30</f>
        <v>6.8184405144494118</v>
      </c>
      <c r="E33" t="s">
        <v>299</v>
      </c>
      <c r="G33" t="s">
        <v>288</v>
      </c>
    </row>
    <row r="35" spans="2:16">
      <c r="B35" t="s">
        <v>348</v>
      </c>
    </row>
    <row r="40" spans="2:16">
      <c r="D40" s="15" t="s">
        <v>331</v>
      </c>
    </row>
    <row r="43" spans="2:16" ht="21.75">
      <c r="P43" s="197"/>
    </row>
    <row r="46" spans="2:16">
      <c r="B46" t="s">
        <v>346</v>
      </c>
    </row>
    <row r="47" spans="2:16">
      <c r="B47">
        <v>100</v>
      </c>
    </row>
    <row r="48" spans="2:16">
      <c r="E48" t="s">
        <v>349</v>
      </c>
      <c r="F48" t="s">
        <v>347</v>
      </c>
    </row>
    <row r="49" spans="3:6">
      <c r="E49">
        <v>0</v>
      </c>
      <c r="F49">
        <v>100</v>
      </c>
    </row>
    <row r="50" spans="3:6">
      <c r="E50">
        <v>1</v>
      </c>
      <c r="F50" s="59">
        <f t="shared" ref="F50:F56" si="3">F49-$D$30</f>
        <v>97.066777959327112</v>
      </c>
    </row>
    <row r="51" spans="3:6">
      <c r="E51">
        <v>2</v>
      </c>
      <c r="F51" s="59">
        <f t="shared" si="3"/>
        <v>94.133555918654224</v>
      </c>
    </row>
    <row r="52" spans="3:6">
      <c r="E52">
        <v>3</v>
      </c>
      <c r="F52" s="59">
        <f t="shared" si="3"/>
        <v>91.200333877981336</v>
      </c>
    </row>
    <row r="53" spans="3:6">
      <c r="E53">
        <v>4</v>
      </c>
      <c r="F53" s="59">
        <f t="shared" si="3"/>
        <v>88.267111837308448</v>
      </c>
    </row>
    <row r="54" spans="3:6">
      <c r="E54">
        <v>5</v>
      </c>
      <c r="F54" s="59">
        <f t="shared" si="3"/>
        <v>85.33388979663556</v>
      </c>
    </row>
    <row r="55" spans="3:6">
      <c r="E55">
        <v>6</v>
      </c>
      <c r="F55" s="59">
        <f t="shared" si="3"/>
        <v>82.400667755962672</v>
      </c>
    </row>
    <row r="56" spans="3:6">
      <c r="E56">
        <v>7</v>
      </c>
      <c r="F56" s="59">
        <f t="shared" si="3"/>
        <v>79.467445715289784</v>
      </c>
    </row>
    <row r="57" spans="3:6">
      <c r="C57" s="59"/>
    </row>
    <row r="72" spans="15:15" ht="21.75">
      <c r="O72" s="197"/>
    </row>
  </sheetData>
  <mergeCells count="3">
    <mergeCell ref="C21:D21"/>
    <mergeCell ref="B4:C4"/>
    <mergeCell ref="A3:G3"/>
  </mergeCells>
  <hyperlinks>
    <hyperlink ref="M11" r:id="rId1" display="https://www.praxis-automation.eu/uploads/default_site/files/brochures/513.01_GreenBattery_Rev1.12_A4.pdf" xr:uid="{A6F109C5-2F40-4E32-A62D-7F21A2A3421C}"/>
    <hyperlink ref="W5" r:id="rId2" display="https://www.maritimebatteryforum.com/news/maritime-batteries" xr:uid="{3C1FF663-67AF-420C-B10B-493930551002}"/>
  </hyperlinks>
  <pageMargins left="0.7" right="0.7" top="0.75" bottom="0.75" header="0.3" footer="0.3"/>
  <pageSetup orientation="portrait" r:id="rId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6DC2-4AE9-48B6-9C89-18B2C4D1F8B5}">
  <dimension ref="A1:AI176"/>
  <sheetViews>
    <sheetView topLeftCell="R1" zoomScale="37" zoomScaleNormal="100" workbookViewId="0">
      <selection activeCell="J15" sqref="J15"/>
    </sheetView>
  </sheetViews>
  <sheetFormatPr defaultRowHeight="15"/>
  <cols>
    <col min="1" max="1" width="35.28515625" customWidth="1"/>
    <col min="2" max="3" width="30.28515625" customWidth="1"/>
    <col min="4" max="4" width="52" customWidth="1"/>
    <col min="5" max="5" width="45.5703125" customWidth="1"/>
    <col min="6" max="6" width="41.85546875" customWidth="1"/>
    <col min="7" max="7" width="33.7109375" customWidth="1"/>
    <col min="8" max="8" width="13.42578125" customWidth="1"/>
    <col min="9" max="9" width="18.85546875" customWidth="1"/>
    <col min="10" max="10" width="46.5703125" customWidth="1"/>
    <col min="12" max="12" width="54.140625" customWidth="1"/>
    <col min="13" max="13" width="43.28515625" customWidth="1"/>
    <col min="15" max="15" width="35.140625" customWidth="1"/>
    <col min="16" max="16" width="28.85546875" bestFit="1" customWidth="1"/>
    <col min="17" max="17" width="35.42578125" bestFit="1" customWidth="1"/>
    <col min="18" max="18" width="61.140625" customWidth="1"/>
    <col min="21" max="21" width="12.42578125" customWidth="1"/>
    <col min="22" max="22" width="23.28515625" customWidth="1"/>
    <col min="23" max="23" width="14.7109375" customWidth="1"/>
    <col min="24" max="24" width="37" bestFit="1" customWidth="1"/>
    <col min="25" max="25" width="34.85546875" customWidth="1"/>
    <col min="26" max="26" width="13.140625" customWidth="1"/>
    <col min="27" max="28" width="62.85546875" customWidth="1"/>
    <col min="30" max="30" width="16.5703125" customWidth="1"/>
    <col min="31" max="31" width="22.5703125" customWidth="1"/>
    <col min="33" max="33" width="27.28515625" customWidth="1"/>
    <col min="34" max="34" width="22.5703125" customWidth="1"/>
    <col min="35" max="35" width="27.85546875" customWidth="1"/>
  </cols>
  <sheetData>
    <row r="1" spans="1:35">
      <c r="D1" s="230" t="s">
        <v>356</v>
      </c>
      <c r="E1" s="230"/>
      <c r="F1" s="230"/>
      <c r="G1" s="230"/>
      <c r="H1" s="230"/>
      <c r="I1" s="230"/>
      <c r="J1" s="230"/>
      <c r="K1" s="230"/>
      <c r="L1" s="230"/>
      <c r="M1" s="230"/>
      <c r="Q1" s="230" t="s">
        <v>366</v>
      </c>
      <c r="R1" s="230"/>
      <c r="U1" s="224" t="s">
        <v>376</v>
      </c>
      <c r="V1" s="224"/>
      <c r="W1" s="35"/>
      <c r="X1" s="230" t="s">
        <v>400</v>
      </c>
      <c r="Y1" s="230"/>
      <c r="Z1" s="35"/>
      <c r="AA1" s="230" t="s">
        <v>426</v>
      </c>
      <c r="AB1" s="230"/>
      <c r="AC1" s="35"/>
      <c r="AD1" s="230" t="s">
        <v>427</v>
      </c>
      <c r="AE1" s="230"/>
      <c r="AH1" s="230" t="s">
        <v>363</v>
      </c>
      <c r="AI1" s="230"/>
    </row>
    <row r="2" spans="1:35">
      <c r="D2" s="10" t="s">
        <v>361</v>
      </c>
      <c r="E2" s="10" t="s">
        <v>357</v>
      </c>
      <c r="F2" s="10" t="s">
        <v>389</v>
      </c>
      <c r="G2" s="10" t="s">
        <v>359</v>
      </c>
      <c r="H2" s="10"/>
      <c r="I2" s="10" t="s">
        <v>358</v>
      </c>
      <c r="J2" s="10" t="s">
        <v>359</v>
      </c>
      <c r="K2" s="10"/>
      <c r="L2" s="112" t="s">
        <v>360</v>
      </c>
      <c r="M2" s="10" t="s">
        <v>359</v>
      </c>
      <c r="Q2" s="10" t="s">
        <v>371</v>
      </c>
      <c r="R2" s="10" t="s">
        <v>359</v>
      </c>
      <c r="U2" t="s">
        <v>372</v>
      </c>
      <c r="V2" t="s">
        <v>373</v>
      </c>
      <c r="X2" s="10" t="s">
        <v>364</v>
      </c>
      <c r="Y2" s="10" t="s">
        <v>359</v>
      </c>
      <c r="Z2" s="10"/>
      <c r="AA2" s="10" t="s">
        <v>364</v>
      </c>
      <c r="AB2" s="10" t="s">
        <v>359</v>
      </c>
      <c r="AC2" s="10"/>
      <c r="AD2" s="10" t="s">
        <v>428</v>
      </c>
      <c r="AE2" s="10" t="s">
        <v>429</v>
      </c>
      <c r="AH2" s="10" t="s">
        <v>364</v>
      </c>
      <c r="AI2" s="10" t="s">
        <v>359</v>
      </c>
    </row>
    <row r="3" spans="1:35" ht="83.1" customHeight="1">
      <c r="A3" s="98" t="s">
        <v>387</v>
      </c>
      <c r="B3" s="14" t="s">
        <v>388</v>
      </c>
      <c r="C3" s="14"/>
      <c r="D3" s="93" t="s">
        <v>507</v>
      </c>
      <c r="E3" s="97" t="s">
        <v>362</v>
      </c>
      <c r="F3" s="220" t="s">
        <v>496</v>
      </c>
      <c r="J3" s="27" t="s">
        <v>495</v>
      </c>
      <c r="O3" s="203" t="s">
        <v>926</v>
      </c>
      <c r="Q3" s="96" t="s">
        <v>374</v>
      </c>
      <c r="R3" s="97" t="s">
        <v>369</v>
      </c>
      <c r="U3">
        <v>0.1</v>
      </c>
      <c r="V3">
        <f>U3*33.35</f>
        <v>3.3350000000000004</v>
      </c>
      <c r="X3" t="s">
        <v>401</v>
      </c>
      <c r="Y3" s="97" t="s">
        <v>396</v>
      </c>
      <c r="Z3" s="97"/>
      <c r="AA3" s="97" t="s">
        <v>463</v>
      </c>
      <c r="AB3" s="92" t="s">
        <v>462</v>
      </c>
      <c r="AD3" t="s">
        <v>433</v>
      </c>
      <c r="AE3" s="107" t="s">
        <v>430</v>
      </c>
      <c r="AG3" t="s">
        <v>384</v>
      </c>
      <c r="AH3" s="95">
        <v>0.05</v>
      </c>
      <c r="AI3" s="97" t="s">
        <v>365</v>
      </c>
    </row>
    <row r="4" spans="1:35" ht="77.25" customHeight="1">
      <c r="A4" s="102" t="s">
        <v>440</v>
      </c>
      <c r="B4" s="110"/>
      <c r="C4" s="98"/>
      <c r="F4" s="14" t="s">
        <v>393</v>
      </c>
      <c r="G4" s="106" t="s">
        <v>672</v>
      </c>
      <c r="Q4" s="6" t="s">
        <v>370</v>
      </c>
      <c r="R4" s="97" t="s">
        <v>375</v>
      </c>
      <c r="U4">
        <v>0.45</v>
      </c>
      <c r="V4">
        <f>U4*33.35</f>
        <v>15.0075</v>
      </c>
      <c r="X4" t="s">
        <v>431</v>
      </c>
      <c r="Y4" s="107" t="s">
        <v>430</v>
      </c>
      <c r="AA4" s="14" t="s">
        <v>453</v>
      </c>
      <c r="AB4" s="14" t="s">
        <v>454</v>
      </c>
      <c r="AD4" s="14" t="s">
        <v>942</v>
      </c>
      <c r="AE4" s="106" t="s">
        <v>480</v>
      </c>
      <c r="AG4" t="s">
        <v>383</v>
      </c>
      <c r="AH4" s="95">
        <v>0.08</v>
      </c>
      <c r="AI4" s="97" t="s">
        <v>386</v>
      </c>
    </row>
    <row r="5" spans="1:35" ht="58.5" customHeight="1">
      <c r="D5" t="s">
        <v>415</v>
      </c>
      <c r="E5" s="103" t="s">
        <v>407</v>
      </c>
      <c r="I5" s="93" t="s">
        <v>416</v>
      </c>
      <c r="J5" s="103" t="s">
        <v>407</v>
      </c>
      <c r="Q5" s="6" t="s">
        <v>378</v>
      </c>
      <c r="R5" s="97" t="s">
        <v>377</v>
      </c>
      <c r="U5">
        <v>7.9000000000000001E-2</v>
      </c>
      <c r="V5">
        <f>U5*33.35</f>
        <v>2.6346500000000002</v>
      </c>
      <c r="X5" t="s">
        <v>442</v>
      </c>
      <c r="Y5" s="101" t="s">
        <v>441</v>
      </c>
      <c r="AA5" t="s">
        <v>474</v>
      </c>
      <c r="AB5" s="14" t="s">
        <v>475</v>
      </c>
      <c r="AD5" t="s">
        <v>602</v>
      </c>
      <c r="AG5" t="s">
        <v>397</v>
      </c>
      <c r="AH5" s="95">
        <v>0.05</v>
      </c>
      <c r="AI5" s="97" t="s">
        <v>396</v>
      </c>
    </row>
    <row r="6" spans="1:35" ht="71.099999999999994" customHeight="1">
      <c r="D6" t="s">
        <v>434</v>
      </c>
      <c r="E6" s="107" t="s">
        <v>430</v>
      </c>
      <c r="I6" s="11" t="s">
        <v>451</v>
      </c>
      <c r="Q6" s="96" t="s">
        <v>380</v>
      </c>
      <c r="R6" s="97" t="s">
        <v>379</v>
      </c>
      <c r="U6">
        <v>0.245</v>
      </c>
      <c r="V6">
        <f>U6*33.35</f>
        <v>8.17075</v>
      </c>
      <c r="X6" t="s">
        <v>476</v>
      </c>
      <c r="Y6" s="14" t="s">
        <v>477</v>
      </c>
      <c r="AA6" s="96" t="s">
        <v>486</v>
      </c>
      <c r="AB6" s="49" t="s">
        <v>484</v>
      </c>
      <c r="AD6" t="s">
        <v>603</v>
      </c>
      <c r="AG6" t="s">
        <v>408</v>
      </c>
      <c r="AH6" s="104" t="s">
        <v>409</v>
      </c>
      <c r="AI6" s="97" t="s">
        <v>407</v>
      </c>
    </row>
    <row r="7" spans="1:35" ht="64.5" customHeight="1">
      <c r="D7" t="s">
        <v>508</v>
      </c>
      <c r="I7" t="s">
        <v>452</v>
      </c>
      <c r="J7" s="109" t="s">
        <v>450</v>
      </c>
      <c r="Q7" s="93" t="s">
        <v>381</v>
      </c>
      <c r="R7" s="97" t="s">
        <v>365</v>
      </c>
      <c r="AA7" s="114"/>
      <c r="AG7" t="s">
        <v>432</v>
      </c>
      <c r="AH7" s="108">
        <v>3.5000000000000003E-2</v>
      </c>
      <c r="AI7" s="107" t="s">
        <v>430</v>
      </c>
    </row>
    <row r="8" spans="1:35" ht="72.599999999999994" customHeight="1">
      <c r="D8" s="15" t="s">
        <v>509</v>
      </c>
      <c r="I8" s="14" t="s">
        <v>466</v>
      </c>
      <c r="J8" s="49" t="s">
        <v>464</v>
      </c>
      <c r="L8" s="36" t="s">
        <v>465</v>
      </c>
      <c r="M8" s="49" t="s">
        <v>464</v>
      </c>
      <c r="Q8" s="96" t="s">
        <v>385</v>
      </c>
      <c r="R8" s="97" t="s">
        <v>382</v>
      </c>
      <c r="X8" t="s">
        <v>554</v>
      </c>
      <c r="AB8" s="92"/>
      <c r="AG8" t="s">
        <v>397</v>
      </c>
      <c r="AH8" s="94">
        <v>0.05</v>
      </c>
      <c r="AI8" s="97" t="s">
        <v>435</v>
      </c>
    </row>
    <row r="9" spans="1:35" ht="45">
      <c r="I9" s="14"/>
      <c r="J9" s="49"/>
      <c r="L9" s="121" t="s">
        <v>504</v>
      </c>
      <c r="M9" s="49"/>
      <c r="Q9" s="96"/>
      <c r="R9" s="97"/>
      <c r="AA9" s="115" t="s">
        <v>469</v>
      </c>
      <c r="AB9" s="92"/>
      <c r="AH9" s="94"/>
      <c r="AI9" s="97"/>
    </row>
    <row r="10" spans="1:35" ht="59.25" customHeight="1">
      <c r="I10" s="14"/>
      <c r="J10" s="49"/>
      <c r="L10" s="30"/>
      <c r="M10" s="49"/>
      <c r="Q10" s="96"/>
      <c r="R10" s="97"/>
      <c r="AA10" s="12" t="s">
        <v>471</v>
      </c>
      <c r="AB10" s="202" t="s">
        <v>470</v>
      </c>
      <c r="AG10" t="s">
        <v>487</v>
      </c>
      <c r="AH10" s="117" t="s">
        <v>489</v>
      </c>
      <c r="AI10" s="116" t="s">
        <v>488</v>
      </c>
    </row>
    <row r="11" spans="1:35" ht="77.25" customHeight="1">
      <c r="D11" s="230" t="s">
        <v>367</v>
      </c>
      <c r="E11" s="230"/>
      <c r="F11" s="230"/>
      <c r="G11" s="230"/>
      <c r="H11" s="230"/>
      <c r="I11" s="230"/>
      <c r="J11" s="230"/>
      <c r="K11" s="230"/>
      <c r="L11" s="230"/>
      <c r="M11" s="230"/>
      <c r="Q11" s="93" t="s">
        <v>395</v>
      </c>
      <c r="R11" s="97" t="s">
        <v>394</v>
      </c>
      <c r="AA11" s="48" t="s">
        <v>472</v>
      </c>
      <c r="AB11" s="106" t="s">
        <v>473</v>
      </c>
      <c r="AG11" t="s">
        <v>597</v>
      </c>
      <c r="AH11" s="123">
        <v>0.05</v>
      </c>
      <c r="AI11" s="140" t="s">
        <v>596</v>
      </c>
    </row>
    <row r="12" spans="1:35" ht="34.5">
      <c r="D12" s="10" t="s">
        <v>368</v>
      </c>
      <c r="E12" s="10" t="s">
        <v>357</v>
      </c>
      <c r="F12" s="10" t="s">
        <v>390</v>
      </c>
      <c r="G12" s="10" t="s">
        <v>359</v>
      </c>
      <c r="H12" s="10"/>
      <c r="I12" s="10" t="s">
        <v>358</v>
      </c>
      <c r="J12" s="10" t="s">
        <v>359</v>
      </c>
      <c r="K12" s="10"/>
      <c r="L12" s="10" t="s">
        <v>360</v>
      </c>
      <c r="M12" s="10" t="s">
        <v>359</v>
      </c>
      <c r="Q12" s="93" t="s">
        <v>403</v>
      </c>
      <c r="R12" s="97" t="s">
        <v>396</v>
      </c>
    </row>
    <row r="13" spans="1:35" ht="91.5" customHeight="1">
      <c r="A13" s="102" t="s">
        <v>406</v>
      </c>
      <c r="B13" s="97" t="s">
        <v>396</v>
      </c>
      <c r="D13" s="93" t="s">
        <v>392</v>
      </c>
      <c r="E13" s="155" t="s">
        <v>670</v>
      </c>
      <c r="F13" s="100" t="s">
        <v>493</v>
      </c>
      <c r="G13" s="99" t="s">
        <v>391</v>
      </c>
      <c r="I13" s="21" t="s">
        <v>609</v>
      </c>
      <c r="Q13" s="93" t="s">
        <v>404</v>
      </c>
      <c r="R13" s="14" t="s">
        <v>405</v>
      </c>
      <c r="AA13" s="92" t="s">
        <v>485</v>
      </c>
    </row>
    <row r="14" spans="1:35" ht="73.5" customHeight="1">
      <c r="D14" s="93" t="s">
        <v>402</v>
      </c>
      <c r="E14" s="97" t="s">
        <v>396</v>
      </c>
      <c r="F14" s="100" t="s">
        <v>492</v>
      </c>
      <c r="G14" s="119" t="s">
        <v>488</v>
      </c>
      <c r="I14" t="s">
        <v>468</v>
      </c>
      <c r="Q14" s="93" t="s">
        <v>439</v>
      </c>
      <c r="R14" s="92" t="s">
        <v>438</v>
      </c>
      <c r="V14" s="116" t="s">
        <v>591</v>
      </c>
      <c r="AA14" s="14" t="s">
        <v>500</v>
      </c>
      <c r="AB14" s="119" t="s">
        <v>488</v>
      </c>
    </row>
    <row r="15" spans="1:35" ht="73.5" customHeight="1">
      <c r="A15" s="11" t="s">
        <v>446</v>
      </c>
      <c r="D15" s="93" t="s">
        <v>413</v>
      </c>
      <c r="E15" s="103" t="s">
        <v>407</v>
      </c>
      <c r="F15" s="100"/>
      <c r="G15" s="99"/>
      <c r="I15" s="93" t="s">
        <v>414</v>
      </c>
      <c r="J15" s="103" t="s">
        <v>467</v>
      </c>
      <c r="Q15" s="93" t="s">
        <v>447</v>
      </c>
      <c r="R15" s="92" t="s">
        <v>448</v>
      </c>
    </row>
    <row r="16" spans="1:35" ht="73.5" customHeight="1">
      <c r="A16" s="92" t="s">
        <v>445</v>
      </c>
      <c r="B16" s="109" t="s">
        <v>615</v>
      </c>
      <c r="D16" s="93" t="s">
        <v>420</v>
      </c>
      <c r="E16" s="106" t="s">
        <v>421</v>
      </c>
      <c r="F16" s="100" t="s">
        <v>422</v>
      </c>
      <c r="G16" s="106" t="s">
        <v>421</v>
      </c>
      <c r="L16" s="96" t="s">
        <v>423</v>
      </c>
      <c r="M16" s="106" t="s">
        <v>421</v>
      </c>
      <c r="Q16" s="93" t="s">
        <v>449</v>
      </c>
      <c r="R16" s="92" t="s">
        <v>450</v>
      </c>
      <c r="W16" t="s">
        <v>592</v>
      </c>
      <c r="AA16" s="14" t="s">
        <v>498</v>
      </c>
    </row>
    <row r="17" spans="3:28" ht="73.5" customHeight="1">
      <c r="D17" s="93" t="s">
        <v>413</v>
      </c>
      <c r="E17" s="92" t="s">
        <v>438</v>
      </c>
      <c r="F17" s="100"/>
      <c r="G17" s="106"/>
      <c r="I17" s="96" t="s">
        <v>444</v>
      </c>
      <c r="J17" s="92" t="s">
        <v>438</v>
      </c>
      <c r="L17" s="96"/>
      <c r="M17" s="106"/>
      <c r="R17" s="93" t="s">
        <v>557</v>
      </c>
      <c r="W17" t="s">
        <v>593</v>
      </c>
    </row>
    <row r="18" spans="3:28" ht="141.6" customHeight="1">
      <c r="D18" s="93" t="s">
        <v>443</v>
      </c>
      <c r="E18" s="101" t="s">
        <v>441</v>
      </c>
      <c r="F18" s="100"/>
      <c r="G18" s="106"/>
      <c r="L18" s="118" t="s">
        <v>522</v>
      </c>
      <c r="M18" s="119" t="s">
        <v>488</v>
      </c>
      <c r="Q18" s="93" t="s">
        <v>560</v>
      </c>
      <c r="W18" s="14" t="s">
        <v>595</v>
      </c>
      <c r="X18" s="14" t="s">
        <v>594</v>
      </c>
      <c r="AA18" s="27" t="s">
        <v>610</v>
      </c>
      <c r="AB18" s="134" t="s">
        <v>596</v>
      </c>
    </row>
    <row r="19" spans="3:28" ht="141.6" customHeight="1">
      <c r="D19" s="93"/>
      <c r="E19" s="101"/>
      <c r="F19" s="100"/>
      <c r="G19" s="106"/>
      <c r="L19" s="6" t="s">
        <v>494</v>
      </c>
      <c r="M19" s="119" t="s">
        <v>488</v>
      </c>
      <c r="W19" t="s">
        <v>604</v>
      </c>
    </row>
    <row r="20" spans="3:28" ht="73.5" customHeight="1">
      <c r="D20" s="93" t="s">
        <v>457</v>
      </c>
      <c r="E20" s="111" t="s">
        <v>456</v>
      </c>
      <c r="F20" s="100" t="s">
        <v>458</v>
      </c>
      <c r="G20" s="111" t="s">
        <v>456</v>
      </c>
      <c r="L20" s="96" t="s">
        <v>499</v>
      </c>
      <c r="M20" s="119" t="s">
        <v>488</v>
      </c>
      <c r="Q20" s="231" t="s">
        <v>437</v>
      </c>
      <c r="R20" s="231"/>
    </row>
    <row r="21" spans="3:28">
      <c r="L21" t="s">
        <v>424</v>
      </c>
      <c r="R21" s="49" t="s">
        <v>459</v>
      </c>
    </row>
    <row r="22" spans="3:28">
      <c r="L22" t="s">
        <v>425</v>
      </c>
    </row>
    <row r="24" spans="3:28" ht="30">
      <c r="D24" t="s">
        <v>601</v>
      </c>
      <c r="E24" s="134" t="s">
        <v>596</v>
      </c>
      <c r="I24" t="s">
        <v>605</v>
      </c>
      <c r="J24" s="134" t="s">
        <v>596</v>
      </c>
    </row>
    <row r="30" spans="3:28">
      <c r="D30" s="230" t="s">
        <v>410</v>
      </c>
      <c r="E30" s="230"/>
      <c r="F30" s="230"/>
      <c r="G30" s="230"/>
      <c r="H30" s="230"/>
      <c r="I30" s="230"/>
      <c r="J30" s="230"/>
      <c r="K30" s="230"/>
      <c r="L30" s="230"/>
      <c r="M30" s="230"/>
    </row>
    <row r="31" spans="3:28">
      <c r="D31" s="10" t="s">
        <v>368</v>
      </c>
      <c r="E31" s="10" t="s">
        <v>357</v>
      </c>
      <c r="F31" s="10"/>
      <c r="G31" s="10"/>
      <c r="H31" s="10"/>
      <c r="I31" s="10" t="s">
        <v>358</v>
      </c>
      <c r="J31" s="10" t="s">
        <v>359</v>
      </c>
      <c r="K31" s="10"/>
      <c r="L31" s="10" t="s">
        <v>398</v>
      </c>
      <c r="M31" s="10" t="s">
        <v>359</v>
      </c>
    </row>
    <row r="32" spans="3:28" ht="126" customHeight="1">
      <c r="C32" s="14" t="s">
        <v>553</v>
      </c>
      <c r="D32" s="93">
        <v>250</v>
      </c>
      <c r="E32" s="101" t="s">
        <v>396</v>
      </c>
      <c r="F32" s="120" t="s">
        <v>497</v>
      </c>
      <c r="G32" s="99"/>
      <c r="I32" s="96" t="s">
        <v>412</v>
      </c>
      <c r="J32" s="101" t="s">
        <v>396</v>
      </c>
      <c r="L32" s="92" t="s">
        <v>399</v>
      </c>
      <c r="M32" s="101" t="s">
        <v>396</v>
      </c>
      <c r="W32" s="10"/>
    </row>
    <row r="33" spans="2:17" ht="80.25" customHeight="1">
      <c r="D33" s="93">
        <v>300</v>
      </c>
      <c r="E33" s="103" t="s">
        <v>407</v>
      </c>
      <c r="I33" s="125" t="s">
        <v>411</v>
      </c>
      <c r="J33" s="105" t="s">
        <v>407</v>
      </c>
    </row>
    <row r="34" spans="2:17" ht="47.25">
      <c r="D34" s="93">
        <v>251.2</v>
      </c>
      <c r="E34" s="107" t="s">
        <v>430</v>
      </c>
      <c r="L34" s="96" t="s">
        <v>436</v>
      </c>
      <c r="M34" s="101" t="s">
        <v>430</v>
      </c>
    </row>
    <row r="35" spans="2:17" ht="47.25">
      <c r="D35" s="93">
        <v>300</v>
      </c>
      <c r="E35" s="101" t="s">
        <v>441</v>
      </c>
    </row>
    <row r="36" spans="2:17" ht="30">
      <c r="D36" s="93">
        <v>344</v>
      </c>
      <c r="E36" s="134" t="s">
        <v>596</v>
      </c>
      <c r="L36" t="s">
        <v>455</v>
      </c>
      <c r="M36" s="14" t="s">
        <v>454</v>
      </c>
    </row>
    <row r="37" spans="2:17" ht="15.75">
      <c r="D37" s="93"/>
      <c r="E37" s="101"/>
      <c r="L37" t="s">
        <v>478</v>
      </c>
      <c r="M37" s="42" t="s">
        <v>479</v>
      </c>
      <c r="O37" t="s">
        <v>481</v>
      </c>
      <c r="P37" t="s">
        <v>627</v>
      </c>
    </row>
    <row r="38" spans="2:17">
      <c r="O38" t="s">
        <v>482</v>
      </c>
      <c r="P38">
        <f>755*7</f>
        <v>5285</v>
      </c>
      <c r="Q38" t="s">
        <v>59</v>
      </c>
    </row>
    <row r="39" spans="2:17" ht="51.95" customHeight="1">
      <c r="O39" s="14" t="s">
        <v>483</v>
      </c>
    </row>
    <row r="40" spans="2:17" ht="96.95" customHeight="1">
      <c r="B40" s="141" t="s">
        <v>556</v>
      </c>
      <c r="C40" s="14" t="s">
        <v>626</v>
      </c>
      <c r="L40" s="14" t="s">
        <v>490</v>
      </c>
      <c r="M40" s="119" t="s">
        <v>488</v>
      </c>
      <c r="O40" s="14"/>
    </row>
    <row r="41" spans="2:17" ht="51.95" customHeight="1">
      <c r="L41" s="14" t="s">
        <v>491</v>
      </c>
      <c r="O41" s="14"/>
    </row>
    <row r="42" spans="2:17" ht="51.95" customHeight="1">
      <c r="O42" s="14"/>
    </row>
    <row r="43" spans="2:17">
      <c r="O43" s="14"/>
    </row>
    <row r="44" spans="2:17">
      <c r="O44" s="14"/>
    </row>
    <row r="45" spans="2:17">
      <c r="O45" s="14"/>
    </row>
    <row r="46" spans="2:17">
      <c r="O46" s="14"/>
    </row>
    <row r="47" spans="2:17">
      <c r="D47" s="230" t="s">
        <v>419</v>
      </c>
      <c r="E47" s="230"/>
      <c r="F47" s="230"/>
      <c r="G47" s="230"/>
      <c r="H47" s="230"/>
      <c r="I47" s="230"/>
      <c r="J47" s="230"/>
      <c r="K47" s="230"/>
      <c r="L47" s="230"/>
      <c r="M47" s="230"/>
    </row>
    <row r="49" spans="4:13">
      <c r="D49" s="10" t="s">
        <v>368</v>
      </c>
      <c r="E49" s="10" t="s">
        <v>357</v>
      </c>
      <c r="F49" s="10"/>
      <c r="G49" s="10"/>
      <c r="H49" s="10"/>
      <c r="I49" s="10" t="s">
        <v>358</v>
      </c>
      <c r="J49" s="10" t="s">
        <v>359</v>
      </c>
      <c r="K49" s="10"/>
      <c r="L49" s="10" t="s">
        <v>398</v>
      </c>
      <c r="M49" s="10" t="s">
        <v>359</v>
      </c>
    </row>
    <row r="50" spans="4:13" ht="62.1" customHeight="1">
      <c r="D50">
        <v>200</v>
      </c>
      <c r="E50" s="103" t="s">
        <v>407</v>
      </c>
      <c r="I50" s="10" t="s">
        <v>417</v>
      </c>
      <c r="J50" s="105" t="s">
        <v>407</v>
      </c>
    </row>
    <row r="51" spans="4:13" ht="30">
      <c r="I51" s="10"/>
      <c r="L51" s="14" t="s">
        <v>501</v>
      </c>
      <c r="M51" s="119" t="s">
        <v>488</v>
      </c>
    </row>
    <row r="52" spans="4:13" ht="30">
      <c r="D52" t="s">
        <v>503</v>
      </c>
      <c r="E52" s="119" t="s">
        <v>488</v>
      </c>
      <c r="I52" s="10"/>
      <c r="L52" s="14"/>
      <c r="M52" s="119"/>
    </row>
    <row r="53" spans="4:13" ht="30">
      <c r="D53" t="s">
        <v>600</v>
      </c>
      <c r="E53" s="134" t="s">
        <v>596</v>
      </c>
      <c r="I53" s="10" t="s">
        <v>599</v>
      </c>
      <c r="J53" s="134" t="s">
        <v>596</v>
      </c>
      <c r="L53" s="14"/>
      <c r="M53" s="119"/>
    </row>
    <row r="54" spans="4:13">
      <c r="H54" t="s">
        <v>689</v>
      </c>
      <c r="I54">
        <f>(3.25+2)/2</f>
        <v>2.625</v>
      </c>
    </row>
    <row r="56" spans="4:13">
      <c r="D56" s="230" t="s">
        <v>418</v>
      </c>
      <c r="E56" s="230"/>
      <c r="F56" s="230"/>
      <c r="G56" s="230"/>
      <c r="H56" s="230"/>
      <c r="I56" s="230"/>
      <c r="J56" s="230"/>
      <c r="K56" s="230"/>
      <c r="L56" s="230"/>
      <c r="M56" s="230"/>
    </row>
    <row r="57" spans="4:13">
      <c r="D57" s="10" t="s">
        <v>368</v>
      </c>
      <c r="E57" s="10" t="s">
        <v>357</v>
      </c>
      <c r="F57" s="10"/>
      <c r="G57" s="10"/>
      <c r="H57" s="10"/>
      <c r="I57" s="10" t="s">
        <v>358</v>
      </c>
      <c r="J57" s="10" t="s">
        <v>359</v>
      </c>
      <c r="K57" s="10"/>
      <c r="L57" s="10" t="s">
        <v>398</v>
      </c>
      <c r="M57" s="10" t="s">
        <v>359</v>
      </c>
    </row>
    <row r="58" spans="4:13" ht="77.45" customHeight="1">
      <c r="D58">
        <v>135</v>
      </c>
      <c r="E58" s="103" t="s">
        <v>407</v>
      </c>
      <c r="I58" t="s">
        <v>414</v>
      </c>
      <c r="J58" s="105" t="s">
        <v>407</v>
      </c>
    </row>
    <row r="59" spans="4:13">
      <c r="I59" t="s">
        <v>502</v>
      </c>
    </row>
    <row r="60" spans="4:13">
      <c r="D60" t="s">
        <v>505</v>
      </c>
    </row>
    <row r="61" spans="4:13" ht="30">
      <c r="D61" s="27" t="s">
        <v>506</v>
      </c>
      <c r="E61" s="119" t="s">
        <v>488</v>
      </c>
      <c r="L61" s="14" t="s">
        <v>501</v>
      </c>
      <c r="M61" s="119" t="s">
        <v>488</v>
      </c>
    </row>
    <row r="63" spans="4:13" ht="30">
      <c r="D63">
        <v>132</v>
      </c>
      <c r="E63" s="134" t="s">
        <v>596</v>
      </c>
      <c r="I63" s="10" t="s">
        <v>598</v>
      </c>
      <c r="J63" s="134" t="s">
        <v>596</v>
      </c>
    </row>
    <row r="68" spans="4:13">
      <c r="D68" s="230" t="s">
        <v>649</v>
      </c>
      <c r="E68" s="230"/>
      <c r="F68" s="230"/>
      <c r="G68" s="230"/>
      <c r="H68" s="230"/>
      <c r="I68" s="230"/>
      <c r="J68" s="230"/>
      <c r="K68" s="230"/>
      <c r="L68" s="230"/>
      <c r="M68" s="230"/>
    </row>
    <row r="69" spans="4:13">
      <c r="D69" s="10" t="s">
        <v>648</v>
      </c>
      <c r="E69" t="s">
        <v>359</v>
      </c>
      <c r="I69" s="10" t="s">
        <v>358</v>
      </c>
      <c r="J69" s="10" t="s">
        <v>359</v>
      </c>
    </row>
    <row r="70" spans="4:13" ht="47.25">
      <c r="D70">
        <v>350</v>
      </c>
      <c r="E70" s="103" t="s">
        <v>407</v>
      </c>
      <c r="F70" t="s">
        <v>650</v>
      </c>
      <c r="I70" s="125" t="s">
        <v>411</v>
      </c>
      <c r="J70" s="105" t="s">
        <v>407</v>
      </c>
    </row>
    <row r="76" spans="4:13">
      <c r="D76" s="230"/>
      <c r="E76" s="230"/>
      <c r="F76" s="230"/>
      <c r="G76" s="230"/>
      <c r="H76" s="230"/>
      <c r="I76" s="230"/>
      <c r="J76" s="230"/>
      <c r="K76" s="230"/>
      <c r="L76" s="230"/>
      <c r="M76" s="230"/>
    </row>
    <row r="77" spans="4:13">
      <c r="D77" s="10"/>
    </row>
    <row r="78" spans="4:13">
      <c r="E78" s="103"/>
    </row>
    <row r="86" spans="4:9">
      <c r="D86" s="49"/>
    </row>
    <row r="87" spans="4:9" ht="18.75">
      <c r="D87" s="149"/>
    </row>
    <row r="91" spans="4:9">
      <c r="H91" s="10"/>
    </row>
    <row r="94" spans="4:9">
      <c r="I94" s="21"/>
    </row>
    <row r="130" spans="5:5">
      <c r="E130" s="49"/>
    </row>
    <row r="132" spans="5:5">
      <c r="E132" s="147"/>
    </row>
    <row r="176" spans="4:5">
      <c r="D176" s="10"/>
      <c r="E176" s="10"/>
    </row>
  </sheetData>
  <mergeCells count="14">
    <mergeCell ref="D68:M68"/>
    <mergeCell ref="D76:M76"/>
    <mergeCell ref="AH1:AI1"/>
    <mergeCell ref="Q1:R1"/>
    <mergeCell ref="D11:M11"/>
    <mergeCell ref="U1:V1"/>
    <mergeCell ref="D30:M30"/>
    <mergeCell ref="X1:Y1"/>
    <mergeCell ref="Q20:R20"/>
    <mergeCell ref="D47:M47"/>
    <mergeCell ref="D56:M56"/>
    <mergeCell ref="AA1:AB1"/>
    <mergeCell ref="AD1:AE1"/>
    <mergeCell ref="D1:M1"/>
  </mergeCells>
  <hyperlinks>
    <hyperlink ref="E16" r:id="rId1" display="https://www.humsterlandenergie.nl/resources/LInks-duurzaam/Linkpagina/20180619_Hydrogenics_EU-P2G-Platform_for-distribution.pdf" xr:uid="{0C13A3E3-B134-4081-87B8-FFB9AF86DF9C}"/>
    <hyperlink ref="G16" r:id="rId2" display="https://www.humsterlandenergie.nl/resources/LInks-duurzaam/Linkpagina/20180619_Hydrogenics_EU-P2G-Platform_for-distribution.pdf" xr:uid="{2F35FE75-523F-4A99-936E-446F9665425A}"/>
    <hyperlink ref="M16" r:id="rId3" xr:uid="{374788D5-6274-485C-8866-9F4A5708C719}"/>
    <hyperlink ref="R21" r:id="rId4" location=":~:text=Hydrogen%20production%20costs%20will%20decrease,1%20to%20%E2%82%AC1.5%2Fkg" display="https://www.pwc.com/gx/en/industries/energy-utilities-resources/future-energy/green-hydrogen-cost.html - :~:text=Hydrogen%20production%20costs%20will%20decrease,1%20to%20%E2%82%AC1.5%2Fkg" xr:uid="{CB7B56DE-29F9-4D9E-A64E-8A20CD515737}"/>
    <hyperlink ref="M8" r:id="rId5" location="aep-article-footnote-id2" display="https://www.sciencedirect.com/science/article/pii/S1876610214034389 - aep-article-footnote-id2" xr:uid="{4861AC07-460B-48FC-95D6-E72DDEBDD13B}"/>
    <hyperlink ref="J8" r:id="rId6" location="aep-article-footnote-id2" display="https://www.sciencedirect.com/science/article/pii/S1876610214034389 - aep-article-footnote-id2" xr:uid="{FA337C11-A8EB-4175-9FC0-E979F35B1A86}"/>
    <hyperlink ref="AB11" r:id="rId7" display="https://www.europarl.europa.eu/RegData/etudes/BRIE/2021/689332/EPRS_BRI(2021)689332_EN.pdf" xr:uid="{AF323DEE-2EEE-474E-84EC-09A0CE88B995}"/>
    <hyperlink ref="M37" r:id="rId8" display="https://smartport.nl/wp-content/uploads/2020/09/Cost-Analysis-Power-2-Fuel_def_2020.pdf" xr:uid="{3A085375-A84F-4AA9-B9E2-660F386F071C}"/>
    <hyperlink ref="AE4" r:id="rId9" display="https://smartport.nl/wp-content/uploads/2020/09/Cost-Analysis-Power-2-Fuel_def_2020.pdf" xr:uid="{B0CACA46-0C48-4A96-B1B2-BF95053150EE}"/>
    <hyperlink ref="AB6" r:id="rId10" display="https://www.utwente.nl/en/tnw/ems/research/ats/Events/chmt/m13-hendrie-derking-cryoworld-chmt-2019.pdf" xr:uid="{C4C0D8AF-E2EE-441D-B546-F92B1AACF0BB}"/>
    <hyperlink ref="E13" r:id="rId11" xr:uid="{0364FFC5-F668-43B7-BCF1-623FE1E75008}"/>
    <hyperlink ref="G4" r:id="rId12" display="https://www.irena.org/-/media/Files/IRENA/Agency/Publication/2017/Oct/IRENA_Electricity_Storage_Costs_2017.pdf?rev=a264707cb8034a52b6f6123d5f1b1148" xr:uid="{C58979B9-ACE4-4C96-850B-17E47E16E351}"/>
  </hyperlinks>
  <pageMargins left="0.7" right="0.7" top="0.75" bottom="0.75" header="0.3" footer="0.3"/>
  <pageSetup orientation="portrait" r:id="rId1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4100-0AA0-4964-815D-DCA9682CB764}">
  <dimension ref="A1:BU216"/>
  <sheetViews>
    <sheetView showGridLines="0" topLeftCell="BS1" zoomScale="58" zoomScaleNormal="85" workbookViewId="0">
      <selection activeCell="T13" sqref="T13"/>
    </sheetView>
  </sheetViews>
  <sheetFormatPr defaultRowHeight="15"/>
  <cols>
    <col min="2" max="2" width="40" bestFit="1" customWidth="1"/>
    <col min="3" max="3" width="40" customWidth="1"/>
    <col min="4" max="4" width="67.7109375" customWidth="1"/>
    <col min="5" max="5" width="40" bestFit="1" customWidth="1"/>
    <col min="6" max="6" width="58" bestFit="1" customWidth="1"/>
    <col min="7" max="7" width="31" customWidth="1"/>
    <col min="8" max="8" width="16.42578125" customWidth="1"/>
    <col min="9" max="9" width="59.7109375" customWidth="1"/>
    <col min="10" max="10" width="12.5703125" customWidth="1"/>
    <col min="11" max="11" width="18.85546875" customWidth="1"/>
    <col min="12" max="12" width="51.5703125" customWidth="1"/>
    <col min="13" max="13" width="22" customWidth="1"/>
    <col min="14" max="14" width="12.5703125" customWidth="1"/>
    <col min="15" max="15" width="22.140625" customWidth="1"/>
    <col min="16" max="16" width="42.7109375" bestFit="1" customWidth="1"/>
    <col min="17" max="17" width="28.85546875" customWidth="1"/>
    <col min="18" max="18" width="48.28515625" bestFit="1" customWidth="1"/>
    <col min="19" max="19" width="39.140625" customWidth="1"/>
    <col min="20" max="20" width="37.5703125" customWidth="1"/>
    <col min="21" max="21" width="30" customWidth="1"/>
    <col min="22" max="22" width="14.140625" customWidth="1"/>
    <col min="24" max="24" width="28.7109375" customWidth="1"/>
    <col min="25" max="25" width="23.85546875" customWidth="1"/>
    <col min="26" max="26" width="38.140625" customWidth="1"/>
    <col min="27" max="27" width="30.7109375" customWidth="1"/>
    <col min="28" max="28" width="56.7109375" style="74" customWidth="1"/>
    <col min="29" max="29" width="53.140625" customWidth="1"/>
    <col min="30" max="30" width="27.28515625" customWidth="1"/>
    <col min="31" max="31" width="29.42578125" bestFit="1" customWidth="1"/>
    <col min="32" max="32" width="45" bestFit="1" customWidth="1"/>
    <col min="33" max="33" width="24.42578125" customWidth="1"/>
    <col min="35" max="35" width="32.85546875" customWidth="1"/>
    <col min="38" max="38" width="95.42578125" bestFit="1" customWidth="1"/>
    <col min="39" max="39" width="47" bestFit="1" customWidth="1"/>
    <col min="45" max="45" width="21" customWidth="1"/>
    <col min="47" max="47" width="9.140625" style="54"/>
    <col min="48" max="48" width="31.85546875" customWidth="1"/>
    <col min="49" max="49" width="50.140625" customWidth="1"/>
    <col min="50" max="50" width="15.140625" bestFit="1" customWidth="1"/>
    <col min="51" max="51" width="12.7109375" bestFit="1" customWidth="1"/>
    <col min="52" max="52" width="12.5703125" customWidth="1"/>
    <col min="53" max="69" width="12.7109375" bestFit="1" customWidth="1"/>
    <col min="70" max="70" width="28.7109375" customWidth="1"/>
    <col min="71" max="71" width="12.85546875" customWidth="1"/>
    <col min="72" max="72" width="48.85546875" bestFit="1" customWidth="1"/>
  </cols>
  <sheetData>
    <row r="1" spans="2:72">
      <c r="B1" s="243" t="s">
        <v>667</v>
      </c>
      <c r="C1" s="243"/>
      <c r="D1" s="243"/>
      <c r="E1" s="243"/>
      <c r="F1" s="243"/>
      <c r="G1" s="243"/>
      <c r="H1" s="243"/>
      <c r="I1" s="243"/>
      <c r="J1" s="243"/>
      <c r="K1" s="243"/>
      <c r="L1" s="243"/>
      <c r="M1" s="243"/>
      <c r="N1" s="243"/>
      <c r="O1" s="243"/>
      <c r="P1" s="243"/>
      <c r="Q1" s="243"/>
      <c r="R1" s="243"/>
      <c r="S1" s="243"/>
      <c r="T1" s="243"/>
      <c r="U1" s="243"/>
      <c r="V1" s="243"/>
      <c r="W1" s="12"/>
      <c r="X1" s="12"/>
      <c r="Y1" s="12"/>
      <c r="Z1" s="12"/>
      <c r="AA1" s="12"/>
      <c r="AB1" s="150"/>
      <c r="AC1" s="12"/>
      <c r="AD1" s="12"/>
      <c r="AE1" s="12"/>
      <c r="AF1" s="12"/>
      <c r="AG1" s="12"/>
      <c r="AH1" s="12"/>
      <c r="AI1" s="12"/>
      <c r="AJ1" s="12"/>
      <c r="AK1" s="12"/>
      <c r="AL1" s="12"/>
      <c r="AM1" s="12"/>
      <c r="AN1" s="12"/>
      <c r="AO1" s="12"/>
      <c r="AP1" s="12"/>
      <c r="AQ1" s="12"/>
      <c r="AR1" s="12"/>
      <c r="AS1" s="12"/>
      <c r="AX1" s="230" t="s">
        <v>699</v>
      </c>
      <c r="AY1" s="230"/>
      <c r="AZ1" s="230"/>
      <c r="BA1" s="230"/>
      <c r="BB1" s="230"/>
      <c r="BC1" s="230"/>
      <c r="BD1" s="230"/>
      <c r="BE1" s="230"/>
      <c r="BF1" s="230"/>
      <c r="BG1" s="230"/>
      <c r="BH1" s="230"/>
      <c r="BI1" s="230"/>
      <c r="BJ1" s="230"/>
      <c r="BK1" s="230"/>
      <c r="BL1" s="230"/>
      <c r="BM1" s="230"/>
      <c r="BN1" s="230"/>
      <c r="BO1" s="230"/>
      <c r="BP1" s="230"/>
      <c r="BQ1" s="230"/>
      <c r="BR1" s="230"/>
    </row>
    <row r="2" spans="2:72">
      <c r="D2" s="19" t="s">
        <v>547</v>
      </c>
      <c r="F2" s="15" t="s">
        <v>545</v>
      </c>
      <c r="I2" s="126" t="s">
        <v>548</v>
      </c>
      <c r="L2" s="17" t="s">
        <v>550</v>
      </c>
      <c r="P2" s="127" t="s">
        <v>551</v>
      </c>
      <c r="S2" s="128" t="s">
        <v>552</v>
      </c>
      <c r="V2" s="23" t="s">
        <v>427</v>
      </c>
      <c r="AC2" s="143" t="s">
        <v>625</v>
      </c>
      <c r="AF2" s="147" t="s">
        <v>663</v>
      </c>
      <c r="AI2" s="10" t="s">
        <v>652</v>
      </c>
      <c r="AL2" s="187" t="s">
        <v>655</v>
      </c>
      <c r="AM2" s="11"/>
      <c r="AN2" s="11"/>
      <c r="AO2" s="11"/>
      <c r="AP2" s="11"/>
      <c r="AQ2" s="11"/>
      <c r="AV2" t="s">
        <v>432</v>
      </c>
      <c r="AW2" s="123">
        <v>0.05</v>
      </c>
      <c r="AX2" s="224" t="s">
        <v>349</v>
      </c>
      <c r="AY2" s="224"/>
      <c r="AZ2" s="224"/>
      <c r="BA2" s="224"/>
      <c r="BB2" s="224"/>
      <c r="BC2" s="224"/>
      <c r="BD2" s="224"/>
      <c r="BE2" s="224"/>
      <c r="BF2" s="224"/>
      <c r="BG2" s="224"/>
      <c r="BH2" s="224"/>
      <c r="BI2" s="224"/>
      <c r="BJ2" s="224"/>
      <c r="BK2" s="224"/>
      <c r="BL2" s="224"/>
      <c r="BM2" s="224"/>
      <c r="BN2" s="224"/>
      <c r="BO2" s="224"/>
      <c r="BP2" s="224"/>
      <c r="BQ2" s="224"/>
      <c r="BR2" s="224"/>
    </row>
    <row r="3" spans="2:72" ht="15.75">
      <c r="D3">
        <v>515</v>
      </c>
      <c r="F3">
        <v>1050</v>
      </c>
      <c r="I3">
        <v>250</v>
      </c>
      <c r="L3">
        <v>200</v>
      </c>
      <c r="P3">
        <v>135</v>
      </c>
      <c r="S3">
        <v>162.5</v>
      </c>
      <c r="V3">
        <v>0.81599999999999995</v>
      </c>
      <c r="AC3" s="112" t="s">
        <v>666</v>
      </c>
      <c r="AF3">
        <v>350</v>
      </c>
      <c r="AI3" s="10" t="s">
        <v>653</v>
      </c>
      <c r="AV3" s="238" t="s">
        <v>704</v>
      </c>
      <c r="AW3" s="239"/>
      <c r="AX3" s="161">
        <v>1</v>
      </c>
      <c r="AY3" s="161">
        <v>2</v>
      </c>
      <c r="AZ3" s="161">
        <v>3</v>
      </c>
      <c r="BA3" s="161">
        <v>4</v>
      </c>
      <c r="BB3" s="161">
        <v>5</v>
      </c>
      <c r="BC3" s="161">
        <v>6</v>
      </c>
      <c r="BD3" s="161">
        <v>7</v>
      </c>
      <c r="BE3" s="161">
        <v>8</v>
      </c>
      <c r="BF3" s="161">
        <v>9</v>
      </c>
      <c r="BG3" s="161">
        <v>10</v>
      </c>
      <c r="BH3" s="161">
        <v>11</v>
      </c>
      <c r="BI3" s="161">
        <v>12</v>
      </c>
      <c r="BJ3" s="161">
        <v>13</v>
      </c>
      <c r="BK3" s="161">
        <v>14</v>
      </c>
      <c r="BL3" s="161">
        <v>15</v>
      </c>
      <c r="BM3" s="161">
        <v>16</v>
      </c>
      <c r="BN3" s="161">
        <v>17</v>
      </c>
      <c r="BO3" s="161">
        <v>18</v>
      </c>
      <c r="BP3" s="161">
        <v>19</v>
      </c>
      <c r="BQ3" s="161">
        <v>20</v>
      </c>
      <c r="BR3" s="165" t="s">
        <v>739</v>
      </c>
      <c r="BS3" s="10"/>
      <c r="BT3" s="162" t="s">
        <v>751</v>
      </c>
    </row>
    <row r="4" spans="2:72">
      <c r="D4">
        <v>500</v>
      </c>
      <c r="F4">
        <v>1000</v>
      </c>
      <c r="I4">
        <v>300</v>
      </c>
      <c r="L4">
        <v>250</v>
      </c>
      <c r="P4" s="12">
        <v>132</v>
      </c>
      <c r="S4">
        <v>235</v>
      </c>
      <c r="V4" s="12">
        <v>1.3</v>
      </c>
      <c r="AF4" s="12"/>
      <c r="AI4" t="s">
        <v>654</v>
      </c>
      <c r="AV4" s="241" t="s">
        <v>719</v>
      </c>
      <c r="AW4" s="10" t="s">
        <v>701</v>
      </c>
      <c r="AX4" s="31">
        <f>F11</f>
        <v>1368900</v>
      </c>
      <c r="AY4" s="31">
        <v>0</v>
      </c>
      <c r="AZ4" s="31">
        <v>0</v>
      </c>
      <c r="BA4" s="31">
        <v>0</v>
      </c>
      <c r="BB4" s="31">
        <v>0</v>
      </c>
      <c r="BC4" s="31">
        <v>0</v>
      </c>
      <c r="BD4" s="31">
        <v>0</v>
      </c>
      <c r="BE4" s="31">
        <v>0</v>
      </c>
      <c r="BF4" s="31">
        <v>0</v>
      </c>
      <c r="BG4" s="31">
        <v>0</v>
      </c>
      <c r="BH4" s="31">
        <v>0</v>
      </c>
      <c r="BI4" s="31">
        <v>0</v>
      </c>
      <c r="BJ4" s="31">
        <v>0</v>
      </c>
      <c r="BK4" s="31">
        <v>0</v>
      </c>
      <c r="BL4" s="31">
        <v>0</v>
      </c>
      <c r="BM4" s="31">
        <v>0</v>
      </c>
      <c r="BN4" s="31">
        <v>0</v>
      </c>
      <c r="BO4" s="31">
        <v>0</v>
      </c>
      <c r="BP4" s="31">
        <v>0</v>
      </c>
      <c r="BQ4" s="31">
        <v>0</v>
      </c>
      <c r="BR4" s="159"/>
    </row>
    <row r="5" spans="2:72">
      <c r="B5" s="12"/>
      <c r="C5" s="12"/>
      <c r="D5" s="12">
        <v>460</v>
      </c>
      <c r="F5">
        <v>870</v>
      </c>
      <c r="I5">
        <v>251.2</v>
      </c>
      <c r="L5" s="12">
        <v>197</v>
      </c>
      <c r="O5" s="10" t="s">
        <v>546</v>
      </c>
      <c r="P5">
        <f>AVERAGE(P3,P4)</f>
        <v>133.5</v>
      </c>
      <c r="Q5" t="s">
        <v>511</v>
      </c>
      <c r="S5" s="12">
        <v>300</v>
      </c>
      <c r="U5" s="26" t="s">
        <v>546</v>
      </c>
      <c r="V5">
        <f>AVERAGE(V3,V4)</f>
        <v>1.0580000000000001</v>
      </c>
      <c r="W5" t="s">
        <v>623</v>
      </c>
      <c r="X5" t="s">
        <v>614</v>
      </c>
      <c r="AB5" s="151" t="s">
        <v>546</v>
      </c>
      <c r="AE5" s="10" t="s">
        <v>546</v>
      </c>
      <c r="AF5">
        <f>AVERAGE(AF3,AF4)</f>
        <v>350</v>
      </c>
      <c r="AG5" t="s">
        <v>511</v>
      </c>
      <c r="AL5" s="10"/>
      <c r="AV5" s="241"/>
      <c r="AW5" s="10" t="s">
        <v>703</v>
      </c>
      <c r="AX5" s="31">
        <f>$F$29</f>
        <v>3422.25</v>
      </c>
      <c r="AY5" s="31">
        <f>$F$29</f>
        <v>3422.25</v>
      </c>
      <c r="AZ5" s="31">
        <f>$F$29</f>
        <v>3422.25</v>
      </c>
      <c r="BA5" s="31">
        <f>$F$29</f>
        <v>3422.25</v>
      </c>
      <c r="BB5" s="31">
        <f>$F$29</f>
        <v>3422.25</v>
      </c>
      <c r="BC5" s="31">
        <v>0</v>
      </c>
      <c r="BD5" s="31">
        <f>$F$29</f>
        <v>3422.25</v>
      </c>
      <c r="BE5" s="31">
        <f>$F$29</f>
        <v>3422.25</v>
      </c>
      <c r="BF5" s="31">
        <f>$F$29</f>
        <v>3422.25</v>
      </c>
      <c r="BG5" s="31">
        <f>$F$29</f>
        <v>3422.25</v>
      </c>
      <c r="BH5">
        <v>0</v>
      </c>
      <c r="BI5" s="31">
        <f>$F$29</f>
        <v>3422.25</v>
      </c>
      <c r="BJ5" s="31">
        <f>$F$29</f>
        <v>3422.25</v>
      </c>
      <c r="BK5" s="31">
        <f>$F$29</f>
        <v>3422.25</v>
      </c>
      <c r="BL5" s="31">
        <f>$F$29</f>
        <v>3422.25</v>
      </c>
      <c r="BM5" s="31">
        <v>0</v>
      </c>
      <c r="BN5" s="31">
        <f>$F$29</f>
        <v>3422.25</v>
      </c>
      <c r="BO5" s="31">
        <f>$F$29</f>
        <v>3422.25</v>
      </c>
      <c r="BP5" s="31">
        <f>$F$29</f>
        <v>3422.25</v>
      </c>
      <c r="BQ5" s="31">
        <f>$F$29</f>
        <v>3422.25</v>
      </c>
      <c r="BR5" s="31"/>
    </row>
    <row r="6" spans="2:72">
      <c r="C6" s="10" t="s">
        <v>546</v>
      </c>
      <c r="D6">
        <f>AVERAGE(D3,D4,D5)</f>
        <v>491.66666666666669</v>
      </c>
      <c r="E6" t="s">
        <v>372</v>
      </c>
      <c r="F6">
        <v>1000</v>
      </c>
      <c r="I6">
        <v>300</v>
      </c>
      <c r="K6" s="26" t="s">
        <v>546</v>
      </c>
      <c r="L6">
        <f>AVERAGE(L3,L4,L5)</f>
        <v>215.66666666666666</v>
      </c>
      <c r="M6" t="s">
        <v>511</v>
      </c>
      <c r="O6" s="26" t="s">
        <v>571</v>
      </c>
      <c r="P6">
        <f>2*675</f>
        <v>1350</v>
      </c>
      <c r="Q6" t="s">
        <v>510</v>
      </c>
      <c r="R6" s="10" t="s">
        <v>546</v>
      </c>
      <c r="S6">
        <f>AVERAGE(S3,S4,S5)</f>
        <v>232.5</v>
      </c>
      <c r="T6" t="s">
        <v>555</v>
      </c>
      <c r="U6" s="10" t="s">
        <v>647</v>
      </c>
      <c r="V6" s="31">
        <f>'Diesel consumption'!E37</f>
        <v>33250.644254999999</v>
      </c>
      <c r="W6" t="s">
        <v>646</v>
      </c>
      <c r="AB6" s="152" t="s">
        <v>651</v>
      </c>
      <c r="AC6" s="10">
        <v>312</v>
      </c>
      <c r="AE6" s="10" t="s">
        <v>664</v>
      </c>
      <c r="AF6">
        <v>168</v>
      </c>
      <c r="AG6" t="s">
        <v>510</v>
      </c>
      <c r="AV6" s="241"/>
      <c r="AW6" s="10" t="s">
        <v>709</v>
      </c>
      <c r="AX6" s="31">
        <v>0</v>
      </c>
      <c r="AY6" s="31">
        <v>0</v>
      </c>
      <c r="AZ6" s="31">
        <v>0</v>
      </c>
      <c r="BA6" s="31">
        <v>0</v>
      </c>
      <c r="BB6" s="31">
        <v>0</v>
      </c>
      <c r="BC6" s="31">
        <f>$F$31*$F$11</f>
        <v>684450</v>
      </c>
      <c r="BD6" s="31">
        <v>0</v>
      </c>
      <c r="BE6" s="31">
        <v>0</v>
      </c>
      <c r="BF6" s="31">
        <v>0</v>
      </c>
      <c r="BG6" s="31">
        <v>0</v>
      </c>
      <c r="BH6" s="31">
        <f>$F$31*$F$11</f>
        <v>684450</v>
      </c>
      <c r="BI6" s="31">
        <v>0</v>
      </c>
      <c r="BJ6" s="31">
        <v>0</v>
      </c>
      <c r="BK6" s="31">
        <v>0</v>
      </c>
      <c r="BL6" s="31">
        <v>0</v>
      </c>
      <c r="BM6" s="31">
        <f>$F$31*$F$11</f>
        <v>684450</v>
      </c>
      <c r="BN6" s="31">
        <v>0</v>
      </c>
      <c r="BO6" s="31">
        <v>0</v>
      </c>
      <c r="BP6" s="31">
        <v>0</v>
      </c>
      <c r="BQ6" s="31">
        <v>0</v>
      </c>
      <c r="BR6" s="169" t="s">
        <v>749</v>
      </c>
    </row>
    <row r="7" spans="2:72">
      <c r="C7" s="10"/>
      <c r="K7" s="26"/>
      <c r="O7" s="26" t="s">
        <v>789</v>
      </c>
      <c r="P7">
        <f>P5*P6</f>
        <v>180225</v>
      </c>
      <c r="R7" s="10"/>
      <c r="U7" s="10"/>
      <c r="V7" s="31"/>
      <c r="AB7" s="152"/>
      <c r="AC7" s="10"/>
      <c r="AE7" s="10"/>
      <c r="AV7" s="241"/>
      <c r="AW7" s="10" t="s">
        <v>710</v>
      </c>
      <c r="AX7" s="31">
        <v>0</v>
      </c>
      <c r="AY7" s="31">
        <v>0</v>
      </c>
      <c r="AZ7" s="31">
        <v>0</v>
      </c>
      <c r="BA7" s="31">
        <v>0</v>
      </c>
      <c r="BB7" s="31">
        <v>0</v>
      </c>
      <c r="BC7" s="31">
        <f>$F$36</f>
        <v>405000</v>
      </c>
      <c r="BD7" s="31">
        <v>0</v>
      </c>
      <c r="BE7" s="31">
        <v>0</v>
      </c>
      <c r="BF7" s="31">
        <v>0</v>
      </c>
      <c r="BG7" s="31">
        <v>0</v>
      </c>
      <c r="BH7" s="31">
        <f>$F$36</f>
        <v>405000</v>
      </c>
      <c r="BI7" s="31">
        <v>0</v>
      </c>
      <c r="BJ7" s="31">
        <v>0</v>
      </c>
      <c r="BK7" s="31">
        <v>0</v>
      </c>
      <c r="BL7" s="31">
        <v>0</v>
      </c>
      <c r="BM7" s="31">
        <f>$F$36</f>
        <v>405000</v>
      </c>
      <c r="BN7" s="31">
        <v>0</v>
      </c>
      <c r="BO7" s="31">
        <v>0</v>
      </c>
      <c r="BP7" s="31">
        <v>0</v>
      </c>
      <c r="BQ7" s="31">
        <v>0</v>
      </c>
      <c r="BR7" s="159"/>
    </row>
    <row r="8" spans="2:72">
      <c r="C8" s="10" t="s">
        <v>561</v>
      </c>
      <c r="D8">
        <f>2*100</f>
        <v>200</v>
      </c>
      <c r="E8" t="s">
        <v>562</v>
      </c>
      <c r="F8" s="12">
        <v>1150</v>
      </c>
      <c r="I8" s="12">
        <v>344</v>
      </c>
      <c r="K8" s="26" t="s">
        <v>567</v>
      </c>
      <c r="L8">
        <f>9*150</f>
        <v>1350</v>
      </c>
      <c r="M8" t="s">
        <v>570</v>
      </c>
      <c r="O8" s="26" t="s">
        <v>788</v>
      </c>
      <c r="P8" s="133">
        <f>P12</f>
        <v>171266.66</v>
      </c>
      <c r="Q8" t="s">
        <v>753</v>
      </c>
      <c r="R8" s="10" t="s">
        <v>621</v>
      </c>
      <c r="S8">
        <f>SYSTEM_DESIGN!C59</f>
        <v>7817.9528020271719</v>
      </c>
      <c r="T8" t="s">
        <v>622</v>
      </c>
      <c r="U8" s="10" t="s">
        <v>564</v>
      </c>
      <c r="V8" s="146">
        <f>V6*V5</f>
        <v>35179.181621789998</v>
      </c>
      <c r="AE8" s="10" t="s">
        <v>564</v>
      </c>
      <c r="AF8" s="148">
        <f>AF6*AF5</f>
        <v>58800</v>
      </c>
      <c r="AV8" s="158"/>
      <c r="AW8" s="10"/>
      <c r="AX8" s="31"/>
      <c r="AY8" s="31"/>
      <c r="AZ8" s="31"/>
      <c r="BA8" s="31"/>
      <c r="BB8" s="31"/>
      <c r="BC8" s="31"/>
      <c r="BD8" s="31"/>
      <c r="BE8" s="31"/>
      <c r="BF8" s="31"/>
      <c r="BG8" s="31"/>
      <c r="BH8" s="31"/>
      <c r="BI8" s="31"/>
      <c r="BJ8" s="31"/>
      <c r="BK8" s="31"/>
      <c r="BL8" s="31"/>
      <c r="BM8" s="31"/>
      <c r="BN8" s="31"/>
      <c r="BO8" s="31"/>
      <c r="BP8" s="31"/>
      <c r="BQ8" s="31"/>
      <c r="BR8" s="159"/>
    </row>
    <row r="9" spans="2:72">
      <c r="C9" s="10" t="s">
        <v>564</v>
      </c>
      <c r="D9" s="130">
        <f>D6*D8</f>
        <v>98333.333333333343</v>
      </c>
      <c r="E9" s="26" t="s">
        <v>546</v>
      </c>
      <c r="F9">
        <f>AVERAGE(F3,F4,F5,F6,F8)</f>
        <v>1014</v>
      </c>
      <c r="G9" t="s">
        <v>511</v>
      </c>
      <c r="K9" s="26" t="s">
        <v>568</v>
      </c>
      <c r="L9">
        <f>2*100</f>
        <v>200</v>
      </c>
      <c r="M9" t="s">
        <v>570</v>
      </c>
      <c r="R9" s="10" t="s">
        <v>564</v>
      </c>
      <c r="S9" s="142">
        <f>S8*S6</f>
        <v>1817674.0264713175</v>
      </c>
      <c r="AV9" s="241" t="s">
        <v>718</v>
      </c>
      <c r="AW9" s="10" t="s">
        <v>701</v>
      </c>
      <c r="AX9" s="31">
        <f>D9</f>
        <v>98333.333333333343</v>
      </c>
      <c r="AY9" s="31">
        <v>0</v>
      </c>
      <c r="AZ9" s="31">
        <v>0</v>
      </c>
      <c r="BA9" s="31">
        <v>0</v>
      </c>
      <c r="BB9" s="31">
        <v>0</v>
      </c>
      <c r="BC9" s="31">
        <v>0</v>
      </c>
      <c r="BD9" s="31">
        <v>0</v>
      </c>
      <c r="BE9" s="31">
        <v>0</v>
      </c>
      <c r="BF9" s="31">
        <v>0</v>
      </c>
      <c r="BG9" s="31">
        <v>0</v>
      </c>
      <c r="BH9" s="31">
        <v>0</v>
      </c>
      <c r="BI9" s="31">
        <v>0</v>
      </c>
      <c r="BJ9" s="31">
        <v>0</v>
      </c>
      <c r="BK9" s="31">
        <v>0</v>
      </c>
      <c r="BL9" s="31">
        <v>0</v>
      </c>
      <c r="BM9" s="31">
        <v>0</v>
      </c>
      <c r="BN9" s="31">
        <v>0</v>
      </c>
      <c r="BO9" s="31">
        <v>0</v>
      </c>
      <c r="BP9" s="31">
        <v>0</v>
      </c>
      <c r="BQ9" s="31">
        <v>0</v>
      </c>
      <c r="BR9" s="159"/>
    </row>
    <row r="10" spans="2:72">
      <c r="E10" s="26" t="s">
        <v>662</v>
      </c>
      <c r="F10">
        <f>9*150</f>
        <v>1350</v>
      </c>
      <c r="G10" t="s">
        <v>940</v>
      </c>
      <c r="H10" s="26" t="s">
        <v>549</v>
      </c>
      <c r="I10">
        <f>AVERAGE(I3,I4,I5,I6,I8)</f>
        <v>289.04000000000002</v>
      </c>
      <c r="J10" t="s">
        <v>511</v>
      </c>
      <c r="K10" s="26" t="s">
        <v>569</v>
      </c>
      <c r="L10">
        <f>2*675</f>
        <v>1350</v>
      </c>
      <c r="M10" t="s">
        <v>570</v>
      </c>
      <c r="P10" t="s">
        <v>785</v>
      </c>
      <c r="AV10" s="241"/>
      <c r="AW10" s="10" t="s">
        <v>703</v>
      </c>
      <c r="AX10" s="31">
        <f t="shared" ref="AX10:BD10" si="0">$D$27</f>
        <v>100</v>
      </c>
      <c r="AY10" s="31">
        <f t="shared" si="0"/>
        <v>100</v>
      </c>
      <c r="AZ10" s="31">
        <f t="shared" si="0"/>
        <v>100</v>
      </c>
      <c r="BA10" s="31">
        <f t="shared" si="0"/>
        <v>100</v>
      </c>
      <c r="BB10" s="31">
        <f t="shared" si="0"/>
        <v>100</v>
      </c>
      <c r="BC10" s="31">
        <f>$D$27</f>
        <v>100</v>
      </c>
      <c r="BD10" s="31">
        <f t="shared" si="0"/>
        <v>100</v>
      </c>
      <c r="BE10" s="31">
        <v>0</v>
      </c>
      <c r="BF10" s="31">
        <f t="shared" ref="BF10:BK10" si="1">$D$27</f>
        <v>100</v>
      </c>
      <c r="BG10" s="31">
        <f t="shared" si="1"/>
        <v>100</v>
      </c>
      <c r="BH10" s="31">
        <f t="shared" si="1"/>
        <v>100</v>
      </c>
      <c r="BI10" s="31">
        <f t="shared" si="1"/>
        <v>100</v>
      </c>
      <c r="BJ10" s="31">
        <f t="shared" si="1"/>
        <v>100</v>
      </c>
      <c r="BK10" s="31">
        <f t="shared" si="1"/>
        <v>100</v>
      </c>
      <c r="BL10" s="31">
        <v>0</v>
      </c>
      <c r="BM10" s="31">
        <f>$D$27</f>
        <v>100</v>
      </c>
      <c r="BN10" s="31">
        <f>$D$27</f>
        <v>100</v>
      </c>
      <c r="BO10" s="31">
        <f>$D$27</f>
        <v>100</v>
      </c>
      <c r="BP10" s="31">
        <f>$D$27</f>
        <v>100</v>
      </c>
      <c r="BQ10" s="31">
        <f>$D$27</f>
        <v>100</v>
      </c>
    </row>
    <row r="11" spans="2:72">
      <c r="B11" s="224" t="s">
        <v>674</v>
      </c>
      <c r="C11" s="224"/>
      <c r="D11" s="224"/>
      <c r="E11" s="26" t="s">
        <v>565</v>
      </c>
      <c r="F11" s="131">
        <f>F10*F9</f>
        <v>1368900</v>
      </c>
      <c r="H11" s="26" t="s">
        <v>566</v>
      </c>
      <c r="I11">
        <v>1800</v>
      </c>
      <c r="J11" t="s">
        <v>563</v>
      </c>
      <c r="K11" s="26" t="s">
        <v>565</v>
      </c>
      <c r="L11" s="132">
        <f>L6*L8+L6*L9+L6*L10</f>
        <v>625433.33333333326</v>
      </c>
      <c r="P11">
        <v>85633.33</v>
      </c>
      <c r="Q11" t="s">
        <v>791</v>
      </c>
      <c r="AM11" s="15" t="s">
        <v>839</v>
      </c>
      <c r="AV11" s="241"/>
      <c r="AW11" s="10" t="s">
        <v>709</v>
      </c>
      <c r="AX11" s="31">
        <v>0</v>
      </c>
      <c r="AY11" s="31">
        <v>0</v>
      </c>
      <c r="AZ11" s="31">
        <v>0</v>
      </c>
      <c r="BA11" s="31">
        <v>0</v>
      </c>
      <c r="BB11" s="31">
        <v>0</v>
      </c>
      <c r="BC11" s="31">
        <v>0</v>
      </c>
      <c r="BD11" s="31">
        <v>0</v>
      </c>
      <c r="BE11" s="31">
        <f>$D$31*$D$9</f>
        <v>98333.333333333343</v>
      </c>
      <c r="BF11" s="31">
        <v>0</v>
      </c>
      <c r="BG11" s="31">
        <v>0</v>
      </c>
      <c r="BH11" s="31">
        <v>0</v>
      </c>
      <c r="BI11" s="31">
        <v>0</v>
      </c>
      <c r="BJ11" s="31">
        <v>0</v>
      </c>
      <c r="BK11" s="31">
        <v>0</v>
      </c>
      <c r="BL11" s="31">
        <f>$D$31*$D$9</f>
        <v>98333.333333333343</v>
      </c>
      <c r="BM11" s="31">
        <v>0</v>
      </c>
      <c r="BN11" s="31">
        <v>0</v>
      </c>
      <c r="BO11" s="31">
        <v>0</v>
      </c>
      <c r="BP11" s="31">
        <v>0</v>
      </c>
      <c r="BQ11" s="31">
        <v>0</v>
      </c>
      <c r="BR11" s="52" t="s">
        <v>748</v>
      </c>
    </row>
    <row r="12" spans="2:72" ht="75">
      <c r="C12" s="26" t="s">
        <v>517</v>
      </c>
      <c r="D12" s="26" t="s">
        <v>671</v>
      </c>
      <c r="E12" s="26"/>
      <c r="H12" s="10" t="s">
        <v>565</v>
      </c>
      <c r="I12" s="181">
        <f>I10*I11</f>
        <v>520272.00000000006</v>
      </c>
      <c r="O12" s="106" t="s">
        <v>786</v>
      </c>
      <c r="P12" s="10">
        <f>2*P11</f>
        <v>171266.66</v>
      </c>
      <c r="Q12" s="182" t="s">
        <v>787</v>
      </c>
      <c r="AM12">
        <v>350</v>
      </c>
      <c r="AV12" s="241"/>
      <c r="AW12" s="10" t="s">
        <v>710</v>
      </c>
      <c r="AX12" s="31">
        <v>0</v>
      </c>
      <c r="AY12" s="31">
        <v>0</v>
      </c>
      <c r="AZ12" s="31">
        <v>0</v>
      </c>
      <c r="BA12" s="31">
        <v>0</v>
      </c>
      <c r="BB12" s="31">
        <v>0</v>
      </c>
      <c r="BC12" s="31">
        <v>0</v>
      </c>
      <c r="BD12" s="31">
        <v>0</v>
      </c>
      <c r="BE12" s="31">
        <f>$D$36</f>
        <v>44800</v>
      </c>
      <c r="BF12" s="31">
        <v>0</v>
      </c>
      <c r="BG12" s="31">
        <v>0</v>
      </c>
      <c r="BH12" s="31">
        <v>0</v>
      </c>
      <c r="BI12" s="31">
        <v>0</v>
      </c>
      <c r="BJ12" s="31">
        <v>0</v>
      </c>
      <c r="BK12" s="31">
        <v>0</v>
      </c>
      <c r="BL12" s="31">
        <f>$D$36</f>
        <v>44800</v>
      </c>
      <c r="BM12" s="31">
        <v>0</v>
      </c>
      <c r="BN12" s="31">
        <v>0</v>
      </c>
      <c r="BO12" s="31">
        <v>0</v>
      </c>
      <c r="BP12" s="31">
        <v>0</v>
      </c>
      <c r="BQ12" s="31">
        <v>0</v>
      </c>
      <c r="BR12" s="31"/>
    </row>
    <row r="13" spans="2:72">
      <c r="C13" s="26">
        <v>2025</v>
      </c>
      <c r="D13">
        <v>500</v>
      </c>
      <c r="E13" s="224" t="s">
        <v>673</v>
      </c>
      <c r="F13" s="224"/>
      <c r="P13" t="s">
        <v>790</v>
      </c>
      <c r="AM13" s="12"/>
      <c r="AV13" s="35" t="s">
        <v>843</v>
      </c>
      <c r="AW13" s="10" t="s">
        <v>842</v>
      </c>
      <c r="AX13" s="31">
        <f>AM17</f>
        <v>280000</v>
      </c>
      <c r="AY13" s="31"/>
      <c r="AZ13" s="31"/>
      <c r="BA13" s="31"/>
      <c r="BB13" s="31"/>
      <c r="BC13" s="31"/>
      <c r="BD13" s="31"/>
      <c r="BE13" s="31"/>
      <c r="BF13" s="31"/>
      <c r="BG13" s="31"/>
      <c r="BH13" s="31"/>
      <c r="BI13" s="31"/>
      <c r="BJ13" s="31"/>
      <c r="BK13" s="31"/>
      <c r="BL13" s="31"/>
      <c r="BM13" s="31"/>
      <c r="BN13" s="31"/>
      <c r="BO13" s="31"/>
      <c r="BP13" s="31"/>
      <c r="BQ13" s="31"/>
    </row>
    <row r="14" spans="2:72">
      <c r="C14" s="26">
        <v>2026</v>
      </c>
      <c r="D14">
        <v>430</v>
      </c>
      <c r="E14" s="26" t="s">
        <v>517</v>
      </c>
      <c r="F14" s="26" t="s">
        <v>589</v>
      </c>
      <c r="AL14" s="26" t="s">
        <v>546</v>
      </c>
      <c r="AM14">
        <f>AVERAGE(AM12,AM13)</f>
        <v>350</v>
      </c>
      <c r="AN14" t="s">
        <v>511</v>
      </c>
      <c r="AV14" s="241" t="s">
        <v>419</v>
      </c>
      <c r="AW14" s="10" t="s">
        <v>701</v>
      </c>
      <c r="AX14" s="31">
        <f>L11</f>
        <v>625433.33333333326</v>
      </c>
      <c r="AY14" s="31">
        <v>0</v>
      </c>
      <c r="AZ14" s="31">
        <v>0</v>
      </c>
      <c r="BA14" s="31">
        <v>0</v>
      </c>
      <c r="BB14" s="31">
        <v>0</v>
      </c>
      <c r="BC14" s="31">
        <v>0</v>
      </c>
      <c r="BD14" s="31">
        <v>0</v>
      </c>
      <c r="BE14" s="31">
        <v>0</v>
      </c>
      <c r="BF14" s="31">
        <v>0</v>
      </c>
      <c r="BG14" s="31">
        <v>0</v>
      </c>
      <c r="BH14" s="31">
        <v>0</v>
      </c>
      <c r="BI14" s="31">
        <v>0</v>
      </c>
      <c r="BJ14" s="31">
        <v>0</v>
      </c>
      <c r="BK14" s="31">
        <v>0</v>
      </c>
      <c r="BL14" s="31">
        <v>0</v>
      </c>
      <c r="BM14" s="31">
        <v>0</v>
      </c>
      <c r="BN14" s="31">
        <v>0</v>
      </c>
      <c r="BO14" s="31">
        <v>0</v>
      </c>
      <c r="BP14" s="31">
        <v>0</v>
      </c>
      <c r="BQ14" s="31">
        <v>0</v>
      </c>
      <c r="BR14" s="31"/>
    </row>
    <row r="15" spans="2:72">
      <c r="C15" s="26">
        <v>2027</v>
      </c>
      <c r="D15">
        <v>360</v>
      </c>
      <c r="E15" s="26">
        <v>2025</v>
      </c>
      <c r="F15">
        <v>1000</v>
      </c>
      <c r="I15" s="10" t="s">
        <v>675</v>
      </c>
      <c r="L15" t="s">
        <v>676</v>
      </c>
      <c r="S15" t="s">
        <v>678</v>
      </c>
      <c r="V15" t="s">
        <v>678</v>
      </c>
      <c r="AL15" s="26" t="s">
        <v>664</v>
      </c>
      <c r="AM15">
        <v>800</v>
      </c>
      <c r="AN15" t="s">
        <v>510</v>
      </c>
      <c r="AV15" s="241"/>
      <c r="AW15" s="10" t="s">
        <v>703</v>
      </c>
      <c r="AX15" s="31">
        <f>$L$27</f>
        <v>7612.5</v>
      </c>
      <c r="AY15" s="31">
        <f>$L$27</f>
        <v>7612.5</v>
      </c>
      <c r="AZ15" s="31">
        <f t="shared" ref="AZ15:BQ15" si="2">$L$27</f>
        <v>7612.5</v>
      </c>
      <c r="BA15" s="31">
        <f t="shared" si="2"/>
        <v>7612.5</v>
      </c>
      <c r="BB15" s="31">
        <f t="shared" si="2"/>
        <v>7612.5</v>
      </c>
      <c r="BC15" s="31">
        <f t="shared" si="2"/>
        <v>7612.5</v>
      </c>
      <c r="BD15" s="31">
        <f t="shared" si="2"/>
        <v>7612.5</v>
      </c>
      <c r="BE15" s="31">
        <f t="shared" si="2"/>
        <v>7612.5</v>
      </c>
      <c r="BF15" s="31">
        <f t="shared" si="2"/>
        <v>7612.5</v>
      </c>
      <c r="BG15" s="31">
        <f t="shared" si="2"/>
        <v>7612.5</v>
      </c>
      <c r="BH15" s="31">
        <f t="shared" si="2"/>
        <v>7612.5</v>
      </c>
      <c r="BI15" s="31">
        <f t="shared" si="2"/>
        <v>7612.5</v>
      </c>
      <c r="BJ15" s="31">
        <f t="shared" si="2"/>
        <v>7612.5</v>
      </c>
      <c r="BK15" s="31">
        <f t="shared" si="2"/>
        <v>7612.5</v>
      </c>
      <c r="BL15" s="31">
        <f t="shared" si="2"/>
        <v>7612.5</v>
      </c>
      <c r="BM15" s="31">
        <f t="shared" si="2"/>
        <v>7612.5</v>
      </c>
      <c r="BN15" s="31">
        <f t="shared" si="2"/>
        <v>7612.5</v>
      </c>
      <c r="BO15" s="31">
        <f t="shared" si="2"/>
        <v>7612.5</v>
      </c>
      <c r="BP15" s="31">
        <f t="shared" si="2"/>
        <v>7612.5</v>
      </c>
      <c r="BQ15" s="31">
        <f t="shared" si="2"/>
        <v>7612.5</v>
      </c>
      <c r="BR15" s="31"/>
    </row>
    <row r="16" spans="2:72">
      <c r="C16" s="26">
        <v>2028</v>
      </c>
      <c r="D16">
        <v>290</v>
      </c>
      <c r="E16" s="26">
        <v>2026</v>
      </c>
      <c r="F16">
        <v>900</v>
      </c>
      <c r="O16" t="s">
        <v>677</v>
      </c>
      <c r="AL16" s="26"/>
      <c r="AV16" s="241"/>
      <c r="AW16" s="10" t="s">
        <v>705</v>
      </c>
      <c r="AX16" s="31">
        <v>0</v>
      </c>
      <c r="AY16" s="31">
        <v>0</v>
      </c>
      <c r="AZ16" s="31">
        <v>0</v>
      </c>
      <c r="BA16" s="31">
        <v>0</v>
      </c>
      <c r="BB16" s="31">
        <v>0</v>
      </c>
      <c r="BC16" s="31">
        <v>0</v>
      </c>
      <c r="BD16" s="31">
        <v>0</v>
      </c>
      <c r="BE16" s="31">
        <v>0</v>
      </c>
      <c r="BF16" s="31">
        <v>0</v>
      </c>
      <c r="BG16" s="31">
        <v>0</v>
      </c>
      <c r="BH16" s="31">
        <v>0</v>
      </c>
      <c r="BI16" s="31">
        <v>0</v>
      </c>
      <c r="BJ16" s="31">
        <v>0</v>
      </c>
      <c r="BK16" s="31">
        <v>0</v>
      </c>
      <c r="BL16" s="31">
        <v>0</v>
      </c>
      <c r="BM16" s="31">
        <v>0</v>
      </c>
      <c r="BN16" s="31">
        <v>0</v>
      </c>
      <c r="BO16" s="31">
        <v>0</v>
      </c>
      <c r="BP16" s="31">
        <v>0</v>
      </c>
      <c r="BQ16" s="31">
        <v>0</v>
      </c>
      <c r="BR16" s="31"/>
    </row>
    <row r="17" spans="2:70">
      <c r="C17" s="26">
        <v>2029</v>
      </c>
      <c r="D17">
        <v>224</v>
      </c>
      <c r="E17" s="26">
        <v>2027</v>
      </c>
      <c r="F17">
        <v>800</v>
      </c>
      <c r="S17" s="10"/>
      <c r="AL17" s="26" t="s">
        <v>564</v>
      </c>
      <c r="AM17" s="131">
        <f>AM15*AM14</f>
        <v>280000</v>
      </c>
      <c r="AX17" s="31"/>
      <c r="AY17" s="31"/>
      <c r="AZ17" s="31"/>
      <c r="BA17" s="31"/>
      <c r="BB17" s="31"/>
      <c r="BC17" s="31"/>
      <c r="BD17" s="31"/>
      <c r="BE17" s="31"/>
      <c r="BF17" s="31"/>
      <c r="BG17" s="31"/>
      <c r="BH17" s="31"/>
      <c r="BI17" s="31"/>
      <c r="BJ17" s="31"/>
      <c r="BK17" s="31"/>
      <c r="BL17" s="31"/>
      <c r="BM17" s="31"/>
      <c r="BN17" s="31"/>
      <c r="BO17" s="31"/>
      <c r="BP17" s="31"/>
      <c r="BQ17" s="31"/>
    </row>
    <row r="18" spans="2:70">
      <c r="B18" s="224" t="s">
        <v>669</v>
      </c>
      <c r="C18" s="224"/>
      <c r="D18" s="224"/>
      <c r="E18" s="26">
        <v>2028</v>
      </c>
      <c r="F18">
        <v>700</v>
      </c>
      <c r="S18" s="10"/>
      <c r="AV18" s="241" t="s">
        <v>706</v>
      </c>
      <c r="AW18" s="10" t="s">
        <v>701</v>
      </c>
      <c r="AX18" s="31">
        <f>P8</f>
        <v>171266.66</v>
      </c>
      <c r="AY18" s="31">
        <v>0</v>
      </c>
      <c r="AZ18" s="31">
        <v>0</v>
      </c>
      <c r="BA18" s="31">
        <v>0</v>
      </c>
      <c r="BB18" s="31">
        <v>0</v>
      </c>
      <c r="BC18" s="31">
        <v>0</v>
      </c>
      <c r="BD18" s="31">
        <v>0</v>
      </c>
      <c r="BE18" s="31">
        <v>0</v>
      </c>
      <c r="BF18" s="31">
        <v>0</v>
      </c>
      <c r="BG18" s="31">
        <v>0</v>
      </c>
      <c r="BH18" s="31">
        <v>0</v>
      </c>
      <c r="BI18" s="31">
        <v>0</v>
      </c>
      <c r="BJ18" s="31">
        <v>0</v>
      </c>
      <c r="BK18" s="31">
        <v>0</v>
      </c>
      <c r="BL18" s="31">
        <v>0</v>
      </c>
      <c r="BM18" s="31">
        <v>0</v>
      </c>
      <c r="BN18" s="31">
        <v>0</v>
      </c>
      <c r="BO18" s="31">
        <v>0</v>
      </c>
      <c r="BP18" s="31">
        <v>0</v>
      </c>
      <c r="BQ18" s="31">
        <v>0</v>
      </c>
      <c r="BR18" s="31"/>
    </row>
    <row r="19" spans="2:70">
      <c r="E19" s="26">
        <v>2029</v>
      </c>
      <c r="F19">
        <v>600</v>
      </c>
      <c r="AM19" t="s">
        <v>840</v>
      </c>
      <c r="AV19" s="241"/>
      <c r="AW19" s="10" t="s">
        <v>703</v>
      </c>
      <c r="AX19" s="31">
        <f>$P$27</f>
        <v>1795.5</v>
      </c>
      <c r="AY19" s="31">
        <f>$P$27</f>
        <v>1795.5</v>
      </c>
      <c r="AZ19" s="31">
        <f t="shared" ref="AZ19:BQ19" si="3">$P$27</f>
        <v>1795.5</v>
      </c>
      <c r="BA19" s="31">
        <f t="shared" si="3"/>
        <v>1795.5</v>
      </c>
      <c r="BB19" s="31">
        <f t="shared" si="3"/>
        <v>1795.5</v>
      </c>
      <c r="BC19" s="31">
        <f t="shared" si="3"/>
        <v>1795.5</v>
      </c>
      <c r="BD19" s="31">
        <f t="shared" si="3"/>
        <v>1795.5</v>
      </c>
      <c r="BE19" s="31">
        <f t="shared" si="3"/>
        <v>1795.5</v>
      </c>
      <c r="BF19" s="31">
        <f t="shared" si="3"/>
        <v>1795.5</v>
      </c>
      <c r="BG19" s="31">
        <f t="shared" si="3"/>
        <v>1795.5</v>
      </c>
      <c r="BH19" s="31">
        <f t="shared" si="3"/>
        <v>1795.5</v>
      </c>
      <c r="BI19" s="31">
        <f t="shared" si="3"/>
        <v>1795.5</v>
      </c>
      <c r="BJ19" s="31">
        <f t="shared" si="3"/>
        <v>1795.5</v>
      </c>
      <c r="BK19" s="31">
        <f t="shared" si="3"/>
        <v>1795.5</v>
      </c>
      <c r="BL19" s="31">
        <f t="shared" si="3"/>
        <v>1795.5</v>
      </c>
      <c r="BM19" s="31">
        <f t="shared" si="3"/>
        <v>1795.5</v>
      </c>
      <c r="BN19" s="31">
        <f t="shared" si="3"/>
        <v>1795.5</v>
      </c>
      <c r="BO19" s="31">
        <f t="shared" si="3"/>
        <v>1795.5</v>
      </c>
      <c r="BP19" s="31">
        <f t="shared" si="3"/>
        <v>1795.5</v>
      </c>
      <c r="BQ19" s="31">
        <f t="shared" si="3"/>
        <v>1795.5</v>
      </c>
      <c r="BR19" s="31"/>
    </row>
    <row r="20" spans="2:70">
      <c r="E20" s="224" t="s">
        <v>669</v>
      </c>
      <c r="F20" s="224"/>
      <c r="R20" s="11"/>
      <c r="S20" t="s">
        <v>939</v>
      </c>
      <c r="AM20" t="s">
        <v>841</v>
      </c>
      <c r="AV20" s="241"/>
      <c r="AW20" s="10" t="s">
        <v>705</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0</v>
      </c>
      <c r="BP20" s="31">
        <v>0</v>
      </c>
      <c r="BQ20" s="31">
        <v>0</v>
      </c>
      <c r="BR20" s="31"/>
    </row>
    <row r="21" spans="2:70">
      <c r="F21" s="35"/>
      <c r="AX21" s="31"/>
      <c r="AY21" s="31"/>
      <c r="AZ21" s="31"/>
      <c r="BA21" s="31"/>
      <c r="BB21" s="31"/>
      <c r="BC21" s="31"/>
      <c r="BD21" s="31"/>
      <c r="BE21" s="31"/>
      <c r="BF21" s="31"/>
      <c r="BG21" s="31"/>
      <c r="BH21" s="31"/>
      <c r="BI21" s="31"/>
      <c r="BJ21" s="31"/>
      <c r="BK21" s="31"/>
      <c r="BL21" s="31"/>
      <c r="BM21" s="31"/>
      <c r="BN21" s="31"/>
      <c r="BO21" s="31"/>
      <c r="BP21" s="31"/>
      <c r="BQ21" s="31"/>
    </row>
    <row r="22" spans="2:70">
      <c r="B22" s="243" t="s">
        <v>679</v>
      </c>
      <c r="C22" s="243"/>
      <c r="D22" s="243"/>
      <c r="E22" s="243"/>
      <c r="F22" s="243"/>
      <c r="G22" s="243"/>
      <c r="H22" s="243"/>
      <c r="I22" s="243"/>
      <c r="J22" s="243"/>
      <c r="K22" s="243"/>
      <c r="L22" s="243"/>
      <c r="M22" s="243"/>
      <c r="N22" s="243"/>
      <c r="O22" s="243"/>
      <c r="P22" s="243"/>
      <c r="Q22" s="243"/>
      <c r="R22" s="243"/>
      <c r="S22" s="243"/>
      <c r="T22" s="243"/>
      <c r="U22" s="243"/>
      <c r="V22" s="243"/>
      <c r="W22" s="12"/>
      <c r="X22" s="12"/>
      <c r="Y22" s="12"/>
      <c r="Z22" s="12"/>
      <c r="AA22" s="55"/>
      <c r="AB22" s="150"/>
      <c r="AC22" s="12"/>
      <c r="AD22" s="12"/>
      <c r="AE22" s="12"/>
      <c r="AF22" s="12"/>
      <c r="AG22" s="12"/>
      <c r="AH22" s="12"/>
      <c r="AI22" s="12"/>
      <c r="AJ22" s="12"/>
      <c r="AK22" s="12"/>
      <c r="AL22" s="12"/>
      <c r="AM22" s="12"/>
      <c r="AN22" s="12"/>
      <c r="AO22" s="12"/>
      <c r="AP22" s="12"/>
      <c r="AQ22" s="12"/>
      <c r="AR22" s="12"/>
      <c r="AS22" s="12"/>
      <c r="AT22" s="12"/>
      <c r="AU22" s="55"/>
      <c r="AV22" s="241" t="s">
        <v>162</v>
      </c>
      <c r="AW22" s="10" t="s">
        <v>701</v>
      </c>
      <c r="AX22" s="31">
        <f>S9</f>
        <v>1817674.0264713175</v>
      </c>
      <c r="AY22" s="31">
        <v>0</v>
      </c>
      <c r="AZ22" s="31">
        <v>0</v>
      </c>
      <c r="BA22" s="31">
        <v>0</v>
      </c>
      <c r="BB22" s="31">
        <v>0</v>
      </c>
      <c r="BC22" s="31">
        <v>0</v>
      </c>
      <c r="BD22" s="31">
        <v>0</v>
      </c>
      <c r="BE22" s="31">
        <v>0</v>
      </c>
      <c r="BF22" s="31">
        <v>0</v>
      </c>
      <c r="BG22" s="31">
        <v>0</v>
      </c>
      <c r="BH22" s="31">
        <v>0</v>
      </c>
      <c r="BI22" s="31">
        <v>0</v>
      </c>
      <c r="BJ22" s="31">
        <v>0</v>
      </c>
      <c r="BK22" s="31">
        <v>0</v>
      </c>
      <c r="BL22" s="31">
        <v>0</v>
      </c>
      <c r="BM22" s="31">
        <v>0</v>
      </c>
      <c r="BN22" s="31">
        <v>0</v>
      </c>
      <c r="BO22" s="31">
        <v>0</v>
      </c>
      <c r="BP22" s="31">
        <v>0</v>
      </c>
      <c r="BQ22" s="31">
        <v>0</v>
      </c>
      <c r="BR22" s="31"/>
    </row>
    <row r="23" spans="2:70">
      <c r="D23" t="s">
        <v>681</v>
      </c>
      <c r="E23" s="35"/>
      <c r="F23" s="35" t="s">
        <v>682</v>
      </c>
      <c r="I23" t="s">
        <v>685</v>
      </c>
      <c r="L23" t="s">
        <v>688</v>
      </c>
      <c r="P23" t="s">
        <v>691</v>
      </c>
      <c r="S23" t="s">
        <v>693</v>
      </c>
      <c r="AV23" s="241"/>
      <c r="AW23" s="10" t="s">
        <v>703</v>
      </c>
      <c r="AX23" s="31">
        <v>0</v>
      </c>
      <c r="AY23" s="31">
        <v>0</v>
      </c>
      <c r="AZ23" s="31">
        <v>0</v>
      </c>
      <c r="BA23" s="31">
        <v>0</v>
      </c>
      <c r="BB23" s="31">
        <v>0</v>
      </c>
      <c r="BC23" s="31">
        <v>0</v>
      </c>
      <c r="BD23" s="31">
        <v>0</v>
      </c>
      <c r="BE23" s="31">
        <v>0</v>
      </c>
      <c r="BF23" s="31">
        <v>0</v>
      </c>
      <c r="BG23" s="31">
        <v>0</v>
      </c>
      <c r="BH23" s="31">
        <v>0</v>
      </c>
      <c r="BI23" s="31">
        <v>0</v>
      </c>
      <c r="BJ23" s="31">
        <v>0</v>
      </c>
      <c r="BK23" s="31">
        <v>0</v>
      </c>
      <c r="BL23" s="31">
        <v>0</v>
      </c>
      <c r="BM23" s="31">
        <v>0</v>
      </c>
      <c r="BN23" s="31">
        <v>0</v>
      </c>
      <c r="BO23" s="31">
        <v>0</v>
      </c>
      <c r="BP23" s="31">
        <v>0</v>
      </c>
      <c r="BQ23" s="31">
        <v>0</v>
      </c>
      <c r="BR23" s="31"/>
    </row>
    <row r="24" spans="2:70">
      <c r="D24">
        <v>0.5</v>
      </c>
      <c r="E24" s="35"/>
      <c r="F24" s="156">
        <v>0.01</v>
      </c>
      <c r="I24">
        <v>5.2</v>
      </c>
      <c r="L24">
        <v>2.625</v>
      </c>
      <c r="P24">
        <v>1.33</v>
      </c>
      <c r="S24">
        <v>9.75</v>
      </c>
      <c r="AV24" s="241"/>
      <c r="AW24" s="10" t="s">
        <v>705</v>
      </c>
      <c r="AX24" s="31">
        <v>0</v>
      </c>
      <c r="AY24" s="31">
        <v>0</v>
      </c>
      <c r="AZ24" s="31">
        <v>0</v>
      </c>
      <c r="BA24" s="31">
        <v>0</v>
      </c>
      <c r="BB24" s="31">
        <v>0</v>
      </c>
      <c r="BC24" s="31">
        <v>0</v>
      </c>
      <c r="BD24" s="31">
        <v>0</v>
      </c>
      <c r="BE24" s="31">
        <v>0</v>
      </c>
      <c r="BF24" s="31">
        <v>0</v>
      </c>
      <c r="BG24" s="31">
        <v>0</v>
      </c>
      <c r="BH24" s="31">
        <v>0</v>
      </c>
      <c r="BI24" s="31">
        <v>0</v>
      </c>
      <c r="BJ24" s="31">
        <v>0</v>
      </c>
      <c r="BK24" s="31">
        <v>0</v>
      </c>
      <c r="BL24" s="31">
        <v>0</v>
      </c>
      <c r="BM24" s="31">
        <v>0</v>
      </c>
      <c r="BN24" s="31">
        <v>0</v>
      </c>
      <c r="BO24" s="31">
        <v>0</v>
      </c>
      <c r="BP24" s="31">
        <v>0</v>
      </c>
      <c r="BQ24" s="31">
        <v>0</v>
      </c>
      <c r="BR24" s="31"/>
    </row>
    <row r="25" spans="2:70">
      <c r="E25" s="35"/>
      <c r="F25" s="35"/>
      <c r="AX25" s="31"/>
      <c r="AY25" s="31"/>
      <c r="AZ25" s="31"/>
      <c r="BA25" s="31"/>
      <c r="BB25" s="31"/>
      <c r="BC25" s="31"/>
      <c r="BD25" s="31"/>
      <c r="BE25" s="31"/>
      <c r="BF25" s="31"/>
      <c r="BG25" s="31"/>
      <c r="BH25" s="31"/>
      <c r="BI25" s="31"/>
      <c r="BJ25" s="31"/>
      <c r="BK25" s="31"/>
      <c r="BL25" s="31"/>
      <c r="BM25" s="31"/>
      <c r="BN25" s="31"/>
      <c r="BO25" s="31"/>
      <c r="BP25" s="31"/>
      <c r="BQ25" s="31"/>
    </row>
    <row r="26" spans="2:70">
      <c r="D26" s="10" t="s">
        <v>680</v>
      </c>
      <c r="E26" s="26"/>
      <c r="F26" s="10" t="s">
        <v>683</v>
      </c>
      <c r="I26" s="10" t="s">
        <v>686</v>
      </c>
      <c r="L26" s="10" t="s">
        <v>690</v>
      </c>
      <c r="P26" s="10" t="s">
        <v>692</v>
      </c>
      <c r="S26" t="s">
        <v>837</v>
      </c>
      <c r="AV26" s="240" t="s">
        <v>712</v>
      </c>
      <c r="AW26" s="224"/>
      <c r="AX26" s="31">
        <v>346017.86491391668</v>
      </c>
      <c r="AY26" s="31">
        <v>361975.44725624571</v>
      </c>
      <c r="AZ26" s="31">
        <v>378668.9581734637</v>
      </c>
      <c r="BA26" s="31">
        <v>396132.33707166108</v>
      </c>
      <c r="BB26" s="31">
        <v>414401.08856763621</v>
      </c>
      <c r="BC26" s="31">
        <v>346017.86491391668</v>
      </c>
      <c r="BD26" s="31">
        <v>361975.44725624571</v>
      </c>
      <c r="BE26" s="31">
        <v>378668.9581734637</v>
      </c>
      <c r="BF26" s="31">
        <v>396132.33707166108</v>
      </c>
      <c r="BG26" s="31">
        <v>414401.08856763621</v>
      </c>
      <c r="BH26" s="31">
        <v>346017.86491391668</v>
      </c>
      <c r="BI26" s="31">
        <v>361975.44725624571</v>
      </c>
      <c r="BJ26" s="31">
        <v>378668.9581734637</v>
      </c>
      <c r="BK26" s="31">
        <v>396132.33707166108</v>
      </c>
      <c r="BL26" s="31">
        <v>414401.08856763621</v>
      </c>
      <c r="BM26" s="31">
        <v>346017.86491391668</v>
      </c>
      <c r="BN26" s="31">
        <v>361975.44725624571</v>
      </c>
      <c r="BO26" s="31">
        <v>378668.9581734637</v>
      </c>
      <c r="BP26" s="31">
        <v>396132.33707166108</v>
      </c>
      <c r="BQ26" s="31">
        <v>414401.08856763621</v>
      </c>
    </row>
    <row r="27" spans="2:70">
      <c r="D27">
        <f>D24*D8</f>
        <v>100</v>
      </c>
      <c r="E27" s="26"/>
      <c r="F27" s="59">
        <f>F24*F11</f>
        <v>13689</v>
      </c>
      <c r="I27">
        <f>I24*I11</f>
        <v>9360</v>
      </c>
      <c r="L27">
        <f>L24*L8+L24*L9+L24*L10</f>
        <v>7612.5</v>
      </c>
      <c r="P27">
        <f>P24*P6</f>
        <v>1795.5</v>
      </c>
      <c r="S27" s="30">
        <f>9.75*P6</f>
        <v>13162.5</v>
      </c>
      <c r="T27" s="11" t="s">
        <v>698</v>
      </c>
      <c r="AV27" s="240" t="s">
        <v>714</v>
      </c>
      <c r="AW27" s="224"/>
      <c r="AX27" s="31">
        <v>692035.72982783336</v>
      </c>
      <c r="AY27" s="31">
        <v>723950.89451249142</v>
      </c>
      <c r="AZ27" s="31">
        <v>757337.91634692741</v>
      </c>
      <c r="BA27" s="31">
        <v>792264.67414332216</v>
      </c>
      <c r="BB27" s="31">
        <v>828802.17713527242</v>
      </c>
      <c r="BC27" s="31">
        <v>692035.72982783336</v>
      </c>
      <c r="BD27" s="31">
        <v>723950.89451249142</v>
      </c>
      <c r="BE27" s="31">
        <v>757337.91634692741</v>
      </c>
      <c r="BF27" s="31">
        <v>792264.67414332216</v>
      </c>
      <c r="BG27" s="31">
        <v>828802.17713527242</v>
      </c>
      <c r="BH27" s="31">
        <v>692035.72982783336</v>
      </c>
      <c r="BI27" s="31">
        <v>723950.89451249142</v>
      </c>
      <c r="BJ27" s="31">
        <v>757337.91634692741</v>
      </c>
      <c r="BK27" s="31">
        <v>792264.67414332216</v>
      </c>
      <c r="BL27" s="31">
        <v>828802.17713527242</v>
      </c>
      <c r="BM27" s="31">
        <v>692035.72982783336</v>
      </c>
      <c r="BN27" s="31">
        <v>723950.89451249142</v>
      </c>
      <c r="BO27" s="31">
        <v>757337.91634692741</v>
      </c>
      <c r="BP27" s="31">
        <v>792264.67414332216</v>
      </c>
      <c r="BQ27" s="31">
        <v>828802.17713527242</v>
      </c>
    </row>
    <row r="28" spans="2:70">
      <c r="B28" s="106"/>
      <c r="C28" s="106"/>
      <c r="E28" s="106"/>
      <c r="F28" t="s">
        <v>684</v>
      </c>
      <c r="T28" t="s">
        <v>700</v>
      </c>
      <c r="AV28" s="240" t="s">
        <v>715</v>
      </c>
      <c r="AW28" s="224"/>
      <c r="AX28" s="31">
        <v>1038053.59474175</v>
      </c>
      <c r="AY28" s="31">
        <v>1085926.3417687372</v>
      </c>
      <c r="AZ28" s="31">
        <v>1136006.8745203912</v>
      </c>
      <c r="BA28" s="31">
        <v>1188397.0112149832</v>
      </c>
      <c r="BB28" s="31">
        <v>1243203.2657029086</v>
      </c>
      <c r="BC28" s="31">
        <v>1038053.59474175</v>
      </c>
      <c r="BD28" s="31">
        <v>1085926.3417687372</v>
      </c>
      <c r="BE28" s="31">
        <v>1136006.8745203912</v>
      </c>
      <c r="BF28" s="31">
        <v>1188397.0112149832</v>
      </c>
      <c r="BG28" s="31">
        <v>1243203.2657029086</v>
      </c>
      <c r="BH28" s="31">
        <v>1038053.59474175</v>
      </c>
      <c r="BI28" s="31">
        <v>1085926.3417687372</v>
      </c>
      <c r="BJ28" s="31">
        <v>1136006.8745203912</v>
      </c>
      <c r="BK28" s="31">
        <v>1188397.0112149832</v>
      </c>
      <c r="BL28" s="31">
        <v>1243203.2657029086</v>
      </c>
      <c r="BM28" s="31">
        <v>1038053.59474175</v>
      </c>
      <c r="BN28" s="31">
        <v>1085926.3417687372</v>
      </c>
      <c r="BO28" s="31">
        <v>1136006.8745203912</v>
      </c>
      <c r="BP28" s="31">
        <v>1188397.0112149832</v>
      </c>
      <c r="BQ28" s="31">
        <v>1243203.2657029086</v>
      </c>
    </row>
    <row r="29" spans="2:70" ht="15.75" customHeight="1">
      <c r="F29" s="59">
        <f>F27/4</f>
        <v>3422.25</v>
      </c>
      <c r="S29" t="s">
        <v>838</v>
      </c>
      <c r="AV29" s="240" t="s">
        <v>716</v>
      </c>
      <c r="AW29" s="224"/>
      <c r="AX29" s="31">
        <v>1384071.4596556667</v>
      </c>
      <c r="AY29" s="31">
        <v>1447901.7890249828</v>
      </c>
      <c r="AZ29" s="31">
        <v>1514675.8326938548</v>
      </c>
      <c r="BA29" s="31">
        <v>1584529.3482866443</v>
      </c>
      <c r="BB29" s="31">
        <v>1657604.3542705448</v>
      </c>
      <c r="BC29" s="31">
        <v>1384071.4596556667</v>
      </c>
      <c r="BD29" s="31">
        <v>1447901.7890249828</v>
      </c>
      <c r="BE29" s="31">
        <v>1514675.8326938548</v>
      </c>
      <c r="BF29" s="31">
        <v>1584529.3482866443</v>
      </c>
      <c r="BG29" s="31">
        <v>1657604.3542705448</v>
      </c>
      <c r="BH29" s="31">
        <v>1384071.4596556667</v>
      </c>
      <c r="BI29" s="31">
        <v>1447901.7890249828</v>
      </c>
      <c r="BJ29" s="31">
        <v>1514675.8326938548</v>
      </c>
      <c r="BK29" s="31">
        <v>1584529.3482866443</v>
      </c>
      <c r="BL29" s="31">
        <v>1657604.3542705448</v>
      </c>
      <c r="BM29" s="31">
        <v>1384071.4596556667</v>
      </c>
      <c r="BN29" s="31">
        <v>1447901.7890249828</v>
      </c>
      <c r="BO29" s="31">
        <v>1514675.8326938548</v>
      </c>
      <c r="BP29" s="31">
        <v>1584529.3482866443</v>
      </c>
      <c r="BQ29" s="31">
        <v>1657604.3542705448</v>
      </c>
    </row>
    <row r="30" spans="2:70" ht="15.75" customHeight="1">
      <c r="D30" t="s">
        <v>687</v>
      </c>
      <c r="F30" t="s">
        <v>687</v>
      </c>
      <c r="AX30" s="31"/>
      <c r="AY30" s="31"/>
      <c r="AZ30" s="31"/>
      <c r="BA30" s="31"/>
      <c r="BB30" s="31"/>
      <c r="BC30" s="31"/>
      <c r="BD30" s="31"/>
      <c r="BE30" s="31"/>
      <c r="BF30" s="31"/>
      <c r="BG30" s="31"/>
      <c r="BH30" s="31"/>
      <c r="BI30" s="31"/>
      <c r="BJ30" s="31"/>
      <c r="BK30" s="31"/>
      <c r="BL30" s="31"/>
      <c r="BM30" s="31"/>
      <c r="BN30" s="31"/>
      <c r="BO30" s="31"/>
      <c r="BP30" s="31"/>
      <c r="BQ30" s="31"/>
    </row>
    <row r="31" spans="2:70" ht="15.75" customHeight="1">
      <c r="D31" s="123">
        <v>1</v>
      </c>
      <c r="F31" s="123">
        <v>0.5</v>
      </c>
      <c r="I31" s="162"/>
      <c r="AV31" s="240" t="s">
        <v>717</v>
      </c>
      <c r="AW31" s="224"/>
      <c r="AX31" s="59">
        <v>726637.51631922508</v>
      </c>
      <c r="AY31" s="59">
        <v>733000.28069389751</v>
      </c>
      <c r="AZ31" s="59">
        <v>742191.15801998891</v>
      </c>
      <c r="BA31" s="59">
        <v>736806.14695328963</v>
      </c>
      <c r="BB31" s="59">
        <v>729345.91587903979</v>
      </c>
      <c r="BC31" s="59">
        <v>591690.54900279758</v>
      </c>
      <c r="BD31" s="59">
        <v>600879.24244536797</v>
      </c>
      <c r="BE31" s="59">
        <v>609657.02265927661</v>
      </c>
      <c r="BF31" s="59">
        <v>627869.75425858283</v>
      </c>
      <c r="BG31" s="59">
        <v>625745.6437371308</v>
      </c>
      <c r="BH31" s="59">
        <v>505186.08277431841</v>
      </c>
      <c r="BI31" s="59">
        <v>519434.76681271259</v>
      </c>
      <c r="BJ31" s="59">
        <v>524456.50707024732</v>
      </c>
      <c r="BK31" s="59">
        <v>528836.66999066761</v>
      </c>
      <c r="BL31" s="59">
        <v>542865.42602360342</v>
      </c>
      <c r="BM31" s="59">
        <v>427332.06316868716</v>
      </c>
      <c r="BN31" s="59">
        <v>447039.67736146349</v>
      </c>
      <c r="BO31" s="59">
        <v>467656.16334422771</v>
      </c>
      <c r="BP31" s="59">
        <v>489223.43628350145</v>
      </c>
      <c r="BQ31" s="59">
        <v>511785.34438103077</v>
      </c>
    </row>
    <row r="32" spans="2:70" ht="15.75" customHeight="1">
      <c r="D32" t="s">
        <v>695</v>
      </c>
      <c r="F32" s="59"/>
      <c r="AX32" s="31"/>
      <c r="AY32" s="31"/>
      <c r="AZ32" s="31"/>
      <c r="BA32" s="31"/>
      <c r="BB32" s="31"/>
      <c r="BC32" s="31"/>
      <c r="BD32" s="31"/>
      <c r="BE32" s="31"/>
      <c r="BF32" s="31"/>
      <c r="BG32" s="31"/>
      <c r="BH32" s="31"/>
      <c r="BI32" s="31"/>
      <c r="BJ32" s="31"/>
      <c r="BK32" s="31"/>
      <c r="BL32" s="31"/>
      <c r="BM32" s="31"/>
      <c r="BN32" s="31"/>
      <c r="BO32" s="31"/>
      <c r="BP32" s="31"/>
      <c r="BQ32" s="31"/>
    </row>
    <row r="33" spans="1:70" ht="15.75" customHeight="1">
      <c r="D33" t="s">
        <v>694</v>
      </c>
      <c r="F33" s="59"/>
      <c r="AW33" s="10" t="s">
        <v>925</v>
      </c>
      <c r="AX33" s="31">
        <v>173008.93245695834</v>
      </c>
      <c r="AY33" s="31">
        <v>180987.72362812285</v>
      </c>
      <c r="AZ33" s="31">
        <v>189334.47908673185</v>
      </c>
      <c r="BA33" s="31">
        <v>198066.16853583054</v>
      </c>
      <c r="BB33" s="31">
        <v>207200.5442838181</v>
      </c>
      <c r="BC33" s="31">
        <v>173008.93245695834</v>
      </c>
      <c r="BD33" s="31">
        <v>180987.72362812285</v>
      </c>
      <c r="BE33" s="31">
        <v>189334.47908673185</v>
      </c>
      <c r="BF33" s="31">
        <v>198066.16853583054</v>
      </c>
      <c r="BG33" s="31">
        <v>207200.5442838181</v>
      </c>
      <c r="BH33" s="31">
        <v>173008.93245695834</v>
      </c>
      <c r="BI33" s="31">
        <v>180987.72362812285</v>
      </c>
      <c r="BJ33" s="31">
        <v>189334.47908673185</v>
      </c>
      <c r="BK33" s="31">
        <v>198066.16853583054</v>
      </c>
      <c r="BL33" s="31">
        <v>207200.5442838181</v>
      </c>
      <c r="BM33" s="31">
        <v>173008.93245695834</v>
      </c>
      <c r="BN33" s="31">
        <v>180987.72362812285</v>
      </c>
      <c r="BO33" s="31">
        <v>189334.47908673185</v>
      </c>
      <c r="BP33" s="31">
        <v>198066.16853583054</v>
      </c>
      <c r="BQ33" s="31">
        <v>207200.5442838181</v>
      </c>
    </row>
    <row r="34" spans="1:70" ht="15.75" customHeight="1">
      <c r="F34" s="59"/>
      <c r="AX34" s="31"/>
      <c r="AY34" s="31"/>
      <c r="AZ34" s="31"/>
      <c r="BA34" s="31"/>
      <c r="BB34" s="31"/>
      <c r="BC34" s="31"/>
      <c r="BD34" s="31"/>
      <c r="BE34" s="31"/>
      <c r="BF34" s="31"/>
      <c r="BG34" s="31"/>
      <c r="BH34" s="31"/>
      <c r="BI34" s="31"/>
      <c r="BJ34" s="31"/>
      <c r="BK34" s="31"/>
      <c r="BL34" s="31"/>
      <c r="BM34" s="31"/>
      <c r="BN34" s="31"/>
      <c r="BO34" s="31"/>
      <c r="BP34" s="31"/>
      <c r="BQ34" s="31"/>
    </row>
    <row r="35" spans="1:70" ht="15.75" customHeight="1">
      <c r="F35" s="59"/>
      <c r="AV35" s="238" t="s">
        <v>707</v>
      </c>
      <c r="AW35" s="239"/>
      <c r="AX35" s="31"/>
      <c r="AY35" s="31"/>
      <c r="AZ35" s="31"/>
      <c r="BA35" s="31"/>
      <c r="BB35" s="31"/>
      <c r="BC35" s="31"/>
      <c r="BD35" s="31"/>
      <c r="BE35" s="31"/>
      <c r="BF35" s="31"/>
      <c r="BG35" s="31"/>
      <c r="BH35" s="31"/>
      <c r="BI35" s="31"/>
      <c r="BJ35" s="31"/>
      <c r="BK35" s="31"/>
      <c r="BL35" s="31"/>
      <c r="BM35" s="31"/>
      <c r="BN35" s="31"/>
      <c r="BO35" s="31"/>
      <c r="BP35" s="31"/>
      <c r="BQ35" s="31"/>
    </row>
    <row r="36" spans="1:70" ht="15.75" customHeight="1">
      <c r="B36" s="17" t="s">
        <v>702</v>
      </c>
      <c r="C36" s="17"/>
      <c r="D36" s="35">
        <f>D17*D8*D31</f>
        <v>44800</v>
      </c>
      <c r="E36" s="17" t="s">
        <v>702</v>
      </c>
      <c r="F36" s="35">
        <f>F19*F10*F31</f>
        <v>405000</v>
      </c>
      <c r="AV36" s="241" t="s">
        <v>708</v>
      </c>
      <c r="AW36" s="10" t="s">
        <v>701</v>
      </c>
      <c r="AX36" s="31">
        <f>I12</f>
        <v>520272.00000000006</v>
      </c>
      <c r="AY36" s="31">
        <v>0</v>
      </c>
      <c r="AZ36" s="31">
        <v>0</v>
      </c>
      <c r="BA36" s="31">
        <v>0</v>
      </c>
      <c r="BB36" s="31">
        <v>0</v>
      </c>
      <c r="BC36" s="31">
        <v>0</v>
      </c>
      <c r="BD36" s="31">
        <v>0</v>
      </c>
      <c r="BE36" s="31">
        <v>0</v>
      </c>
      <c r="BF36" s="31">
        <v>0</v>
      </c>
      <c r="BG36" s="31">
        <v>0</v>
      </c>
      <c r="BH36" s="31">
        <v>0</v>
      </c>
      <c r="BI36" s="31">
        <v>0</v>
      </c>
      <c r="BJ36" s="31">
        <v>0</v>
      </c>
      <c r="BK36" s="31">
        <v>0</v>
      </c>
      <c r="BL36" s="31">
        <v>0</v>
      </c>
      <c r="BM36" s="31">
        <v>0</v>
      </c>
      <c r="BN36" s="31">
        <v>0</v>
      </c>
      <c r="BO36" s="31">
        <v>0</v>
      </c>
      <c r="BP36" s="31">
        <v>0</v>
      </c>
      <c r="BQ36" s="31">
        <v>0</v>
      </c>
      <c r="BR36" s="31"/>
    </row>
    <row r="37" spans="1:70" ht="15.75" customHeight="1">
      <c r="B37" s="12"/>
      <c r="C37" s="12"/>
      <c r="D37" s="12"/>
      <c r="E37" s="12"/>
      <c r="F37" s="157"/>
      <c r="G37" s="12"/>
      <c r="H37" s="12"/>
      <c r="I37" s="12"/>
      <c r="J37" s="12"/>
      <c r="K37" s="12"/>
      <c r="L37" s="12"/>
      <c r="M37" s="12"/>
      <c r="N37" s="12"/>
      <c r="O37" s="12"/>
      <c r="P37" s="12"/>
      <c r="Q37" s="12"/>
      <c r="R37" s="12"/>
      <c r="S37" s="12"/>
      <c r="T37" s="12"/>
      <c r="U37" s="12"/>
      <c r="V37" s="12"/>
      <c r="W37" s="12"/>
      <c r="X37" s="12"/>
      <c r="Y37" s="12"/>
      <c r="Z37" s="12"/>
      <c r="AA37" s="55"/>
      <c r="AC37" s="12"/>
      <c r="AD37" s="12"/>
      <c r="AE37" s="12"/>
      <c r="AF37" s="12"/>
      <c r="AG37" s="12"/>
      <c r="AH37" s="12"/>
      <c r="AI37" s="12"/>
      <c r="AJ37" s="12"/>
      <c r="AK37" s="12"/>
      <c r="AL37" s="12"/>
      <c r="AM37" s="12"/>
      <c r="AN37" s="12"/>
      <c r="AO37" s="12"/>
      <c r="AP37" s="12"/>
      <c r="AQ37" s="12"/>
      <c r="AR37" s="12"/>
      <c r="AS37" s="12"/>
      <c r="AT37" s="12"/>
      <c r="AU37" s="55"/>
      <c r="AV37" s="241"/>
      <c r="AW37" s="10" t="s">
        <v>703</v>
      </c>
      <c r="AX37" s="31">
        <f>$I$27</f>
        <v>9360</v>
      </c>
      <c r="AY37" s="31">
        <f>$I$27</f>
        <v>9360</v>
      </c>
      <c r="AZ37" s="31">
        <f t="shared" ref="AZ37:BQ37" si="4">$I$27</f>
        <v>9360</v>
      </c>
      <c r="BA37" s="31">
        <f t="shared" si="4"/>
        <v>9360</v>
      </c>
      <c r="BB37" s="31">
        <f t="shared" si="4"/>
        <v>9360</v>
      </c>
      <c r="BC37" s="31">
        <f t="shared" si="4"/>
        <v>9360</v>
      </c>
      <c r="BD37" s="31">
        <f t="shared" si="4"/>
        <v>9360</v>
      </c>
      <c r="BE37" s="31">
        <f t="shared" si="4"/>
        <v>9360</v>
      </c>
      <c r="BF37" s="31">
        <f t="shared" si="4"/>
        <v>9360</v>
      </c>
      <c r="BG37" s="31">
        <f t="shared" si="4"/>
        <v>9360</v>
      </c>
      <c r="BH37" s="31">
        <f t="shared" si="4"/>
        <v>9360</v>
      </c>
      <c r="BI37" s="31">
        <f t="shared" si="4"/>
        <v>9360</v>
      </c>
      <c r="BJ37" s="31">
        <f t="shared" si="4"/>
        <v>9360</v>
      </c>
      <c r="BK37" s="31">
        <f t="shared" si="4"/>
        <v>9360</v>
      </c>
      <c r="BL37" s="31">
        <f t="shared" si="4"/>
        <v>9360</v>
      </c>
      <c r="BM37" s="31">
        <f t="shared" si="4"/>
        <v>9360</v>
      </c>
      <c r="BN37" s="31">
        <f t="shared" si="4"/>
        <v>9360</v>
      </c>
      <c r="BO37" s="31">
        <f t="shared" si="4"/>
        <v>9360</v>
      </c>
      <c r="BP37" s="31">
        <f t="shared" si="4"/>
        <v>9360</v>
      </c>
      <c r="BQ37" s="31">
        <f t="shared" si="4"/>
        <v>9360</v>
      </c>
      <c r="BR37" s="31"/>
    </row>
    <row r="38" spans="1:70" ht="15.75" customHeight="1">
      <c r="F38" s="59"/>
      <c r="AB38"/>
      <c r="AU38"/>
      <c r="AV38" s="241"/>
      <c r="AW38" s="10" t="s">
        <v>705</v>
      </c>
      <c r="AX38" s="31">
        <v>0</v>
      </c>
      <c r="AY38" s="31">
        <v>0</v>
      </c>
      <c r="AZ38" s="31">
        <v>0</v>
      </c>
      <c r="BA38" s="31">
        <v>0</v>
      </c>
      <c r="BB38" s="31">
        <v>0</v>
      </c>
      <c r="BC38" s="31">
        <v>0</v>
      </c>
      <c r="BD38" s="31">
        <v>0</v>
      </c>
      <c r="BE38" s="31">
        <v>0</v>
      </c>
      <c r="BF38" s="31">
        <v>0</v>
      </c>
      <c r="BG38" s="31">
        <v>0</v>
      </c>
      <c r="BH38" s="31">
        <v>0</v>
      </c>
      <c r="BI38" s="31">
        <v>0</v>
      </c>
      <c r="BJ38" s="31">
        <v>0</v>
      </c>
      <c r="BK38" s="31">
        <v>0</v>
      </c>
      <c r="BL38" s="31">
        <v>0</v>
      </c>
      <c r="BM38" s="31">
        <v>0</v>
      </c>
      <c r="BN38" s="31">
        <v>0</v>
      </c>
      <c r="BO38" s="31">
        <v>0</v>
      </c>
      <c r="BP38" s="31">
        <v>0</v>
      </c>
      <c r="BQ38" s="31">
        <v>0</v>
      </c>
      <c r="BR38" s="31"/>
    </row>
    <row r="39" spans="1:70">
      <c r="J39" s="221" t="s">
        <v>580</v>
      </c>
      <c r="K39" s="221"/>
      <c r="L39" s="221"/>
      <c r="M39" s="221"/>
      <c r="N39" s="221"/>
      <c r="O39" s="221"/>
      <c r="P39" s="221"/>
      <c r="V39" s="10" t="s">
        <v>606</v>
      </c>
      <c r="AA39" s="74"/>
      <c r="AB39"/>
      <c r="AF39" t="s">
        <v>938</v>
      </c>
      <c r="AG39">
        <f>85/1000</f>
        <v>8.5000000000000006E-2</v>
      </c>
      <c r="AH39" t="s">
        <v>886</v>
      </c>
      <c r="AX39" s="31"/>
      <c r="AY39" s="31"/>
      <c r="AZ39" s="31"/>
      <c r="BA39" s="31"/>
      <c r="BB39" s="31"/>
      <c r="BC39" s="31"/>
      <c r="BD39" s="31"/>
      <c r="BE39" s="31"/>
      <c r="BF39" s="31"/>
      <c r="BG39" s="31"/>
      <c r="BH39" s="31"/>
      <c r="BI39" s="31"/>
      <c r="BJ39" s="31"/>
      <c r="BK39" s="31"/>
      <c r="BL39" s="31"/>
      <c r="BM39" s="31"/>
      <c r="BN39" s="31"/>
      <c r="BO39" s="31"/>
      <c r="BP39" s="31"/>
      <c r="BQ39" s="31"/>
    </row>
    <row r="40" spans="1:70">
      <c r="D40" s="242" t="s">
        <v>558</v>
      </c>
      <c r="E40" s="242"/>
      <c r="F40" s="242"/>
      <c r="G40" s="242"/>
      <c r="H40" s="129"/>
      <c r="K40" s="224" t="s">
        <v>579</v>
      </c>
      <c r="L40" s="224"/>
      <c r="M40" s="224"/>
      <c r="N40" s="224"/>
      <c r="O40" s="224"/>
      <c r="V40" t="s">
        <v>741</v>
      </c>
      <c r="Y40" t="s">
        <v>744</v>
      </c>
      <c r="AB40"/>
      <c r="AF40" s="12" t="s">
        <v>880</v>
      </c>
      <c r="AG40" s="12">
        <v>3</v>
      </c>
      <c r="AH40" s="12" t="s">
        <v>887</v>
      </c>
      <c r="AV40" s="241" t="s">
        <v>427</v>
      </c>
      <c r="AW40" s="10" t="s">
        <v>701</v>
      </c>
      <c r="AX40" s="31">
        <f>V8</f>
        <v>35179.181621789998</v>
      </c>
      <c r="AY40" s="31">
        <v>0</v>
      </c>
      <c r="AZ40" s="31">
        <v>0</v>
      </c>
      <c r="BA40" s="31">
        <v>0</v>
      </c>
      <c r="BB40" s="31">
        <v>0</v>
      </c>
      <c r="BC40" s="31">
        <v>0</v>
      </c>
      <c r="BD40" s="31">
        <v>0</v>
      </c>
      <c r="BE40" s="31">
        <v>0</v>
      </c>
      <c r="BF40" s="31">
        <v>0</v>
      </c>
      <c r="BG40" s="31">
        <v>0</v>
      </c>
      <c r="BH40" s="31">
        <v>0</v>
      </c>
      <c r="BI40" s="31">
        <v>0</v>
      </c>
      <c r="BJ40" s="31">
        <v>0</v>
      </c>
      <c r="BK40" s="31">
        <v>0</v>
      </c>
      <c r="BL40" s="31">
        <v>0</v>
      </c>
      <c r="BM40" s="31">
        <v>0</v>
      </c>
      <c r="BN40" s="31">
        <v>0</v>
      </c>
      <c r="BO40" s="31">
        <v>0</v>
      </c>
      <c r="BP40" s="31">
        <v>0</v>
      </c>
      <c r="BQ40" s="31">
        <v>0</v>
      </c>
      <c r="BR40" s="31"/>
    </row>
    <row r="41" spans="1:70">
      <c r="C41" t="s">
        <v>921</v>
      </c>
      <c r="D41">
        <v>2</v>
      </c>
      <c r="E41">
        <v>4</v>
      </c>
      <c r="F41">
        <v>6</v>
      </c>
      <c r="G41">
        <v>8</v>
      </c>
      <c r="J41" s="136" t="s">
        <v>559</v>
      </c>
      <c r="K41" s="135" t="s">
        <v>572</v>
      </c>
      <c r="L41" s="135" t="s">
        <v>573</v>
      </c>
      <c r="M41" s="135" t="s">
        <v>574</v>
      </c>
      <c r="N41" s="135" t="s">
        <v>575</v>
      </c>
      <c r="O41" s="135" t="s">
        <v>576</v>
      </c>
      <c r="P41" s="137" t="s">
        <v>720</v>
      </c>
      <c r="Q41" s="164" t="s">
        <v>738</v>
      </c>
      <c r="U41" s="19" t="s">
        <v>607</v>
      </c>
      <c r="W41" s="136" t="s">
        <v>559</v>
      </c>
      <c r="X41" s="139" t="s">
        <v>608</v>
      </c>
      <c r="Y41" s="154" t="s">
        <v>373</v>
      </c>
      <c r="Z41" s="47" t="s">
        <v>740</v>
      </c>
      <c r="AA41" s="47" t="s">
        <v>745</v>
      </c>
      <c r="AB41" s="47" t="s">
        <v>746</v>
      </c>
      <c r="AC41" s="47" t="s">
        <v>889</v>
      </c>
      <c r="AD41" s="47" t="s">
        <v>890</v>
      </c>
      <c r="AE41" s="12"/>
      <c r="AV41" s="241"/>
      <c r="AW41" s="10" t="s">
        <v>703</v>
      </c>
      <c r="AX41" s="31">
        <v>0</v>
      </c>
      <c r="AY41" s="31">
        <v>0</v>
      </c>
      <c r="AZ41" s="31">
        <v>0</v>
      </c>
      <c r="BA41" s="31">
        <v>0</v>
      </c>
      <c r="BB41" s="31">
        <v>0</v>
      </c>
      <c r="BC41" s="31">
        <v>0</v>
      </c>
      <c r="BD41" s="31">
        <v>0</v>
      </c>
      <c r="BE41" s="31">
        <v>0</v>
      </c>
      <c r="BF41" s="31">
        <v>0</v>
      </c>
      <c r="BG41" s="31">
        <v>0</v>
      </c>
      <c r="BH41" s="31">
        <v>0</v>
      </c>
      <c r="BI41" s="31">
        <v>0</v>
      </c>
      <c r="BJ41" s="31">
        <v>0</v>
      </c>
      <c r="BK41" s="31">
        <v>0</v>
      </c>
      <c r="BL41" s="31">
        <v>0</v>
      </c>
      <c r="BM41" s="31">
        <v>0</v>
      </c>
      <c r="BN41" s="31">
        <v>0</v>
      </c>
      <c r="BO41" s="31">
        <v>0</v>
      </c>
      <c r="BP41" s="31">
        <v>0</v>
      </c>
      <c r="BQ41" s="31">
        <v>0</v>
      </c>
      <c r="BR41" s="31"/>
    </row>
    <row r="42" spans="1:70">
      <c r="C42" s="53">
        <v>1</v>
      </c>
      <c r="J42" s="54">
        <v>2025</v>
      </c>
      <c r="K42">
        <v>3.12</v>
      </c>
      <c r="L42">
        <v>5.37</v>
      </c>
      <c r="M42">
        <v>4.62</v>
      </c>
      <c r="N42">
        <v>4.62</v>
      </c>
      <c r="O42">
        <v>3.27</v>
      </c>
      <c r="P42" s="138">
        <f>AVERAGE(K42,L42,M42,N42,O42)</f>
        <v>4.2</v>
      </c>
      <c r="Q42" s="59">
        <f>P42*B44</f>
        <v>726637.51631922508</v>
      </c>
      <c r="U42">
        <v>0.78</v>
      </c>
      <c r="W42" s="54">
        <v>2025</v>
      </c>
      <c r="X42" s="219">
        <v>0.70495181063076395</v>
      </c>
      <c r="Y42" s="84">
        <f t="shared" ref="Y42:Y61" si="5">X42/0.86</f>
        <v>0.81971140771019069</v>
      </c>
      <c r="Z42" s="160">
        <v>808805.69</v>
      </c>
      <c r="AA42" s="31">
        <f>Y42*Z42</f>
        <v>662987.25071391207</v>
      </c>
      <c r="AB42" s="59">
        <f>$U$45*Z42</f>
        <v>593124.17266666656</v>
      </c>
      <c r="AC42" s="59">
        <f t="shared" ref="AC42:AC61" si="6">$AG$39*$AG$40*Z42</f>
        <v>206245.45095</v>
      </c>
      <c r="AE42" s="59">
        <f>AE141*Z42</f>
        <v>178099.012938</v>
      </c>
      <c r="AV42" s="241"/>
      <c r="AW42" s="10" t="s">
        <v>705</v>
      </c>
      <c r="AX42" s="31">
        <v>0</v>
      </c>
      <c r="AY42" s="31">
        <v>0</v>
      </c>
      <c r="AZ42" s="31">
        <v>0</v>
      </c>
      <c r="BA42" s="31">
        <v>0</v>
      </c>
      <c r="BB42" s="31">
        <v>0</v>
      </c>
      <c r="BC42" s="31">
        <v>0</v>
      </c>
      <c r="BD42" s="31">
        <v>0</v>
      </c>
      <c r="BE42" s="31">
        <v>0</v>
      </c>
      <c r="BF42" s="31">
        <v>0</v>
      </c>
      <c r="BG42" s="31">
        <v>0</v>
      </c>
      <c r="BH42" s="31">
        <v>0</v>
      </c>
      <c r="BI42" s="31">
        <v>0</v>
      </c>
      <c r="BJ42" s="31">
        <v>0</v>
      </c>
      <c r="BK42" s="31">
        <v>0</v>
      </c>
      <c r="BL42" s="31">
        <v>0</v>
      </c>
      <c r="BM42" s="31">
        <v>0</v>
      </c>
      <c r="BN42" s="31">
        <v>0</v>
      </c>
      <c r="BO42" s="31">
        <v>0</v>
      </c>
      <c r="BP42" s="31">
        <v>0</v>
      </c>
      <c r="BQ42" s="31">
        <v>0</v>
      </c>
      <c r="BR42" s="31"/>
    </row>
    <row r="43" spans="1:70">
      <c r="A43" s="10" t="s">
        <v>349</v>
      </c>
      <c r="B43" s="10" t="s">
        <v>736</v>
      </c>
      <c r="C43" s="10" t="s">
        <v>922</v>
      </c>
      <c r="D43" s="239" t="s">
        <v>737</v>
      </c>
      <c r="E43" s="239"/>
      <c r="F43" s="239"/>
      <c r="G43" s="239"/>
      <c r="H43" s="239"/>
      <c r="I43" t="s">
        <v>581</v>
      </c>
      <c r="J43" s="54">
        <v>2026</v>
      </c>
      <c r="K43">
        <v>3.12</v>
      </c>
      <c r="L43">
        <v>5.12</v>
      </c>
      <c r="M43">
        <v>4.37</v>
      </c>
      <c r="N43">
        <v>4.37</v>
      </c>
      <c r="O43">
        <v>3.27</v>
      </c>
      <c r="P43" s="138">
        <f t="shared" ref="P43:P61" si="7">AVERAGE(K43,L43,M43,N43,O43)</f>
        <v>4.05</v>
      </c>
      <c r="Q43" s="59">
        <f t="shared" ref="Q43:Q61" si="8">P43*B45</f>
        <v>733000.28069389751</v>
      </c>
      <c r="U43">
        <v>0.57999999999999996</v>
      </c>
      <c r="W43" s="54">
        <v>2026</v>
      </c>
      <c r="X43" s="219">
        <v>0.73825352335528005</v>
      </c>
      <c r="Y43" s="84">
        <f t="shared" si="5"/>
        <v>0.85843432948288378</v>
      </c>
      <c r="Z43" s="160">
        <v>812849.71845000004</v>
      </c>
      <c r="AA43" s="31">
        <f t="shared" ref="AA43:AA61" si="9">Y43*Z43</f>
        <v>697778.1030279767</v>
      </c>
      <c r="AB43" s="59">
        <f t="shared" ref="AB43:AB61" si="10">$U$45*Z43</f>
        <v>596089.79353000002</v>
      </c>
      <c r="AC43" s="59">
        <f t="shared" si="6"/>
        <v>207276.67820475</v>
      </c>
      <c r="AE43" s="59">
        <f t="shared" ref="AE43:AE61" si="11">AE142*Z43</f>
        <v>205130.75494804204</v>
      </c>
      <c r="AX43" s="31"/>
      <c r="AY43" s="31"/>
      <c r="AZ43" s="31"/>
      <c r="BA43" s="31"/>
      <c r="BB43" s="31"/>
      <c r="BC43" s="31"/>
      <c r="BD43" s="31"/>
      <c r="BE43" s="31"/>
      <c r="BF43" s="31"/>
      <c r="BG43" s="31"/>
      <c r="BH43" s="31"/>
      <c r="BI43" s="31"/>
      <c r="BJ43" s="31"/>
      <c r="BK43" s="31"/>
      <c r="BL43" s="31"/>
      <c r="BM43" s="31"/>
      <c r="BN43" s="31"/>
      <c r="BO43" s="31"/>
      <c r="BP43" s="31"/>
      <c r="BQ43" s="31"/>
    </row>
    <row r="44" spans="1:70" ht="26.25" customHeight="1">
      <c r="A44">
        <v>2025</v>
      </c>
      <c r="B44" s="31">
        <f>'Hydrogen COnsumption '!Y16</f>
        <v>173008.93245695834</v>
      </c>
      <c r="C44" s="31">
        <f>B44*$C$42</f>
        <v>173008.93245695834</v>
      </c>
      <c r="D44" s="59">
        <f>$D$41*B44</f>
        <v>346017.86491391668</v>
      </c>
      <c r="E44" s="59">
        <f>$E$41*B44</f>
        <v>692035.72982783336</v>
      </c>
      <c r="F44" s="59">
        <f>$F$41*B44</f>
        <v>1038053.59474175</v>
      </c>
      <c r="G44" s="59">
        <f>$G$41*B44</f>
        <v>1384071.4596556667</v>
      </c>
      <c r="I44" s="14" t="s">
        <v>582</v>
      </c>
      <c r="J44" s="54">
        <v>2027</v>
      </c>
      <c r="K44">
        <v>2.87</v>
      </c>
      <c r="L44">
        <v>4.87</v>
      </c>
      <c r="M44">
        <v>4.37</v>
      </c>
      <c r="N44">
        <v>4.37</v>
      </c>
      <c r="O44">
        <v>3.12</v>
      </c>
      <c r="P44" s="138">
        <f t="shared" si="7"/>
        <v>3.9200000000000004</v>
      </c>
      <c r="Q44" s="59">
        <f t="shared" si="8"/>
        <v>742191.15801998891</v>
      </c>
      <c r="U44" s="12">
        <v>0.84</v>
      </c>
      <c r="W44" s="54">
        <v>2027</v>
      </c>
      <c r="X44" s="219">
        <v>0.77741346764019603</v>
      </c>
      <c r="Y44" s="168">
        <f t="shared" si="5"/>
        <v>0.90396914841883258</v>
      </c>
      <c r="Z44" s="160">
        <v>816893.74690000003</v>
      </c>
      <c r="AA44" s="31">
        <f t="shared" si="9"/>
        <v>738446.74473386235</v>
      </c>
      <c r="AB44" s="59">
        <f t="shared" si="10"/>
        <v>599055.41439333337</v>
      </c>
      <c r="AC44" s="59">
        <f t="shared" si="6"/>
        <v>208307.90545950001</v>
      </c>
      <c r="AE44" s="59">
        <f t="shared" si="11"/>
        <v>232447.11568039499</v>
      </c>
      <c r="AV44" s="240" t="s">
        <v>711</v>
      </c>
      <c r="AW44" s="224"/>
      <c r="AX44" s="31">
        <v>593124.17266666656</v>
      </c>
      <c r="AY44" s="31">
        <v>596089.79353000002</v>
      </c>
      <c r="AZ44" s="31">
        <v>599055.41439333337</v>
      </c>
      <c r="BA44" s="31">
        <v>602021.0352566666</v>
      </c>
      <c r="BB44" s="31">
        <v>604986.65612000006</v>
      </c>
      <c r="BC44" s="31">
        <v>597869.16604799998</v>
      </c>
      <c r="BD44" s="31">
        <v>601427.91108400002</v>
      </c>
      <c r="BE44" s="31">
        <v>604986.65612000006</v>
      </c>
      <c r="BF44" s="31">
        <v>608545.40115599998</v>
      </c>
      <c r="BG44" s="31">
        <v>600241.66273866664</v>
      </c>
      <c r="BH44" s="31">
        <v>604393.53194733337</v>
      </c>
      <c r="BI44" s="31">
        <v>608545.40115599998</v>
      </c>
      <c r="BJ44" s="31">
        <v>612697.27036466671</v>
      </c>
      <c r="BK44" s="31">
        <v>604393.53194733337</v>
      </c>
      <c r="BL44" s="31">
        <v>607952.2769833334</v>
      </c>
      <c r="BM44" s="31">
        <v>611511.02201933332</v>
      </c>
      <c r="BN44" s="31">
        <v>615069.76705533336</v>
      </c>
      <c r="BO44" s="31">
        <v>607952.2769833334</v>
      </c>
      <c r="BP44" s="31">
        <v>612104.14619200001</v>
      </c>
      <c r="BQ44" s="31">
        <v>616256.01540066674</v>
      </c>
    </row>
    <row r="45" spans="1:70">
      <c r="A45">
        <v>2026</v>
      </c>
      <c r="B45" s="31">
        <f>'Hydrogen COnsumption '!Y23</f>
        <v>180987.72362812285</v>
      </c>
      <c r="C45" s="31">
        <f t="shared" ref="C45:C63" si="12">B45*$C$42</f>
        <v>180987.72362812285</v>
      </c>
      <c r="D45" s="59">
        <f t="shared" ref="D45:D63" si="13">$D$41*B45</f>
        <v>361975.44725624571</v>
      </c>
      <c r="E45" s="59">
        <f t="shared" ref="E45:E63" si="14">$E$41*B45</f>
        <v>723950.89451249142</v>
      </c>
      <c r="F45" s="59">
        <f t="shared" ref="F45:F63" si="15">$F$41*B45</f>
        <v>1085926.3417687372</v>
      </c>
      <c r="G45" s="59">
        <f t="shared" ref="G45:G63" si="16">$G$41*B45</f>
        <v>1447901.7890249828</v>
      </c>
      <c r="I45" t="s">
        <v>583</v>
      </c>
      <c r="J45" s="54">
        <v>2028</v>
      </c>
      <c r="K45">
        <v>2.87</v>
      </c>
      <c r="L45">
        <v>4.62</v>
      </c>
      <c r="M45">
        <v>4.12</v>
      </c>
      <c r="N45">
        <v>4.12</v>
      </c>
      <c r="O45">
        <v>2.87</v>
      </c>
      <c r="P45" s="138">
        <f t="shared" si="7"/>
        <v>3.72</v>
      </c>
      <c r="Q45" s="59">
        <f t="shared" si="8"/>
        <v>736806.14695328963</v>
      </c>
      <c r="T45" s="10" t="s">
        <v>546</v>
      </c>
      <c r="U45" s="10">
        <f>AVERAGE(U42,U43,U44)</f>
        <v>0.73333333333333328</v>
      </c>
      <c r="V45" t="s">
        <v>373</v>
      </c>
      <c r="W45" s="54">
        <v>2028</v>
      </c>
      <c r="X45" s="219">
        <v>0.81267255953651296</v>
      </c>
      <c r="Y45" s="84">
        <f t="shared" si="5"/>
        <v>0.94496809248431746</v>
      </c>
      <c r="Z45" s="160">
        <v>820937.77535000001</v>
      </c>
      <c r="AA45" s="31">
        <f t="shared" si="9"/>
        <v>775760.00362080859</v>
      </c>
      <c r="AB45" s="59">
        <f t="shared" si="10"/>
        <v>602021.0352566666</v>
      </c>
      <c r="AC45" s="59">
        <f t="shared" si="6"/>
        <v>209339.13271425001</v>
      </c>
      <c r="AE45" s="59">
        <f t="shared" si="11"/>
        <v>260048.45909761949</v>
      </c>
      <c r="AV45" s="240" t="s">
        <v>713</v>
      </c>
      <c r="AW45" s="224"/>
      <c r="AX45" s="31">
        <v>662987.25071391207</v>
      </c>
      <c r="AY45" s="31">
        <v>697778.1030279767</v>
      </c>
      <c r="AZ45" s="31">
        <v>738446.74473386235</v>
      </c>
      <c r="BA45" s="31">
        <v>775760.00362080859</v>
      </c>
      <c r="BB45" s="31">
        <v>813400.41772661568</v>
      </c>
      <c r="BC45" s="31">
        <v>842811.50367405813</v>
      </c>
      <c r="BD45" s="31">
        <v>881446.76667885971</v>
      </c>
      <c r="BE45" s="31">
        <v>920482.84646680567</v>
      </c>
      <c r="BF45" s="31">
        <v>965572.54356668284</v>
      </c>
      <c r="BG45" s="31">
        <v>991530.80635048018</v>
      </c>
      <c r="BH45" s="31">
        <v>1034046.3953571308</v>
      </c>
      <c r="BI45" s="31">
        <v>1075169.1183519054</v>
      </c>
      <c r="BJ45" s="31">
        <v>1120554.7562303985</v>
      </c>
      <c r="BK45" s="31">
        <v>1136402.4260654126</v>
      </c>
      <c r="BL45" s="31">
        <v>1179075.0885580091</v>
      </c>
      <c r="BM45" s="31">
        <v>1222168.3000838922</v>
      </c>
      <c r="BN45" s="31">
        <v>1267849.9426616281</v>
      </c>
      <c r="BO45" s="31">
        <v>1291737.924668605</v>
      </c>
      <c r="BP45" s="31">
        <v>1349087.8909200002</v>
      </c>
      <c r="BQ45" s="31">
        <v>1397324.686082907</v>
      </c>
    </row>
    <row r="46" spans="1:70">
      <c r="A46">
        <v>2027</v>
      </c>
      <c r="B46" s="31">
        <f>'Hydrogen COnsumption '!Y30</f>
        <v>189334.47908673185</v>
      </c>
      <c r="C46" s="31">
        <f t="shared" si="12"/>
        <v>189334.47908673185</v>
      </c>
      <c r="D46" s="59">
        <f t="shared" si="13"/>
        <v>378668.9581734637</v>
      </c>
      <c r="E46" s="59">
        <f t="shared" si="14"/>
        <v>757337.91634692741</v>
      </c>
      <c r="F46" s="59">
        <f t="shared" si="15"/>
        <v>1136006.8745203912</v>
      </c>
      <c r="G46" s="59">
        <f t="shared" si="16"/>
        <v>1514675.8326938548</v>
      </c>
      <c r="I46" t="s">
        <v>584</v>
      </c>
      <c r="J46" s="54">
        <v>2029</v>
      </c>
      <c r="K46">
        <v>2.62</v>
      </c>
      <c r="L46">
        <v>4.37</v>
      </c>
      <c r="M46">
        <v>3.87</v>
      </c>
      <c r="N46">
        <v>3.87</v>
      </c>
      <c r="O46">
        <v>2.87</v>
      </c>
      <c r="P46" s="138">
        <f>AVERAGE(K46,L46,M46,N46,O46)</f>
        <v>3.5200000000000005</v>
      </c>
      <c r="Q46" s="59">
        <f t="shared" si="8"/>
        <v>729345.91587903979</v>
      </c>
      <c r="T46" s="10" t="s">
        <v>577</v>
      </c>
      <c r="U46" s="10" t="s">
        <v>578</v>
      </c>
      <c r="W46" s="54">
        <v>2029</v>
      </c>
      <c r="X46" s="219">
        <v>0.84792701611449695</v>
      </c>
      <c r="Y46" s="84">
        <f t="shared" si="5"/>
        <v>0.98596164664476393</v>
      </c>
      <c r="Z46" s="160">
        <v>824981.80380000011</v>
      </c>
      <c r="AA46" s="31">
        <f t="shared" si="9"/>
        <v>813400.41772661568</v>
      </c>
      <c r="AB46" s="59">
        <f t="shared" si="10"/>
        <v>604986.65612000006</v>
      </c>
      <c r="AC46" s="59">
        <f t="shared" si="6"/>
        <v>210370.35996900004</v>
      </c>
      <c r="AE46" s="59">
        <f t="shared" si="11"/>
        <v>287860.90079993405</v>
      </c>
      <c r="AW46" s="35" t="s">
        <v>917</v>
      </c>
      <c r="AX46" s="31">
        <v>206245.45095</v>
      </c>
      <c r="AY46" s="31">
        <v>207276.67820475</v>
      </c>
      <c r="AZ46" s="31">
        <v>208307.90545950001</v>
      </c>
      <c r="BA46" s="31">
        <v>209339.13271425001</v>
      </c>
      <c r="BB46" s="31">
        <v>210370.35996900004</v>
      </c>
      <c r="BC46" s="31">
        <v>207895.41455760002</v>
      </c>
      <c r="BD46" s="31">
        <v>209132.88726330001</v>
      </c>
      <c r="BE46" s="31">
        <v>210370.35996900004</v>
      </c>
      <c r="BF46" s="31">
        <v>211607.83267470001</v>
      </c>
      <c r="BG46" s="31">
        <v>208720.39636140002</v>
      </c>
      <c r="BH46" s="31">
        <v>210164.11451805002</v>
      </c>
      <c r="BI46" s="31">
        <v>211607.83267470001</v>
      </c>
      <c r="BJ46" s="31">
        <v>213051.55083135</v>
      </c>
      <c r="BK46" s="31">
        <v>210164.11451805002</v>
      </c>
      <c r="BL46" s="31">
        <v>211401.58722375002</v>
      </c>
      <c r="BM46" s="31">
        <v>212639.05992945001</v>
      </c>
      <c r="BN46" s="31">
        <v>213876.53263515001</v>
      </c>
      <c r="BO46" s="31">
        <v>211401.58722375002</v>
      </c>
      <c r="BP46" s="31">
        <v>212845.30538040004</v>
      </c>
      <c r="BQ46" s="31">
        <v>214289.02353705003</v>
      </c>
    </row>
    <row r="47" spans="1:70">
      <c r="A47">
        <v>2028</v>
      </c>
      <c r="B47" s="31">
        <f>'Hydrogen COnsumption '!Y37</f>
        <v>198066.16853583054</v>
      </c>
      <c r="C47" s="31">
        <f t="shared" si="12"/>
        <v>198066.16853583054</v>
      </c>
      <c r="D47" s="59">
        <f t="shared" si="13"/>
        <v>396132.33707166108</v>
      </c>
      <c r="E47" s="59">
        <f t="shared" si="14"/>
        <v>792264.67414332216</v>
      </c>
      <c r="F47" s="59">
        <f t="shared" si="15"/>
        <v>1188397.0112149832</v>
      </c>
      <c r="G47" s="59">
        <f t="shared" si="16"/>
        <v>1584529.3482866443</v>
      </c>
      <c r="I47" t="s">
        <v>585</v>
      </c>
      <c r="J47" s="54">
        <v>2030</v>
      </c>
      <c r="K47">
        <v>2.62</v>
      </c>
      <c r="L47">
        <v>4.37</v>
      </c>
      <c r="M47">
        <v>3.87</v>
      </c>
      <c r="N47">
        <v>3.62</v>
      </c>
      <c r="O47">
        <v>2.62</v>
      </c>
      <c r="P47" s="138">
        <f>AVERAGE(K47,L47,M47,N47,O47)</f>
        <v>3.4200000000000004</v>
      </c>
      <c r="Q47" s="59">
        <f t="shared" si="8"/>
        <v>591690.54900279758</v>
      </c>
      <c r="T47" t="s">
        <v>590</v>
      </c>
      <c r="W47" s="54">
        <v>2030</v>
      </c>
      <c r="X47" s="219">
        <v>0.88904588467732604</v>
      </c>
      <c r="Y47" s="84">
        <f t="shared" si="5"/>
        <v>1.0337742845085187</v>
      </c>
      <c r="Z47" s="160">
        <v>815276.13552000001</v>
      </c>
      <c r="AA47" s="31">
        <f t="shared" si="9"/>
        <v>842811.50367405813</v>
      </c>
      <c r="AB47" s="59">
        <f t="shared" si="10"/>
        <v>597869.16604799998</v>
      </c>
      <c r="AC47" s="59">
        <f t="shared" si="6"/>
        <v>207895.41455760002</v>
      </c>
      <c r="AE47" s="59">
        <f t="shared" si="11"/>
        <v>310718.04076938244</v>
      </c>
      <c r="AW47" s="35" t="s">
        <v>918</v>
      </c>
      <c r="AX47" s="31">
        <v>178099.012938</v>
      </c>
      <c r="AY47" s="31">
        <v>205130.75494804204</v>
      </c>
      <c r="AZ47" s="31">
        <v>232447.11568039499</v>
      </c>
      <c r="BA47" s="31">
        <v>260048.45909761949</v>
      </c>
      <c r="BB47" s="31">
        <v>287860.90079993405</v>
      </c>
      <c r="BC47" s="31">
        <v>310718.04076938244</v>
      </c>
      <c r="BD47" s="31">
        <v>338967.50445017469</v>
      </c>
      <c r="BE47" s="31">
        <v>367529.39359290007</v>
      </c>
      <c r="BF47" s="31">
        <v>396403.70819755859</v>
      </c>
      <c r="BG47" s="31">
        <v>417342.57135980634</v>
      </c>
      <c r="BH47" s="31">
        <v>446759.45708548767</v>
      </c>
      <c r="BI47" s="31">
        <v>476540.83918342431</v>
      </c>
      <c r="BJ47" s="31">
        <v>506686.71765361639</v>
      </c>
      <c r="BK47" s="31">
        <v>526349.84351297037</v>
      </c>
      <c r="BL47" s="31">
        <v>556135.3990482674</v>
      </c>
      <c r="BM47" s="31">
        <v>586233.38004549767</v>
      </c>
      <c r="BN47" s="31">
        <v>616643.78650466108</v>
      </c>
      <c r="BO47" s="31">
        <v>636194.42366864975</v>
      </c>
      <c r="BP47" s="31">
        <v>667407.75580044696</v>
      </c>
      <c r="BQ47" s="31">
        <v>698985.58430449967</v>
      </c>
    </row>
    <row r="48" spans="1:70">
      <c r="A48">
        <v>2029</v>
      </c>
      <c r="B48" s="31">
        <f>'Hydrogen COnsumption '!Y44</f>
        <v>207200.5442838181</v>
      </c>
      <c r="C48" s="31">
        <f t="shared" si="12"/>
        <v>207200.5442838181</v>
      </c>
      <c r="D48" s="59">
        <f t="shared" si="13"/>
        <v>414401.08856763621</v>
      </c>
      <c r="E48" s="59">
        <f t="shared" si="14"/>
        <v>828802.17713527242</v>
      </c>
      <c r="F48" s="59">
        <f t="shared" si="15"/>
        <v>1243203.2657029086</v>
      </c>
      <c r="G48" s="59">
        <f t="shared" si="16"/>
        <v>1657604.3542705448</v>
      </c>
      <c r="I48" t="s">
        <v>586</v>
      </c>
      <c r="J48" s="54">
        <v>2031</v>
      </c>
      <c r="K48">
        <v>2.62</v>
      </c>
      <c r="L48">
        <v>4.12</v>
      </c>
      <c r="M48">
        <v>3.62</v>
      </c>
      <c r="N48">
        <v>3.62</v>
      </c>
      <c r="O48">
        <v>2.62</v>
      </c>
      <c r="P48" s="138">
        <f t="shared" si="7"/>
        <v>3.3200000000000003</v>
      </c>
      <c r="Q48" s="59">
        <f t="shared" si="8"/>
        <v>600879.24244536797</v>
      </c>
      <c r="W48" s="54">
        <v>2031</v>
      </c>
      <c r="X48" s="219">
        <v>0.92429879614919697</v>
      </c>
      <c r="Y48" s="84">
        <f t="shared" si="5"/>
        <v>1.07476604203395</v>
      </c>
      <c r="Z48" s="160">
        <v>820128.96966000006</v>
      </c>
      <c r="AA48" s="31">
        <f t="shared" si="9"/>
        <v>881446.76667885971</v>
      </c>
      <c r="AB48" s="59">
        <f t="shared" si="10"/>
        <v>601427.91108400002</v>
      </c>
      <c r="AC48" s="59">
        <f t="shared" si="6"/>
        <v>209132.88726330001</v>
      </c>
      <c r="AE48" s="59">
        <f t="shared" si="11"/>
        <v>338967.50445017469</v>
      </c>
      <c r="AW48" s="59"/>
      <c r="AX48" s="59"/>
      <c r="AY48" s="31"/>
      <c r="AZ48" s="31"/>
      <c r="BA48" s="31"/>
      <c r="BB48" s="31"/>
      <c r="BC48" s="31"/>
      <c r="BD48" s="31"/>
      <c r="BE48" s="31"/>
      <c r="BF48" s="31"/>
      <c r="BG48" s="31"/>
      <c r="BH48" s="31"/>
      <c r="BI48" s="31"/>
      <c r="BJ48" s="31"/>
      <c r="BK48" s="31"/>
      <c r="BL48" s="31"/>
      <c r="BM48" s="31"/>
      <c r="BN48" s="31"/>
      <c r="BO48" s="31"/>
      <c r="BP48" s="31"/>
      <c r="BQ48" s="31"/>
    </row>
    <row r="49" spans="1:73">
      <c r="A49">
        <v>2030</v>
      </c>
      <c r="B49" s="31">
        <v>173008.93245695834</v>
      </c>
      <c r="C49" s="31">
        <f t="shared" si="12"/>
        <v>173008.93245695834</v>
      </c>
      <c r="D49" s="59">
        <f t="shared" si="13"/>
        <v>346017.86491391668</v>
      </c>
      <c r="E49" s="59">
        <f t="shared" si="14"/>
        <v>692035.72982783336</v>
      </c>
      <c r="F49" s="59">
        <f t="shared" si="15"/>
        <v>1038053.59474175</v>
      </c>
      <c r="G49" s="59">
        <f t="shared" si="16"/>
        <v>1384071.4596556667</v>
      </c>
      <c r="J49" s="54">
        <v>2032</v>
      </c>
      <c r="K49">
        <v>2.37</v>
      </c>
      <c r="L49">
        <v>4.12</v>
      </c>
      <c r="M49">
        <v>3.62</v>
      </c>
      <c r="N49">
        <v>3.37</v>
      </c>
      <c r="O49">
        <v>2.62</v>
      </c>
      <c r="P49" s="138">
        <f t="shared" si="7"/>
        <v>3.22</v>
      </c>
      <c r="Q49" s="59">
        <f t="shared" si="8"/>
        <v>609657.02265927661</v>
      </c>
      <c r="W49" s="54">
        <v>2032</v>
      </c>
      <c r="X49" s="219">
        <v>0.95955479783329101</v>
      </c>
      <c r="Y49" s="84">
        <f t="shared" si="5"/>
        <v>1.1157613928294081</v>
      </c>
      <c r="Z49" s="160">
        <v>824981.80380000011</v>
      </c>
      <c r="AA49" s="31">
        <f t="shared" si="9"/>
        <v>920482.84646680567</v>
      </c>
      <c r="AB49" s="59">
        <f t="shared" si="10"/>
        <v>604986.65612000006</v>
      </c>
      <c r="AC49" s="59">
        <f t="shared" si="6"/>
        <v>210370.35996900004</v>
      </c>
      <c r="AE49" s="59">
        <f t="shared" si="11"/>
        <v>367529.39359290007</v>
      </c>
      <c r="AV49" s="236" t="s">
        <v>747</v>
      </c>
      <c r="AW49" s="237"/>
      <c r="AX49" s="59"/>
      <c r="AY49" s="31"/>
      <c r="AZ49" s="31"/>
      <c r="BA49" s="31"/>
      <c r="BB49" s="31"/>
      <c r="BC49" s="31"/>
      <c r="BD49" s="31"/>
      <c r="BE49" s="31"/>
      <c r="BF49" s="31"/>
      <c r="BG49" s="31"/>
      <c r="BH49" s="31"/>
      <c r="BI49" s="31"/>
      <c r="BJ49" s="31"/>
      <c r="BK49" s="31"/>
      <c r="BL49" s="31"/>
      <c r="BM49" s="31"/>
      <c r="BN49" s="31"/>
      <c r="BO49" s="31"/>
      <c r="BP49" s="31"/>
      <c r="BQ49" s="31"/>
    </row>
    <row r="50" spans="1:73">
      <c r="A50">
        <v>2031</v>
      </c>
      <c r="B50" s="31">
        <v>180987.72362812285</v>
      </c>
      <c r="C50" s="31">
        <f t="shared" si="12"/>
        <v>180987.72362812285</v>
      </c>
      <c r="D50" s="59">
        <f t="shared" si="13"/>
        <v>361975.44725624571</v>
      </c>
      <c r="E50" s="59">
        <f t="shared" si="14"/>
        <v>723950.89451249142</v>
      </c>
      <c r="F50" s="59">
        <f t="shared" si="15"/>
        <v>1085926.3417687372</v>
      </c>
      <c r="G50" s="59">
        <f t="shared" si="16"/>
        <v>1447901.7890249828</v>
      </c>
      <c r="I50" t="s">
        <v>587</v>
      </c>
      <c r="J50" s="54">
        <v>2033</v>
      </c>
      <c r="K50">
        <v>2.37</v>
      </c>
      <c r="L50">
        <v>3.87</v>
      </c>
      <c r="M50">
        <v>3.62</v>
      </c>
      <c r="N50">
        <v>3.37</v>
      </c>
      <c r="O50">
        <v>2.62</v>
      </c>
      <c r="P50" s="138">
        <f t="shared" si="7"/>
        <v>3.1700000000000004</v>
      </c>
      <c r="Q50" s="59">
        <f t="shared" si="8"/>
        <v>627869.75425858283</v>
      </c>
      <c r="W50" s="54">
        <v>2033</v>
      </c>
      <c r="X50" s="219">
        <v>1.00067212129001</v>
      </c>
      <c r="Y50" s="84">
        <f t="shared" si="5"/>
        <v>1.1635722340581511</v>
      </c>
      <c r="Z50" s="160">
        <v>829834.63794000004</v>
      </c>
      <c r="AA50" s="31">
        <f t="shared" si="9"/>
        <v>965572.54356668284</v>
      </c>
      <c r="AB50" s="59">
        <f t="shared" si="10"/>
        <v>608545.40115599998</v>
      </c>
      <c r="AC50" s="59">
        <f t="shared" si="6"/>
        <v>211607.83267470001</v>
      </c>
      <c r="AE50" s="59">
        <f t="shared" si="11"/>
        <v>396403.70819755859</v>
      </c>
      <c r="AV50" s="234" t="s">
        <v>750</v>
      </c>
      <c r="AW50" s="235"/>
      <c r="AX50" s="59"/>
      <c r="AY50" s="31"/>
      <c r="AZ50" s="31"/>
      <c r="BA50" s="31"/>
      <c r="BB50" s="31"/>
      <c r="BC50" s="31"/>
      <c r="BD50" s="31"/>
      <c r="BE50" s="31"/>
      <c r="BF50" s="31"/>
      <c r="BG50" s="31"/>
      <c r="BH50" s="31"/>
      <c r="BI50" s="31"/>
      <c r="BJ50" s="31"/>
      <c r="BK50" s="31"/>
      <c r="BL50" s="31"/>
      <c r="BM50" s="31"/>
      <c r="BN50" s="31"/>
      <c r="BO50" s="31"/>
      <c r="BP50" s="31"/>
      <c r="BQ50" s="31"/>
      <c r="BR50" s="17" t="s">
        <v>755</v>
      </c>
    </row>
    <row r="51" spans="1:73">
      <c r="A51">
        <v>2032</v>
      </c>
      <c r="B51" s="31">
        <v>189334.47908673185</v>
      </c>
      <c r="C51" s="31">
        <f t="shared" si="12"/>
        <v>189334.47908673185</v>
      </c>
      <c r="D51" s="59">
        <f t="shared" si="13"/>
        <v>378668.9581734637</v>
      </c>
      <c r="E51" s="59">
        <f t="shared" si="14"/>
        <v>757337.91634692741</v>
      </c>
      <c r="F51" s="59">
        <f t="shared" si="15"/>
        <v>1136006.8745203912</v>
      </c>
      <c r="G51" s="59">
        <f t="shared" si="16"/>
        <v>1514675.8326938548</v>
      </c>
      <c r="I51" t="s">
        <v>588</v>
      </c>
      <c r="J51" s="54">
        <v>2034</v>
      </c>
      <c r="K51">
        <v>2.37</v>
      </c>
      <c r="L51">
        <v>3.87</v>
      </c>
      <c r="M51">
        <v>3.37</v>
      </c>
      <c r="N51">
        <v>3.12</v>
      </c>
      <c r="O51">
        <v>2.37</v>
      </c>
      <c r="P51" s="138">
        <f t="shared" si="7"/>
        <v>3.0200000000000005</v>
      </c>
      <c r="Q51" s="59">
        <f t="shared" si="8"/>
        <v>625745.6437371308</v>
      </c>
      <c r="W51" s="54">
        <v>2034</v>
      </c>
      <c r="X51" s="219">
        <v>1.04178944474673</v>
      </c>
      <c r="Y51" s="84">
        <f t="shared" si="5"/>
        <v>1.2113830752868953</v>
      </c>
      <c r="Z51" s="160">
        <v>818511.35828000004</v>
      </c>
      <c r="AA51" s="31">
        <f t="shared" si="9"/>
        <v>991530.80635048018</v>
      </c>
      <c r="AB51" s="59">
        <f t="shared" si="10"/>
        <v>600241.66273866664</v>
      </c>
      <c r="AC51" s="59">
        <f t="shared" si="6"/>
        <v>208720.39636140002</v>
      </c>
      <c r="AE51" s="59">
        <f t="shared" si="11"/>
        <v>417342.57135980634</v>
      </c>
      <c r="AV51" s="170" t="s">
        <v>920</v>
      </c>
      <c r="AW51" s="201" t="s">
        <v>902</v>
      </c>
      <c r="AX51" s="59">
        <f>(AX4+AX9+AX14+AX18+AX22+AX13)+((AX5+AX6+AX11+AX10+AX15+AX19+AX26+AX33))/(1+$AW$2)^AX3</f>
        <v>4868233.1125388173</v>
      </c>
      <c r="AY51" s="59">
        <f t="shared" ref="AY51:BQ51" si="17">(AY4+AY9+AY14+AY18+AY22+AY13)+((AY5+AY6+AY11+AY10+AY15+AY19+AY26+AY33))/(1+$AW$2)^AY3</f>
        <v>504211.71962301002</v>
      </c>
      <c r="AZ51" s="59">
        <f t="shared" si="17"/>
        <v>501832.36130888289</v>
      </c>
      <c r="BA51" s="59">
        <f t="shared" si="17"/>
        <v>499486.32975559903</v>
      </c>
      <c r="BB51" s="59">
        <f t="shared" si="17"/>
        <v>497172.33367261331</v>
      </c>
      <c r="BC51" s="59">
        <f t="shared" si="17"/>
        <v>905147.93168430694</v>
      </c>
      <c r="BD51" s="59">
        <f t="shared" si="17"/>
        <v>395063.07576468651</v>
      </c>
      <c r="BE51" s="59">
        <f t="shared" si="17"/>
        <v>459686.9729294483</v>
      </c>
      <c r="BF51" s="59">
        <f t="shared" si="17"/>
        <v>391360.60915680509</v>
      </c>
      <c r="BG51" s="59">
        <f t="shared" si="17"/>
        <v>389547.53267668025</v>
      </c>
      <c r="BH51" s="59">
        <f t="shared" si="17"/>
        <v>709207.08899945952</v>
      </c>
      <c r="BI51" s="59">
        <f t="shared" si="17"/>
        <v>309542.25726714323</v>
      </c>
      <c r="BJ51" s="59">
        <f t="shared" si="17"/>
        <v>308081.53766317817</v>
      </c>
      <c r="BK51" s="59">
        <f t="shared" si="17"/>
        <v>306641.27779939241</v>
      </c>
      <c r="BL51" s="59">
        <f t="shared" si="17"/>
        <v>352472.59787120897</v>
      </c>
      <c r="BM51" s="59">
        <f t="shared" si="17"/>
        <v>555682.31167600176</v>
      </c>
      <c r="BN51" s="59">
        <f t="shared" si="17"/>
        <v>242534.45819651819</v>
      </c>
      <c r="BO51" s="59">
        <f t="shared" si="17"/>
        <v>241389.94616493813</v>
      </c>
      <c r="BP51" s="59">
        <f t="shared" si="17"/>
        <v>240261.46487514765</v>
      </c>
      <c r="BQ51" s="59">
        <f t="shared" si="17"/>
        <v>239148.39319431601</v>
      </c>
      <c r="BR51" s="171"/>
      <c r="BS51" s="172" t="s">
        <v>753</v>
      </c>
    </row>
    <row r="52" spans="1:73">
      <c r="A52">
        <v>2033</v>
      </c>
      <c r="B52" s="31">
        <v>198066.16853583054</v>
      </c>
      <c r="C52" s="31">
        <f t="shared" si="12"/>
        <v>198066.16853583054</v>
      </c>
      <c r="D52" s="59">
        <f t="shared" si="13"/>
        <v>396132.33707166108</v>
      </c>
      <c r="E52" s="59">
        <f t="shared" si="14"/>
        <v>792264.67414332216</v>
      </c>
      <c r="F52" s="59">
        <f t="shared" si="15"/>
        <v>1188397.0112149832</v>
      </c>
      <c r="G52" s="59">
        <f t="shared" si="16"/>
        <v>1584529.3482866443</v>
      </c>
      <c r="J52" s="54">
        <v>2035</v>
      </c>
      <c r="K52">
        <v>2.12</v>
      </c>
      <c r="L52">
        <v>3.62</v>
      </c>
      <c r="M52">
        <v>3.37</v>
      </c>
      <c r="N52">
        <v>3.12</v>
      </c>
      <c r="O52">
        <v>2.37</v>
      </c>
      <c r="P52" s="138">
        <f t="shared" si="7"/>
        <v>2.9200000000000004</v>
      </c>
      <c r="Q52" s="59">
        <f t="shared" si="8"/>
        <v>505186.08277431841</v>
      </c>
      <c r="W52" s="54">
        <v>2035</v>
      </c>
      <c r="X52" s="219">
        <v>1.0789966451781801</v>
      </c>
      <c r="Y52" s="84">
        <f t="shared" si="5"/>
        <v>1.254647261835093</v>
      </c>
      <c r="Z52" s="160">
        <v>824172.99811000004</v>
      </c>
      <c r="AA52" s="31">
        <f t="shared" si="9"/>
        <v>1034046.3953571308</v>
      </c>
      <c r="AB52" s="59">
        <f t="shared" si="10"/>
        <v>604393.53194733337</v>
      </c>
      <c r="AC52" s="59">
        <f t="shared" si="6"/>
        <v>210164.11451805002</v>
      </c>
      <c r="AE52" s="59">
        <f t="shared" si="11"/>
        <v>446759.45708548767</v>
      </c>
      <c r="AV52" s="170">
        <v>2</v>
      </c>
      <c r="AW52" s="59" t="s">
        <v>901</v>
      </c>
      <c r="AX52" s="59">
        <f>(AX4+AX9+AX14+AX18+AX22+AX13)+((AX5+AX6+AX11+AX10+AX15+AX19+AX27+AX33))/(1+$AW$2)^AX3</f>
        <v>5197773.9362663571</v>
      </c>
      <c r="AY52" s="59">
        <f t="shared" ref="AY52:BQ52" si="18">(AY4+AY9+AY14+AY18+AY22+AY13)+((AY5+AY6+AY11+AY10+AY15+AY19+AY27+AY33))/(1+$AW$2)^AY3</f>
        <v>832534.12076246191</v>
      </c>
      <c r="AZ52" s="59">
        <f t="shared" si="18"/>
        <v>828940.84477586357</v>
      </c>
      <c r="BA52" s="59">
        <f t="shared" si="18"/>
        <v>825385.38380954659</v>
      </c>
      <c r="BB52" s="59">
        <f t="shared" si="18"/>
        <v>821866.4299783695</v>
      </c>
      <c r="BC52" s="59">
        <f t="shared" si="18"/>
        <v>1163351.7899944044</v>
      </c>
      <c r="BD52" s="59">
        <f t="shared" si="18"/>
        <v>652312.26809520076</v>
      </c>
      <c r="BE52" s="59">
        <f t="shared" si="18"/>
        <v>715985.02899964317</v>
      </c>
      <c r="BF52" s="59">
        <f t="shared" si="18"/>
        <v>646711.04563539173</v>
      </c>
      <c r="BG52" s="59">
        <f t="shared" si="18"/>
        <v>643953.85323007009</v>
      </c>
      <c r="BH52" s="59">
        <f t="shared" si="18"/>
        <v>911516.56826853531</v>
      </c>
      <c r="BI52" s="59">
        <f t="shared" si="18"/>
        <v>511103.73076097842</v>
      </c>
      <c r="BJ52" s="59">
        <f t="shared" si="18"/>
        <v>508897.77100917598</v>
      </c>
      <c r="BK52" s="59">
        <f t="shared" si="18"/>
        <v>506715.02639950719</v>
      </c>
      <c r="BL52" s="59">
        <f t="shared" si="18"/>
        <v>551806.60693975247</v>
      </c>
      <c r="BM52" s="59">
        <f t="shared" si="18"/>
        <v>714197.08240793087</v>
      </c>
      <c r="BN52" s="59">
        <f t="shared" si="18"/>
        <v>400463.14683087677</v>
      </c>
      <c r="BO52" s="59">
        <f t="shared" si="18"/>
        <v>398734.71964316332</v>
      </c>
      <c r="BP52" s="59">
        <f t="shared" si="18"/>
        <v>397024.48212676973</v>
      </c>
      <c r="BQ52" s="59">
        <f t="shared" si="18"/>
        <v>395331.80516658089</v>
      </c>
      <c r="BR52" s="171">
        <f t="shared" ref="BR52:BR60" si="19">SUM(AX52:BQ52)</f>
        <v>17624605.641100578</v>
      </c>
      <c r="BS52" s="172" t="s">
        <v>753</v>
      </c>
    </row>
    <row r="53" spans="1:73">
      <c r="A53">
        <v>2034</v>
      </c>
      <c r="B53" s="31">
        <v>207200.5442838181</v>
      </c>
      <c r="C53" s="31">
        <f t="shared" si="12"/>
        <v>207200.5442838181</v>
      </c>
      <c r="D53" s="59">
        <f t="shared" si="13"/>
        <v>414401.08856763621</v>
      </c>
      <c r="E53" s="59">
        <f t="shared" si="14"/>
        <v>828802.17713527242</v>
      </c>
      <c r="F53" s="59">
        <f t="shared" si="15"/>
        <v>1243203.2657029086</v>
      </c>
      <c r="G53" s="59">
        <f t="shared" si="16"/>
        <v>1657604.3542705448</v>
      </c>
      <c r="J53" s="54">
        <v>2036</v>
      </c>
      <c r="K53">
        <v>2.12</v>
      </c>
      <c r="L53">
        <v>3.62</v>
      </c>
      <c r="M53">
        <v>3.37</v>
      </c>
      <c r="N53">
        <v>2.87</v>
      </c>
      <c r="O53">
        <v>2.37</v>
      </c>
      <c r="P53" s="138">
        <f t="shared" si="7"/>
        <v>2.87</v>
      </c>
      <c r="Q53" s="59">
        <f t="shared" si="8"/>
        <v>519434.76681271259</v>
      </c>
      <c r="W53" s="54">
        <v>2036</v>
      </c>
      <c r="X53" s="219">
        <v>1.11425264686227</v>
      </c>
      <c r="Y53" s="84">
        <f t="shared" si="5"/>
        <v>1.2956426126305465</v>
      </c>
      <c r="Z53" s="160">
        <v>829834.63794000004</v>
      </c>
      <c r="AA53" s="31">
        <f t="shared" si="9"/>
        <v>1075169.1183519054</v>
      </c>
      <c r="AB53" s="59">
        <f t="shared" si="10"/>
        <v>608545.40115599998</v>
      </c>
      <c r="AC53" s="59">
        <f t="shared" si="6"/>
        <v>211607.83267470001</v>
      </c>
      <c r="AE53" s="59">
        <f t="shared" si="11"/>
        <v>476540.83918342431</v>
      </c>
      <c r="AV53" s="170">
        <v>3</v>
      </c>
      <c r="AW53" s="59" t="s">
        <v>903</v>
      </c>
      <c r="AX53" s="59">
        <f>(AX4+AX9+AX14+AX18+AX22+AX13)+((AX5+AX6+AX11+AX10+AX15+AX19+AX28+AX33))/(1+$AW$2)^AX3</f>
        <v>5527314.7599938968</v>
      </c>
      <c r="AY53" s="59">
        <f t="shared" ref="AY53:BQ53" si="20">(AY4+AY9+AY14+AY18+AY22+AY13)+((AY5+AY6+AY11+AY10+AY15+AY19+AY28+AY33))/(1+$AW$2)^AY3</f>
        <v>1160856.5219019139</v>
      </c>
      <c r="AZ53" s="59">
        <f t="shared" si="20"/>
        <v>1156049.3282428444</v>
      </c>
      <c r="BA53" s="59">
        <f t="shared" si="20"/>
        <v>1151284.437863494</v>
      </c>
      <c r="BB53" s="59">
        <f t="shared" si="20"/>
        <v>1146560.5262841261</v>
      </c>
      <c r="BC53" s="59">
        <f t="shared" si="20"/>
        <v>1421555.6483045018</v>
      </c>
      <c r="BD53" s="59">
        <f t="shared" si="20"/>
        <v>909561.4604257152</v>
      </c>
      <c r="BE53" s="59">
        <f t="shared" si="20"/>
        <v>972283.08506983798</v>
      </c>
      <c r="BF53" s="59">
        <f t="shared" si="20"/>
        <v>902061.48211397824</v>
      </c>
      <c r="BG53" s="59">
        <f t="shared" si="20"/>
        <v>898360.17378346017</v>
      </c>
      <c r="BH53" s="59">
        <f t="shared" si="20"/>
        <v>1113826.0475376111</v>
      </c>
      <c r="BI53" s="59">
        <f t="shared" si="20"/>
        <v>712665.20425481373</v>
      </c>
      <c r="BJ53" s="59">
        <f t="shared" si="20"/>
        <v>709714.00435517391</v>
      </c>
      <c r="BK53" s="59">
        <f t="shared" si="20"/>
        <v>706788.77499962191</v>
      </c>
      <c r="BL53" s="59">
        <f t="shared" si="20"/>
        <v>751140.61600829591</v>
      </c>
      <c r="BM53" s="59">
        <f t="shared" si="20"/>
        <v>872711.85313985997</v>
      </c>
      <c r="BN53" s="59">
        <f t="shared" si="20"/>
        <v>558391.8354652354</v>
      </c>
      <c r="BO53" s="59">
        <f t="shared" si="20"/>
        <v>556079.4931213886</v>
      </c>
      <c r="BP53" s="59">
        <f t="shared" si="20"/>
        <v>553787.49937839177</v>
      </c>
      <c r="BQ53" s="59">
        <f t="shared" si="20"/>
        <v>551515.21713884594</v>
      </c>
      <c r="BR53" s="171">
        <f>SUM(AX53:BQ53)</f>
        <v>22332507.969383005</v>
      </c>
      <c r="BS53" s="172" t="s">
        <v>753</v>
      </c>
    </row>
    <row r="54" spans="1:73">
      <c r="A54">
        <v>2035</v>
      </c>
      <c r="B54" s="31">
        <v>173008.93245695834</v>
      </c>
      <c r="C54" s="31">
        <f t="shared" si="12"/>
        <v>173008.93245695834</v>
      </c>
      <c r="D54" s="59">
        <f t="shared" si="13"/>
        <v>346017.86491391668</v>
      </c>
      <c r="E54" s="59">
        <f t="shared" si="14"/>
        <v>692035.72982783336</v>
      </c>
      <c r="F54" s="59">
        <f t="shared" si="15"/>
        <v>1038053.59474175</v>
      </c>
      <c r="G54" s="59">
        <f t="shared" si="16"/>
        <v>1384071.4596556667</v>
      </c>
      <c r="J54" s="54">
        <v>2037</v>
      </c>
      <c r="K54">
        <v>2.12</v>
      </c>
      <c r="L54">
        <v>3.37</v>
      </c>
      <c r="M54">
        <v>3.12</v>
      </c>
      <c r="N54">
        <v>2.87</v>
      </c>
      <c r="O54">
        <v>2.37</v>
      </c>
      <c r="P54" s="138">
        <f t="shared" si="7"/>
        <v>2.7700000000000005</v>
      </c>
      <c r="Q54" s="59">
        <f t="shared" si="8"/>
        <v>524456.50707024732</v>
      </c>
      <c r="W54" s="54">
        <v>2037</v>
      </c>
      <c r="X54" s="219">
        <v>1.15341877157163</v>
      </c>
      <c r="Y54" s="84">
        <f t="shared" si="5"/>
        <v>1.3411846181065465</v>
      </c>
      <c r="Z54" s="160">
        <v>835496.27777000004</v>
      </c>
      <c r="AA54" s="31">
        <f t="shared" si="9"/>
        <v>1120554.7562303985</v>
      </c>
      <c r="AB54" s="59">
        <f t="shared" si="10"/>
        <v>612697.27036466671</v>
      </c>
      <c r="AC54" s="59">
        <f t="shared" si="6"/>
        <v>213051.55083135</v>
      </c>
      <c r="AE54" s="59">
        <f t="shared" si="11"/>
        <v>506686.71765361639</v>
      </c>
      <c r="AV54" s="170">
        <v>4</v>
      </c>
      <c r="AW54" s="59" t="s">
        <v>904</v>
      </c>
      <c r="AX54" s="59">
        <f>(AX4+AX9+AX14+AX18+AX22+AX13)+((AX5+AX6+AX11+AX10+AX15+AX19+AX29+AX33))/(1+$AW$2)^AX3</f>
        <v>5856855.5837214366</v>
      </c>
      <c r="AY54" s="59">
        <f t="shared" ref="AY54:BQ54" si="21">(AY4+AY9+AY14+AY18+AY22+AY13)+((AY5+AY6+AY11+AY10+AY15+AY19+AY29+AY33))/(1+$AW$2)^AY3</f>
        <v>1489178.9230413656</v>
      </c>
      <c r="AZ54" s="59">
        <f t="shared" si="21"/>
        <v>1483157.8117098252</v>
      </c>
      <c r="BA54" s="59">
        <f t="shared" si="21"/>
        <v>1477183.4919174416</v>
      </c>
      <c r="BB54" s="59">
        <f t="shared" si="21"/>
        <v>1471254.6225898822</v>
      </c>
      <c r="BC54" s="59">
        <f t="shared" si="21"/>
        <v>1679759.5066145989</v>
      </c>
      <c r="BD54" s="59">
        <f t="shared" si="21"/>
        <v>1166810.6527562295</v>
      </c>
      <c r="BE54" s="59">
        <f t="shared" si="21"/>
        <v>1228581.1411400326</v>
      </c>
      <c r="BF54" s="59">
        <f t="shared" si="21"/>
        <v>1157411.9185925648</v>
      </c>
      <c r="BG54" s="59">
        <f t="shared" si="21"/>
        <v>1152766.49433685</v>
      </c>
      <c r="BH54" s="59">
        <f t="shared" si="21"/>
        <v>1316135.5268066865</v>
      </c>
      <c r="BI54" s="59">
        <f t="shared" si="21"/>
        <v>914226.67774864892</v>
      </c>
      <c r="BJ54" s="59">
        <f t="shared" si="21"/>
        <v>910530.23770117166</v>
      </c>
      <c r="BK54" s="59">
        <f t="shared" si="21"/>
        <v>906862.52359973663</v>
      </c>
      <c r="BL54" s="59">
        <f t="shared" si="21"/>
        <v>950474.62507683947</v>
      </c>
      <c r="BM54" s="59">
        <f t="shared" si="21"/>
        <v>1031226.623871789</v>
      </c>
      <c r="BN54" s="59">
        <f t="shared" si="21"/>
        <v>716320.52409959387</v>
      </c>
      <c r="BO54" s="59">
        <f t="shared" si="21"/>
        <v>713424.26659961371</v>
      </c>
      <c r="BP54" s="59">
        <f t="shared" si="21"/>
        <v>710550.51663001382</v>
      </c>
      <c r="BQ54" s="59">
        <f t="shared" si="21"/>
        <v>707698.62911111081</v>
      </c>
      <c r="BR54" s="171">
        <f t="shared" si="19"/>
        <v>27040410.297665428</v>
      </c>
      <c r="BS54" s="172" t="s">
        <v>753</v>
      </c>
    </row>
    <row r="55" spans="1:73">
      <c r="A55">
        <v>2036</v>
      </c>
      <c r="B55" s="31">
        <v>180987.72362812285</v>
      </c>
      <c r="C55" s="31">
        <f t="shared" si="12"/>
        <v>180987.72362812285</v>
      </c>
      <c r="D55" s="59">
        <f t="shared" si="13"/>
        <v>361975.44725624571</v>
      </c>
      <c r="E55" s="59">
        <f t="shared" si="14"/>
        <v>723950.89451249142</v>
      </c>
      <c r="F55" s="59">
        <f t="shared" si="15"/>
        <v>1085926.3417687372</v>
      </c>
      <c r="G55" s="59">
        <f t="shared" si="16"/>
        <v>1447901.7890249828</v>
      </c>
      <c r="J55" s="54">
        <v>2038</v>
      </c>
      <c r="K55">
        <v>1.87</v>
      </c>
      <c r="L55">
        <v>3.37</v>
      </c>
      <c r="M55">
        <v>3.12</v>
      </c>
      <c r="N55">
        <v>2.62</v>
      </c>
      <c r="O55">
        <v>2.37</v>
      </c>
      <c r="P55" s="138">
        <f t="shared" si="7"/>
        <v>2.6700000000000004</v>
      </c>
      <c r="Q55" s="59">
        <f t="shared" si="8"/>
        <v>528836.66999066761</v>
      </c>
      <c r="W55" s="54">
        <v>2038</v>
      </c>
      <c r="X55" s="219">
        <v>1.1858021175862601</v>
      </c>
      <c r="Y55" s="84">
        <f t="shared" si="5"/>
        <v>1.3788396716119304</v>
      </c>
      <c r="Z55" s="160">
        <v>824172.99811000004</v>
      </c>
      <c r="AA55" s="31">
        <f t="shared" si="9"/>
        <v>1136402.4260654126</v>
      </c>
      <c r="AB55" s="59">
        <f t="shared" si="10"/>
        <v>604393.53194733337</v>
      </c>
      <c r="AC55" s="59">
        <f t="shared" si="6"/>
        <v>210164.11451805002</v>
      </c>
      <c r="AE55" s="59">
        <f t="shared" si="11"/>
        <v>526349.84351297037</v>
      </c>
      <c r="AV55" s="170">
        <v>5</v>
      </c>
      <c r="AW55" s="157" t="s">
        <v>905</v>
      </c>
      <c r="AX55" s="59">
        <f>(AX4+AX9+AX14+AX18+AX22+AX13)+((AX5+AX6+AX11+AX10+AX15+AX19+AX31+AX33))/(1+$AW$2)^AX3</f>
        <v>5230728.018639111</v>
      </c>
      <c r="AY55" s="59">
        <f t="shared" ref="AY55:BQ55" si="22">(AY4+AY9+AY14+AY18+AY22+AY13)+((AY5+AY6+AY11+AY10+AY15+AY19+AY31+AY33))/(1+$AW$2)^AY3</f>
        <v>840742.1807909481</v>
      </c>
      <c r="AZ55" s="59">
        <f t="shared" si="22"/>
        <v>815856.50543718447</v>
      </c>
      <c r="BA55" s="59">
        <f t="shared" si="22"/>
        <v>779759.51624199399</v>
      </c>
      <c r="BB55" s="59">
        <f t="shared" si="22"/>
        <v>743939.8468649881</v>
      </c>
      <c r="BC55" s="59">
        <f t="shared" si="22"/>
        <v>1088472.6710844762</v>
      </c>
      <c r="BD55" s="59">
        <f t="shared" si="22"/>
        <v>564847.54270282597</v>
      </c>
      <c r="BE55" s="59">
        <f t="shared" si="22"/>
        <v>616028.78713226726</v>
      </c>
      <c r="BF55" s="59">
        <f t="shared" si="22"/>
        <v>540740.61449677823</v>
      </c>
      <c r="BG55" s="59">
        <f t="shared" si="22"/>
        <v>519294.75615890918</v>
      </c>
      <c r="BH55" s="59">
        <f t="shared" si="22"/>
        <v>802269.44946323428</v>
      </c>
      <c r="BI55" s="59">
        <f t="shared" si="22"/>
        <v>397221.49823696155</v>
      </c>
      <c r="BJ55" s="59">
        <f t="shared" si="22"/>
        <v>385395.7875013873</v>
      </c>
      <c r="BK55" s="59">
        <f t="shared" si="22"/>
        <v>373665.98358043091</v>
      </c>
      <c r="BL55" s="59">
        <f t="shared" si="22"/>
        <v>414266.14068245748</v>
      </c>
      <c r="BM55" s="59">
        <f t="shared" si="22"/>
        <v>592933.28279800515</v>
      </c>
      <c r="BN55" s="59">
        <f t="shared" si="22"/>
        <v>279647.70002559246</v>
      </c>
      <c r="BO55" s="59">
        <f t="shared" si="22"/>
        <v>278365.96793232101</v>
      </c>
      <c r="BP55" s="59">
        <f t="shared" si="22"/>
        <v>277100.77392927889</v>
      </c>
      <c r="BQ55" s="59">
        <f t="shared" si="22"/>
        <v>275851.49500779831</v>
      </c>
      <c r="BR55" s="171">
        <f t="shared" si="19"/>
        <v>15817128.518706949</v>
      </c>
      <c r="BS55" s="172" t="s">
        <v>753</v>
      </c>
    </row>
    <row r="56" spans="1:73">
      <c r="A56">
        <v>2037</v>
      </c>
      <c r="B56" s="31">
        <v>189334.47908673185</v>
      </c>
      <c r="C56" s="31">
        <f t="shared" si="12"/>
        <v>189334.47908673185</v>
      </c>
      <c r="D56" s="59">
        <f t="shared" si="13"/>
        <v>378668.9581734637</v>
      </c>
      <c r="E56" s="59">
        <f t="shared" si="14"/>
        <v>757337.91634692741</v>
      </c>
      <c r="F56" s="59">
        <f t="shared" si="15"/>
        <v>1136006.8745203912</v>
      </c>
      <c r="G56" s="59">
        <f t="shared" si="16"/>
        <v>1514675.8326938548</v>
      </c>
      <c r="J56" s="54">
        <v>2039</v>
      </c>
      <c r="K56">
        <v>1.87</v>
      </c>
      <c r="L56">
        <v>3.37</v>
      </c>
      <c r="M56">
        <v>3.12</v>
      </c>
      <c r="N56">
        <v>2.62</v>
      </c>
      <c r="O56">
        <v>2.12</v>
      </c>
      <c r="P56" s="138">
        <f t="shared" si="7"/>
        <v>2.62</v>
      </c>
      <c r="Q56" s="59">
        <f t="shared" si="8"/>
        <v>542865.42602360342</v>
      </c>
      <c r="W56" s="54">
        <v>2039</v>
      </c>
      <c r="X56" s="219">
        <v>1.22312784079098</v>
      </c>
      <c r="Y56" s="84">
        <f t="shared" si="5"/>
        <v>1.4222416753383489</v>
      </c>
      <c r="Z56" s="160">
        <v>829025.83225000009</v>
      </c>
      <c r="AA56" s="31">
        <f t="shared" si="9"/>
        <v>1179075.0885580091</v>
      </c>
      <c r="AB56" s="59">
        <f t="shared" si="10"/>
        <v>607952.2769833334</v>
      </c>
      <c r="AC56" s="59">
        <f t="shared" si="6"/>
        <v>211401.58722375002</v>
      </c>
      <c r="AE56" s="59">
        <f t="shared" si="11"/>
        <v>556135.3990482674</v>
      </c>
      <c r="AV56" s="170" t="s">
        <v>919</v>
      </c>
      <c r="AW56" s="201" t="s">
        <v>910</v>
      </c>
      <c r="AX56" s="59">
        <f>(AX4+AX9+AX14+AX18+AX22+AX13)+((AX5+AX7+AX12+AX10+AX15+AX19+AX26+AX33))/(1+$AW$2)^AX3</f>
        <v>4868233.1125388173</v>
      </c>
      <c r="AY56" s="59">
        <f t="shared" ref="AY56:BQ56" si="23">(AY4+AY9+AY14+AY18+AY22+AY13)+((AY5+AY7+AY12+AY10+AY15+AY19+AY26+AY33))/(1+$AW$2)^AY3</f>
        <v>504211.71962301002</v>
      </c>
      <c r="AZ56" s="59">
        <f t="shared" si="23"/>
        <v>501832.36130888289</v>
      </c>
      <c r="BA56" s="59">
        <f t="shared" si="23"/>
        <v>499486.32975559903</v>
      </c>
      <c r="BB56" s="59">
        <f t="shared" si="23"/>
        <v>497172.33367261331</v>
      </c>
      <c r="BC56" s="59">
        <f t="shared" si="23"/>
        <v>696618.03909420129</v>
      </c>
      <c r="BD56" s="59">
        <f t="shared" si="23"/>
        <v>395063.07576468651</v>
      </c>
      <c r="BE56" s="59">
        <f t="shared" si="23"/>
        <v>423453.50574884599</v>
      </c>
      <c r="BF56" s="59">
        <f t="shared" si="23"/>
        <v>391360.60915680509</v>
      </c>
      <c r="BG56" s="59">
        <f t="shared" si="23"/>
        <v>389547.53267668025</v>
      </c>
      <c r="BH56" s="59">
        <f t="shared" si="23"/>
        <v>545818.46166425454</v>
      </c>
      <c r="BI56" s="59">
        <f t="shared" si="23"/>
        <v>309542.25726714323</v>
      </c>
      <c r="BJ56" s="59">
        <f t="shared" si="23"/>
        <v>308081.53766317817</v>
      </c>
      <c r="BK56" s="59">
        <f t="shared" si="23"/>
        <v>306641.27779939241</v>
      </c>
      <c r="BL56" s="59">
        <f t="shared" si="23"/>
        <v>326722.14922007237</v>
      </c>
      <c r="BM56" s="59">
        <f t="shared" si="23"/>
        <v>427663.04685550497</v>
      </c>
      <c r="BN56" s="59">
        <f t="shared" si="23"/>
        <v>242534.45819651819</v>
      </c>
      <c r="BO56" s="59">
        <f t="shared" si="23"/>
        <v>241389.94616493813</v>
      </c>
      <c r="BP56" s="59">
        <f t="shared" si="23"/>
        <v>240261.46487514765</v>
      </c>
      <c r="BQ56" s="59">
        <f t="shared" si="23"/>
        <v>239148.39319431601</v>
      </c>
      <c r="BR56" s="171"/>
      <c r="BS56" s="172" t="s">
        <v>753</v>
      </c>
    </row>
    <row r="57" spans="1:73">
      <c r="A57">
        <v>2038</v>
      </c>
      <c r="B57" s="31">
        <v>198066.16853583054</v>
      </c>
      <c r="C57" s="31">
        <f t="shared" si="12"/>
        <v>198066.16853583054</v>
      </c>
      <c r="D57" s="59">
        <f t="shared" si="13"/>
        <v>396132.33707166108</v>
      </c>
      <c r="E57" s="59">
        <f t="shared" si="14"/>
        <v>792264.67414332216</v>
      </c>
      <c r="F57" s="59">
        <f t="shared" si="15"/>
        <v>1188397.0112149832</v>
      </c>
      <c r="G57" s="59">
        <f t="shared" si="16"/>
        <v>1584529.3482866443</v>
      </c>
      <c r="J57" s="54">
        <v>2040</v>
      </c>
      <c r="K57">
        <v>1.87</v>
      </c>
      <c r="L57">
        <v>3.12</v>
      </c>
      <c r="M57">
        <v>2.87</v>
      </c>
      <c r="N57">
        <v>2.37</v>
      </c>
      <c r="O57">
        <v>2.12</v>
      </c>
      <c r="P57" s="138">
        <f t="shared" si="7"/>
        <v>2.4700000000000002</v>
      </c>
      <c r="Q57" s="59">
        <f t="shared" si="8"/>
        <v>427332.06316868716</v>
      </c>
      <c r="W57" s="54">
        <v>2040</v>
      </c>
      <c r="X57" s="219">
        <v>1.2604528457627799</v>
      </c>
      <c r="Y57" s="84">
        <f t="shared" si="5"/>
        <v>1.4656428439102092</v>
      </c>
      <c r="Z57" s="160">
        <v>833878.66639000003</v>
      </c>
      <c r="AA57" s="31">
        <f t="shared" si="9"/>
        <v>1222168.3000838922</v>
      </c>
      <c r="AB57" s="59">
        <f t="shared" si="10"/>
        <v>611511.02201933332</v>
      </c>
      <c r="AC57" s="59">
        <f t="shared" si="6"/>
        <v>212639.05992945001</v>
      </c>
      <c r="AE57" s="59">
        <f t="shared" si="11"/>
        <v>586233.38004549767</v>
      </c>
      <c r="AV57" s="170">
        <v>7</v>
      </c>
      <c r="AW57" s="59" t="s">
        <v>907</v>
      </c>
      <c r="AX57" s="59">
        <f>(AX4+AX9+AX14+AX18+AX22+AX13)+((AX5+AX7+AX12+AX10+AX15+AX19+AX27+AX33))/(1+$AW$2)^AX3</f>
        <v>5197773.9362663571</v>
      </c>
      <c r="AY57" s="59">
        <f t="shared" ref="AY57:BQ57" si="24">(AY4+AY9+AY14+AY18+AY22+AY13)+((AY5+AY7+AY12+AY10+AY15+AY19+AY27+AY33))/(1+$AW$2)^AY3</f>
        <v>832534.12076246191</v>
      </c>
      <c r="AZ57" s="59">
        <f t="shared" si="24"/>
        <v>828940.84477586357</v>
      </c>
      <c r="BA57" s="59">
        <f t="shared" si="24"/>
        <v>825385.38380954659</v>
      </c>
      <c r="BB57" s="59">
        <f t="shared" si="24"/>
        <v>821866.4299783695</v>
      </c>
      <c r="BC57" s="59">
        <f t="shared" si="24"/>
        <v>954821.89740429877</v>
      </c>
      <c r="BD57" s="59">
        <f t="shared" si="24"/>
        <v>652312.26809520076</v>
      </c>
      <c r="BE57" s="59">
        <f t="shared" si="24"/>
        <v>679751.56181904068</v>
      </c>
      <c r="BF57" s="59">
        <f t="shared" si="24"/>
        <v>646711.04563539173</v>
      </c>
      <c r="BG57" s="59">
        <f t="shared" si="24"/>
        <v>643953.85323007009</v>
      </c>
      <c r="BH57" s="59">
        <f t="shared" si="24"/>
        <v>748127.94093333033</v>
      </c>
      <c r="BI57" s="59">
        <f t="shared" si="24"/>
        <v>511103.73076097842</v>
      </c>
      <c r="BJ57" s="59">
        <f t="shared" si="24"/>
        <v>508897.77100917598</v>
      </c>
      <c r="BK57" s="59">
        <f t="shared" si="24"/>
        <v>506715.02639950719</v>
      </c>
      <c r="BL57" s="59">
        <f t="shared" si="24"/>
        <v>526056.15828861576</v>
      </c>
      <c r="BM57" s="59">
        <f t="shared" si="24"/>
        <v>586177.81758743408</v>
      </c>
      <c r="BN57" s="59">
        <f t="shared" si="24"/>
        <v>400463.14683087677</v>
      </c>
      <c r="BO57" s="59">
        <f t="shared" si="24"/>
        <v>398734.71964316332</v>
      </c>
      <c r="BP57" s="59">
        <f t="shared" si="24"/>
        <v>397024.48212676973</v>
      </c>
      <c r="BQ57" s="59">
        <f t="shared" si="24"/>
        <v>395331.80516658089</v>
      </c>
      <c r="BR57" s="171">
        <f t="shared" si="19"/>
        <v>17062683.940523032</v>
      </c>
      <c r="BS57" s="172" t="s">
        <v>753</v>
      </c>
    </row>
    <row r="58" spans="1:73">
      <c r="A58">
        <v>2039</v>
      </c>
      <c r="B58" s="31">
        <v>207200.5442838181</v>
      </c>
      <c r="C58" s="31">
        <f t="shared" si="12"/>
        <v>207200.5442838181</v>
      </c>
      <c r="D58" s="59">
        <f t="shared" si="13"/>
        <v>414401.08856763621</v>
      </c>
      <c r="E58" s="59">
        <f t="shared" si="14"/>
        <v>828802.17713527242</v>
      </c>
      <c r="F58" s="59">
        <f t="shared" si="15"/>
        <v>1243203.2657029086</v>
      </c>
      <c r="G58" s="59">
        <f t="shared" si="16"/>
        <v>1657604.3542705448</v>
      </c>
      <c r="J58" s="54">
        <v>2041</v>
      </c>
      <c r="K58">
        <v>1.87</v>
      </c>
      <c r="L58">
        <v>3.12</v>
      </c>
      <c r="M58">
        <v>2.87</v>
      </c>
      <c r="N58">
        <v>2.37</v>
      </c>
      <c r="O58">
        <v>2.12</v>
      </c>
      <c r="P58" s="138">
        <f t="shared" si="7"/>
        <v>2.4700000000000002</v>
      </c>
      <c r="Q58" s="59">
        <f t="shared" si="8"/>
        <v>447039.67736146349</v>
      </c>
      <c r="W58" s="54">
        <v>2041</v>
      </c>
      <c r="X58">
        <v>1.3</v>
      </c>
      <c r="Y58" s="84">
        <f t="shared" si="5"/>
        <v>1.5116279069767442</v>
      </c>
      <c r="Z58" s="160">
        <v>838731.50053000008</v>
      </c>
      <c r="AA58" s="31">
        <f t="shared" si="9"/>
        <v>1267849.9426616281</v>
      </c>
      <c r="AB58" s="59">
        <f t="shared" si="10"/>
        <v>615069.76705533336</v>
      </c>
      <c r="AC58" s="59">
        <f t="shared" si="6"/>
        <v>213876.53263515001</v>
      </c>
      <c r="AE58" s="59">
        <f t="shared" si="11"/>
        <v>616643.78650466108</v>
      </c>
      <c r="AV58" s="170">
        <v>8</v>
      </c>
      <c r="AW58" s="59" t="s">
        <v>908</v>
      </c>
      <c r="AX58" s="59">
        <f>(AX4+AX9+AX14+AX18+AX22+AX13)+((AX5+AX7+AX12+AX10+AX15+AX19+AX28+AX33))/(1+$AW$2)^AX3</f>
        <v>5527314.7599938968</v>
      </c>
      <c r="AY58" s="59">
        <f t="shared" ref="AY58:BQ58" si="25">(AY4+AY9+AY14+AY18+AY22+AY13)+((AY5+AY7+AY12+AY10+AY15+AY19+AY28+AY33))/(1+$AW$2)^AY3</f>
        <v>1160856.5219019139</v>
      </c>
      <c r="AZ58" s="59">
        <f t="shared" si="25"/>
        <v>1156049.3282428444</v>
      </c>
      <c r="BA58" s="59">
        <f t="shared" si="25"/>
        <v>1151284.437863494</v>
      </c>
      <c r="BB58" s="59">
        <f t="shared" si="25"/>
        <v>1146560.5262841261</v>
      </c>
      <c r="BC58" s="59">
        <f t="shared" si="25"/>
        <v>1213025.755714396</v>
      </c>
      <c r="BD58" s="59">
        <f t="shared" si="25"/>
        <v>909561.4604257152</v>
      </c>
      <c r="BE58" s="59">
        <f t="shared" si="25"/>
        <v>936049.61788923561</v>
      </c>
      <c r="BF58" s="59">
        <f t="shared" si="25"/>
        <v>902061.48211397824</v>
      </c>
      <c r="BG58" s="59">
        <f t="shared" si="25"/>
        <v>898360.17378346017</v>
      </c>
      <c r="BH58" s="59">
        <f t="shared" si="25"/>
        <v>950437.42020240612</v>
      </c>
      <c r="BI58" s="59">
        <f t="shared" si="25"/>
        <v>712665.20425481373</v>
      </c>
      <c r="BJ58" s="59">
        <f t="shared" si="25"/>
        <v>709714.00435517391</v>
      </c>
      <c r="BK58" s="59">
        <f t="shared" si="25"/>
        <v>706788.77499962191</v>
      </c>
      <c r="BL58" s="59">
        <f t="shared" si="25"/>
        <v>725390.16735715943</v>
      </c>
      <c r="BM58" s="59">
        <f t="shared" si="25"/>
        <v>744692.58831936319</v>
      </c>
      <c r="BN58" s="59">
        <f t="shared" si="25"/>
        <v>558391.8354652354</v>
      </c>
      <c r="BO58" s="59">
        <f t="shared" si="25"/>
        <v>556079.4931213886</v>
      </c>
      <c r="BP58" s="59">
        <f t="shared" si="25"/>
        <v>553787.49937839177</v>
      </c>
      <c r="BQ58" s="59">
        <f t="shared" si="25"/>
        <v>551515.21713884594</v>
      </c>
      <c r="BR58" s="171">
        <f t="shared" si="19"/>
        <v>21770586.268805459</v>
      </c>
      <c r="BS58" s="172" t="s">
        <v>753</v>
      </c>
    </row>
    <row r="59" spans="1:73">
      <c r="A59">
        <v>2040</v>
      </c>
      <c r="B59" s="31">
        <v>173008.93245695834</v>
      </c>
      <c r="C59" s="31">
        <f t="shared" si="12"/>
        <v>173008.93245695834</v>
      </c>
      <c r="D59" s="59">
        <f t="shared" si="13"/>
        <v>346017.86491391668</v>
      </c>
      <c r="E59" s="59">
        <f t="shared" si="14"/>
        <v>692035.72982783336</v>
      </c>
      <c r="F59" s="59">
        <f t="shared" si="15"/>
        <v>1038053.59474175</v>
      </c>
      <c r="G59" s="59">
        <f t="shared" si="16"/>
        <v>1384071.4596556667</v>
      </c>
      <c r="J59" s="54">
        <v>2042</v>
      </c>
      <c r="K59">
        <v>1.87</v>
      </c>
      <c r="L59">
        <v>3.12</v>
      </c>
      <c r="M59">
        <v>2.87</v>
      </c>
      <c r="N59">
        <v>2.37</v>
      </c>
      <c r="O59">
        <v>2.12</v>
      </c>
      <c r="P59" s="138">
        <f t="shared" si="7"/>
        <v>2.4700000000000002</v>
      </c>
      <c r="Q59" s="59">
        <f t="shared" si="8"/>
        <v>467656.16334422771</v>
      </c>
      <c r="T59" t="s">
        <v>611</v>
      </c>
      <c r="W59" s="54">
        <v>2042</v>
      </c>
      <c r="X59">
        <v>1.34</v>
      </c>
      <c r="Y59" s="84">
        <f t="shared" si="5"/>
        <v>1.558139534883721</v>
      </c>
      <c r="Z59" s="160">
        <v>829025.83225000009</v>
      </c>
      <c r="AA59" s="31">
        <f t="shared" si="9"/>
        <v>1291737.924668605</v>
      </c>
      <c r="AB59" s="59">
        <f t="shared" si="10"/>
        <v>607952.2769833334</v>
      </c>
      <c r="AC59" s="59">
        <f t="shared" si="6"/>
        <v>211401.58722375002</v>
      </c>
      <c r="AE59" s="59">
        <f t="shared" si="11"/>
        <v>636194.42366864975</v>
      </c>
      <c r="AV59" s="170">
        <v>9</v>
      </c>
      <c r="AW59" s="59" t="s">
        <v>754</v>
      </c>
      <c r="AX59" s="59">
        <f>(AX4+AX9+AX14+AX18+AX22+AX13)+((AX5+AX7+AX12+AX10+AX15+AX19+AX29+AX33))/(1+$AW$2)^AX3</f>
        <v>5856855.5837214366</v>
      </c>
      <c r="AY59" s="59">
        <f t="shared" ref="AY59:BQ59" si="26">(AY4+AY9+AY14+AY18+AY22+AY13)+((AY5+AY7+AY12+AY10+AY15+AY19+AY29+AY33))/(1+$AW$2)^AY3</f>
        <v>1489178.9230413656</v>
      </c>
      <c r="AZ59" s="59">
        <f t="shared" si="26"/>
        <v>1483157.8117098252</v>
      </c>
      <c r="BA59" s="59">
        <f t="shared" si="26"/>
        <v>1477183.4919174416</v>
      </c>
      <c r="BB59" s="59">
        <f t="shared" si="26"/>
        <v>1471254.6225898822</v>
      </c>
      <c r="BC59" s="59">
        <f t="shared" si="26"/>
        <v>1471229.6140244936</v>
      </c>
      <c r="BD59" s="59">
        <f t="shared" si="26"/>
        <v>1166810.6527562295</v>
      </c>
      <c r="BE59" s="59">
        <f t="shared" si="26"/>
        <v>1192347.6739594303</v>
      </c>
      <c r="BF59" s="59">
        <f t="shared" si="26"/>
        <v>1157411.9185925648</v>
      </c>
      <c r="BG59" s="59">
        <f t="shared" si="26"/>
        <v>1152766.49433685</v>
      </c>
      <c r="BH59" s="59">
        <f t="shared" si="26"/>
        <v>1152746.8994714818</v>
      </c>
      <c r="BI59" s="59">
        <f t="shared" si="26"/>
        <v>914226.67774864892</v>
      </c>
      <c r="BJ59" s="59">
        <f t="shared" si="26"/>
        <v>910530.23770117166</v>
      </c>
      <c r="BK59" s="59">
        <f t="shared" si="26"/>
        <v>906862.52359973663</v>
      </c>
      <c r="BL59" s="59">
        <f t="shared" si="26"/>
        <v>924724.17642570275</v>
      </c>
      <c r="BM59" s="59">
        <f t="shared" si="26"/>
        <v>903207.3590512923</v>
      </c>
      <c r="BN59" s="59">
        <f t="shared" si="26"/>
        <v>716320.52409959387</v>
      </c>
      <c r="BO59" s="59">
        <f t="shared" si="26"/>
        <v>713424.26659961371</v>
      </c>
      <c r="BP59" s="59">
        <f t="shared" si="26"/>
        <v>710550.51663001382</v>
      </c>
      <c r="BQ59" s="59">
        <f t="shared" si="26"/>
        <v>707698.62911111081</v>
      </c>
      <c r="BR59" s="171">
        <f t="shared" si="19"/>
        <v>26478488.597087882</v>
      </c>
      <c r="BS59" s="172" t="s">
        <v>753</v>
      </c>
    </row>
    <row r="60" spans="1:73">
      <c r="A60">
        <v>2041</v>
      </c>
      <c r="B60" s="31">
        <v>180987.72362812285</v>
      </c>
      <c r="C60" s="31">
        <f t="shared" si="12"/>
        <v>180987.72362812285</v>
      </c>
      <c r="D60" s="59">
        <f t="shared" si="13"/>
        <v>361975.44725624571</v>
      </c>
      <c r="E60" s="59">
        <f t="shared" si="14"/>
        <v>723950.89451249142</v>
      </c>
      <c r="F60" s="59">
        <f t="shared" si="15"/>
        <v>1085926.3417687372</v>
      </c>
      <c r="G60" s="59">
        <f t="shared" si="16"/>
        <v>1447901.7890249828</v>
      </c>
      <c r="J60" s="54">
        <v>2043</v>
      </c>
      <c r="K60">
        <v>1.87</v>
      </c>
      <c r="L60">
        <v>3.12</v>
      </c>
      <c r="M60">
        <v>2.87</v>
      </c>
      <c r="N60">
        <v>2.37</v>
      </c>
      <c r="O60">
        <v>2.12</v>
      </c>
      <c r="P60" s="138">
        <f t="shared" si="7"/>
        <v>2.4700000000000002</v>
      </c>
      <c r="Q60" s="59">
        <f t="shared" si="8"/>
        <v>489223.43628350145</v>
      </c>
      <c r="T60" t="s">
        <v>612</v>
      </c>
      <c r="W60" s="54">
        <v>2043</v>
      </c>
      <c r="X60">
        <v>1.39</v>
      </c>
      <c r="Y60" s="84">
        <f t="shared" si="5"/>
        <v>1.6162790697674418</v>
      </c>
      <c r="Z60" s="160">
        <v>834687.47208000009</v>
      </c>
      <c r="AA60" s="31">
        <f t="shared" si="9"/>
        <v>1349087.8909200002</v>
      </c>
      <c r="AB60" s="59">
        <f t="shared" si="10"/>
        <v>612104.14619200001</v>
      </c>
      <c r="AC60" s="59">
        <f t="shared" si="6"/>
        <v>212845.30538040004</v>
      </c>
      <c r="AE60" s="59">
        <f t="shared" si="11"/>
        <v>667407.75580044696</v>
      </c>
      <c r="AV60" s="170">
        <v>10</v>
      </c>
      <c r="AW60" s="59" t="s">
        <v>906</v>
      </c>
      <c r="AX60" s="59">
        <f>(AX4+AX9+AX14+AX18+AX22+AX13)+((AX5+AX7+AX12+AX10+AX15+AX19+AX31+AX33))/(1+$AW$2)^AX3</f>
        <v>5230728.018639111</v>
      </c>
      <c r="AY60" s="59">
        <f t="shared" ref="AY60:BQ60" si="27">(AY4+AY9+AY14+AY18+AY22+AY13)+((AY5+AY7+AY12+AY10+AY15+AY19+AY31+AY33))/(1+$AW$2)^AY3</f>
        <v>840742.1807909481</v>
      </c>
      <c r="AZ60" s="59">
        <f t="shared" si="27"/>
        <v>815856.50543718447</v>
      </c>
      <c r="BA60" s="59">
        <f t="shared" si="27"/>
        <v>779759.51624199399</v>
      </c>
      <c r="BB60" s="59">
        <f t="shared" si="27"/>
        <v>743939.8468649881</v>
      </c>
      <c r="BC60" s="59">
        <f t="shared" si="27"/>
        <v>879942.77849437052</v>
      </c>
      <c r="BD60" s="59">
        <f t="shared" si="27"/>
        <v>564847.54270282597</v>
      </c>
      <c r="BE60" s="59">
        <f t="shared" si="27"/>
        <v>579795.31995166477</v>
      </c>
      <c r="BF60" s="59">
        <f t="shared" si="27"/>
        <v>540740.61449677823</v>
      </c>
      <c r="BG60" s="59">
        <f t="shared" si="27"/>
        <v>519294.75615890918</v>
      </c>
      <c r="BH60" s="59">
        <f t="shared" si="27"/>
        <v>638880.82212802954</v>
      </c>
      <c r="BI60" s="59">
        <f t="shared" si="27"/>
        <v>397221.49823696155</v>
      </c>
      <c r="BJ60" s="59">
        <f t="shared" si="27"/>
        <v>385395.7875013873</v>
      </c>
      <c r="BK60" s="59">
        <f t="shared" si="27"/>
        <v>373665.98358043091</v>
      </c>
      <c r="BL60" s="59">
        <f t="shared" si="27"/>
        <v>388515.69203132082</v>
      </c>
      <c r="BM60" s="59">
        <f t="shared" si="27"/>
        <v>464914.01797750831</v>
      </c>
      <c r="BN60" s="59">
        <f t="shared" si="27"/>
        <v>279647.70002559246</v>
      </c>
      <c r="BO60" s="59">
        <f t="shared" si="27"/>
        <v>278365.96793232101</v>
      </c>
      <c r="BP60" s="59">
        <f t="shared" si="27"/>
        <v>277100.77392927889</v>
      </c>
      <c r="BQ60" s="59">
        <f t="shared" si="27"/>
        <v>275851.49500779831</v>
      </c>
      <c r="BR60" s="171">
        <f t="shared" si="19"/>
        <v>15255206.818129402</v>
      </c>
      <c r="BS60" s="172" t="s">
        <v>753</v>
      </c>
    </row>
    <row r="61" spans="1:73">
      <c r="A61">
        <v>2042</v>
      </c>
      <c r="B61" s="31">
        <v>189334.47908673185</v>
      </c>
      <c r="C61" s="31">
        <f t="shared" si="12"/>
        <v>189334.47908673185</v>
      </c>
      <c r="D61" s="59">
        <f t="shared" si="13"/>
        <v>378668.9581734637</v>
      </c>
      <c r="E61" s="59">
        <f t="shared" si="14"/>
        <v>757337.91634692741</v>
      </c>
      <c r="F61" s="59">
        <f t="shared" si="15"/>
        <v>1136006.8745203912</v>
      </c>
      <c r="G61" s="59">
        <f t="shared" si="16"/>
        <v>1514675.8326938548</v>
      </c>
      <c r="J61" s="55">
        <v>2044</v>
      </c>
      <c r="K61" s="12">
        <v>1.87</v>
      </c>
      <c r="L61" s="12">
        <v>3.12</v>
      </c>
      <c r="M61" s="12">
        <v>2.87</v>
      </c>
      <c r="N61" s="12">
        <v>2.37</v>
      </c>
      <c r="O61" s="12">
        <v>2.12</v>
      </c>
      <c r="P61" s="139">
        <f t="shared" si="7"/>
        <v>2.4700000000000002</v>
      </c>
      <c r="Q61" s="157">
        <f t="shared" si="8"/>
        <v>511785.34438103077</v>
      </c>
      <c r="W61" s="55">
        <v>2044</v>
      </c>
      <c r="X61" s="12">
        <v>1.43</v>
      </c>
      <c r="Y61" s="166">
        <f t="shared" si="5"/>
        <v>1.6627906976744184</v>
      </c>
      <c r="Z61" s="167">
        <v>840349.11191000009</v>
      </c>
      <c r="AA61" s="167">
        <f t="shared" si="9"/>
        <v>1397324.686082907</v>
      </c>
      <c r="AB61" s="157">
        <f t="shared" si="10"/>
        <v>616256.01540066674</v>
      </c>
      <c r="AC61" s="157">
        <f t="shared" si="6"/>
        <v>214289.02353705003</v>
      </c>
      <c r="AD61" s="12"/>
      <c r="AE61" s="157">
        <f t="shared" si="11"/>
        <v>698985.58430449967</v>
      </c>
      <c r="AV61" s="170"/>
      <c r="AW61" s="59"/>
      <c r="AX61" s="59"/>
      <c r="BR61" s="172"/>
      <c r="BS61" s="172"/>
      <c r="BT61" t="s">
        <v>757</v>
      </c>
    </row>
    <row r="62" spans="1:73">
      <c r="A62">
        <v>2043</v>
      </c>
      <c r="B62" s="31">
        <v>198066.16853583054</v>
      </c>
      <c r="C62" s="31">
        <f t="shared" si="12"/>
        <v>198066.16853583054</v>
      </c>
      <c r="D62" s="59">
        <f t="shared" si="13"/>
        <v>396132.33707166108</v>
      </c>
      <c r="E62" s="59">
        <f t="shared" si="14"/>
        <v>792264.67414332216</v>
      </c>
      <c r="F62" s="59">
        <f t="shared" si="15"/>
        <v>1188397.0112149832</v>
      </c>
      <c r="G62" s="59">
        <f t="shared" si="16"/>
        <v>1584529.3482866443</v>
      </c>
      <c r="P62" s="35"/>
      <c r="Q62" s="59"/>
      <c r="X62" t="s">
        <v>936</v>
      </c>
      <c r="Z62" s="10"/>
      <c r="AB62"/>
      <c r="AV62" s="170"/>
      <c r="AW62" s="59"/>
      <c r="AX62" s="59"/>
      <c r="BQ62" s="10" t="s">
        <v>546</v>
      </c>
      <c r="BR62" s="174">
        <f>AVERAGE(BR51:BR60)</f>
        <v>20422702.256425217</v>
      </c>
      <c r="BS62" s="172" t="s">
        <v>753</v>
      </c>
      <c r="BT62" s="23">
        <f>((BR62-BR73)/BR73)*100</f>
        <v>58.25376241873321</v>
      </c>
      <c r="BU62" t="s">
        <v>285</v>
      </c>
    </row>
    <row r="63" spans="1:73">
      <c r="A63">
        <v>2044</v>
      </c>
      <c r="B63" s="31">
        <v>207200.5442838181</v>
      </c>
      <c r="C63" s="31">
        <f t="shared" si="12"/>
        <v>207200.5442838181</v>
      </c>
      <c r="D63" s="59">
        <f t="shared" si="13"/>
        <v>414401.08856763621</v>
      </c>
      <c r="E63" s="59">
        <f t="shared" si="14"/>
        <v>828802.17713527242</v>
      </c>
      <c r="F63" s="59">
        <f t="shared" si="15"/>
        <v>1243203.2657029086</v>
      </c>
      <c r="G63" s="59">
        <f t="shared" si="16"/>
        <v>1657604.3542705448</v>
      </c>
      <c r="P63" s="53"/>
      <c r="X63" t="s">
        <v>937</v>
      </c>
      <c r="AB63"/>
      <c r="AV63" s="170"/>
      <c r="AW63" s="59"/>
      <c r="AX63" s="59"/>
      <c r="BR63" s="172"/>
      <c r="BS63" s="53"/>
    </row>
    <row r="64" spans="1:73">
      <c r="B64" s="31"/>
      <c r="C64" s="31"/>
      <c r="D64" s="59"/>
      <c r="E64" s="59"/>
      <c r="F64" s="59"/>
      <c r="G64" s="59"/>
      <c r="P64" s="53"/>
      <c r="W64" s="49" t="s">
        <v>758</v>
      </c>
      <c r="AB64"/>
      <c r="AV64" s="236" t="s">
        <v>747</v>
      </c>
      <c r="AW64" s="237"/>
      <c r="AX64" s="59"/>
    </row>
    <row r="65" spans="3:71">
      <c r="AB65"/>
      <c r="AV65" s="234" t="s">
        <v>752</v>
      </c>
      <c r="AW65" s="235"/>
      <c r="AX65" s="59"/>
      <c r="BR65" s="17" t="s">
        <v>756</v>
      </c>
    </row>
    <row r="66" spans="3:71">
      <c r="AB66"/>
      <c r="AV66" s="170">
        <v>1</v>
      </c>
      <c r="AW66" s="59" t="s">
        <v>911</v>
      </c>
      <c r="AX66" s="59">
        <f>(AX36+AX40)+((AX37+AX38+AX41+AX42+AX44))/(1+$AW$2)^AX3</f>
        <v>1129245.6317805201</v>
      </c>
      <c r="AY66" s="59">
        <f t="shared" ref="AY66:BQ66" si="28">(AY36+AY40)+((AY37+AY38+AY41+AY42+AY44))/(1+$AW$2)^AY3</f>
        <v>549160.81045804988</v>
      </c>
      <c r="AZ66" s="59">
        <f t="shared" si="28"/>
        <v>525572.11047906987</v>
      </c>
      <c r="BA66" s="59">
        <f t="shared" si="28"/>
        <v>502984.69074648246</v>
      </c>
      <c r="BB66" s="59">
        <f t="shared" si="28"/>
        <v>481356.68035242026</v>
      </c>
      <c r="BC66" s="59">
        <f t="shared" si="28"/>
        <v>453123.75299183693</v>
      </c>
      <c r="BD66" s="59">
        <f t="shared" si="28"/>
        <v>434075.5650765755</v>
      </c>
      <c r="BE66" s="59">
        <f t="shared" si="28"/>
        <v>415813.99879271811</v>
      </c>
      <c r="BF66" s="59">
        <f t="shared" si="28"/>
        <v>398307.3309642924</v>
      </c>
      <c r="BG66" s="59">
        <f t="shared" si="28"/>
        <v>374242.54013575148</v>
      </c>
      <c r="BH66" s="59">
        <f t="shared" si="28"/>
        <v>358848.97873325692</v>
      </c>
      <c r="BI66" s="59">
        <f t="shared" si="28"/>
        <v>344072.84825767623</v>
      </c>
      <c r="BJ66" s="59">
        <f t="shared" si="28"/>
        <v>329890.25179851527</v>
      </c>
      <c r="BK66" s="59">
        <f t="shared" si="28"/>
        <v>309987.24002440943</v>
      </c>
      <c r="BL66" s="59">
        <f t="shared" si="28"/>
        <v>296937.76009045221</v>
      </c>
      <c r="BM66" s="59">
        <f t="shared" si="28"/>
        <v>284428.16885763296</v>
      </c>
      <c r="BN66" s="59">
        <f t="shared" si="28"/>
        <v>272436.63901186117</v>
      </c>
      <c r="BO66" s="59">
        <f t="shared" si="28"/>
        <v>256506.00158985183</v>
      </c>
      <c r="BP66" s="59">
        <f t="shared" si="28"/>
        <v>245934.46571653441</v>
      </c>
      <c r="BQ66" s="59">
        <f t="shared" si="28"/>
        <v>235788.09652142448</v>
      </c>
      <c r="BR66" s="63">
        <f t="shared" ref="BR66:BR71" si="29">SUM(AX66:BQ66)</f>
        <v>8198713.5623793304</v>
      </c>
      <c r="BS66" t="s">
        <v>753</v>
      </c>
    </row>
    <row r="67" spans="3:71">
      <c r="C67" t="s">
        <v>923</v>
      </c>
      <c r="AB67"/>
      <c r="AU67"/>
      <c r="AV67" s="170">
        <v>2</v>
      </c>
      <c r="AW67" s="59" t="s">
        <v>912</v>
      </c>
      <c r="AX67" s="59">
        <f>(AX36+AX40)+((AX37+AX38+AX41+AX42+AX45))/(1+$AW$2)^AX3</f>
        <v>1195781.8965874207</v>
      </c>
      <c r="AY67" s="59">
        <f t="shared" ref="AY67:BQ67" si="30">(AY36+AY40)+((AY37+AY38+AY41+AY42+AY45))/(1+$AW$2)^AY3</f>
        <v>641395.10478728043</v>
      </c>
      <c r="AZ67" s="59">
        <f t="shared" si="30"/>
        <v>645983.58253654011</v>
      </c>
      <c r="BA67" s="59">
        <f t="shared" si="30"/>
        <v>645920.16998745059</v>
      </c>
      <c r="BB67" s="59">
        <f t="shared" si="30"/>
        <v>644654.3160233231</v>
      </c>
      <c r="BC67" s="59">
        <f t="shared" si="30"/>
        <v>635903.49661656865</v>
      </c>
      <c r="BD67" s="59">
        <f t="shared" si="30"/>
        <v>633079.73783224472</v>
      </c>
      <c r="BE67" s="59">
        <f t="shared" si="30"/>
        <v>629354.2389895313</v>
      </c>
      <c r="BF67" s="59">
        <f t="shared" si="30"/>
        <v>628450.21029397985</v>
      </c>
      <c r="BG67" s="59">
        <f t="shared" si="30"/>
        <v>614460.13136565732</v>
      </c>
      <c r="BH67" s="59">
        <f t="shared" si="30"/>
        <v>610058.10946564947</v>
      </c>
      <c r="BI67" s="59">
        <f t="shared" si="30"/>
        <v>603906.39420145983</v>
      </c>
      <c r="BJ67" s="59">
        <f t="shared" si="30"/>
        <v>599217.91963815386</v>
      </c>
      <c r="BK67" s="59">
        <f t="shared" si="30"/>
        <v>578687.88315203739</v>
      </c>
      <c r="BL67" s="59">
        <f t="shared" si="30"/>
        <v>571657.59756765875</v>
      </c>
      <c r="BM67" s="59">
        <f t="shared" si="30"/>
        <v>564177.30392691365</v>
      </c>
      <c r="BN67" s="59">
        <f t="shared" si="30"/>
        <v>557242.46736692137</v>
      </c>
      <c r="BO67" s="59">
        <f t="shared" si="30"/>
        <v>540633.061705022</v>
      </c>
      <c r="BP67" s="59">
        <f t="shared" si="30"/>
        <v>537583.95927469502</v>
      </c>
      <c r="BQ67" s="59">
        <f t="shared" si="30"/>
        <v>530164.66390315606</v>
      </c>
      <c r="BR67" s="63">
        <f t="shared" si="29"/>
        <v>12608312.24522166</v>
      </c>
      <c r="BS67" t="s">
        <v>753</v>
      </c>
    </row>
    <row r="68" spans="3:71">
      <c r="C68" t="s">
        <v>924</v>
      </c>
      <c r="AB68"/>
      <c r="AU68"/>
      <c r="AV68" s="170">
        <v>3</v>
      </c>
      <c r="AW68" t="s">
        <v>913</v>
      </c>
      <c r="AX68" s="59">
        <f>(AX36+AX40)+((AX37+AX38+AX41+AX42+AX44+AX46))/(1+$AW$2)^AX3</f>
        <v>1325669.8707805201</v>
      </c>
      <c r="AY68" s="59">
        <f t="shared" ref="AY68:BQ68" si="31">(AY36+AY40)+((AY37+AY38+AY41+AY42+AY44+AY46))/(1+$AW$2)^AY3</f>
        <v>737166.86778662133</v>
      </c>
      <c r="AZ68" s="59">
        <f t="shared" si="31"/>
        <v>705516.31128632615</v>
      </c>
      <c r="BA68" s="59">
        <f t="shared" si="31"/>
        <v>675208.51330128219</v>
      </c>
      <c r="BB68" s="59">
        <f t="shared" si="31"/>
        <v>646187.36203752062</v>
      </c>
      <c r="BC68" s="59">
        <f t="shared" si="31"/>
        <v>608258.5122248726</v>
      </c>
      <c r="BD68" s="59">
        <f t="shared" si="31"/>
        <v>582702.40357081022</v>
      </c>
      <c r="BE68" s="59">
        <f t="shared" si="31"/>
        <v>558200.93902388134</v>
      </c>
      <c r="BF68" s="59">
        <f t="shared" si="31"/>
        <v>534711.62664792768</v>
      </c>
      <c r="BG68" s="59">
        <f t="shared" si="31"/>
        <v>502378.75774629548</v>
      </c>
      <c r="BH68" s="59">
        <f t="shared" si="31"/>
        <v>481727.58380115102</v>
      </c>
      <c r="BI68" s="59">
        <f t="shared" si="31"/>
        <v>461904.00747040514</v>
      </c>
      <c r="BJ68" s="59">
        <f t="shared" si="31"/>
        <v>442876.03799247148</v>
      </c>
      <c r="BK68" s="59">
        <f t="shared" si="31"/>
        <v>416134.39913715678</v>
      </c>
      <c r="BL68" s="59">
        <f t="shared" si="31"/>
        <v>398625.53810864559</v>
      </c>
      <c r="BM68" s="59">
        <f t="shared" si="31"/>
        <v>381840.57223673386</v>
      </c>
      <c r="BN68" s="59">
        <f t="shared" si="31"/>
        <v>365750.26175827254</v>
      </c>
      <c r="BO68" s="59">
        <f t="shared" si="31"/>
        <v>344347.72755308979</v>
      </c>
      <c r="BP68" s="59">
        <f t="shared" si="31"/>
        <v>330164.58064713748</v>
      </c>
      <c r="BQ68" s="59">
        <f t="shared" si="31"/>
        <v>316551.37578766351</v>
      </c>
      <c r="BR68" s="63">
        <f t="shared" si="29"/>
        <v>10815923.248898784</v>
      </c>
      <c r="BS68" t="s">
        <v>753</v>
      </c>
    </row>
    <row r="69" spans="3:71">
      <c r="AB69"/>
      <c r="AU69"/>
      <c r="AV69" s="170">
        <v>4</v>
      </c>
      <c r="AW69" t="s">
        <v>916</v>
      </c>
      <c r="AX69" s="59">
        <f>(AX36+AX40)+((AX37+AX38+AX41+AX42+AX45+AX46))/(1+$AW$2)^AX3</f>
        <v>1392206.1355874205</v>
      </c>
      <c r="AY69" s="59">
        <f t="shared" ref="AY69:BQ69" si="32">(AY36+AY40)+((AY37+AY38+AY41+AY42+AY45+AY46))/(1+$AW$2)^AY3</f>
        <v>829401.16211585188</v>
      </c>
      <c r="AZ69" s="59">
        <f t="shared" si="32"/>
        <v>825927.78334379639</v>
      </c>
      <c r="BA69" s="59">
        <f t="shared" si="32"/>
        <v>818143.99254225031</v>
      </c>
      <c r="BB69" s="59">
        <f t="shared" si="32"/>
        <v>809484.99770842353</v>
      </c>
      <c r="BC69" s="59">
        <f t="shared" si="32"/>
        <v>791038.25584960438</v>
      </c>
      <c r="BD69" s="59">
        <f t="shared" si="32"/>
        <v>781706.57632647967</v>
      </c>
      <c r="BE69" s="59">
        <f t="shared" si="32"/>
        <v>771741.17922069447</v>
      </c>
      <c r="BF69" s="59">
        <f t="shared" si="32"/>
        <v>764854.50597761525</v>
      </c>
      <c r="BG69" s="59">
        <f t="shared" si="32"/>
        <v>742596.34897620138</v>
      </c>
      <c r="BH69" s="59">
        <f t="shared" si="32"/>
        <v>732936.71453354356</v>
      </c>
      <c r="BI69" s="59">
        <f t="shared" si="32"/>
        <v>721737.55341418891</v>
      </c>
      <c r="BJ69" s="59">
        <f t="shared" si="32"/>
        <v>712203.70583211002</v>
      </c>
      <c r="BK69" s="59">
        <f t="shared" si="32"/>
        <v>684835.0422647848</v>
      </c>
      <c r="BL69" s="59">
        <f t="shared" si="32"/>
        <v>673345.37558585207</v>
      </c>
      <c r="BM69" s="59">
        <f t="shared" si="32"/>
        <v>661589.70730601461</v>
      </c>
      <c r="BN69" s="59">
        <f t="shared" si="32"/>
        <v>650556.09011333273</v>
      </c>
      <c r="BO69" s="59">
        <f t="shared" si="32"/>
        <v>628474.78766825993</v>
      </c>
      <c r="BP69" s="59">
        <f t="shared" si="32"/>
        <v>621814.07420529809</v>
      </c>
      <c r="BQ69" s="59">
        <f t="shared" si="32"/>
        <v>610927.94316939509</v>
      </c>
      <c r="BR69" s="63">
        <f t="shared" si="29"/>
        <v>15225521.931741117</v>
      </c>
      <c r="BS69" t="s">
        <v>753</v>
      </c>
    </row>
    <row r="70" spans="3:71">
      <c r="AB70"/>
      <c r="AV70" s="170">
        <v>5</v>
      </c>
      <c r="AW70" t="s">
        <v>915</v>
      </c>
      <c r="AX70" s="59">
        <f>(AX36+AX40)+((AX37+AX38+AX41+AX42+AX44+AX47))/(1+$AW$2)^AX3</f>
        <v>1298863.73934052</v>
      </c>
      <c r="AY70" s="59">
        <f t="shared" ref="AY70:BQ70" si="33">(AY36+AY40)+((AY37+AY38+AY41+AY42+AY44+AY47))/(1+$AW$2)^AY3</f>
        <v>735220.45213427849</v>
      </c>
      <c r="AZ70" s="59">
        <f t="shared" si="33"/>
        <v>726368.66867399053</v>
      </c>
      <c r="BA70" s="59">
        <f t="shared" si="33"/>
        <v>716927.20161190955</v>
      </c>
      <c r="BB70" s="59">
        <f t="shared" si="33"/>
        <v>706903.22843234998</v>
      </c>
      <c r="BC70" s="59">
        <f t="shared" si="33"/>
        <v>684986.33902671759</v>
      </c>
      <c r="BD70" s="59">
        <f t="shared" si="33"/>
        <v>674973.4420101135</v>
      </c>
      <c r="BE70" s="59">
        <f t="shared" si="33"/>
        <v>664572.35907892685</v>
      </c>
      <c r="BF70" s="59">
        <f t="shared" si="33"/>
        <v>653832.69569023664</v>
      </c>
      <c r="BG70" s="59">
        <f t="shared" si="33"/>
        <v>630454.67596031667</v>
      </c>
      <c r="BH70" s="59">
        <f t="shared" si="33"/>
        <v>620059.98049464263</v>
      </c>
      <c r="BI70" s="59">
        <f t="shared" si="33"/>
        <v>609428.61880474177</v>
      </c>
      <c r="BJ70" s="59">
        <f t="shared" si="33"/>
        <v>598597.03625861218</v>
      </c>
      <c r="BK70" s="59">
        <f t="shared" si="33"/>
        <v>575829.67804701708</v>
      </c>
      <c r="BL70" s="59">
        <f t="shared" si="33"/>
        <v>564448.39588631352</v>
      </c>
      <c r="BM70" s="59">
        <f t="shared" si="33"/>
        <v>552988.43483243883</v>
      </c>
      <c r="BN70" s="59">
        <f t="shared" si="33"/>
        <v>541476.28049966146</v>
      </c>
      <c r="BO70" s="59">
        <f t="shared" si="33"/>
        <v>520857.92513569025</v>
      </c>
      <c r="BP70" s="59">
        <f t="shared" si="33"/>
        <v>510050.3778630477</v>
      </c>
      <c r="BQ70" s="59">
        <f t="shared" si="33"/>
        <v>499228.41192562954</v>
      </c>
      <c r="BR70" s="63">
        <f t="shared" si="29"/>
        <v>13086067.941707155</v>
      </c>
      <c r="BS70" t="s">
        <v>753</v>
      </c>
    </row>
    <row r="71" spans="3:71">
      <c r="AB71"/>
      <c r="AV71" s="170">
        <v>6</v>
      </c>
      <c r="AW71" t="s">
        <v>914</v>
      </c>
      <c r="AX71" s="59">
        <f>(AX36+AX40)+((AX37+AX38+AX41+AX42+AX45+AX47))/(1+$AW$2)^AX3</f>
        <v>1365400.0041474206</v>
      </c>
      <c r="AY71" s="59">
        <f t="shared" ref="AY71:BQ71" si="34">(AY36+AY40)+((AY37+AY38+AY41+AY42+AY45+AY47))/(1+$AW$2)^AY3</f>
        <v>827454.74646350893</v>
      </c>
      <c r="AZ71" s="59">
        <f t="shared" si="34"/>
        <v>846780.14073146065</v>
      </c>
      <c r="BA71" s="59">
        <f t="shared" si="34"/>
        <v>859862.68085287767</v>
      </c>
      <c r="BB71" s="59">
        <f t="shared" si="34"/>
        <v>870200.86410325277</v>
      </c>
      <c r="BC71" s="59">
        <f t="shared" si="34"/>
        <v>867766.08265144925</v>
      </c>
      <c r="BD71" s="59">
        <f t="shared" si="34"/>
        <v>873977.61476578284</v>
      </c>
      <c r="BE71" s="59">
        <f t="shared" si="34"/>
        <v>878112.59927573998</v>
      </c>
      <c r="BF71" s="59">
        <f t="shared" si="34"/>
        <v>883975.57501992397</v>
      </c>
      <c r="BG71" s="59">
        <f t="shared" si="34"/>
        <v>870672.26719022263</v>
      </c>
      <c r="BH71" s="59">
        <f t="shared" si="34"/>
        <v>871269.11122703517</v>
      </c>
      <c r="BI71" s="59">
        <f t="shared" si="34"/>
        <v>869262.16474852548</v>
      </c>
      <c r="BJ71" s="59">
        <f t="shared" si="34"/>
        <v>867924.70409825072</v>
      </c>
      <c r="BK71" s="59">
        <f t="shared" si="34"/>
        <v>844530.32117464498</v>
      </c>
      <c r="BL71" s="59">
        <f t="shared" si="34"/>
        <v>839168.23336352</v>
      </c>
      <c r="BM71" s="59">
        <f t="shared" si="34"/>
        <v>832737.56990171957</v>
      </c>
      <c r="BN71" s="59">
        <f t="shared" si="34"/>
        <v>826282.10885472165</v>
      </c>
      <c r="BO71" s="59">
        <f t="shared" si="34"/>
        <v>804984.98525086034</v>
      </c>
      <c r="BP71" s="59">
        <f t="shared" si="34"/>
        <v>801699.87142120837</v>
      </c>
      <c r="BQ71" s="59">
        <f t="shared" si="34"/>
        <v>793604.97930736095</v>
      </c>
      <c r="BR71" s="63">
        <f t="shared" si="29"/>
        <v>17495666.624549489</v>
      </c>
      <c r="BS71" t="s">
        <v>753</v>
      </c>
    </row>
    <row r="72" spans="3:71">
      <c r="AB72"/>
    </row>
    <row r="73" spans="3:71">
      <c r="T73">
        <f>1.44-0.7</f>
        <v>0.74</v>
      </c>
      <c r="AB73"/>
      <c r="BQ73" s="10" t="s">
        <v>549</v>
      </c>
      <c r="BR73" s="173">
        <f>AVERAGE(BR66:BR71)</f>
        <v>12905034.259082923</v>
      </c>
    </row>
    <row r="74" spans="3:71">
      <c r="T74">
        <f>0.74/20</f>
        <v>3.6999999999999998E-2</v>
      </c>
      <c r="AB74"/>
    </row>
    <row r="75" spans="3:71">
      <c r="AB75"/>
    </row>
    <row r="76" spans="3:71">
      <c r="AB76"/>
      <c r="AV76" s="246" t="s">
        <v>750</v>
      </c>
      <c r="AW76" s="247"/>
      <c r="AX76" s="129" t="s">
        <v>858</v>
      </c>
    </row>
    <row r="77" spans="3:71">
      <c r="AB77"/>
      <c r="AV77" s="170">
        <v>1</v>
      </c>
      <c r="AW77" s="59" t="s">
        <v>901</v>
      </c>
      <c r="AX77" s="159">
        <v>17624605.641100578</v>
      </c>
    </row>
    <row r="78" spans="3:71">
      <c r="AB78"/>
      <c r="AV78" s="170">
        <v>2</v>
      </c>
      <c r="AW78" s="59" t="s">
        <v>903</v>
      </c>
      <c r="AX78" s="159">
        <v>22332507.969383005</v>
      </c>
      <c r="BR78">
        <v>15270654.47695937</v>
      </c>
    </row>
    <row r="79" spans="3:71">
      <c r="AB79"/>
      <c r="AV79" s="170">
        <v>3</v>
      </c>
      <c r="AW79" s="59" t="s">
        <v>904</v>
      </c>
      <c r="AX79" s="192">
        <v>27040410.297665428</v>
      </c>
      <c r="BR79">
        <v>19978556.805241797</v>
      </c>
    </row>
    <row r="80" spans="3:71">
      <c r="AB80"/>
      <c r="AV80" s="170">
        <v>4</v>
      </c>
      <c r="AW80" s="59" t="s">
        <v>905</v>
      </c>
      <c r="AX80" s="190">
        <v>15817128.518706949</v>
      </c>
      <c r="AZ80" s="170">
        <f>AX79-AX90</f>
        <v>18841696.735286098</v>
      </c>
      <c r="BR80">
        <v>24686459.133524217</v>
      </c>
    </row>
    <row r="81" spans="20:70">
      <c r="AB81"/>
      <c r="AU81"/>
      <c r="AV81" s="170">
        <v>5</v>
      </c>
      <c r="AW81" s="59" t="s">
        <v>907</v>
      </c>
      <c r="AX81" s="159">
        <v>17062683.940523032</v>
      </c>
      <c r="BR81">
        <v>13463177.354565738</v>
      </c>
    </row>
    <row r="82" spans="20:70">
      <c r="T82" t="s">
        <v>872</v>
      </c>
      <c r="AB82"/>
      <c r="AV82" s="170">
        <v>6</v>
      </c>
      <c r="AW82" s="59" t="s">
        <v>908</v>
      </c>
      <c r="AX82" s="159">
        <v>21770586.268805459</v>
      </c>
      <c r="BR82">
        <v>14708732.776381824</v>
      </c>
    </row>
    <row r="83" spans="20:70">
      <c r="T83" t="s">
        <v>871</v>
      </c>
      <c r="AB83"/>
      <c r="AV83" s="170">
        <v>7</v>
      </c>
      <c r="AW83" s="59" t="s">
        <v>909</v>
      </c>
      <c r="AX83" s="193">
        <v>26478488.597087882</v>
      </c>
      <c r="BR83">
        <v>19416635.104664251</v>
      </c>
    </row>
    <row r="84" spans="20:70">
      <c r="T84" s="233">
        <v>2020</v>
      </c>
      <c r="U84" s="233"/>
      <c r="V84" s="233"/>
      <c r="AB84"/>
      <c r="AC84" s="21"/>
      <c r="AD84" s="21" t="s">
        <v>928</v>
      </c>
      <c r="AE84" s="21"/>
      <c r="AF84" s="21"/>
      <c r="AG84" s="21"/>
      <c r="AH84" s="21"/>
      <c r="AV84" s="170">
        <v>8</v>
      </c>
      <c r="AW84" s="59" t="s">
        <v>906</v>
      </c>
      <c r="AX84" s="191">
        <v>15255206.818129402</v>
      </c>
      <c r="BR84">
        <v>24124537.432946675</v>
      </c>
    </row>
    <row r="85" spans="20:70" ht="23.25">
      <c r="T85" t="s">
        <v>572</v>
      </c>
      <c r="U85" t="s">
        <v>574</v>
      </c>
      <c r="V85" t="s">
        <v>573</v>
      </c>
      <c r="X85" t="s">
        <v>882</v>
      </c>
      <c r="Y85" t="s">
        <v>881</v>
      </c>
      <c r="Z85" s="29" t="s">
        <v>884</v>
      </c>
      <c r="AA85" s="10" t="s">
        <v>885</v>
      </c>
      <c r="AC85" s="232" t="s">
        <v>893</v>
      </c>
      <c r="AD85" s="232"/>
      <c r="AE85" s="232"/>
      <c r="AF85" s="21"/>
      <c r="AG85" s="21"/>
      <c r="AH85" s="21"/>
      <c r="BR85" s="12">
        <v>12901255.65398819</v>
      </c>
    </row>
    <row r="86" spans="20:70">
      <c r="T86">
        <v>0</v>
      </c>
      <c r="U86">
        <v>108.81</v>
      </c>
      <c r="V86">
        <v>62.18</v>
      </c>
      <c r="X86">
        <f>AVERAGE(T86:V86)</f>
        <v>56.99666666666667</v>
      </c>
      <c r="Y86">
        <f>X86*1.09</f>
        <v>62.126366666666677</v>
      </c>
      <c r="Z86">
        <v>3</v>
      </c>
      <c r="AA86">
        <f>Z86*100</f>
        <v>300</v>
      </c>
      <c r="AB86" t="s">
        <v>888</v>
      </c>
      <c r="AC86" s="204" t="s">
        <v>349</v>
      </c>
      <c r="AD86" s="204" t="s">
        <v>891</v>
      </c>
      <c r="AE86" s="205" t="s">
        <v>892</v>
      </c>
      <c r="AF86" s="71" t="s">
        <v>894</v>
      </c>
      <c r="AG86" s="71" t="s">
        <v>898</v>
      </c>
      <c r="AH86" s="21"/>
      <c r="AW86" s="59" t="s">
        <v>927</v>
      </c>
      <c r="BR86">
        <f>AVERAGE(BR78:BR85)</f>
        <v>18068751.092284005</v>
      </c>
    </row>
    <row r="87" spans="20:70">
      <c r="AB87"/>
      <c r="AC87" s="206">
        <v>2025</v>
      </c>
      <c r="AD87" s="207">
        <v>300</v>
      </c>
      <c r="AE87" s="207">
        <f>AD87/1000</f>
        <v>0.3</v>
      </c>
      <c r="AF87" s="207">
        <f>AD87/3</f>
        <v>100</v>
      </c>
      <c r="AG87" s="207">
        <v>0</v>
      </c>
      <c r="AH87" s="21"/>
    </row>
    <row r="88" spans="20:70">
      <c r="T88" s="233">
        <v>2021</v>
      </c>
      <c r="U88" s="233"/>
      <c r="V88" s="233"/>
      <c r="Z88" s="123">
        <v>0.22</v>
      </c>
      <c r="AB88"/>
      <c r="AC88" s="90">
        <v>2026</v>
      </c>
      <c r="AD88" s="207">
        <f>AD87+0.05*AD87</f>
        <v>315</v>
      </c>
      <c r="AE88" s="207">
        <f t="shared" ref="AE88:AE107" si="35">AD88/1000</f>
        <v>0.315</v>
      </c>
      <c r="AF88" s="207">
        <f t="shared" ref="AF88:AF107" si="36">AD88/3</f>
        <v>105</v>
      </c>
      <c r="AG88" s="207">
        <f>((AD88-AD87)/(AD87))*100</f>
        <v>5</v>
      </c>
      <c r="AH88" s="21"/>
    </row>
    <row r="89" spans="20:70">
      <c r="T89" t="s">
        <v>572</v>
      </c>
      <c r="U89" t="s">
        <v>574</v>
      </c>
      <c r="V89" t="s">
        <v>573</v>
      </c>
      <c r="AB89"/>
      <c r="AC89" s="90">
        <v>2027</v>
      </c>
      <c r="AD89" s="207">
        <f t="shared" ref="AD89:AD107" si="37">AD88+0.05*AD88</f>
        <v>330.75</v>
      </c>
      <c r="AE89" s="207">
        <f t="shared" si="35"/>
        <v>0.33074999999999999</v>
      </c>
      <c r="AF89" s="207">
        <f t="shared" si="36"/>
        <v>110.25</v>
      </c>
      <c r="AG89" s="207">
        <f t="shared" ref="AG89:AG107" si="38">((AD89-AD88)/(AD88))*100</f>
        <v>5</v>
      </c>
      <c r="AH89" s="21"/>
      <c r="AV89" s="246" t="s">
        <v>752</v>
      </c>
      <c r="AW89" s="247"/>
      <c r="AX89" s="129" t="s">
        <v>858</v>
      </c>
    </row>
    <row r="90" spans="20:70">
      <c r="T90">
        <v>30</v>
      </c>
      <c r="U90">
        <v>116.63</v>
      </c>
      <c r="V90">
        <v>62</v>
      </c>
      <c r="X90">
        <f>AVERAGE(T90:V90)</f>
        <v>69.543333333333337</v>
      </c>
      <c r="Y90">
        <f>X90*1.09</f>
        <v>75.802233333333348</v>
      </c>
      <c r="AB90"/>
      <c r="AC90" s="90">
        <v>2028</v>
      </c>
      <c r="AD90" s="207">
        <f t="shared" si="37"/>
        <v>347.28750000000002</v>
      </c>
      <c r="AE90" s="207">
        <f t="shared" si="35"/>
        <v>0.34728750000000003</v>
      </c>
      <c r="AF90" s="207">
        <f t="shared" si="36"/>
        <v>115.7625</v>
      </c>
      <c r="AG90" s="207">
        <f t="shared" si="38"/>
        <v>5.0000000000000071</v>
      </c>
      <c r="AH90" s="21"/>
      <c r="AV90" s="170">
        <v>1</v>
      </c>
      <c r="AW90" s="59" t="s">
        <v>911</v>
      </c>
      <c r="AX90" s="191">
        <f t="shared" ref="AX90:AX95" si="39">BR66</f>
        <v>8198713.5623793304</v>
      </c>
    </row>
    <row r="91" spans="20:70">
      <c r="AB91"/>
      <c r="AC91" s="90">
        <v>2029</v>
      </c>
      <c r="AD91" s="207">
        <f t="shared" si="37"/>
        <v>364.65187500000002</v>
      </c>
      <c r="AE91" s="207">
        <f t="shared" si="35"/>
        <v>0.36465187500000001</v>
      </c>
      <c r="AF91" s="207">
        <f t="shared" si="36"/>
        <v>121.55062500000001</v>
      </c>
      <c r="AG91" s="207">
        <f t="shared" si="38"/>
        <v>4.9999999999999982</v>
      </c>
      <c r="AH91" s="21"/>
      <c r="AV91" s="170">
        <v>2</v>
      </c>
      <c r="AW91" s="59" t="s">
        <v>912</v>
      </c>
      <c r="AX91" s="159">
        <f t="shared" si="39"/>
        <v>12608312.24522166</v>
      </c>
    </row>
    <row r="92" spans="20:70">
      <c r="Z92" t="s">
        <v>897</v>
      </c>
      <c r="AB92"/>
      <c r="AC92" s="90">
        <v>2030</v>
      </c>
      <c r="AD92" s="207">
        <f t="shared" si="37"/>
        <v>382.88446875</v>
      </c>
      <c r="AE92" s="207">
        <f t="shared" si="35"/>
        <v>0.38288446874999998</v>
      </c>
      <c r="AF92" s="207">
        <f t="shared" si="36"/>
        <v>127.62815625</v>
      </c>
      <c r="AG92" s="207">
        <f t="shared" si="38"/>
        <v>4.9999999999999938</v>
      </c>
      <c r="AH92" s="21"/>
      <c r="AV92" s="170">
        <v>3</v>
      </c>
      <c r="AW92" t="s">
        <v>934</v>
      </c>
      <c r="AX92" s="159">
        <f t="shared" si="39"/>
        <v>10815923.248898784</v>
      </c>
    </row>
    <row r="93" spans="20:70">
      <c r="T93" s="233">
        <v>2022</v>
      </c>
      <c r="U93" s="233"/>
      <c r="V93" s="233"/>
      <c r="Z93" s="83">
        <v>0.11650000000000001</v>
      </c>
      <c r="AA93" t="s">
        <v>899</v>
      </c>
      <c r="AB93"/>
      <c r="AC93" s="90">
        <v>2031</v>
      </c>
      <c r="AD93" s="207">
        <f t="shared" si="37"/>
        <v>402.02869218749998</v>
      </c>
      <c r="AE93" s="207">
        <f t="shared" si="35"/>
        <v>0.40202869218749998</v>
      </c>
      <c r="AF93" s="207">
        <f t="shared" si="36"/>
        <v>134.0095640625</v>
      </c>
      <c r="AG93" s="207">
        <f t="shared" si="38"/>
        <v>4.9999999999999964</v>
      </c>
      <c r="AH93" s="21"/>
      <c r="AV93" s="170">
        <v>4</v>
      </c>
      <c r="AW93" t="s">
        <v>935</v>
      </c>
      <c r="AX93" s="159">
        <f t="shared" si="39"/>
        <v>15225521.931741117</v>
      </c>
    </row>
    <row r="94" spans="20:70">
      <c r="T94" t="s">
        <v>572</v>
      </c>
      <c r="U94" t="s">
        <v>574</v>
      </c>
      <c r="V94" t="s">
        <v>573</v>
      </c>
      <c r="AA94">
        <f>(22+11.65+3)/3</f>
        <v>12.216666666666667</v>
      </c>
      <c r="AB94"/>
      <c r="AC94" s="90">
        <v>2032</v>
      </c>
      <c r="AD94" s="207">
        <f t="shared" si="37"/>
        <v>422.130126796875</v>
      </c>
      <c r="AE94" s="207">
        <f t="shared" si="35"/>
        <v>0.422130126796875</v>
      </c>
      <c r="AF94" s="207">
        <f t="shared" si="36"/>
        <v>140.71004226562499</v>
      </c>
      <c r="AG94" s="207">
        <f t="shared" si="38"/>
        <v>5.0000000000000053</v>
      </c>
      <c r="AH94" s="21"/>
      <c r="AV94" s="170">
        <v>5</v>
      </c>
      <c r="AW94" t="s">
        <v>932</v>
      </c>
      <c r="AX94" s="159">
        <f t="shared" si="39"/>
        <v>13086067.941707155</v>
      </c>
    </row>
    <row r="95" spans="20:70">
      <c r="T95">
        <v>42</v>
      </c>
      <c r="U95">
        <v>117.3</v>
      </c>
      <c r="V95">
        <v>76.849999999999994</v>
      </c>
      <c r="X95">
        <f>AVERAGE(T95:V95)</f>
        <v>78.716666666666669</v>
      </c>
      <c r="Y95">
        <f>X95*1.09</f>
        <v>85.801166666666674</v>
      </c>
      <c r="AB95"/>
      <c r="AC95" s="90">
        <v>2033</v>
      </c>
      <c r="AD95" s="207">
        <f t="shared" si="37"/>
        <v>443.23663313671875</v>
      </c>
      <c r="AE95" s="207">
        <f t="shared" si="35"/>
        <v>0.44323663313671874</v>
      </c>
      <c r="AF95" s="207">
        <f t="shared" si="36"/>
        <v>147.74554437890626</v>
      </c>
      <c r="AG95" s="207">
        <f t="shared" si="38"/>
        <v>5</v>
      </c>
      <c r="AH95" s="21"/>
      <c r="AV95" s="170">
        <v>6</v>
      </c>
      <c r="AW95" t="s">
        <v>933</v>
      </c>
      <c r="AX95" s="192">
        <f t="shared" si="39"/>
        <v>17495666.624549489</v>
      </c>
    </row>
    <row r="96" spans="20:70">
      <c r="AB96"/>
      <c r="AC96" s="90">
        <v>2034</v>
      </c>
      <c r="AD96" s="207">
        <f t="shared" si="37"/>
        <v>465.39846479355469</v>
      </c>
      <c r="AE96" s="207">
        <f t="shared" si="35"/>
        <v>0.46539846479355468</v>
      </c>
      <c r="AF96" s="207">
        <f t="shared" si="36"/>
        <v>155.13282159785157</v>
      </c>
      <c r="AG96" s="207">
        <f t="shared" si="38"/>
        <v>5.0000000000000009</v>
      </c>
      <c r="AH96" s="21"/>
      <c r="AZ96" s="170">
        <f>AX95-AX84</f>
        <v>2240459.8064200878</v>
      </c>
    </row>
    <row r="97" spans="20:34">
      <c r="Z97" t="s">
        <v>896</v>
      </c>
      <c r="AB97"/>
      <c r="AC97" s="90">
        <v>2035</v>
      </c>
      <c r="AD97" s="207">
        <f t="shared" si="37"/>
        <v>488.66838803323242</v>
      </c>
      <c r="AE97" s="207">
        <f t="shared" si="35"/>
        <v>0.48866838803323243</v>
      </c>
      <c r="AF97" s="207">
        <f t="shared" si="36"/>
        <v>162.88946267774415</v>
      </c>
      <c r="AG97" s="207">
        <f t="shared" si="38"/>
        <v>4.9999999999999973</v>
      </c>
      <c r="AH97" s="21"/>
    </row>
    <row r="98" spans="20:34">
      <c r="Z98" s="123">
        <v>0.03</v>
      </c>
      <c r="AB98"/>
      <c r="AC98" s="90">
        <v>2036</v>
      </c>
      <c r="AD98" s="207">
        <f t="shared" si="37"/>
        <v>513.101807434894</v>
      </c>
      <c r="AE98" s="207">
        <f t="shared" si="35"/>
        <v>0.51310180743489398</v>
      </c>
      <c r="AF98" s="207">
        <f t="shared" si="36"/>
        <v>171.03393581163132</v>
      </c>
      <c r="AG98" s="207">
        <f t="shared" si="38"/>
        <v>4.999999999999992</v>
      </c>
      <c r="AH98" s="21"/>
    </row>
    <row r="99" spans="20:34">
      <c r="T99" s="233">
        <v>2023</v>
      </c>
      <c r="U99" s="233"/>
      <c r="V99" s="233"/>
      <c r="AB99"/>
      <c r="AC99" s="90">
        <v>2037</v>
      </c>
      <c r="AD99" s="207">
        <f t="shared" si="37"/>
        <v>538.75689780663868</v>
      </c>
      <c r="AE99" s="207">
        <f t="shared" si="35"/>
        <v>0.53875689780663871</v>
      </c>
      <c r="AF99" s="207">
        <f t="shared" si="36"/>
        <v>179.58563260221288</v>
      </c>
      <c r="AG99" s="207">
        <f t="shared" si="38"/>
        <v>4.9999999999999956</v>
      </c>
      <c r="AH99" s="21"/>
    </row>
    <row r="100" spans="20:34">
      <c r="T100" t="s">
        <v>572</v>
      </c>
      <c r="U100" t="s">
        <v>574</v>
      </c>
      <c r="V100" t="s">
        <v>573</v>
      </c>
      <c r="AB100"/>
      <c r="AC100" s="90">
        <v>2038</v>
      </c>
      <c r="AD100" s="207">
        <f t="shared" si="37"/>
        <v>565.69474269697059</v>
      </c>
      <c r="AE100" s="207">
        <f t="shared" si="35"/>
        <v>0.56569474269697062</v>
      </c>
      <c r="AF100" s="207">
        <f t="shared" si="36"/>
        <v>188.56491423232353</v>
      </c>
      <c r="AG100" s="207">
        <f t="shared" si="38"/>
        <v>4.9999999999999964</v>
      </c>
      <c r="AH100" s="21"/>
    </row>
    <row r="101" spans="20:34">
      <c r="T101">
        <v>51.07</v>
      </c>
      <c r="U101">
        <v>115.34</v>
      </c>
      <c r="V101">
        <v>76.92</v>
      </c>
      <c r="X101">
        <f>AVERAGE(T101:V101)</f>
        <v>81.11</v>
      </c>
      <c r="Y101">
        <f>X101*1.09</f>
        <v>88.409900000000007</v>
      </c>
      <c r="AB101"/>
      <c r="AC101" s="90">
        <v>2039</v>
      </c>
      <c r="AD101" s="207">
        <f t="shared" si="37"/>
        <v>593.97947983181916</v>
      </c>
      <c r="AE101" s="207">
        <f t="shared" si="35"/>
        <v>0.5939794798318192</v>
      </c>
      <c r="AF101" s="207">
        <f t="shared" si="36"/>
        <v>197.99315994393973</v>
      </c>
      <c r="AG101" s="207">
        <f t="shared" si="38"/>
        <v>5.0000000000000071</v>
      </c>
      <c r="AH101" s="21"/>
    </row>
    <row r="102" spans="20:34">
      <c r="AB102"/>
      <c r="AC102" s="90">
        <v>2040</v>
      </c>
      <c r="AD102" s="207">
        <f t="shared" si="37"/>
        <v>623.67845382341011</v>
      </c>
      <c r="AE102" s="207">
        <f t="shared" si="35"/>
        <v>0.62367845382341014</v>
      </c>
      <c r="AF102" s="207">
        <f t="shared" si="36"/>
        <v>207.89281794113671</v>
      </c>
      <c r="AG102" s="207">
        <f t="shared" si="38"/>
        <v>4.9999999999999982</v>
      </c>
      <c r="AH102" s="21"/>
    </row>
    <row r="103" spans="20:34">
      <c r="AB103"/>
      <c r="AC103" s="90">
        <v>2041</v>
      </c>
      <c r="AD103" s="207">
        <f t="shared" si="37"/>
        <v>654.86237651458066</v>
      </c>
      <c r="AE103" s="207">
        <f t="shared" si="35"/>
        <v>0.65486237651458068</v>
      </c>
      <c r="AF103" s="207">
        <f t="shared" si="36"/>
        <v>218.28745883819354</v>
      </c>
      <c r="AG103" s="207">
        <f t="shared" si="38"/>
        <v>5.0000000000000071</v>
      </c>
      <c r="AH103" s="21"/>
    </row>
    <row r="104" spans="20:34">
      <c r="T104" t="s">
        <v>875</v>
      </c>
      <c r="Y104" t="s">
        <v>895</v>
      </c>
      <c r="AB104"/>
      <c r="AC104" s="90">
        <v>2042</v>
      </c>
      <c r="AD104" s="207">
        <f t="shared" si="37"/>
        <v>687.60549534030974</v>
      </c>
      <c r="AE104" s="207">
        <f t="shared" si="35"/>
        <v>0.68760549534030979</v>
      </c>
      <c r="AF104" s="207">
        <f t="shared" si="36"/>
        <v>229.20183178010325</v>
      </c>
      <c r="AG104" s="207">
        <f t="shared" si="38"/>
        <v>5.000000000000008</v>
      </c>
      <c r="AH104" s="21"/>
    </row>
    <row r="105" spans="20:34">
      <c r="T105" t="s">
        <v>900</v>
      </c>
      <c r="AB105"/>
      <c r="AC105" s="90">
        <v>2043</v>
      </c>
      <c r="AD105" s="207">
        <f t="shared" si="37"/>
        <v>721.98577010732527</v>
      </c>
      <c r="AE105" s="207">
        <f t="shared" si="35"/>
        <v>0.72198577010732523</v>
      </c>
      <c r="AF105" s="207">
        <f t="shared" si="36"/>
        <v>240.66192336910842</v>
      </c>
      <c r="AG105" s="207">
        <f t="shared" si="38"/>
        <v>5.0000000000000053</v>
      </c>
      <c r="AH105" s="21"/>
    </row>
    <row r="106" spans="20:34">
      <c r="AB106"/>
      <c r="AC106" s="90">
        <v>2044</v>
      </c>
      <c r="AD106" s="207">
        <f t="shared" si="37"/>
        <v>758.08505861269157</v>
      </c>
      <c r="AE106" s="207">
        <f t="shared" si="35"/>
        <v>0.7580850586126916</v>
      </c>
      <c r="AF106" s="207">
        <f t="shared" si="36"/>
        <v>252.69501953756387</v>
      </c>
      <c r="AG106" s="207">
        <f t="shared" si="38"/>
        <v>5.0000000000000062</v>
      </c>
      <c r="AH106" s="21"/>
    </row>
    <row r="107" spans="20:34">
      <c r="T107" t="s">
        <v>873</v>
      </c>
      <c r="AB107"/>
      <c r="AC107" s="208">
        <v>2045</v>
      </c>
      <c r="AD107" s="209">
        <f t="shared" si="37"/>
        <v>795.98931154332615</v>
      </c>
      <c r="AE107" s="210">
        <f t="shared" si="35"/>
        <v>0.79598931154332619</v>
      </c>
      <c r="AF107" s="210">
        <f t="shared" si="36"/>
        <v>265.32977051444203</v>
      </c>
      <c r="AG107" s="210">
        <f t="shared" si="38"/>
        <v>5.0000000000000009</v>
      </c>
      <c r="AH107" s="21"/>
    </row>
    <row r="108" spans="20:34">
      <c r="T108" s="198" t="s">
        <v>874</v>
      </c>
      <c r="AB108"/>
      <c r="AC108" s="21"/>
      <c r="AD108" s="21"/>
      <c r="AE108" s="21"/>
      <c r="AF108" s="207">
        <f>AVERAGE(AF87:AF107)</f>
        <v>170.09167527634676</v>
      </c>
      <c r="AG108" s="21"/>
      <c r="AH108" s="21"/>
    </row>
    <row r="109" spans="20:34">
      <c r="AB109"/>
      <c r="AF109" s="21"/>
    </row>
    <row r="110" spans="20:34">
      <c r="AB110"/>
    </row>
    <row r="111" spans="20:34" ht="23.25">
      <c r="T111" t="s">
        <v>876</v>
      </c>
      <c r="AB111"/>
      <c r="AC111" s="245" t="s">
        <v>893</v>
      </c>
      <c r="AD111" s="245"/>
      <c r="AE111" s="245"/>
    </row>
    <row r="112" spans="20:34" ht="21" customHeight="1">
      <c r="T112" s="14" t="s">
        <v>877</v>
      </c>
      <c r="U112" s="14" t="s">
        <v>878</v>
      </c>
      <c r="V112" s="10" t="s">
        <v>879</v>
      </c>
      <c r="W112" s="10"/>
      <c r="X112" s="10"/>
      <c r="AB112"/>
      <c r="AC112" s="135" t="s">
        <v>349</v>
      </c>
      <c r="AD112" s="135" t="s">
        <v>891</v>
      </c>
      <c r="AE112" s="47" t="s">
        <v>892</v>
      </c>
      <c r="AF112" s="12" t="s">
        <v>894</v>
      </c>
      <c r="AG112" s="12" t="s">
        <v>898</v>
      </c>
    </row>
    <row r="113" spans="22:33">
      <c r="Z113" t="s">
        <v>883</v>
      </c>
      <c r="AB113"/>
      <c r="AC113" s="199">
        <v>2025</v>
      </c>
      <c r="AD113" s="122">
        <v>300</v>
      </c>
      <c r="AE113" s="122">
        <f>AD113/1000</f>
        <v>0.3</v>
      </c>
      <c r="AF113" s="122">
        <f>AD113/3</f>
        <v>100</v>
      </c>
      <c r="AG113" s="122">
        <v>0</v>
      </c>
    </row>
    <row r="114" spans="22:33">
      <c r="AB114"/>
      <c r="AC114" s="54">
        <v>2026</v>
      </c>
      <c r="AD114" s="122">
        <f>AD113+90</f>
        <v>390</v>
      </c>
      <c r="AE114" s="122">
        <f t="shared" ref="AE114:AE133" si="40">AD114/1000</f>
        <v>0.39</v>
      </c>
      <c r="AF114" s="122">
        <f t="shared" ref="AF114:AF133" si="41">AD114/3</f>
        <v>130</v>
      </c>
      <c r="AG114" s="122">
        <f>((AD114-AD113)/(AD113))*100</f>
        <v>30</v>
      </c>
    </row>
    <row r="115" spans="22:33">
      <c r="V115" t="s">
        <v>880</v>
      </c>
      <c r="AB115"/>
      <c r="AC115" s="54">
        <v>2027</v>
      </c>
      <c r="AD115" s="122">
        <f t="shared" ref="AD115:AD133" si="42">AD114+90</f>
        <v>480</v>
      </c>
      <c r="AE115" s="122">
        <f t="shared" si="40"/>
        <v>0.48</v>
      </c>
      <c r="AF115" s="122">
        <f t="shared" si="41"/>
        <v>160</v>
      </c>
      <c r="AG115" s="122">
        <f t="shared" ref="AG115:AG133" si="43">((AD115-AD114)/(AD114))*100</f>
        <v>23.076923076923077</v>
      </c>
    </row>
    <row r="116" spans="22:33">
      <c r="AB116"/>
      <c r="AC116" s="54">
        <v>2028</v>
      </c>
      <c r="AD116" s="122">
        <f t="shared" si="42"/>
        <v>570</v>
      </c>
      <c r="AE116" s="122">
        <f t="shared" si="40"/>
        <v>0.56999999999999995</v>
      </c>
      <c r="AF116" s="122">
        <f t="shared" si="41"/>
        <v>190</v>
      </c>
      <c r="AG116" s="122">
        <f t="shared" si="43"/>
        <v>18.75</v>
      </c>
    </row>
    <row r="117" spans="22:33">
      <c r="AB117"/>
      <c r="AC117" s="54">
        <v>2029</v>
      </c>
      <c r="AD117" s="122">
        <f t="shared" si="42"/>
        <v>660</v>
      </c>
      <c r="AE117" s="122">
        <f t="shared" si="40"/>
        <v>0.66</v>
      </c>
      <c r="AF117" s="122">
        <f t="shared" si="41"/>
        <v>220</v>
      </c>
      <c r="AG117" s="122">
        <f t="shared" si="43"/>
        <v>15.789473684210526</v>
      </c>
    </row>
    <row r="118" spans="22:33">
      <c r="AB118"/>
      <c r="AC118" s="54">
        <v>2030</v>
      </c>
      <c r="AD118" s="122">
        <f t="shared" si="42"/>
        <v>750</v>
      </c>
      <c r="AE118" s="122">
        <f t="shared" si="40"/>
        <v>0.75</v>
      </c>
      <c r="AF118" s="122">
        <f t="shared" si="41"/>
        <v>250</v>
      </c>
      <c r="AG118" s="122">
        <f t="shared" si="43"/>
        <v>13.636363636363635</v>
      </c>
    </row>
    <row r="119" spans="22:33">
      <c r="AB119"/>
      <c r="AC119" s="54">
        <v>2031</v>
      </c>
      <c r="AD119" s="122">
        <f t="shared" si="42"/>
        <v>840</v>
      </c>
      <c r="AE119" s="122">
        <f t="shared" si="40"/>
        <v>0.84</v>
      </c>
      <c r="AF119" s="122">
        <f t="shared" si="41"/>
        <v>280</v>
      </c>
      <c r="AG119" s="122">
        <f t="shared" si="43"/>
        <v>12</v>
      </c>
    </row>
    <row r="120" spans="22:33">
      <c r="AB120"/>
      <c r="AC120" s="54">
        <v>2032</v>
      </c>
      <c r="AD120" s="122">
        <f t="shared" si="42"/>
        <v>930</v>
      </c>
      <c r="AE120" s="122">
        <f t="shared" si="40"/>
        <v>0.93</v>
      </c>
      <c r="AF120" s="122">
        <f t="shared" si="41"/>
        <v>310</v>
      </c>
      <c r="AG120" s="122">
        <f t="shared" si="43"/>
        <v>10.714285714285714</v>
      </c>
    </row>
    <row r="121" spans="22:33">
      <c r="AB121"/>
      <c r="AC121" s="54">
        <v>2033</v>
      </c>
      <c r="AD121" s="122">
        <f t="shared" si="42"/>
        <v>1020</v>
      </c>
      <c r="AE121" s="122">
        <f t="shared" si="40"/>
        <v>1.02</v>
      </c>
      <c r="AF121" s="122">
        <f t="shared" si="41"/>
        <v>340</v>
      </c>
      <c r="AG121" s="122">
        <f t="shared" si="43"/>
        <v>9.67741935483871</v>
      </c>
    </row>
    <row r="122" spans="22:33">
      <c r="AB122"/>
      <c r="AC122" s="54">
        <v>2034</v>
      </c>
      <c r="AD122" s="122">
        <f t="shared" si="42"/>
        <v>1110</v>
      </c>
      <c r="AE122" s="122">
        <f t="shared" si="40"/>
        <v>1.1100000000000001</v>
      </c>
      <c r="AF122" s="122">
        <f t="shared" si="41"/>
        <v>370</v>
      </c>
      <c r="AG122" s="122">
        <f t="shared" si="43"/>
        <v>8.8235294117647065</v>
      </c>
    </row>
    <row r="123" spans="22:33">
      <c r="AB123"/>
      <c r="AC123" s="54">
        <v>2035</v>
      </c>
      <c r="AD123" s="122">
        <f t="shared" si="42"/>
        <v>1200</v>
      </c>
      <c r="AE123" s="122">
        <f t="shared" si="40"/>
        <v>1.2</v>
      </c>
      <c r="AF123" s="122">
        <f t="shared" si="41"/>
        <v>400</v>
      </c>
      <c r="AG123" s="122">
        <f t="shared" si="43"/>
        <v>8.1081081081081088</v>
      </c>
    </row>
    <row r="124" spans="22:33">
      <c r="AB124"/>
      <c r="AC124" s="54">
        <v>2036</v>
      </c>
      <c r="AD124" s="122">
        <f t="shared" si="42"/>
        <v>1290</v>
      </c>
      <c r="AE124" s="122">
        <f t="shared" si="40"/>
        <v>1.29</v>
      </c>
      <c r="AF124" s="122">
        <f t="shared" si="41"/>
        <v>430</v>
      </c>
      <c r="AG124" s="122">
        <f t="shared" si="43"/>
        <v>7.5</v>
      </c>
    </row>
    <row r="125" spans="22:33">
      <c r="AB125"/>
      <c r="AC125" s="54">
        <v>2037</v>
      </c>
      <c r="AD125" s="122">
        <f t="shared" si="42"/>
        <v>1380</v>
      </c>
      <c r="AE125" s="122">
        <f t="shared" si="40"/>
        <v>1.38</v>
      </c>
      <c r="AF125" s="122">
        <f t="shared" si="41"/>
        <v>460</v>
      </c>
      <c r="AG125" s="122">
        <f t="shared" si="43"/>
        <v>6.9767441860465116</v>
      </c>
    </row>
    <row r="126" spans="22:33">
      <c r="AB126"/>
      <c r="AC126" s="54">
        <v>2038</v>
      </c>
      <c r="AD126" s="122">
        <f t="shared" si="42"/>
        <v>1470</v>
      </c>
      <c r="AE126" s="122">
        <f t="shared" si="40"/>
        <v>1.47</v>
      </c>
      <c r="AF126" s="122">
        <f t="shared" si="41"/>
        <v>490</v>
      </c>
      <c r="AG126" s="122">
        <f t="shared" si="43"/>
        <v>6.5217391304347823</v>
      </c>
    </row>
    <row r="127" spans="22:33">
      <c r="AB127"/>
      <c r="AC127" s="54">
        <v>2039</v>
      </c>
      <c r="AD127" s="122">
        <f t="shared" si="42"/>
        <v>1560</v>
      </c>
      <c r="AE127" s="122">
        <f t="shared" si="40"/>
        <v>1.56</v>
      </c>
      <c r="AF127" s="122">
        <f t="shared" si="41"/>
        <v>520</v>
      </c>
      <c r="AG127" s="122">
        <f t="shared" si="43"/>
        <v>6.1224489795918364</v>
      </c>
    </row>
    <row r="128" spans="22:33">
      <c r="AB128"/>
      <c r="AC128" s="54">
        <v>2040</v>
      </c>
      <c r="AD128" s="122">
        <f t="shared" si="42"/>
        <v>1650</v>
      </c>
      <c r="AE128" s="122">
        <f t="shared" si="40"/>
        <v>1.65</v>
      </c>
      <c r="AF128" s="122">
        <f t="shared" si="41"/>
        <v>550</v>
      </c>
      <c r="AG128" s="122">
        <f t="shared" si="43"/>
        <v>5.7692307692307692</v>
      </c>
    </row>
    <row r="129" spans="28:33">
      <c r="AB129"/>
      <c r="AC129" s="54">
        <v>2041</v>
      </c>
      <c r="AD129" s="122">
        <f t="shared" si="42"/>
        <v>1740</v>
      </c>
      <c r="AE129" s="122">
        <f t="shared" si="40"/>
        <v>1.74</v>
      </c>
      <c r="AF129" s="122">
        <f t="shared" si="41"/>
        <v>580</v>
      </c>
      <c r="AG129" s="122">
        <f t="shared" si="43"/>
        <v>5.4545454545454541</v>
      </c>
    </row>
    <row r="130" spans="28:33">
      <c r="AB130"/>
      <c r="AC130" s="54">
        <v>2042</v>
      </c>
      <c r="AD130" s="122">
        <f t="shared" si="42"/>
        <v>1830</v>
      </c>
      <c r="AE130" s="122">
        <f t="shared" si="40"/>
        <v>1.83</v>
      </c>
      <c r="AF130" s="122">
        <f t="shared" si="41"/>
        <v>610</v>
      </c>
      <c r="AG130" s="122">
        <f t="shared" si="43"/>
        <v>5.1724137931034484</v>
      </c>
    </row>
    <row r="131" spans="28:33">
      <c r="AB131"/>
      <c r="AC131" s="54">
        <v>2043</v>
      </c>
      <c r="AD131" s="122">
        <f t="shared" si="42"/>
        <v>1920</v>
      </c>
      <c r="AE131" s="122">
        <f t="shared" si="40"/>
        <v>1.92</v>
      </c>
      <c r="AF131" s="122">
        <f t="shared" si="41"/>
        <v>640</v>
      </c>
      <c r="AG131" s="122">
        <f t="shared" si="43"/>
        <v>4.918032786885246</v>
      </c>
    </row>
    <row r="132" spans="28:33">
      <c r="AB132"/>
      <c r="AC132" s="54">
        <v>2044</v>
      </c>
      <c r="AD132" s="122">
        <f t="shared" si="42"/>
        <v>2010</v>
      </c>
      <c r="AE132" s="122">
        <f t="shared" si="40"/>
        <v>2.0099999999999998</v>
      </c>
      <c r="AF132" s="122">
        <f t="shared" si="41"/>
        <v>670</v>
      </c>
      <c r="AG132" s="122">
        <f t="shared" si="43"/>
        <v>4.6875</v>
      </c>
    </row>
    <row r="133" spans="28:33">
      <c r="AB133"/>
      <c r="AC133" s="55">
        <v>2045</v>
      </c>
      <c r="AD133" s="122">
        <f t="shared" si="42"/>
        <v>2100</v>
      </c>
      <c r="AE133" s="200">
        <f t="shared" si="40"/>
        <v>2.1</v>
      </c>
      <c r="AF133" s="200">
        <f t="shared" si="41"/>
        <v>700</v>
      </c>
      <c r="AG133" s="200">
        <f t="shared" si="43"/>
        <v>4.4776119402985071</v>
      </c>
    </row>
    <row r="134" spans="28:33">
      <c r="AB134"/>
    </row>
    <row r="135" spans="28:33">
      <c r="AB135"/>
    </row>
    <row r="136" spans="28:33">
      <c r="AB136"/>
    </row>
    <row r="137" spans="28:33">
      <c r="AB137"/>
    </row>
    <row r="138" spans="28:33">
      <c r="AB138"/>
      <c r="AC138" s="27"/>
      <c r="AD138" s="27" t="s">
        <v>929</v>
      </c>
      <c r="AE138" s="27"/>
      <c r="AF138" s="27"/>
      <c r="AG138" s="27"/>
    </row>
    <row r="139" spans="28:33" ht="23.25">
      <c r="AB139"/>
      <c r="AC139" s="244" t="s">
        <v>893</v>
      </c>
      <c r="AD139" s="244"/>
      <c r="AE139" s="244"/>
      <c r="AF139" s="27"/>
      <c r="AG139" s="27"/>
    </row>
    <row r="140" spans="28:33">
      <c r="AB140"/>
      <c r="AC140" s="211" t="s">
        <v>349</v>
      </c>
      <c r="AD140" s="211" t="s">
        <v>891</v>
      </c>
      <c r="AE140" s="212" t="s">
        <v>892</v>
      </c>
      <c r="AF140" s="72" t="s">
        <v>894</v>
      </c>
      <c r="AG140" s="72" t="s">
        <v>898</v>
      </c>
    </row>
    <row r="141" spans="28:33">
      <c r="AB141"/>
      <c r="AC141" s="213">
        <v>2025</v>
      </c>
      <c r="AD141" s="214">
        <f>AD168*$AC$165</f>
        <v>220.20000000000002</v>
      </c>
      <c r="AE141" s="214">
        <f>AD141/1000</f>
        <v>0.22020000000000001</v>
      </c>
      <c r="AF141" s="214">
        <f>AD141/3</f>
        <v>73.400000000000006</v>
      </c>
      <c r="AG141" s="214">
        <v>0</v>
      </c>
    </row>
    <row r="142" spans="28:33">
      <c r="AB142"/>
      <c r="AC142" s="215">
        <v>2026</v>
      </c>
      <c r="AD142" s="214">
        <f t="shared" ref="AD142:AD160" si="44">AD169*$AC$165</f>
        <v>252.36</v>
      </c>
      <c r="AE142" s="214">
        <f t="shared" ref="AE142:AE160" si="45">AD142/1000</f>
        <v>0.25236000000000003</v>
      </c>
      <c r="AF142" s="214">
        <f t="shared" ref="AF142:AF160" si="46">AD142/3</f>
        <v>84.12</v>
      </c>
      <c r="AG142" s="214">
        <f>((AD142-AD141)/(AD141))*100</f>
        <v>14.604904632152586</v>
      </c>
    </row>
    <row r="143" spans="28:33">
      <c r="AB143"/>
      <c r="AC143" s="215">
        <v>2027</v>
      </c>
      <c r="AD143" s="214">
        <f t="shared" si="44"/>
        <v>284.54999999999995</v>
      </c>
      <c r="AE143" s="214">
        <f t="shared" si="45"/>
        <v>0.28454999999999997</v>
      </c>
      <c r="AF143" s="214">
        <f t="shared" si="46"/>
        <v>94.84999999999998</v>
      </c>
      <c r="AG143" s="214">
        <f t="shared" ref="AG143:AG160" si="47">((AD143-AD142)/(AD142))*100</f>
        <v>12.755587256300499</v>
      </c>
    </row>
    <row r="144" spans="28:33">
      <c r="AB144"/>
      <c r="AC144" s="215">
        <v>2028</v>
      </c>
      <c r="AD144" s="214">
        <f t="shared" si="44"/>
        <v>316.77</v>
      </c>
      <c r="AE144" s="214">
        <f t="shared" si="45"/>
        <v>0.31677</v>
      </c>
      <c r="AF144" s="214">
        <f t="shared" si="46"/>
        <v>105.58999999999999</v>
      </c>
      <c r="AG144" s="214">
        <f t="shared" si="47"/>
        <v>11.323141802846612</v>
      </c>
    </row>
    <row r="145" spans="28:33">
      <c r="AB145"/>
      <c r="AC145" s="215">
        <v>2029</v>
      </c>
      <c r="AD145" s="214">
        <f t="shared" si="44"/>
        <v>348.93</v>
      </c>
      <c r="AE145" s="214">
        <f t="shared" si="45"/>
        <v>0.34893000000000002</v>
      </c>
      <c r="AF145" s="214">
        <f t="shared" si="46"/>
        <v>116.31</v>
      </c>
      <c r="AG145" s="214">
        <f t="shared" si="47"/>
        <v>10.152476560280338</v>
      </c>
    </row>
    <row r="146" spans="28:33">
      <c r="AB146"/>
      <c r="AC146" s="215">
        <v>2030</v>
      </c>
      <c r="AD146" s="214">
        <f t="shared" si="44"/>
        <v>381.12</v>
      </c>
      <c r="AE146" s="214">
        <f t="shared" si="45"/>
        <v>0.38112000000000001</v>
      </c>
      <c r="AF146" s="214">
        <f t="shared" si="46"/>
        <v>127.04</v>
      </c>
      <c r="AG146" s="214">
        <f t="shared" si="47"/>
        <v>9.2253460579485846</v>
      </c>
    </row>
    <row r="147" spans="28:33">
      <c r="AB147"/>
      <c r="AC147" s="215">
        <v>2031</v>
      </c>
      <c r="AD147" s="214">
        <f t="shared" si="44"/>
        <v>413.31000000000006</v>
      </c>
      <c r="AE147" s="214">
        <f t="shared" si="45"/>
        <v>0.41331000000000007</v>
      </c>
      <c r="AF147" s="214">
        <f t="shared" si="46"/>
        <v>137.77000000000001</v>
      </c>
      <c r="AG147" s="214">
        <f t="shared" si="47"/>
        <v>8.4461586901763361</v>
      </c>
    </row>
    <row r="148" spans="28:33">
      <c r="AB148"/>
      <c r="AC148" s="215">
        <v>2032</v>
      </c>
      <c r="AD148" s="214">
        <f t="shared" si="44"/>
        <v>445.5</v>
      </c>
      <c r="AE148" s="214">
        <f t="shared" si="45"/>
        <v>0.44550000000000001</v>
      </c>
      <c r="AF148" s="214">
        <f t="shared" si="46"/>
        <v>148.5</v>
      </c>
      <c r="AG148" s="214">
        <f t="shared" si="47"/>
        <v>7.7883428903244383</v>
      </c>
    </row>
    <row r="149" spans="28:33">
      <c r="AB149"/>
      <c r="AC149" s="215">
        <v>2033</v>
      </c>
      <c r="AD149" s="214">
        <f t="shared" si="44"/>
        <v>477.68999999999994</v>
      </c>
      <c r="AE149" s="214">
        <f t="shared" si="45"/>
        <v>0.47768999999999995</v>
      </c>
      <c r="AF149" s="214">
        <f t="shared" si="46"/>
        <v>159.22999999999999</v>
      </c>
      <c r="AG149" s="214">
        <f t="shared" si="47"/>
        <v>7.2255892255892125</v>
      </c>
    </row>
    <row r="150" spans="28:33">
      <c r="AB150"/>
      <c r="AC150" s="215">
        <v>2034</v>
      </c>
      <c r="AD150" s="214">
        <f t="shared" si="44"/>
        <v>509.87999999999994</v>
      </c>
      <c r="AE150" s="214">
        <f t="shared" si="45"/>
        <v>0.50987999999999989</v>
      </c>
      <c r="AF150" s="214">
        <f t="shared" si="46"/>
        <v>169.95999999999998</v>
      </c>
      <c r="AG150" s="214">
        <f t="shared" si="47"/>
        <v>6.7386798970043333</v>
      </c>
    </row>
    <row r="151" spans="28:33">
      <c r="AB151"/>
      <c r="AC151" s="215">
        <v>2035</v>
      </c>
      <c r="AD151" s="214">
        <f t="shared" si="44"/>
        <v>542.06999999999994</v>
      </c>
      <c r="AE151" s="214">
        <f t="shared" si="45"/>
        <v>0.54206999999999994</v>
      </c>
      <c r="AF151" s="214">
        <f t="shared" si="46"/>
        <v>180.68999999999997</v>
      </c>
      <c r="AG151" s="214">
        <f t="shared" si="47"/>
        <v>6.3132501765121214</v>
      </c>
    </row>
    <row r="152" spans="28:33">
      <c r="AB152"/>
      <c r="AC152" s="215">
        <v>2036</v>
      </c>
      <c r="AD152" s="214">
        <f t="shared" si="44"/>
        <v>574.25999999999988</v>
      </c>
      <c r="AE152" s="214">
        <f t="shared" si="45"/>
        <v>0.57425999999999988</v>
      </c>
      <c r="AF152" s="214">
        <f t="shared" si="46"/>
        <v>191.41999999999996</v>
      </c>
      <c r="AG152" s="214">
        <f t="shared" si="47"/>
        <v>5.9383474459018109</v>
      </c>
    </row>
    <row r="153" spans="28:33">
      <c r="AB153"/>
      <c r="AC153" s="215">
        <v>2037</v>
      </c>
      <c r="AD153" s="214">
        <f t="shared" si="44"/>
        <v>606.44999999999982</v>
      </c>
      <c r="AE153" s="214">
        <f t="shared" si="45"/>
        <v>0.60644999999999982</v>
      </c>
      <c r="AF153" s="214">
        <f t="shared" si="46"/>
        <v>202.14999999999995</v>
      </c>
      <c r="AG153" s="214">
        <f t="shared" si="47"/>
        <v>5.6054748720091858</v>
      </c>
    </row>
    <row r="154" spans="28:33">
      <c r="AB154"/>
      <c r="AC154" s="215">
        <v>2038</v>
      </c>
      <c r="AD154" s="214">
        <f t="shared" si="44"/>
        <v>638.63999999999987</v>
      </c>
      <c r="AE154" s="214">
        <f t="shared" si="45"/>
        <v>0.63863999999999987</v>
      </c>
      <c r="AF154" s="214">
        <f t="shared" si="46"/>
        <v>212.87999999999997</v>
      </c>
      <c r="AG154" s="214">
        <f t="shared" si="47"/>
        <v>5.3079396487756725</v>
      </c>
    </row>
    <row r="155" spans="28:33">
      <c r="AB155"/>
      <c r="AC155" s="215">
        <v>2039</v>
      </c>
      <c r="AD155" s="214">
        <f t="shared" si="44"/>
        <v>670.82999999999981</v>
      </c>
      <c r="AE155" s="214">
        <f t="shared" si="45"/>
        <v>0.67082999999999982</v>
      </c>
      <c r="AF155" s="214">
        <f t="shared" si="46"/>
        <v>223.60999999999993</v>
      </c>
      <c r="AG155" s="214">
        <f t="shared" si="47"/>
        <v>5.0403983464862749</v>
      </c>
    </row>
    <row r="156" spans="28:33">
      <c r="AB156"/>
      <c r="AC156" s="215">
        <v>2040</v>
      </c>
      <c r="AD156" s="214">
        <f t="shared" si="44"/>
        <v>703.01999999999975</v>
      </c>
      <c r="AE156" s="214">
        <f t="shared" si="45"/>
        <v>0.70301999999999976</v>
      </c>
      <c r="AF156" s="214">
        <f t="shared" si="46"/>
        <v>234.33999999999992</v>
      </c>
      <c r="AG156" s="214">
        <f t="shared" si="47"/>
        <v>4.7985331604132115</v>
      </c>
    </row>
    <row r="157" spans="28:33">
      <c r="AB157"/>
      <c r="AC157" s="215">
        <v>2041</v>
      </c>
      <c r="AD157" s="214">
        <f t="shared" si="44"/>
        <v>735.2099999999997</v>
      </c>
      <c r="AE157" s="214">
        <f t="shared" si="45"/>
        <v>0.7352099999999997</v>
      </c>
      <c r="AF157" s="214">
        <f t="shared" si="46"/>
        <v>245.06999999999991</v>
      </c>
      <c r="AG157" s="214">
        <f t="shared" si="47"/>
        <v>4.5788171033540941</v>
      </c>
    </row>
    <row r="158" spans="28:33">
      <c r="AB158"/>
      <c r="AC158" s="215">
        <v>2042</v>
      </c>
      <c r="AD158" s="214">
        <f t="shared" si="44"/>
        <v>767.39999999999964</v>
      </c>
      <c r="AE158" s="214">
        <f t="shared" si="45"/>
        <v>0.76739999999999964</v>
      </c>
      <c r="AF158" s="214">
        <f t="shared" si="46"/>
        <v>255.79999999999987</v>
      </c>
      <c r="AG158" s="214">
        <f t="shared" si="47"/>
        <v>4.378340882196917</v>
      </c>
    </row>
    <row r="159" spans="28:33">
      <c r="AB159"/>
      <c r="AC159" s="215">
        <v>2043</v>
      </c>
      <c r="AD159" s="214">
        <f t="shared" si="44"/>
        <v>799.58999999999969</v>
      </c>
      <c r="AE159" s="214">
        <f t="shared" si="45"/>
        <v>0.79958999999999969</v>
      </c>
      <c r="AF159" s="214">
        <f t="shared" si="46"/>
        <v>266.52999999999992</v>
      </c>
      <c r="AG159" s="214">
        <f t="shared" si="47"/>
        <v>4.1946833463643562</v>
      </c>
    </row>
    <row r="160" spans="28:33">
      <c r="AB160"/>
      <c r="AC160" s="216">
        <v>2044</v>
      </c>
      <c r="AD160" s="217">
        <f t="shared" si="44"/>
        <v>831.77999999999975</v>
      </c>
      <c r="AE160" s="217">
        <f t="shared" si="45"/>
        <v>0.83177999999999974</v>
      </c>
      <c r="AF160" s="217">
        <f t="shared" si="46"/>
        <v>277.25999999999993</v>
      </c>
      <c r="AG160" s="217">
        <f t="shared" si="47"/>
        <v>4.0258132292800148</v>
      </c>
    </row>
    <row r="161" spans="28:47">
      <c r="AB161"/>
      <c r="AF161" s="214">
        <f>AVERAGE(AF141:AF160)</f>
        <v>175.32599999999994</v>
      </c>
      <c r="AP161" s="54"/>
      <c r="AU161"/>
    </row>
    <row r="162" spans="28:47">
      <c r="AB162"/>
      <c r="AC162" s="27"/>
      <c r="AD162" s="27"/>
      <c r="AE162" s="27"/>
      <c r="AG162" s="27"/>
    </row>
    <row r="163" spans="28:47">
      <c r="AB163"/>
    </row>
    <row r="164" spans="28:47">
      <c r="AB164"/>
    </row>
    <row r="165" spans="28:47">
      <c r="AB165"/>
      <c r="AC165" s="218">
        <v>3</v>
      </c>
    </row>
    <row r="166" spans="28:47">
      <c r="AB166"/>
      <c r="AC166" s="10" t="s">
        <v>931</v>
      </c>
    </row>
    <row r="167" spans="28:47">
      <c r="AB167"/>
      <c r="AD167" t="s">
        <v>930</v>
      </c>
    </row>
    <row r="168" spans="28:47">
      <c r="AB168"/>
      <c r="AC168">
        <v>2025</v>
      </c>
      <c r="AD168">
        <v>73.400000000000006</v>
      </c>
    </row>
    <row r="169" spans="28:47">
      <c r="AB169"/>
      <c r="AC169">
        <v>2026</v>
      </c>
      <c r="AD169">
        <v>84.12</v>
      </c>
      <c r="AE169">
        <f>AD169-AD168</f>
        <v>10.719999999999999</v>
      </c>
    </row>
    <row r="170" spans="28:47">
      <c r="AB170"/>
      <c r="AC170">
        <v>2027</v>
      </c>
      <c r="AD170">
        <v>94.85</v>
      </c>
      <c r="AE170">
        <f t="shared" ref="AE170:AE173" si="48">AD170-AD169</f>
        <v>10.72999999999999</v>
      </c>
    </row>
    <row r="171" spans="28:47">
      <c r="AB171"/>
      <c r="AC171">
        <v>2028</v>
      </c>
      <c r="AD171">
        <v>105.59</v>
      </c>
      <c r="AE171">
        <f t="shared" si="48"/>
        <v>10.740000000000009</v>
      </c>
    </row>
    <row r="172" spans="28:47">
      <c r="AB172"/>
      <c r="AC172">
        <v>2029</v>
      </c>
      <c r="AD172">
        <v>116.31</v>
      </c>
      <c r="AE172">
        <f t="shared" si="48"/>
        <v>10.719999999999999</v>
      </c>
    </row>
    <row r="173" spans="28:47">
      <c r="AB173"/>
      <c r="AC173">
        <v>2030</v>
      </c>
      <c r="AD173">
        <v>127.04</v>
      </c>
      <c r="AE173">
        <f t="shared" si="48"/>
        <v>10.730000000000004</v>
      </c>
    </row>
    <row r="174" spans="28:47">
      <c r="AB174"/>
      <c r="AC174">
        <v>2031</v>
      </c>
      <c r="AD174">
        <f>AD173+10.73</f>
        <v>137.77000000000001</v>
      </c>
    </row>
    <row r="175" spans="28:47">
      <c r="AB175"/>
      <c r="AC175">
        <v>2032</v>
      </c>
      <c r="AD175">
        <f t="shared" ref="AD175:AD187" si="49">AD174+10.73</f>
        <v>148.5</v>
      </c>
    </row>
    <row r="176" spans="28:47">
      <c r="AB176"/>
      <c r="AC176">
        <v>2033</v>
      </c>
      <c r="AD176">
        <f t="shared" si="49"/>
        <v>159.22999999999999</v>
      </c>
    </row>
    <row r="177" spans="28:30">
      <c r="AB177"/>
      <c r="AC177">
        <v>2034</v>
      </c>
      <c r="AD177">
        <f t="shared" si="49"/>
        <v>169.95999999999998</v>
      </c>
    </row>
    <row r="178" spans="28:30">
      <c r="AB178"/>
      <c r="AC178">
        <v>2035</v>
      </c>
      <c r="AD178">
        <f t="shared" si="49"/>
        <v>180.68999999999997</v>
      </c>
    </row>
    <row r="179" spans="28:30">
      <c r="AB179"/>
      <c r="AC179">
        <v>2036</v>
      </c>
      <c r="AD179">
        <f t="shared" si="49"/>
        <v>191.41999999999996</v>
      </c>
    </row>
    <row r="180" spans="28:30">
      <c r="AB180"/>
      <c r="AC180">
        <v>2037</v>
      </c>
      <c r="AD180">
        <f t="shared" si="49"/>
        <v>202.14999999999995</v>
      </c>
    </row>
    <row r="181" spans="28:30">
      <c r="AB181"/>
      <c r="AC181">
        <v>2038</v>
      </c>
      <c r="AD181">
        <f t="shared" si="49"/>
        <v>212.87999999999994</v>
      </c>
    </row>
    <row r="182" spans="28:30">
      <c r="AB182"/>
      <c r="AC182">
        <v>2039</v>
      </c>
      <c r="AD182">
        <f t="shared" si="49"/>
        <v>223.60999999999993</v>
      </c>
    </row>
    <row r="183" spans="28:30">
      <c r="AB183"/>
      <c r="AC183">
        <v>2040</v>
      </c>
      <c r="AD183">
        <f t="shared" si="49"/>
        <v>234.33999999999992</v>
      </c>
    </row>
    <row r="184" spans="28:30">
      <c r="AB184"/>
      <c r="AC184">
        <v>2041</v>
      </c>
      <c r="AD184">
        <f t="shared" si="49"/>
        <v>245.06999999999991</v>
      </c>
    </row>
    <row r="185" spans="28:30">
      <c r="AB185"/>
      <c r="AC185">
        <v>2042</v>
      </c>
      <c r="AD185">
        <f t="shared" si="49"/>
        <v>255.7999999999999</v>
      </c>
    </row>
    <row r="186" spans="28:30">
      <c r="AB186"/>
      <c r="AC186">
        <v>2043</v>
      </c>
      <c r="AD186">
        <f t="shared" si="49"/>
        <v>266.52999999999992</v>
      </c>
    </row>
    <row r="187" spans="28:30">
      <c r="AB187"/>
      <c r="AC187">
        <v>2044</v>
      </c>
      <c r="AD187" s="12">
        <f t="shared" si="49"/>
        <v>277.25999999999993</v>
      </c>
    </row>
    <row r="188" spans="28:30">
      <c r="AB188"/>
      <c r="AD188">
        <f>AVERAGE(AD168:AD187)</f>
        <v>175.32599999999994</v>
      </c>
    </row>
    <row r="189" spans="28:30">
      <c r="AB189"/>
    </row>
    <row r="190" spans="28:30">
      <c r="AB190"/>
    </row>
    <row r="191" spans="28:30">
      <c r="AB191"/>
    </row>
    <row r="192" spans="28:30">
      <c r="AB192"/>
    </row>
    <row r="193" spans="28:28">
      <c r="AB193"/>
    </row>
    <row r="194" spans="28:28">
      <c r="AB194"/>
    </row>
    <row r="195" spans="28:28">
      <c r="AB195"/>
    </row>
    <row r="196" spans="28:28">
      <c r="AB196"/>
    </row>
    <row r="197" spans="28:28">
      <c r="AB197"/>
    </row>
    <row r="198" spans="28:28">
      <c r="AB198"/>
    </row>
    <row r="199" spans="28:28">
      <c r="AB199"/>
    </row>
    <row r="200" spans="28:28">
      <c r="AB200"/>
    </row>
    <row r="201" spans="28:28">
      <c r="AB201"/>
    </row>
    <row r="202" spans="28:28">
      <c r="AB202"/>
    </row>
    <row r="203" spans="28:28">
      <c r="AB203"/>
    </row>
    <row r="204" spans="28:28">
      <c r="AB204"/>
    </row>
    <row r="205" spans="28:28">
      <c r="AB205"/>
    </row>
    <row r="206" spans="28:28">
      <c r="AB206"/>
    </row>
    <row r="207" spans="28:28">
      <c r="AB207"/>
    </row>
    <row r="208" spans="28:28">
      <c r="AB208"/>
    </row>
    <row r="209" spans="28:28">
      <c r="AB209"/>
    </row>
    <row r="210" spans="28:28">
      <c r="AB210"/>
    </row>
    <row r="211" spans="28:28">
      <c r="AB211"/>
    </row>
    <row r="212" spans="28:28">
      <c r="AB212"/>
    </row>
    <row r="213" spans="28:28">
      <c r="AB213"/>
    </row>
    <row r="214" spans="28:28">
      <c r="AB214"/>
    </row>
    <row r="215" spans="28:28">
      <c r="AB215"/>
    </row>
    <row r="216" spans="28:28">
      <c r="AB216"/>
    </row>
  </sheetData>
  <mergeCells count="41">
    <mergeCell ref="AC139:AE139"/>
    <mergeCell ref="AC111:AE111"/>
    <mergeCell ref="AV76:AW76"/>
    <mergeCell ref="AV89:AW89"/>
    <mergeCell ref="B22:V22"/>
    <mergeCell ref="AV44:AW44"/>
    <mergeCell ref="AV45:AW45"/>
    <mergeCell ref="AV26:AW26"/>
    <mergeCell ref="AV27:AW27"/>
    <mergeCell ref="D43:H43"/>
    <mergeCell ref="AV28:AW28"/>
    <mergeCell ref="AV31:AW31"/>
    <mergeCell ref="AV22:AV24"/>
    <mergeCell ref="AV35:AW35"/>
    <mergeCell ref="AV36:AV38"/>
    <mergeCell ref="AV40:AV42"/>
    <mergeCell ref="D40:G40"/>
    <mergeCell ref="K40:O40"/>
    <mergeCell ref="J39:P39"/>
    <mergeCell ref="E13:F13"/>
    <mergeCell ref="B1:V1"/>
    <mergeCell ref="B11:D11"/>
    <mergeCell ref="E20:F20"/>
    <mergeCell ref="B18:D18"/>
    <mergeCell ref="AV50:AW50"/>
    <mergeCell ref="AV49:AW49"/>
    <mergeCell ref="AV64:AW64"/>
    <mergeCell ref="AV65:AW65"/>
    <mergeCell ref="AX1:BR1"/>
    <mergeCell ref="AV3:AW3"/>
    <mergeCell ref="AV29:AW29"/>
    <mergeCell ref="AV4:AV7"/>
    <mergeCell ref="AX2:BR2"/>
    <mergeCell ref="AV9:AV12"/>
    <mergeCell ref="AV18:AV20"/>
    <mergeCell ref="AV14:AV16"/>
    <mergeCell ref="AC85:AE85"/>
    <mergeCell ref="T84:V84"/>
    <mergeCell ref="T88:V88"/>
    <mergeCell ref="T93:V93"/>
    <mergeCell ref="T99:V99"/>
  </mergeCells>
  <hyperlinks>
    <hyperlink ref="W64" r:id="rId1" display="https://www.barchart.com/futures/quotes/CBJ24/overview" xr:uid="{3B6F87B1-19C2-4E31-91BF-60BC987015D6}"/>
    <hyperlink ref="O12" r:id="rId2" display="https://motors.bonnew.com/axr-400ml6-680kw-4160v-60hz.html" xr:uid="{A130AA21-FDD9-4386-B1FC-F9E28147892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Dordrecth_Finland_600LPF_125Ah</vt:lpstr>
      <vt:lpstr>Finland_ports_600LPF_125Ah</vt:lpstr>
      <vt:lpstr>Finland_SSweden_600LPF_125Ah</vt:lpstr>
      <vt:lpstr>sSweden_Nether_600LPF_125Ah</vt:lpstr>
      <vt:lpstr>Maneuv_Amsterdam_600LPF_125AH</vt:lpstr>
      <vt:lpstr>Amsterd_Lithuania_600LPF_125Ah</vt:lpstr>
      <vt:lpstr>Lithuanian_ports_600LPF_125Ah</vt:lpstr>
      <vt:lpstr>Lithua_Sweden_600LPF_125Ah</vt:lpstr>
      <vt:lpstr>Sweden_ports_600LPF_125Ah</vt:lpstr>
      <vt:lpstr>Sweden_Belgium_600LPF_125Ah</vt:lpstr>
      <vt:lpstr>Belgium_Dordrecht_600LPF_125Ah</vt:lpstr>
      <vt:lpstr>FC_Degrad_replacement</vt:lpstr>
      <vt:lpstr>Hydrogen COnsumption </vt:lpstr>
      <vt:lpstr>SYSTEM_DESIGN</vt:lpstr>
      <vt:lpstr>Diesel consumption</vt:lpstr>
      <vt:lpstr>Battery_Degradation</vt:lpstr>
      <vt:lpstr>Lifecycle_costs</vt:lpstr>
      <vt:lpstr>NPV</vt:lpstr>
    </vt:vector>
  </TitlesOfParts>
  <Company>TU Delft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Foivos Mylonopoulos</dc:creator>
  <cp:lastModifiedBy>Foivos Mylonopoulos</cp:lastModifiedBy>
  <dcterms:created xsi:type="dcterms:W3CDTF">2024-01-16T16:43:59Z</dcterms:created>
  <dcterms:modified xsi:type="dcterms:W3CDTF">2026-01-29T16:05:03Z</dcterms:modified>
</cp:coreProperties>
</file>